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torage-al.slu.se\home$\aoeo0001\Desktop\Alnarp\Postdoc\CpomOR22 2023\Submission\Journal of Pest Science\Submission\"/>
    </mc:Choice>
  </mc:AlternateContent>
  <xr:revisionPtr revIDLastSave="0" documentId="13_ncr:1_{4874368C-1056-4382-A44D-FEC4A3B586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itle sheet" sheetId="3" r:id="rId1"/>
    <sheet name="qRT-PCR Data" sheetId="1" r:id="rId2"/>
    <sheet name="Primer Efficiency All Replicate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kUOBUu7sYMAXYgbA2G8HmWBrUhvj765ytl4GuSUliIY="/>
    </ext>
  </extLst>
</workbook>
</file>

<file path=xl/calcChain.xml><?xml version="1.0" encoding="utf-8"?>
<calcChain xmlns="http://schemas.openxmlformats.org/spreadsheetml/2006/main">
  <c r="R43" i="2" l="1"/>
  <c r="R29" i="2"/>
  <c r="K29" i="2"/>
  <c r="K28" i="2"/>
  <c r="K27" i="2"/>
  <c r="K26" i="2"/>
  <c r="K25" i="2"/>
  <c r="K24" i="2"/>
  <c r="K22" i="2"/>
  <c r="K21" i="2"/>
  <c r="K20" i="2"/>
  <c r="K19" i="2"/>
  <c r="K18" i="2"/>
  <c r="K17" i="2"/>
  <c r="Y15" i="2"/>
  <c r="R15" i="2"/>
  <c r="K15" i="2"/>
  <c r="K14" i="2"/>
  <c r="K13" i="2"/>
  <c r="K12" i="2"/>
  <c r="K11" i="2"/>
  <c r="K10" i="2"/>
  <c r="P8" i="2"/>
  <c r="K8" i="2"/>
  <c r="K7" i="2"/>
  <c r="K6" i="2"/>
  <c r="K5" i="2"/>
  <c r="K4" i="2"/>
  <c r="K3" i="2"/>
  <c r="D26" i="1"/>
  <c r="C26" i="1"/>
  <c r="G25" i="1" s="1"/>
  <c r="K25" i="1" s="1"/>
  <c r="M25" i="1" s="1"/>
  <c r="B26" i="1"/>
  <c r="L25" i="1"/>
  <c r="H25" i="1"/>
  <c r="F25" i="1"/>
  <c r="J25" i="1" s="1"/>
  <c r="H24" i="1"/>
  <c r="L24" i="1" s="1"/>
  <c r="G24" i="1"/>
  <c r="K24" i="1" s="1"/>
  <c r="M24" i="1" s="1"/>
  <c r="F24" i="1"/>
  <c r="J24" i="1" s="1"/>
  <c r="H23" i="1"/>
  <c r="L23" i="1" s="1"/>
  <c r="G23" i="1"/>
  <c r="K23" i="1" s="1"/>
  <c r="M23" i="1" s="1"/>
  <c r="F23" i="1"/>
  <c r="J23" i="1" s="1"/>
  <c r="D21" i="1"/>
  <c r="C21" i="1"/>
  <c r="B21" i="1"/>
  <c r="L20" i="1"/>
  <c r="H20" i="1"/>
  <c r="G20" i="1"/>
  <c r="K20" i="1" s="1"/>
  <c r="M20" i="1" s="1"/>
  <c r="F20" i="1"/>
  <c r="J20" i="1" s="1"/>
  <c r="K19" i="1"/>
  <c r="J19" i="1"/>
  <c r="H19" i="1"/>
  <c r="L19" i="1" s="1"/>
  <c r="G19" i="1"/>
  <c r="F19" i="1"/>
  <c r="L18" i="1"/>
  <c r="K18" i="1"/>
  <c r="M18" i="1" s="1"/>
  <c r="H18" i="1"/>
  <c r="G18" i="1"/>
  <c r="F18" i="1"/>
  <c r="J18" i="1" s="1"/>
  <c r="D13" i="1"/>
  <c r="H12" i="1" s="1"/>
  <c r="L12" i="1" s="1"/>
  <c r="C13" i="1"/>
  <c r="G10" i="1" s="1"/>
  <c r="K10" i="1" s="1"/>
  <c r="B13" i="1"/>
  <c r="J12" i="1"/>
  <c r="F12" i="1"/>
  <c r="L11" i="1"/>
  <c r="H11" i="1"/>
  <c r="G11" i="1"/>
  <c r="K11" i="1" s="1"/>
  <c r="M11" i="1" s="1"/>
  <c r="F11" i="1"/>
  <c r="J11" i="1" s="1"/>
  <c r="J10" i="1"/>
  <c r="H10" i="1"/>
  <c r="L10" i="1" s="1"/>
  <c r="F10" i="1"/>
  <c r="D8" i="1"/>
  <c r="C8" i="1"/>
  <c r="B8" i="1"/>
  <c r="J7" i="1"/>
  <c r="H7" i="1"/>
  <c r="L7" i="1" s="1"/>
  <c r="F7" i="1"/>
  <c r="L6" i="1"/>
  <c r="H6" i="1"/>
  <c r="G6" i="1"/>
  <c r="K6" i="1" s="1"/>
  <c r="M6" i="1" s="1"/>
  <c r="F6" i="1"/>
  <c r="J6" i="1" s="1"/>
  <c r="J5" i="1"/>
  <c r="H5" i="1"/>
  <c r="L5" i="1" s="1"/>
  <c r="F5" i="1"/>
  <c r="P6" i="1" l="1"/>
  <c r="P20" i="1"/>
  <c r="P24" i="1"/>
  <c r="M10" i="1"/>
  <c r="P10" i="1" s="1"/>
  <c r="P25" i="1"/>
  <c r="P18" i="1"/>
  <c r="P11" i="1"/>
  <c r="M19" i="1"/>
  <c r="P19" i="1" s="1"/>
  <c r="P23" i="1"/>
  <c r="G12" i="1"/>
  <c r="K12" i="1" s="1"/>
  <c r="M12" i="1" s="1"/>
  <c r="P12" i="1" s="1"/>
  <c r="G7" i="1"/>
  <c r="K7" i="1" s="1"/>
  <c r="M7" i="1" s="1"/>
  <c r="P7" i="1" s="1"/>
  <c r="G5" i="1"/>
  <c r="K5" i="1" s="1"/>
  <c r="M5" i="1" s="1"/>
  <c r="P5" i="1" s="1"/>
  <c r="Q12" i="1" l="1"/>
  <c r="S12" i="1"/>
  <c r="Q19" i="1"/>
  <c r="P13" i="1"/>
  <c r="S10" i="1"/>
  <c r="Q10" i="1"/>
  <c r="Q13" i="1" s="1"/>
  <c r="P14" i="1"/>
  <c r="R14" i="1" s="1"/>
  <c r="S7" i="1"/>
  <c r="Q7" i="1"/>
  <c r="U21" i="1"/>
  <c r="P21" i="1"/>
  <c r="Q18" i="1"/>
  <c r="P22" i="1"/>
  <c r="S22" i="1" s="1"/>
  <c r="P27" i="1"/>
  <c r="R27" i="1" s="1"/>
  <c r="P26" i="1"/>
  <c r="S23" i="1" s="1"/>
  <c r="Q23" i="1"/>
  <c r="Q26" i="1" s="1"/>
  <c r="Q20" i="1"/>
  <c r="P8" i="1"/>
  <c r="S5" i="1"/>
  <c r="S8" i="1" s="1"/>
  <c r="Q5" i="1"/>
  <c r="P9" i="1"/>
  <c r="S9" i="1" s="1"/>
  <c r="U8" i="1"/>
  <c r="Q25" i="1"/>
  <c r="S25" i="1"/>
  <c r="Q24" i="1"/>
  <c r="S11" i="1"/>
  <c r="Q11" i="1"/>
  <c r="Q6" i="1"/>
  <c r="S6" i="1"/>
  <c r="S26" i="1" l="1"/>
  <c r="V8" i="1"/>
  <c r="Q8" i="1"/>
  <c r="P29" i="1"/>
  <c r="Q21" i="1"/>
  <c r="V21" i="1"/>
  <c r="S13" i="1"/>
  <c r="S24" i="1"/>
  <c r="S20" i="1"/>
  <c r="S18" i="1"/>
  <c r="S19" i="1"/>
  <c r="S21" i="1" l="1"/>
  <c r="R29" i="1" s="1"/>
</calcChain>
</file>

<file path=xl/sharedStrings.xml><?xml version="1.0" encoding="utf-8"?>
<sst xmlns="http://schemas.openxmlformats.org/spreadsheetml/2006/main" count="196" uniqueCount="90">
  <si>
    <t>qPCR - CT Values</t>
  </si>
  <si>
    <t>Delta Ct Calculations (each female/male sample CTs subtracted from average of male CTs)</t>
  </si>
  <si>
    <t>Relative Quantities (RQ) - Primer Efficiency^Delta CT)</t>
  </si>
  <si>
    <t>OR22</t>
  </si>
  <si>
    <t>ActR2</t>
  </si>
  <si>
    <t>HSP40</t>
  </si>
  <si>
    <t>Geometric Mean RQ(REFs)</t>
  </si>
  <si>
    <t>Relative Gene Expression</t>
  </si>
  <si>
    <t>Calibrated Relative Gene Expression Vales (Female Normalized to Male Average)</t>
  </si>
  <si>
    <t>Calculated Primer Efficiencies</t>
  </si>
  <si>
    <t>Delta Ct</t>
  </si>
  <si>
    <t>RQ</t>
  </si>
  <si>
    <t>CT-Female</t>
  </si>
  <si>
    <t>log2 transformed</t>
  </si>
  <si>
    <t>T-Test (two tailed distribution with two sample equal variance)</t>
  </si>
  <si>
    <t>F1 avg</t>
  </si>
  <si>
    <t>F2 avg</t>
  </si>
  <si>
    <t>calibrated relative gene expression values</t>
  </si>
  <si>
    <t>F3 avg</t>
  </si>
  <si>
    <t>Female CT Average</t>
  </si>
  <si>
    <t>AVERAGE</t>
  </si>
  <si>
    <t>CT-Male</t>
  </si>
  <si>
    <t>StDev</t>
  </si>
  <si>
    <t>StErr</t>
  </si>
  <si>
    <t>M1 avg</t>
  </si>
  <si>
    <t>M2 avg</t>
  </si>
  <si>
    <t>M3 avg</t>
  </si>
  <si>
    <t>Male CT Average</t>
  </si>
  <si>
    <t>Orco</t>
  </si>
  <si>
    <t>Calibrated Relative Gene Expression Vales</t>
  </si>
  <si>
    <t>log2</t>
  </si>
  <si>
    <t>OR22 expression further normalized to Orco expression:</t>
  </si>
  <si>
    <t>Fold Change - Normalized to Male Average</t>
  </si>
  <si>
    <t>Standard Errors</t>
  </si>
  <si>
    <t>CpomOR22</t>
  </si>
  <si>
    <t>CpomOrco</t>
  </si>
  <si>
    <t>Primers</t>
  </si>
  <si>
    <t xml:space="preserve">OR22 </t>
  </si>
  <si>
    <t>Average</t>
  </si>
  <si>
    <t>OR22 F2R2</t>
  </si>
  <si>
    <t>Ct 1</t>
  </si>
  <si>
    <t>Ct 2</t>
  </si>
  <si>
    <t>Avg Ct</t>
  </si>
  <si>
    <t>Sample Quantity</t>
  </si>
  <si>
    <t>Log (sample quantity)</t>
  </si>
  <si>
    <t>Orco F1R1</t>
  </si>
  <si>
    <t>2NG OR22</t>
  </si>
  <si>
    <t>A</t>
  </si>
  <si>
    <t>.2NG OR22</t>
  </si>
  <si>
    <t>B</t>
  </si>
  <si>
    <t>.02NG OR22</t>
  </si>
  <si>
    <t>C</t>
  </si>
  <si>
    <t>.002NG OR22</t>
  </si>
  <si>
    <t>D</t>
  </si>
  <si>
    <t>.0002NG OR22</t>
  </si>
  <si>
    <t>E</t>
  </si>
  <si>
    <t>.00002NG OR22</t>
  </si>
  <si>
    <t>F</t>
  </si>
  <si>
    <t xml:space="preserve">ActR2 </t>
  </si>
  <si>
    <t>2NG A</t>
  </si>
  <si>
    <t>Dilution Factor</t>
  </si>
  <si>
    <t>.2NG A</t>
  </si>
  <si>
    <t>.02NG A</t>
  </si>
  <si>
    <t>Slope</t>
  </si>
  <si>
    <t>.002NG A</t>
  </si>
  <si>
    <t>R Squared</t>
  </si>
  <si>
    <t>.0002NG A</t>
  </si>
  <si>
    <t>Efficiency (%)</t>
  </si>
  <si>
    <t>.00002NG A</t>
  </si>
  <si>
    <t>Converted Efficiency</t>
  </si>
  <si>
    <t xml:space="preserve">HSP40 </t>
  </si>
  <si>
    <t>ActR2 F2R2</t>
  </si>
  <si>
    <t>2NG H</t>
  </si>
  <si>
    <t>.2NG H</t>
  </si>
  <si>
    <t>.02NG H</t>
  </si>
  <si>
    <t>.002NG H</t>
  </si>
  <si>
    <t>.0002NG H</t>
  </si>
  <si>
    <t>.00002NG H</t>
  </si>
  <si>
    <t xml:space="preserve">Orco </t>
  </si>
  <si>
    <t xml:space="preserve">2NG ORCO </t>
  </si>
  <si>
    <t xml:space="preserve">0.2NG ORCO </t>
  </si>
  <si>
    <t xml:space="preserve">0.02NG ORCO </t>
  </si>
  <si>
    <t xml:space="preserve">0.002NG ORCO </t>
  </si>
  <si>
    <t xml:space="preserve">0.0002NG ORCO </t>
  </si>
  <si>
    <t xml:space="preserve">0.00002NG ORCO </t>
  </si>
  <si>
    <t>HSP40 F1R1</t>
  </si>
  <si>
    <r>
      <t>Alberto Maria Cattaneo</t>
    </r>
    <r>
      <rPr>
        <vertAlign val="superscript"/>
        <sz val="11"/>
        <color theme="1"/>
        <rFont val="Calibri"/>
        <family val="2"/>
        <scheme val="minor"/>
      </rPr>
      <t>1*#</t>
    </r>
    <r>
      <rPr>
        <sz val="11"/>
        <color theme="1"/>
        <rFont val="Calibri"/>
        <family val="2"/>
        <scheme val="minor"/>
      </rPr>
      <t>, Charles A. Kwadha</t>
    </r>
    <r>
      <rPr>
        <vertAlign val="superscript"/>
        <sz val="11"/>
        <color theme="1"/>
        <rFont val="Calibri"/>
        <family val="2"/>
        <scheme val="minor"/>
      </rPr>
      <t>1,2#</t>
    </r>
    <r>
      <rPr>
        <sz val="11"/>
        <color theme="1"/>
        <rFont val="Calibri"/>
        <family val="2"/>
        <scheme val="minor"/>
      </rPr>
      <t>, Heidi Pullmann-Lindsley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, Anna L. Erdei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R. Jason Pitts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and William B. Walker III</t>
    </r>
    <r>
      <rPr>
        <vertAlign val="superscript"/>
        <sz val="11"/>
        <color theme="1"/>
        <rFont val="Calibri"/>
        <family val="2"/>
        <scheme val="minor"/>
      </rPr>
      <t>1,4*</t>
    </r>
  </si>
  <si>
    <t>Journal of Pest Science</t>
  </si>
  <si>
    <r>
      <t xml:space="preserve">1Swedish University of Agricultural Sciences, Department of Plant Protection Biology, Chemical Ecology. Lomma - Campus Alnarp, SE-234 56 Sweden
2North Carolina State University, Department of Entomology and Plant Pathology, 1575 Varsity Drive, NC 27695-7616, USA
3Baylor University, Department of Biology, 101 Bagby Avenue, Waco, TX 76706, USA
4USDA-ARS, Temperate Tree Fruit and Vegetable Research Unit, 5230 Konnowac Pass Road Wapato, WA, 98951, USA
*Corresponding Authors: </t>
    </r>
    <r>
      <rPr>
        <b/>
        <sz val="11"/>
        <color theme="1"/>
        <rFont val="Calibri"/>
        <family val="2"/>
        <scheme val="minor"/>
      </rPr>
      <t>albertomaria.cattaneo@gmail.com</t>
    </r>
    <r>
      <rPr>
        <sz val="11"/>
        <color theme="1"/>
        <rFont val="Calibri"/>
        <family val="2"/>
        <scheme val="minor"/>
      </rPr>
      <t xml:space="preserve"> , </t>
    </r>
    <r>
      <rPr>
        <b/>
        <sz val="11"/>
        <color theme="1"/>
        <rFont val="Calibri"/>
        <family val="2"/>
        <scheme val="minor"/>
      </rPr>
      <t>william.walker@usda.gov</t>
    </r>
    <r>
      <rPr>
        <sz val="11"/>
        <color theme="1"/>
        <rFont val="Calibri"/>
        <family val="2"/>
        <scheme val="minor"/>
      </rPr>
      <t xml:space="preserve">
#Authors contributed equally</t>
    </r>
  </si>
  <si>
    <t>Functional characterization of a female-biased chemoreceptor of the codling moth (Cydia pomonella) responding to aldehydes and other volatile compounds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</si>
</sst>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10"/>
      <color rgb="FF000000"/>
      <name val="Verdana"/>
    </font>
    <font>
      <sz val="11"/>
      <color theme="1"/>
      <name val="Calibri"/>
    </font>
    <font>
      <b/>
      <sz val="10"/>
      <color theme="1"/>
      <name val="Arial"/>
    </font>
    <font>
      <sz val="10"/>
      <color theme="1"/>
      <name val="Arial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0CECE"/>
        <bgColor rgb="FFD0CECE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2" fontId="6" fillId="0" borderId="0" xfId="0" applyNumberFormat="1" applyFont="1"/>
    <xf numFmtId="0" fontId="6" fillId="0" borderId="0" xfId="0" applyFont="1"/>
    <xf numFmtId="0" fontId="4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6" fillId="0" borderId="5" xfId="0" applyFont="1" applyBorder="1"/>
    <xf numFmtId="0" fontId="6" fillId="2" borderId="6" xfId="0" applyFont="1" applyFill="1" applyBorder="1" applyAlignment="1">
      <alignment horizontal="center"/>
    </xf>
    <xf numFmtId="164" fontId="8" fillId="2" borderId="7" xfId="0" applyNumberFormat="1" applyFont="1" applyFill="1" applyBorder="1" applyAlignment="1">
      <alignment horizontal="center"/>
    </xf>
    <xf numFmtId="2" fontId="8" fillId="2" borderId="8" xfId="0" applyNumberFormat="1" applyFont="1" applyFill="1" applyBorder="1" applyAlignment="1">
      <alignment horizontal="center"/>
    </xf>
    <xf numFmtId="0" fontId="6" fillId="0" borderId="9" xfId="0" applyFont="1" applyBorder="1"/>
    <xf numFmtId="0" fontId="6" fillId="2" borderId="10" xfId="0" applyFont="1" applyFill="1" applyBorder="1" applyAlignment="1">
      <alignment horizontal="center"/>
    </xf>
    <xf numFmtId="165" fontId="8" fillId="2" borderId="7" xfId="0" applyNumberFormat="1" applyFont="1" applyFill="1" applyBorder="1" applyAlignment="1">
      <alignment horizontal="center"/>
    </xf>
    <xf numFmtId="0" fontId="4" fillId="0" borderId="11" xfId="0" applyFont="1" applyBorder="1"/>
    <xf numFmtId="0" fontId="6" fillId="2" borderId="6" xfId="0" applyFont="1" applyFill="1" applyBorder="1"/>
    <xf numFmtId="0" fontId="6" fillId="2" borderId="7" xfId="0" applyFont="1" applyFill="1" applyBorder="1"/>
    <xf numFmtId="0" fontId="8" fillId="2" borderId="7" xfId="0" applyFont="1" applyFill="1" applyBorder="1"/>
    <xf numFmtId="0" fontId="6" fillId="2" borderId="8" xfId="0" applyFont="1" applyFill="1" applyBorder="1"/>
    <xf numFmtId="0" fontId="4" fillId="2" borderId="7" xfId="0" applyFont="1" applyFill="1" applyBorder="1"/>
    <xf numFmtId="0" fontId="6" fillId="3" borderId="12" xfId="0" applyFont="1" applyFill="1" applyBorder="1" applyAlignment="1">
      <alignment horizontal="center"/>
    </xf>
    <xf numFmtId="0" fontId="8" fillId="2" borderId="8" xfId="0" applyFont="1" applyFill="1" applyBorder="1"/>
    <xf numFmtId="0" fontId="4" fillId="2" borderId="2" xfId="0" applyFont="1" applyFill="1" applyBorder="1"/>
    <xf numFmtId="0" fontId="6" fillId="2" borderId="13" xfId="0" applyFont="1" applyFill="1" applyBorder="1"/>
    <xf numFmtId="164" fontId="6" fillId="2" borderId="8" xfId="0" applyNumberFormat="1" applyFont="1" applyFill="1" applyBorder="1"/>
    <xf numFmtId="0" fontId="6" fillId="2" borderId="10" xfId="0" applyFont="1" applyFill="1" applyBorder="1"/>
    <xf numFmtId="0" fontId="6" fillId="2" borderId="14" xfId="0" applyFont="1" applyFill="1" applyBorder="1"/>
    <xf numFmtId="0" fontId="4" fillId="2" borderId="14" xfId="0" applyFont="1" applyFill="1" applyBorder="1"/>
    <xf numFmtId="2" fontId="4" fillId="2" borderId="15" xfId="0" applyNumberFormat="1" applyFont="1" applyFill="1" applyBorder="1"/>
    <xf numFmtId="0" fontId="6" fillId="0" borderId="16" xfId="0" applyFont="1" applyBorder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8F868-E2D6-4CC1-8581-EC6909B432CA}">
  <dimension ref="A1:W9"/>
  <sheetViews>
    <sheetView tabSelected="1" workbookViewId="0">
      <selection activeCell="K14" sqref="K14"/>
    </sheetView>
  </sheetViews>
  <sheetFormatPr defaultRowHeight="14.4" x14ac:dyDescent="0.3"/>
  <sheetData>
    <row r="1" spans="1:23" x14ac:dyDescent="0.3">
      <c r="A1" s="33" t="s">
        <v>89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</row>
    <row r="2" spans="1:23" x14ac:dyDescent="0.3">
      <c r="A2" s="34" t="s">
        <v>87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</row>
    <row r="3" spans="1:23" ht="16.2" x14ac:dyDescent="0.3">
      <c r="A3" s="35" t="s">
        <v>86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</row>
    <row r="4" spans="1:23" ht="14.4" customHeight="1" x14ac:dyDescent="0.3">
      <c r="A4" s="37" t="s">
        <v>88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</row>
    <row r="5" spans="1:23" x14ac:dyDescent="0.3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</row>
    <row r="6" spans="1:23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</row>
    <row r="7" spans="1:23" x14ac:dyDescent="0.3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</row>
    <row r="8" spans="1:23" x14ac:dyDescent="0.3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</row>
    <row r="9" spans="1:23" x14ac:dyDescent="0.3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</row>
  </sheetData>
  <mergeCells count="4">
    <mergeCell ref="A1:W1"/>
    <mergeCell ref="A2:W2"/>
    <mergeCell ref="A3:W3"/>
    <mergeCell ref="A4:W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workbookViewId="0"/>
  </sheetViews>
  <sheetFormatPr defaultColWidth="14.44140625" defaultRowHeight="15" customHeight="1" x14ac:dyDescent="0.3"/>
  <cols>
    <col min="1" max="1" width="25.33203125" customWidth="1"/>
    <col min="2" max="2" width="9.5546875" customWidth="1"/>
    <col min="3" max="3" width="10" customWidth="1"/>
    <col min="4" max="4" width="9.44140625" customWidth="1"/>
    <col min="5" max="12" width="8.6640625" customWidth="1"/>
    <col min="13" max="13" width="23.88671875" customWidth="1"/>
    <col min="14" max="14" width="16.88671875" customWidth="1"/>
    <col min="15" max="15" width="10.33203125" customWidth="1"/>
    <col min="16" max="16" width="23.33203125" customWidth="1"/>
    <col min="17" max="17" width="12" customWidth="1"/>
    <col min="18" max="18" width="8.6640625" customWidth="1"/>
    <col min="19" max="19" width="14.109375" customWidth="1"/>
    <col min="20" max="20" width="24.44140625" customWidth="1"/>
    <col min="21" max="26" width="8.6640625" customWidth="1"/>
  </cols>
  <sheetData>
    <row r="1" spans="1:22" ht="14.25" customHeight="1" x14ac:dyDescent="0.3">
      <c r="A1" s="1" t="s">
        <v>0</v>
      </c>
      <c r="F1" s="1" t="s">
        <v>1</v>
      </c>
      <c r="J1" s="1" t="s">
        <v>2</v>
      </c>
    </row>
    <row r="2" spans="1:22" ht="14.25" customHeight="1" x14ac:dyDescent="0.3">
      <c r="B2" s="2" t="s">
        <v>3</v>
      </c>
      <c r="C2" s="1" t="s">
        <v>4</v>
      </c>
      <c r="D2" s="1" t="s">
        <v>5</v>
      </c>
      <c r="F2" s="2" t="s">
        <v>3</v>
      </c>
      <c r="G2" s="1" t="s">
        <v>4</v>
      </c>
      <c r="H2" s="1" t="s">
        <v>5</v>
      </c>
      <c r="J2" s="2" t="s">
        <v>3</v>
      </c>
      <c r="K2" s="1" t="s">
        <v>4</v>
      </c>
      <c r="L2" s="1" t="s">
        <v>5</v>
      </c>
      <c r="M2" s="1" t="s">
        <v>6</v>
      </c>
      <c r="P2" s="1" t="s">
        <v>7</v>
      </c>
      <c r="S2" s="1" t="s">
        <v>8</v>
      </c>
    </row>
    <row r="3" spans="1:22" ht="14.25" customHeight="1" x14ac:dyDescent="0.3">
      <c r="A3" s="1" t="s">
        <v>9</v>
      </c>
      <c r="B3" s="1">
        <v>1.86</v>
      </c>
      <c r="C3" s="1">
        <v>1.68</v>
      </c>
      <c r="D3" s="1">
        <v>1.72</v>
      </c>
      <c r="F3" s="1" t="s">
        <v>10</v>
      </c>
      <c r="G3" s="1" t="s">
        <v>10</v>
      </c>
      <c r="H3" s="1" t="s">
        <v>10</v>
      </c>
      <c r="J3" s="1" t="s">
        <v>11</v>
      </c>
      <c r="K3" s="1" t="s">
        <v>11</v>
      </c>
      <c r="L3" s="1" t="s">
        <v>11</v>
      </c>
    </row>
    <row r="4" spans="1:22" ht="14.25" customHeight="1" x14ac:dyDescent="0.3">
      <c r="B4" s="1" t="s">
        <v>12</v>
      </c>
      <c r="C4" s="1" t="s">
        <v>12</v>
      </c>
      <c r="D4" s="1" t="s">
        <v>12</v>
      </c>
      <c r="Q4" s="1" t="s">
        <v>13</v>
      </c>
      <c r="U4" s="1" t="s">
        <v>14</v>
      </c>
    </row>
    <row r="5" spans="1:22" ht="14.25" customHeight="1" x14ac:dyDescent="0.3">
      <c r="A5" s="1" t="s">
        <v>15</v>
      </c>
      <c r="B5" s="1">
        <v>23.61</v>
      </c>
      <c r="C5" s="1">
        <v>23.774999999999999</v>
      </c>
      <c r="D5" s="1">
        <v>20.630000000000003</v>
      </c>
      <c r="F5" s="1">
        <f t="shared" ref="F5:H5" si="0">B13-B5</f>
        <v>7.0300000000000011</v>
      </c>
      <c r="G5" s="1">
        <f t="shared" si="0"/>
        <v>0.30333333333333456</v>
      </c>
      <c r="H5" s="1">
        <f t="shared" si="0"/>
        <v>0.96833333333332661</v>
      </c>
      <c r="J5" s="1">
        <f t="shared" ref="J5:L5" si="1">B3^F5</f>
        <v>78.465003391009375</v>
      </c>
      <c r="K5" s="1">
        <f t="shared" si="1"/>
        <v>1.1704256085683582</v>
      </c>
      <c r="L5" s="1">
        <f t="shared" si="1"/>
        <v>1.690713599913237</v>
      </c>
      <c r="M5" s="1">
        <f t="shared" ref="M5:M7" si="2">GEOMEAN(K5:L5)</f>
        <v>1.4067176312584022</v>
      </c>
      <c r="P5" s="1">
        <f t="shared" ref="P5:P7" si="3">J5/M5</f>
        <v>55.778787190445058</v>
      </c>
      <c r="Q5" s="1">
        <f t="shared" ref="Q5:Q7" si="4">LOG(P5,2)</f>
        <v>5.8016446607818688</v>
      </c>
      <c r="S5" s="1">
        <f>P5/P13</f>
        <v>40.503326015784744</v>
      </c>
    </row>
    <row r="6" spans="1:22" ht="14.25" customHeight="1" x14ac:dyDescent="0.3">
      <c r="A6" s="1" t="s">
        <v>16</v>
      </c>
      <c r="B6" s="1">
        <v>24.34</v>
      </c>
      <c r="C6" s="1">
        <v>24.060000000000002</v>
      </c>
      <c r="D6" s="1">
        <v>21.560000000000002</v>
      </c>
      <c r="F6" s="1">
        <f t="shared" ref="F6:H6" si="5">B13-B6</f>
        <v>6.3000000000000007</v>
      </c>
      <c r="G6" s="1">
        <f t="shared" si="5"/>
        <v>1.833333333333087E-2</v>
      </c>
      <c r="H6" s="1">
        <f t="shared" si="5"/>
        <v>3.8333333333326891E-2</v>
      </c>
      <c r="J6" s="1">
        <f t="shared" ref="J6:L6" si="6">B3^F6</f>
        <v>49.880586186039501</v>
      </c>
      <c r="K6" s="1">
        <f t="shared" si="6"/>
        <v>1.0095565949389158</v>
      </c>
      <c r="L6" s="1">
        <f t="shared" si="6"/>
        <v>1.021006696385681</v>
      </c>
      <c r="M6" s="1">
        <f t="shared" si="2"/>
        <v>1.0152655040987848</v>
      </c>
      <c r="P6" s="1">
        <f t="shared" si="3"/>
        <v>49.130583068826638</v>
      </c>
      <c r="Q6" s="1">
        <f t="shared" si="4"/>
        <v>5.6185494556028592</v>
      </c>
      <c r="S6" s="1">
        <f>P6/P13</f>
        <v>35.675785071984492</v>
      </c>
      <c r="U6" s="1" t="s">
        <v>17</v>
      </c>
      <c r="V6" s="1" t="s">
        <v>13</v>
      </c>
    </row>
    <row r="7" spans="1:22" ht="14.25" customHeight="1" x14ac:dyDescent="0.3">
      <c r="A7" s="1" t="s">
        <v>18</v>
      </c>
      <c r="B7" s="1">
        <v>24.16</v>
      </c>
      <c r="C7" s="1">
        <v>24.79</v>
      </c>
      <c r="D7" s="1">
        <v>22.155000000000001</v>
      </c>
      <c r="F7" s="1">
        <f t="shared" ref="F7:H7" si="7">B13-B7</f>
        <v>6.48</v>
      </c>
      <c r="G7" s="1">
        <f t="shared" si="7"/>
        <v>-0.711666666666666</v>
      </c>
      <c r="H7" s="1">
        <f t="shared" si="7"/>
        <v>-0.55666666666667197</v>
      </c>
      <c r="J7" s="1">
        <f t="shared" ref="J7:L7" si="8">B3^F7</f>
        <v>55.775552183048369</v>
      </c>
      <c r="K7" s="1">
        <f t="shared" si="8"/>
        <v>0.69128143634436612</v>
      </c>
      <c r="L7" s="1">
        <f t="shared" si="8"/>
        <v>0.73941654592635198</v>
      </c>
      <c r="M7" s="1">
        <f t="shared" si="2"/>
        <v>0.71494400614646636</v>
      </c>
      <c r="P7" s="1">
        <f t="shared" si="3"/>
        <v>78.013874797940417</v>
      </c>
      <c r="Q7" s="1">
        <f t="shared" si="4"/>
        <v>6.2856588255552204</v>
      </c>
      <c r="S7" s="1">
        <f>P7/P13</f>
        <v>56.649159364240774</v>
      </c>
    </row>
    <row r="8" spans="1:22" ht="14.25" customHeight="1" x14ac:dyDescent="0.3">
      <c r="A8" s="1" t="s">
        <v>19</v>
      </c>
      <c r="B8" s="1">
        <f t="shared" ref="B8:D8" si="9">AVERAGE(B5:B7)</f>
        <v>24.036666666666665</v>
      </c>
      <c r="C8" s="1">
        <f t="shared" si="9"/>
        <v>24.208333333333332</v>
      </c>
      <c r="D8" s="1">
        <f t="shared" si="9"/>
        <v>21.448333333333334</v>
      </c>
      <c r="O8" s="1" t="s">
        <v>20</v>
      </c>
      <c r="P8" s="2">
        <f t="shared" ref="P8:Q8" si="10">AVERAGE(P5:P7)</f>
        <v>60.974415019070705</v>
      </c>
      <c r="Q8" s="2">
        <f t="shared" si="10"/>
        <v>5.9019509806466495</v>
      </c>
      <c r="S8" s="2">
        <f>AVERAGE(S5:S7)</f>
        <v>44.276090150670001</v>
      </c>
      <c r="T8" s="3"/>
      <c r="U8" s="2">
        <f t="shared" ref="U8:V8" si="11">_xlfn.T.TEST(P5:P7,P10:P12,2,2)</f>
        <v>2.4485535399348243E-3</v>
      </c>
      <c r="V8" s="2">
        <f t="shared" si="11"/>
        <v>1.8933011585173867E-3</v>
      </c>
    </row>
    <row r="9" spans="1:22" ht="14.25" customHeight="1" x14ac:dyDescent="0.3">
      <c r="B9" s="1" t="s">
        <v>21</v>
      </c>
      <c r="C9" s="1" t="s">
        <v>21</v>
      </c>
      <c r="D9" s="1" t="s">
        <v>21</v>
      </c>
      <c r="O9" s="1" t="s">
        <v>22</v>
      </c>
      <c r="P9" s="1">
        <f>STDEV(P5:P7)</f>
        <v>15.126369249673406</v>
      </c>
      <c r="Q9" s="1" t="s">
        <v>23</v>
      </c>
      <c r="S9" s="1">
        <f>P9/(SQRT(3))</f>
        <v>8.7332133581606186</v>
      </c>
    </row>
    <row r="10" spans="1:22" ht="14.25" customHeight="1" x14ac:dyDescent="0.3">
      <c r="A10" s="1" t="s">
        <v>24</v>
      </c>
      <c r="B10" s="1">
        <v>31.055</v>
      </c>
      <c r="C10" s="1">
        <v>23.424999999999997</v>
      </c>
      <c r="D10" s="1">
        <v>20.995000000000001</v>
      </c>
      <c r="F10" s="1">
        <f t="shared" ref="F10:H10" si="12">B13-B10</f>
        <v>-0.41499999999999915</v>
      </c>
      <c r="G10" s="1">
        <f t="shared" si="12"/>
        <v>0.65333333333333599</v>
      </c>
      <c r="H10" s="1">
        <f t="shared" si="12"/>
        <v>0.60333333333332817</v>
      </c>
      <c r="J10" s="1">
        <f t="shared" ref="J10:L10" si="13">B3^F10</f>
        <v>0.77295129324990985</v>
      </c>
      <c r="K10" s="1">
        <f t="shared" si="13"/>
        <v>1.4034665431268767</v>
      </c>
      <c r="L10" s="1">
        <f t="shared" si="13"/>
        <v>1.3870820861966033</v>
      </c>
      <c r="M10" s="1">
        <f t="shared" ref="M10:M12" si="14">GEOMEAN(K10:L10)</f>
        <v>1.395250264485753</v>
      </c>
      <c r="P10" s="1">
        <f t="shared" ref="P10:P12" si="15">J10/M10</f>
        <v>0.55398756260748416</v>
      </c>
      <c r="Q10" s="1">
        <f t="shared" ref="Q10:Q12" si="16">LOG(P10,2)</f>
        <v>-0.85207450772106286</v>
      </c>
      <c r="S10" s="1">
        <f>P10/P13</f>
        <v>0.402273695560462</v>
      </c>
    </row>
    <row r="11" spans="1:22" ht="14.25" customHeight="1" x14ac:dyDescent="0.3">
      <c r="A11" s="1" t="s">
        <v>25</v>
      </c>
      <c r="B11" s="1">
        <v>31.895</v>
      </c>
      <c r="C11" s="1">
        <v>24.585000000000001</v>
      </c>
      <c r="D11" s="1">
        <v>22.15</v>
      </c>
      <c r="F11" s="1">
        <f t="shared" ref="F11:H11" si="17">B13-B11</f>
        <v>-1.254999999999999</v>
      </c>
      <c r="G11" s="1">
        <f t="shared" si="17"/>
        <v>-0.50666666666666771</v>
      </c>
      <c r="H11" s="1">
        <f t="shared" si="17"/>
        <v>-0.55166666666666941</v>
      </c>
      <c r="J11" s="1">
        <f t="shared" ref="J11:L11" si="18">B3^F11</f>
        <v>0.45894564698179191</v>
      </c>
      <c r="K11" s="1">
        <f t="shared" si="18"/>
        <v>0.76885297162899635</v>
      </c>
      <c r="L11" s="1">
        <f t="shared" si="18"/>
        <v>0.74142428457920251</v>
      </c>
      <c r="M11" s="1">
        <f t="shared" si="14"/>
        <v>0.75501408227702782</v>
      </c>
      <c r="P11" s="1">
        <f t="shared" si="15"/>
        <v>0.60786369122767803</v>
      </c>
      <c r="Q11" s="1">
        <f t="shared" si="16"/>
        <v>-0.71818024825314164</v>
      </c>
      <c r="S11" s="1">
        <f>P11/P13</f>
        <v>0.44139542107452751</v>
      </c>
    </row>
    <row r="12" spans="1:22" ht="14.25" customHeight="1" x14ac:dyDescent="0.3">
      <c r="A12" s="1" t="s">
        <v>26</v>
      </c>
      <c r="B12" s="1">
        <v>28.97</v>
      </c>
      <c r="C12" s="1">
        <v>24.225000000000001</v>
      </c>
      <c r="D12" s="1">
        <v>21.65</v>
      </c>
      <c r="F12" s="1">
        <f t="shared" ref="F12:H12" si="19">B13-B12</f>
        <v>1.6700000000000017</v>
      </c>
      <c r="G12" s="1">
        <f t="shared" si="19"/>
        <v>-0.14666666666666828</v>
      </c>
      <c r="H12" s="1">
        <f t="shared" si="19"/>
        <v>-5.1666666666669414E-2</v>
      </c>
      <c r="J12" s="1">
        <f t="shared" ref="J12:L12" si="20">B3^F12</f>
        <v>2.8189450930928261</v>
      </c>
      <c r="K12" s="1">
        <f t="shared" si="20"/>
        <v>0.92673302263648605</v>
      </c>
      <c r="L12" s="1">
        <f t="shared" si="20"/>
        <v>0.97236883331054247</v>
      </c>
      <c r="M12" s="1">
        <f t="shared" si="14"/>
        <v>0.94927672888962811</v>
      </c>
      <c r="P12" s="1">
        <f t="shared" si="15"/>
        <v>2.9695714719459674</v>
      </c>
      <c r="Q12" s="1">
        <f t="shared" si="16"/>
        <v>1.5702547559742119</v>
      </c>
      <c r="S12" s="1">
        <f>P12/P13</f>
        <v>2.1563308833650101</v>
      </c>
    </row>
    <row r="13" spans="1:22" ht="14.25" customHeight="1" x14ac:dyDescent="0.3">
      <c r="A13" s="1" t="s">
        <v>27</v>
      </c>
      <c r="B13" s="1">
        <f t="shared" ref="B13:D13" si="21">AVERAGE(B10:B12)</f>
        <v>30.64</v>
      </c>
      <c r="C13" s="1">
        <f t="shared" si="21"/>
        <v>24.078333333333333</v>
      </c>
      <c r="D13" s="1">
        <f t="shared" si="21"/>
        <v>21.598333333333329</v>
      </c>
      <c r="O13" s="1" t="s">
        <v>20</v>
      </c>
      <c r="P13" s="1">
        <f t="shared" ref="P13:Q13" si="22">AVERAGE(P10:P12)</f>
        <v>1.3771409085937101</v>
      </c>
      <c r="Q13" s="4">
        <f t="shared" si="22"/>
        <v>2.5165055224836883E-15</v>
      </c>
      <c r="S13" s="1">
        <f>AVERAGE(S10:S12)</f>
        <v>0.99999999999999989</v>
      </c>
    </row>
    <row r="14" spans="1:22" ht="14.25" customHeight="1" x14ac:dyDescent="0.3">
      <c r="O14" s="1" t="s">
        <v>22</v>
      </c>
      <c r="P14" s="1">
        <f>STDEV(P10:P12)</f>
        <v>1.3793483909558766</v>
      </c>
      <c r="Q14" s="1" t="s">
        <v>23</v>
      </c>
      <c r="R14" s="1">
        <f>P14/(SQRT(3))</f>
        <v>0.79636716482465253</v>
      </c>
    </row>
    <row r="15" spans="1:22" ht="14.25" customHeight="1" x14ac:dyDescent="0.3">
      <c r="B15" s="2" t="s">
        <v>28</v>
      </c>
      <c r="C15" s="1" t="s">
        <v>4</v>
      </c>
      <c r="D15" s="1" t="s">
        <v>5</v>
      </c>
      <c r="F15" s="2" t="s">
        <v>28</v>
      </c>
      <c r="G15" s="1" t="s">
        <v>4</v>
      </c>
      <c r="H15" s="1" t="s">
        <v>5</v>
      </c>
      <c r="J15" s="2" t="s">
        <v>28</v>
      </c>
      <c r="K15" s="1" t="s">
        <v>4</v>
      </c>
      <c r="L15" s="1" t="s">
        <v>5</v>
      </c>
      <c r="M15" s="1" t="s">
        <v>6</v>
      </c>
      <c r="P15" s="1" t="s">
        <v>7</v>
      </c>
      <c r="S15" s="1" t="s">
        <v>29</v>
      </c>
    </row>
    <row r="16" spans="1:22" ht="14.25" customHeight="1" x14ac:dyDescent="0.3">
      <c r="A16" s="1" t="s">
        <v>9</v>
      </c>
      <c r="B16" s="1">
        <v>1.97</v>
      </c>
      <c r="C16" s="1">
        <v>1.68</v>
      </c>
      <c r="D16" s="1">
        <v>1.72</v>
      </c>
      <c r="F16" s="1" t="s">
        <v>10</v>
      </c>
      <c r="G16" s="1" t="s">
        <v>10</v>
      </c>
      <c r="H16" s="1" t="s">
        <v>10</v>
      </c>
      <c r="J16" s="1" t="s">
        <v>11</v>
      </c>
      <c r="K16" s="1" t="s">
        <v>11</v>
      </c>
      <c r="L16" s="1" t="s">
        <v>11</v>
      </c>
    </row>
    <row r="17" spans="1:22" ht="14.25" customHeight="1" x14ac:dyDescent="0.3">
      <c r="B17" s="1" t="s">
        <v>12</v>
      </c>
      <c r="C17" s="1" t="s">
        <v>12</v>
      </c>
      <c r="D17" s="1" t="s">
        <v>12</v>
      </c>
      <c r="Q17" s="1" t="s">
        <v>13</v>
      </c>
      <c r="U17" s="1" t="s">
        <v>14</v>
      </c>
    </row>
    <row r="18" spans="1:22" ht="14.25" customHeight="1" x14ac:dyDescent="0.3">
      <c r="A18" s="1" t="s">
        <v>15</v>
      </c>
      <c r="B18" s="1">
        <v>18.88</v>
      </c>
      <c r="C18" s="1">
        <v>22.71</v>
      </c>
      <c r="D18" s="1">
        <v>19.809999999999999</v>
      </c>
      <c r="F18" s="1">
        <f t="shared" ref="F18:H18" si="23">B26-B18</f>
        <v>0.40666666666666629</v>
      </c>
      <c r="G18" s="1">
        <f t="shared" si="23"/>
        <v>0.80333333333333101</v>
      </c>
      <c r="H18" s="1">
        <f t="shared" si="23"/>
        <v>1.0800000000000018</v>
      </c>
      <c r="J18" s="1">
        <f t="shared" ref="J18:L18" si="24">B16^F18</f>
        <v>1.3174968897615413</v>
      </c>
      <c r="K18" s="1">
        <f t="shared" si="24"/>
        <v>1.5170449751815465</v>
      </c>
      <c r="L18" s="1">
        <f t="shared" si="24"/>
        <v>1.7962663022647052</v>
      </c>
      <c r="M18" s="1">
        <f t="shared" ref="M18:M20" si="25">GEOMEAN(K18:L18)</f>
        <v>1.6507624807762646</v>
      </c>
      <c r="P18" s="1">
        <f t="shared" ref="P18:P20" si="26">J18/M18</f>
        <v>0.7981141473133031</v>
      </c>
      <c r="Q18" s="1">
        <f t="shared" ref="Q18:Q20" si="27">LOG(P18,2)</f>
        <v>-0.32533299758019762</v>
      </c>
      <c r="S18" s="1">
        <f>P18/P26</f>
        <v>0.78112495873733556</v>
      </c>
    </row>
    <row r="19" spans="1:22" ht="14.25" customHeight="1" x14ac:dyDescent="0.3">
      <c r="A19" s="1" t="s">
        <v>16</v>
      </c>
      <c r="B19" s="1">
        <v>19.97</v>
      </c>
      <c r="C19" s="1">
        <v>23.42</v>
      </c>
      <c r="D19" s="1">
        <v>20.89</v>
      </c>
      <c r="F19" s="1">
        <f t="shared" ref="F19:H19" si="28">B26-B19</f>
        <v>-0.68333333333333357</v>
      </c>
      <c r="G19" s="1">
        <f t="shared" si="28"/>
        <v>9.333333333333016E-2</v>
      </c>
      <c r="H19" s="1">
        <f t="shared" si="28"/>
        <v>0</v>
      </c>
      <c r="J19" s="1">
        <f t="shared" ref="J19:L19" si="29">B16^F19</f>
        <v>0.62918942129831357</v>
      </c>
      <c r="K19" s="1">
        <f t="shared" si="29"/>
        <v>1.0496121910114733</v>
      </c>
      <c r="L19" s="1">
        <f t="shared" si="29"/>
        <v>1</v>
      </c>
      <c r="M19" s="1">
        <f t="shared" si="25"/>
        <v>1.024505827709864</v>
      </c>
      <c r="P19" s="1">
        <f t="shared" si="26"/>
        <v>0.61413942632691154</v>
      </c>
      <c r="Q19" s="1">
        <f t="shared" si="27"/>
        <v>-0.70336187115598292</v>
      </c>
      <c r="S19" s="1">
        <f>P19/P26</f>
        <v>0.60106644602587622</v>
      </c>
      <c r="U19" s="1" t="s">
        <v>17</v>
      </c>
      <c r="V19" s="1" t="s">
        <v>30</v>
      </c>
    </row>
    <row r="20" spans="1:22" ht="14.25" customHeight="1" x14ac:dyDescent="0.3">
      <c r="A20" s="1" t="s">
        <v>18</v>
      </c>
      <c r="B20" s="1">
        <v>20.62</v>
      </c>
      <c r="C20" s="1">
        <v>23.74</v>
      </c>
      <c r="D20" s="1">
        <v>21.42</v>
      </c>
      <c r="F20" s="1">
        <f t="shared" ref="F20:H20" si="30">B26-B20</f>
        <v>-1.3333333333333357</v>
      </c>
      <c r="G20" s="1">
        <f t="shared" si="30"/>
        <v>-0.22666666666666657</v>
      </c>
      <c r="H20" s="1">
        <f t="shared" si="30"/>
        <v>-0.53000000000000114</v>
      </c>
      <c r="J20" s="1">
        <f t="shared" ref="J20:L20" si="31">B16^F20</f>
        <v>0.40492851903347432</v>
      </c>
      <c r="K20" s="1">
        <f t="shared" si="31"/>
        <v>0.88905759451038346</v>
      </c>
      <c r="L20" s="1">
        <f t="shared" si="31"/>
        <v>0.75018767221241056</v>
      </c>
      <c r="M20" s="1">
        <f t="shared" si="25"/>
        <v>0.81667621937246937</v>
      </c>
      <c r="P20" s="1">
        <f t="shared" si="26"/>
        <v>0.4958250398727414</v>
      </c>
      <c r="Q20" s="1">
        <f t="shared" si="27"/>
        <v>-1.0120969634626593</v>
      </c>
      <c r="S20" s="1">
        <f>P20/P26</f>
        <v>0.48527057829423004</v>
      </c>
    </row>
    <row r="21" spans="1:22" ht="14.25" customHeight="1" x14ac:dyDescent="0.3">
      <c r="A21" s="1" t="s">
        <v>19</v>
      </c>
      <c r="B21" s="1">
        <f t="shared" ref="B21:D21" si="32">AVERAGE(B18:B20)</f>
        <v>19.823333333333334</v>
      </c>
      <c r="C21" s="1">
        <f t="shared" si="32"/>
        <v>23.290000000000003</v>
      </c>
      <c r="D21" s="1">
        <f t="shared" si="32"/>
        <v>20.706666666666667</v>
      </c>
      <c r="O21" s="1" t="s">
        <v>20</v>
      </c>
      <c r="P21" s="2">
        <f t="shared" ref="P21:Q21" si="33">AVERAGE(P18:P20)</f>
        <v>0.63602620450431868</v>
      </c>
      <c r="Q21" s="2">
        <f t="shared" si="33"/>
        <v>-0.68026394406627999</v>
      </c>
      <c r="S21" s="2">
        <f>AVERAGE(S18:S20)</f>
        <v>0.62248732768581394</v>
      </c>
      <c r="T21" s="3"/>
      <c r="U21" s="2">
        <f t="shared" ref="U21:V21" si="34">_xlfn.T.TEST(P18:P20,P23:P25,2,2)</f>
        <v>9.3531827350819552E-2</v>
      </c>
      <c r="V21" s="2">
        <f t="shared" si="34"/>
        <v>7.8053204621877981E-2</v>
      </c>
    </row>
    <row r="22" spans="1:22" ht="14.25" customHeight="1" x14ac:dyDescent="0.3">
      <c r="B22" s="1" t="s">
        <v>21</v>
      </c>
      <c r="C22" s="1" t="s">
        <v>21</v>
      </c>
      <c r="D22" s="1" t="s">
        <v>21</v>
      </c>
      <c r="O22" s="1" t="s">
        <v>22</v>
      </c>
      <c r="P22" s="1">
        <f>STDEV(P18:P20)</f>
        <v>0.15232842615067937</v>
      </c>
      <c r="Q22" s="1" t="s">
        <v>23</v>
      </c>
      <c r="S22" s="1">
        <f>P22/(SQRT(3))</f>
        <v>8.7946857843326773E-2</v>
      </c>
    </row>
    <row r="23" spans="1:22" ht="14.25" customHeight="1" x14ac:dyDescent="0.3">
      <c r="A23" s="1" t="s">
        <v>24</v>
      </c>
      <c r="B23" s="1">
        <v>18.440000000000001</v>
      </c>
      <c r="C23" s="1">
        <v>22.75</v>
      </c>
      <c r="D23" s="1">
        <v>20.51</v>
      </c>
      <c r="F23" s="1">
        <f t="shared" ref="F23:H23" si="35">B26-B23</f>
        <v>0.84666666666666401</v>
      </c>
      <c r="G23" s="1">
        <f t="shared" si="35"/>
        <v>0.76333333333333186</v>
      </c>
      <c r="H23" s="1">
        <f t="shared" si="35"/>
        <v>0.37999999999999901</v>
      </c>
      <c r="J23" s="1">
        <f t="shared" ref="J23:L23" si="36">B16^F23</f>
        <v>1.7754757222048987</v>
      </c>
      <c r="K23" s="1">
        <f t="shared" si="36"/>
        <v>1.48588803314463</v>
      </c>
      <c r="L23" s="1">
        <f t="shared" si="36"/>
        <v>1.228855478011714</v>
      </c>
      <c r="M23" s="1">
        <f t="shared" ref="M23:M25" si="37">GEOMEAN(K23:L23)</f>
        <v>1.3512740836861448</v>
      </c>
      <c r="P23" s="1">
        <f t="shared" ref="P23:P25" si="38">J23/M23</f>
        <v>1.3139271622538433</v>
      </c>
      <c r="Q23" s="1">
        <f t="shared" ref="Q23:Q25" si="39">LOG(P23,2)</f>
        <v>0.39388530186438858</v>
      </c>
      <c r="S23" s="1">
        <f>P23/P26</f>
        <v>1.2859580347678052</v>
      </c>
    </row>
    <row r="24" spans="1:22" ht="14.25" customHeight="1" x14ac:dyDescent="0.3">
      <c r="A24" s="1" t="s">
        <v>25</v>
      </c>
      <c r="B24" s="1">
        <v>19.86</v>
      </c>
      <c r="C24" s="1">
        <v>24.38</v>
      </c>
      <c r="D24" s="1">
        <v>21.31</v>
      </c>
      <c r="F24" s="1">
        <f t="shared" ref="F24:H24" si="40">B26-B24</f>
        <v>-0.57333333333333414</v>
      </c>
      <c r="G24" s="1">
        <f t="shared" si="40"/>
        <v>-0.86666666666666714</v>
      </c>
      <c r="H24" s="1">
        <f t="shared" si="40"/>
        <v>-0.41999999999999815</v>
      </c>
      <c r="J24" s="1">
        <f t="shared" ref="J24:L24" si="41">B16^F24</f>
        <v>0.67791102502723177</v>
      </c>
      <c r="K24" s="1">
        <f t="shared" si="41"/>
        <v>0.63786967502356162</v>
      </c>
      <c r="L24" s="1">
        <f t="shared" si="41"/>
        <v>0.79630245067442385</v>
      </c>
      <c r="M24" s="1">
        <f t="shared" si="37"/>
        <v>0.71269712040400479</v>
      </c>
      <c r="P24" s="1">
        <f t="shared" si="38"/>
        <v>0.95119091352992435</v>
      </c>
      <c r="Q24" s="1">
        <f t="shared" si="39"/>
        <v>-7.2193161414317669E-2</v>
      </c>
      <c r="S24" s="1">
        <f>P24/P26</f>
        <v>0.93094323109489163</v>
      </c>
    </row>
    <row r="25" spans="1:22" ht="14.25" customHeight="1" x14ac:dyDescent="0.3">
      <c r="A25" s="1" t="s">
        <v>26</v>
      </c>
      <c r="B25" s="1">
        <v>19.559999999999999</v>
      </c>
      <c r="C25" s="1">
        <v>23.41</v>
      </c>
      <c r="D25" s="1">
        <v>20.85</v>
      </c>
      <c r="F25" s="1">
        <f t="shared" ref="F25:H25" si="42">B26-B25</f>
        <v>-0.27333333333333343</v>
      </c>
      <c r="G25" s="1">
        <f t="shared" si="42"/>
        <v>0.10333333333333172</v>
      </c>
      <c r="H25" s="1">
        <f t="shared" si="42"/>
        <v>3.9999999999999147E-2</v>
      </c>
      <c r="J25" s="1">
        <f t="shared" ref="J25:L25" si="43">B16^F25</f>
        <v>0.8308307556458544</v>
      </c>
      <c r="K25" s="1">
        <f t="shared" si="43"/>
        <v>1.0550716633702462</v>
      </c>
      <c r="L25" s="1">
        <f t="shared" si="43"/>
        <v>1.0219299748073301</v>
      </c>
      <c r="M25" s="1">
        <f t="shared" si="37"/>
        <v>1.038368604286495</v>
      </c>
      <c r="P25" s="1">
        <f t="shared" si="38"/>
        <v>0.80013085162253317</v>
      </c>
      <c r="Q25" s="1">
        <f t="shared" si="39"/>
        <v>-0.32169214045007333</v>
      </c>
      <c r="S25" s="1">
        <f>P25/P26</f>
        <v>0.78309873413730269</v>
      </c>
    </row>
    <row r="26" spans="1:22" ht="14.25" customHeight="1" x14ac:dyDescent="0.3">
      <c r="A26" s="1" t="s">
        <v>27</v>
      </c>
      <c r="B26" s="1">
        <f t="shared" ref="B26:D26" si="44">AVERAGE(B23:B25)</f>
        <v>19.286666666666665</v>
      </c>
      <c r="C26" s="1">
        <f t="shared" si="44"/>
        <v>23.513333333333332</v>
      </c>
      <c r="D26" s="1">
        <f t="shared" si="44"/>
        <v>20.89</v>
      </c>
      <c r="O26" s="1" t="s">
        <v>20</v>
      </c>
      <c r="P26" s="1">
        <f t="shared" ref="P26:Q26" si="45">AVERAGE(P23:P25)</f>
        <v>1.0217496424687671</v>
      </c>
      <c r="Q26" s="4">
        <f t="shared" si="45"/>
        <v>-8.1416355139178143E-16</v>
      </c>
      <c r="S26" s="1">
        <f>AVERAGE(S23:S25)</f>
        <v>0.99999999999999989</v>
      </c>
    </row>
    <row r="27" spans="1:22" ht="14.25" customHeight="1" x14ac:dyDescent="0.3">
      <c r="O27" s="1" t="s">
        <v>22</v>
      </c>
      <c r="P27" s="1">
        <f>STDEV(P23:P25)</f>
        <v>0.26406545188018188</v>
      </c>
      <c r="Q27" s="1" t="s">
        <v>23</v>
      </c>
      <c r="R27" s="1">
        <f>P27/(SQRT(3))</f>
        <v>0.15245825972670318</v>
      </c>
    </row>
    <row r="28" spans="1:22" ht="14.25" customHeight="1" x14ac:dyDescent="0.3"/>
    <row r="29" spans="1:22" ht="14.25" customHeight="1" x14ac:dyDescent="0.3">
      <c r="K29" s="1" t="s">
        <v>31</v>
      </c>
      <c r="P29" s="1">
        <f>P8/P21</f>
        <v>95.867771779294173</v>
      </c>
      <c r="R29" s="1">
        <f>S8/S21</f>
        <v>71.127697193889432</v>
      </c>
    </row>
    <row r="30" spans="1:22" ht="14.25" customHeight="1" x14ac:dyDescent="0.3">
      <c r="B30" s="2"/>
      <c r="F30" s="2"/>
      <c r="J30" s="2"/>
    </row>
    <row r="31" spans="1:22" ht="14.25" customHeight="1" x14ac:dyDescent="0.3"/>
    <row r="32" spans="1:22" ht="14.25" customHeight="1" x14ac:dyDescent="0.3"/>
    <row r="33" spans="2:22" ht="14.25" customHeight="1" x14ac:dyDescent="0.3">
      <c r="Q33" s="1" t="s">
        <v>32</v>
      </c>
      <c r="R33" s="1" t="s">
        <v>33</v>
      </c>
    </row>
    <row r="34" spans="2:22" ht="14.25" customHeight="1" x14ac:dyDescent="0.3">
      <c r="P34" s="1" t="s">
        <v>34</v>
      </c>
      <c r="Q34" s="1">
        <v>44.28</v>
      </c>
      <c r="R34" s="1">
        <v>8.7332133581606186</v>
      </c>
    </row>
    <row r="35" spans="2:22" ht="14.25" customHeight="1" x14ac:dyDescent="0.3">
      <c r="P35" s="1" t="s">
        <v>35</v>
      </c>
      <c r="Q35" s="1">
        <v>-1.61</v>
      </c>
      <c r="R35" s="1">
        <v>8.7946857843326773E-2</v>
      </c>
    </row>
    <row r="36" spans="2:22" ht="14.25" customHeight="1" x14ac:dyDescent="0.3">
      <c r="U36" s="2"/>
      <c r="V36" s="2"/>
    </row>
    <row r="37" spans="2:22" ht="14.25" customHeight="1" x14ac:dyDescent="0.3"/>
    <row r="38" spans="2:22" ht="14.25" customHeight="1" x14ac:dyDescent="0.3"/>
    <row r="39" spans="2:22" ht="14.25" customHeight="1" x14ac:dyDescent="0.3"/>
    <row r="40" spans="2:22" ht="14.25" customHeight="1" x14ac:dyDescent="0.3"/>
    <row r="41" spans="2:22" ht="14.25" customHeight="1" x14ac:dyDescent="0.3"/>
    <row r="42" spans="2:22" ht="14.25" customHeight="1" x14ac:dyDescent="0.3"/>
    <row r="43" spans="2:22" ht="14.25" customHeight="1" x14ac:dyDescent="0.3">
      <c r="B43" s="2"/>
      <c r="F43" s="2"/>
      <c r="J43" s="2"/>
    </row>
    <row r="44" spans="2:22" ht="14.25" customHeight="1" x14ac:dyDescent="0.3"/>
    <row r="45" spans="2:22" ht="14.25" customHeight="1" x14ac:dyDescent="0.3"/>
    <row r="46" spans="2:22" ht="14.25" customHeight="1" x14ac:dyDescent="0.3"/>
    <row r="47" spans="2:22" ht="14.25" customHeight="1" x14ac:dyDescent="0.3"/>
    <row r="48" spans="2:22" ht="14.25" customHeight="1" x14ac:dyDescent="0.3"/>
    <row r="49" spans="2:22" ht="14.25" customHeight="1" x14ac:dyDescent="0.3">
      <c r="P49" s="2"/>
      <c r="Q49" s="2"/>
      <c r="U49" s="2"/>
      <c r="V49" s="2"/>
    </row>
    <row r="50" spans="2:22" ht="14.25" customHeight="1" x14ac:dyDescent="0.3"/>
    <row r="51" spans="2:22" ht="14.25" customHeight="1" x14ac:dyDescent="0.3"/>
    <row r="52" spans="2:22" ht="14.25" customHeight="1" x14ac:dyDescent="0.3"/>
    <row r="53" spans="2:22" ht="14.25" customHeight="1" x14ac:dyDescent="0.3"/>
    <row r="54" spans="2:22" ht="14.25" customHeight="1" x14ac:dyDescent="0.3"/>
    <row r="55" spans="2:22" ht="14.25" customHeight="1" x14ac:dyDescent="0.3"/>
    <row r="56" spans="2:22" ht="14.25" customHeight="1" x14ac:dyDescent="0.3"/>
    <row r="57" spans="2:22" ht="14.25" customHeight="1" x14ac:dyDescent="0.3"/>
    <row r="58" spans="2:22" ht="14.25" customHeight="1" x14ac:dyDescent="0.3">
      <c r="B58" s="2"/>
      <c r="C58" s="2"/>
      <c r="D58" s="2"/>
      <c r="F58" s="2"/>
      <c r="J58" s="2"/>
    </row>
    <row r="59" spans="2:22" ht="14.25" customHeight="1" x14ac:dyDescent="0.3"/>
    <row r="60" spans="2:22" ht="14.25" customHeight="1" x14ac:dyDescent="0.3"/>
    <row r="61" spans="2:22" ht="14.25" customHeight="1" x14ac:dyDescent="0.3"/>
    <row r="62" spans="2:22" ht="14.25" customHeight="1" x14ac:dyDescent="0.3"/>
    <row r="63" spans="2:22" ht="14.25" customHeight="1" x14ac:dyDescent="0.3"/>
    <row r="64" spans="2:22" ht="14.25" customHeight="1" x14ac:dyDescent="0.3">
      <c r="P64" s="2"/>
      <c r="Q64" s="2"/>
      <c r="U64" s="2"/>
      <c r="V64" s="2"/>
    </row>
    <row r="65" spans="2:22" ht="14.25" customHeight="1" x14ac:dyDescent="0.3"/>
    <row r="66" spans="2:22" ht="14.25" customHeight="1" x14ac:dyDescent="0.3"/>
    <row r="67" spans="2:22" ht="14.25" customHeight="1" x14ac:dyDescent="0.3"/>
    <row r="68" spans="2:22" ht="14.25" customHeight="1" x14ac:dyDescent="0.3"/>
    <row r="69" spans="2:22" ht="14.25" customHeight="1" x14ac:dyDescent="0.3"/>
    <row r="70" spans="2:22" ht="14.25" customHeight="1" x14ac:dyDescent="0.3"/>
    <row r="71" spans="2:22" ht="14.25" customHeight="1" x14ac:dyDescent="0.3"/>
    <row r="72" spans="2:22" ht="14.25" customHeight="1" x14ac:dyDescent="0.3">
      <c r="B72" s="2"/>
      <c r="C72" s="2"/>
      <c r="D72" s="2"/>
      <c r="F72" s="2"/>
      <c r="J72" s="2"/>
    </row>
    <row r="73" spans="2:22" ht="14.25" customHeight="1" x14ac:dyDescent="0.3"/>
    <row r="74" spans="2:22" ht="14.25" customHeight="1" x14ac:dyDescent="0.3"/>
    <row r="75" spans="2:22" ht="14.25" customHeight="1" x14ac:dyDescent="0.3"/>
    <row r="76" spans="2:22" ht="14.25" customHeight="1" x14ac:dyDescent="0.3"/>
    <row r="77" spans="2:22" ht="14.25" customHeight="1" x14ac:dyDescent="0.3"/>
    <row r="78" spans="2:22" ht="14.25" customHeight="1" x14ac:dyDescent="0.3">
      <c r="P78" s="2"/>
      <c r="Q78" s="2"/>
      <c r="U78" s="2"/>
      <c r="V78" s="2"/>
    </row>
    <row r="79" spans="2:22" ht="14.25" customHeight="1" x14ac:dyDescent="0.3"/>
    <row r="80" spans="2:22" ht="14.25" customHeight="1" x14ac:dyDescent="0.3"/>
    <row r="81" spans="2:22" ht="14.25" customHeight="1" x14ac:dyDescent="0.3"/>
    <row r="82" spans="2:22" ht="14.25" customHeight="1" x14ac:dyDescent="0.3"/>
    <row r="83" spans="2:22" ht="14.25" customHeight="1" x14ac:dyDescent="0.3"/>
    <row r="84" spans="2:22" ht="14.25" customHeight="1" x14ac:dyDescent="0.3"/>
    <row r="85" spans="2:22" ht="14.25" customHeight="1" x14ac:dyDescent="0.3">
      <c r="B85" s="2"/>
    </row>
    <row r="86" spans="2:22" ht="14.25" customHeight="1" x14ac:dyDescent="0.3">
      <c r="B86" s="2"/>
      <c r="C86" s="2"/>
      <c r="D86" s="2"/>
      <c r="F86" s="2"/>
      <c r="J86" s="2"/>
    </row>
    <row r="87" spans="2:22" ht="14.25" customHeight="1" x14ac:dyDescent="0.3"/>
    <row r="88" spans="2:22" ht="14.25" customHeight="1" x14ac:dyDescent="0.3"/>
    <row r="89" spans="2:22" ht="14.25" customHeight="1" x14ac:dyDescent="0.3"/>
    <row r="90" spans="2:22" ht="14.25" customHeight="1" x14ac:dyDescent="0.3"/>
    <row r="91" spans="2:22" ht="14.25" customHeight="1" x14ac:dyDescent="0.3"/>
    <row r="92" spans="2:22" ht="14.25" customHeight="1" x14ac:dyDescent="0.3">
      <c r="P92" s="2"/>
      <c r="Q92" s="2"/>
      <c r="U92" s="2"/>
      <c r="V92" s="2"/>
    </row>
    <row r="93" spans="2:22" ht="14.25" customHeight="1" x14ac:dyDescent="0.3"/>
    <row r="94" spans="2:22" ht="14.25" customHeight="1" x14ac:dyDescent="0.3"/>
    <row r="95" spans="2:22" ht="14.25" customHeight="1" x14ac:dyDescent="0.3"/>
    <row r="96" spans="2:22" ht="14.25" customHeight="1" x14ac:dyDescent="0.3"/>
    <row r="97" spans="2:22" ht="14.25" customHeight="1" x14ac:dyDescent="0.3"/>
    <row r="98" spans="2:22" ht="14.25" customHeight="1" x14ac:dyDescent="0.3"/>
    <row r="99" spans="2:22" ht="14.25" customHeight="1" x14ac:dyDescent="0.3"/>
    <row r="100" spans="2:22" ht="14.25" customHeight="1" x14ac:dyDescent="0.3">
      <c r="B100" s="2"/>
      <c r="C100" s="2"/>
      <c r="D100" s="2"/>
      <c r="F100" s="2"/>
      <c r="J100" s="2"/>
    </row>
    <row r="101" spans="2:22" ht="14.25" customHeight="1" x14ac:dyDescent="0.3"/>
    <row r="102" spans="2:22" ht="14.25" customHeight="1" x14ac:dyDescent="0.3"/>
    <row r="103" spans="2:22" ht="14.25" customHeight="1" x14ac:dyDescent="0.3"/>
    <row r="104" spans="2:22" ht="14.25" customHeight="1" x14ac:dyDescent="0.3"/>
    <row r="105" spans="2:22" ht="14.25" customHeight="1" x14ac:dyDescent="0.3"/>
    <row r="106" spans="2:22" ht="14.25" customHeight="1" x14ac:dyDescent="0.3">
      <c r="P106" s="2"/>
      <c r="Q106" s="2"/>
      <c r="U106" s="2"/>
      <c r="V106" s="2"/>
    </row>
    <row r="107" spans="2:22" ht="14.25" customHeight="1" x14ac:dyDescent="0.3"/>
    <row r="108" spans="2:22" ht="14.25" customHeight="1" x14ac:dyDescent="0.3"/>
    <row r="109" spans="2:22" ht="14.25" customHeight="1" x14ac:dyDescent="0.3"/>
    <row r="110" spans="2:22" ht="14.25" customHeight="1" x14ac:dyDescent="0.3"/>
    <row r="111" spans="2:22" ht="14.25" customHeight="1" x14ac:dyDescent="0.3"/>
    <row r="112" spans="2:22" ht="14.25" customHeight="1" x14ac:dyDescent="0.3"/>
    <row r="113" spans="1:22" ht="14.25" customHeight="1" x14ac:dyDescent="0.3"/>
    <row r="114" spans="1:22" ht="14.25" customHeight="1" x14ac:dyDescent="0.3">
      <c r="A114" s="2"/>
      <c r="B114" s="2"/>
      <c r="C114" s="2"/>
      <c r="D114" s="2"/>
      <c r="F114" s="2"/>
      <c r="J114" s="2"/>
    </row>
    <row r="115" spans="1:22" ht="14.25" customHeight="1" x14ac:dyDescent="0.3"/>
    <row r="116" spans="1:22" ht="14.25" customHeight="1" x14ac:dyDescent="0.3"/>
    <row r="117" spans="1:22" ht="14.25" customHeight="1" x14ac:dyDescent="0.3"/>
    <row r="118" spans="1:22" ht="14.25" customHeight="1" x14ac:dyDescent="0.3"/>
    <row r="119" spans="1:22" ht="14.25" customHeight="1" x14ac:dyDescent="0.3"/>
    <row r="120" spans="1:22" ht="14.25" customHeight="1" x14ac:dyDescent="0.3">
      <c r="P120" s="2"/>
      <c r="Q120" s="2"/>
      <c r="U120" s="2"/>
      <c r="V120" s="2"/>
    </row>
    <row r="121" spans="1:22" ht="14.25" customHeight="1" x14ac:dyDescent="0.3"/>
    <row r="122" spans="1:22" ht="14.25" customHeight="1" x14ac:dyDescent="0.3"/>
    <row r="123" spans="1:22" ht="14.25" customHeight="1" x14ac:dyDescent="0.3"/>
    <row r="124" spans="1:22" ht="14.25" customHeight="1" x14ac:dyDescent="0.3"/>
    <row r="125" spans="1:22" ht="14.25" customHeight="1" x14ac:dyDescent="0.3"/>
    <row r="126" spans="1:22" ht="14.25" customHeight="1" x14ac:dyDescent="0.3"/>
    <row r="127" spans="1:22" ht="14.25" customHeight="1" x14ac:dyDescent="0.3"/>
    <row r="128" spans="1:22" ht="14.25" customHeight="1" x14ac:dyDescent="0.3">
      <c r="A128" s="2"/>
      <c r="B128" s="2"/>
      <c r="C128" s="2"/>
      <c r="D128" s="2"/>
      <c r="F128" s="2"/>
      <c r="J128" s="2"/>
    </row>
    <row r="129" spans="1:22" ht="14.25" customHeight="1" x14ac:dyDescent="0.3"/>
    <row r="130" spans="1:22" ht="14.25" customHeight="1" x14ac:dyDescent="0.3"/>
    <row r="131" spans="1:22" ht="14.25" customHeight="1" x14ac:dyDescent="0.3"/>
    <row r="132" spans="1:22" ht="14.25" customHeight="1" x14ac:dyDescent="0.3"/>
    <row r="133" spans="1:22" ht="14.25" customHeight="1" x14ac:dyDescent="0.3"/>
    <row r="134" spans="1:22" ht="14.25" customHeight="1" x14ac:dyDescent="0.3">
      <c r="P134" s="2"/>
      <c r="Q134" s="2"/>
      <c r="U134" s="2"/>
      <c r="V134" s="2"/>
    </row>
    <row r="135" spans="1:22" ht="14.25" customHeight="1" x14ac:dyDescent="0.3"/>
    <row r="136" spans="1:22" ht="14.25" customHeight="1" x14ac:dyDescent="0.3"/>
    <row r="137" spans="1:22" ht="14.25" customHeight="1" x14ac:dyDescent="0.3"/>
    <row r="138" spans="1:22" ht="14.25" customHeight="1" x14ac:dyDescent="0.3"/>
    <row r="139" spans="1:22" ht="14.25" customHeight="1" x14ac:dyDescent="0.3"/>
    <row r="140" spans="1:22" ht="14.25" customHeight="1" x14ac:dyDescent="0.3"/>
    <row r="141" spans="1:22" ht="14.25" customHeight="1" x14ac:dyDescent="0.3"/>
    <row r="142" spans="1:22" ht="14.25" customHeight="1" x14ac:dyDescent="0.3">
      <c r="A142" s="2"/>
      <c r="B142" s="2"/>
      <c r="C142" s="2"/>
      <c r="D142" s="2"/>
      <c r="F142" s="2"/>
      <c r="J142" s="2"/>
    </row>
    <row r="143" spans="1:22" ht="14.25" customHeight="1" x14ac:dyDescent="0.3"/>
    <row r="144" spans="1:22" ht="14.25" customHeight="1" x14ac:dyDescent="0.3"/>
    <row r="145" spans="2:22" ht="14.25" customHeight="1" x14ac:dyDescent="0.3"/>
    <row r="146" spans="2:22" ht="14.25" customHeight="1" x14ac:dyDescent="0.3"/>
    <row r="147" spans="2:22" ht="14.25" customHeight="1" x14ac:dyDescent="0.3"/>
    <row r="148" spans="2:22" ht="14.25" customHeight="1" x14ac:dyDescent="0.3">
      <c r="U148" s="2"/>
      <c r="V148" s="2"/>
    </row>
    <row r="149" spans="2:22" ht="14.25" customHeight="1" x14ac:dyDescent="0.3">
      <c r="P149" s="2"/>
      <c r="Q149" s="2"/>
    </row>
    <row r="150" spans="2:22" ht="14.25" customHeight="1" x14ac:dyDescent="0.3"/>
    <row r="151" spans="2:22" ht="14.25" customHeight="1" x14ac:dyDescent="0.3"/>
    <row r="152" spans="2:22" ht="14.25" customHeight="1" x14ac:dyDescent="0.3"/>
    <row r="153" spans="2:22" ht="14.25" customHeight="1" x14ac:dyDescent="0.3"/>
    <row r="154" spans="2:22" ht="14.25" customHeight="1" x14ac:dyDescent="0.3"/>
    <row r="155" spans="2:22" ht="14.25" customHeight="1" x14ac:dyDescent="0.3"/>
    <row r="156" spans="2:22" ht="14.25" customHeight="1" x14ac:dyDescent="0.3">
      <c r="Q156" s="5"/>
    </row>
    <row r="157" spans="2:22" ht="14.25" customHeight="1" x14ac:dyDescent="0.3">
      <c r="B157" s="2"/>
    </row>
    <row r="158" spans="2:22" ht="14.25" customHeight="1" x14ac:dyDescent="0.3">
      <c r="B158" s="2"/>
      <c r="C158" s="2"/>
      <c r="D158" s="2"/>
      <c r="F158" s="2"/>
      <c r="J158" s="2"/>
    </row>
    <row r="159" spans="2:22" ht="14.25" customHeight="1" x14ac:dyDescent="0.3"/>
    <row r="160" spans="2:22" ht="14.25" customHeight="1" x14ac:dyDescent="0.3"/>
    <row r="161" spans="2:22" ht="14.25" customHeight="1" x14ac:dyDescent="0.3"/>
    <row r="162" spans="2:22" ht="14.25" customHeight="1" x14ac:dyDescent="0.3"/>
    <row r="163" spans="2:22" ht="14.25" customHeight="1" x14ac:dyDescent="0.3"/>
    <row r="164" spans="2:22" ht="14.25" customHeight="1" x14ac:dyDescent="0.3">
      <c r="U164" s="2"/>
      <c r="V164" s="2"/>
    </row>
    <row r="165" spans="2:22" ht="14.25" customHeight="1" x14ac:dyDescent="0.3">
      <c r="P165" s="2"/>
      <c r="Q165" s="2"/>
    </row>
    <row r="166" spans="2:22" ht="14.25" customHeight="1" x14ac:dyDescent="0.3"/>
    <row r="167" spans="2:22" ht="14.25" customHeight="1" x14ac:dyDescent="0.3"/>
    <row r="168" spans="2:22" ht="14.25" customHeight="1" x14ac:dyDescent="0.3"/>
    <row r="169" spans="2:22" ht="14.25" customHeight="1" x14ac:dyDescent="0.3"/>
    <row r="170" spans="2:22" ht="14.25" customHeight="1" x14ac:dyDescent="0.3"/>
    <row r="171" spans="2:22" ht="14.25" customHeight="1" x14ac:dyDescent="0.3"/>
    <row r="172" spans="2:22" ht="14.25" customHeight="1" x14ac:dyDescent="0.3"/>
    <row r="173" spans="2:22" ht="14.25" customHeight="1" x14ac:dyDescent="0.3"/>
    <row r="174" spans="2:22" ht="14.25" customHeight="1" x14ac:dyDescent="0.3">
      <c r="B174" s="2"/>
    </row>
    <row r="175" spans="2:22" ht="14.25" customHeight="1" x14ac:dyDescent="0.3"/>
    <row r="176" spans="2:22" ht="14.25" customHeight="1" x14ac:dyDescent="0.3"/>
    <row r="177" spans="16:22" ht="14.25" customHeight="1" x14ac:dyDescent="0.3">
      <c r="U177" s="2"/>
      <c r="V177" s="2"/>
    </row>
    <row r="178" spans="16:22" ht="14.25" customHeight="1" x14ac:dyDescent="0.3">
      <c r="P178" s="2"/>
      <c r="Q178" s="2"/>
    </row>
    <row r="179" spans="16:22" ht="14.25" customHeight="1" x14ac:dyDescent="0.3"/>
    <row r="180" spans="16:22" ht="14.25" customHeight="1" x14ac:dyDescent="0.3"/>
    <row r="181" spans="16:22" ht="14.25" customHeight="1" x14ac:dyDescent="0.3"/>
    <row r="182" spans="16:22" ht="14.25" customHeight="1" x14ac:dyDescent="0.3"/>
    <row r="183" spans="16:22" ht="14.25" customHeight="1" x14ac:dyDescent="0.3"/>
    <row r="184" spans="16:22" ht="14.25" customHeight="1" x14ac:dyDescent="0.3">
      <c r="P184" s="2"/>
    </row>
    <row r="185" spans="16:22" ht="14.25" customHeight="1" x14ac:dyDescent="0.3"/>
    <row r="186" spans="16:22" ht="14.25" customHeight="1" x14ac:dyDescent="0.3"/>
    <row r="187" spans="16:22" ht="14.25" customHeight="1" x14ac:dyDescent="0.3"/>
    <row r="188" spans="16:22" ht="14.25" customHeight="1" x14ac:dyDescent="0.3"/>
    <row r="189" spans="16:22" ht="14.25" customHeight="1" x14ac:dyDescent="0.3"/>
    <row r="190" spans="16:22" ht="14.25" customHeight="1" x14ac:dyDescent="0.3"/>
    <row r="191" spans="16:22" ht="14.25" customHeight="1" x14ac:dyDescent="0.3"/>
    <row r="192" spans="16:2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/>
  </sheetViews>
  <sheetFormatPr defaultColWidth="14.44140625" defaultRowHeight="15" customHeight="1" x14ac:dyDescent="0.3"/>
  <cols>
    <col min="1" max="1" width="15.5546875" customWidth="1"/>
    <col min="2" max="8" width="11.109375" customWidth="1"/>
    <col min="9" max="12" width="8.6640625" customWidth="1"/>
    <col min="13" max="13" width="10.6640625" customWidth="1"/>
    <col min="14" max="15" width="8.6640625" customWidth="1"/>
    <col min="16" max="16" width="9" customWidth="1"/>
    <col min="17" max="17" width="15.6640625" customWidth="1"/>
    <col min="18" max="18" width="20.33203125" customWidth="1"/>
    <col min="19" max="19" width="8.6640625" customWidth="1"/>
    <col min="20" max="20" width="10.44140625" customWidth="1"/>
    <col min="21" max="21" width="8.6640625" customWidth="1"/>
    <col min="22" max="22" width="6" customWidth="1"/>
    <col min="23" max="23" width="8" customWidth="1"/>
    <col min="24" max="24" width="15.6640625" customWidth="1"/>
    <col min="25" max="25" width="20.33203125" customWidth="1"/>
    <col min="26" max="26" width="8.6640625" customWidth="1"/>
  </cols>
  <sheetData>
    <row r="1" spans="1:25" ht="14.25" customHeight="1" x14ac:dyDescent="0.3">
      <c r="A1" s="1" t="s">
        <v>36</v>
      </c>
    </row>
    <row r="2" spans="1:25" ht="14.25" customHeight="1" x14ac:dyDescent="0.3">
      <c r="A2" s="2" t="s">
        <v>37</v>
      </c>
      <c r="K2" s="1" t="s">
        <v>38</v>
      </c>
      <c r="M2" s="6" t="s">
        <v>39</v>
      </c>
      <c r="N2" s="7" t="s">
        <v>40</v>
      </c>
      <c r="O2" s="7" t="s">
        <v>41</v>
      </c>
      <c r="P2" s="7" t="s">
        <v>42</v>
      </c>
      <c r="Q2" s="8" t="s">
        <v>43</v>
      </c>
      <c r="R2" s="9" t="s">
        <v>44</v>
      </c>
      <c r="T2" s="6" t="s">
        <v>45</v>
      </c>
      <c r="U2" s="7" t="s">
        <v>40</v>
      </c>
      <c r="V2" s="7" t="s">
        <v>41</v>
      </c>
      <c r="W2" s="7" t="s">
        <v>42</v>
      </c>
      <c r="X2" s="8" t="s">
        <v>43</v>
      </c>
      <c r="Y2" s="9" t="s">
        <v>44</v>
      </c>
    </row>
    <row r="3" spans="1:25" ht="14.25" customHeight="1" x14ac:dyDescent="0.3">
      <c r="A3" s="10" t="s">
        <v>46</v>
      </c>
      <c r="B3" s="10">
        <v>7.4</v>
      </c>
      <c r="C3" s="10">
        <v>7.39</v>
      </c>
      <c r="D3" s="10">
        <v>6.86</v>
      </c>
      <c r="E3" s="10">
        <v>7.5</v>
      </c>
      <c r="F3" s="10">
        <v>7.49</v>
      </c>
      <c r="G3" s="10">
        <v>7.37</v>
      </c>
      <c r="H3" s="10">
        <v>6.9</v>
      </c>
      <c r="I3" s="10">
        <v>6.92</v>
      </c>
      <c r="K3" s="1">
        <f t="shared" ref="K3:K8" si="0">AVERAGE(B3:I3)</f>
        <v>7.2287499999999998</v>
      </c>
      <c r="M3" s="11" t="s">
        <v>47</v>
      </c>
      <c r="N3" s="10"/>
      <c r="O3" s="10"/>
      <c r="P3" s="10">
        <v>7.2287499999999998</v>
      </c>
      <c r="Q3" s="12">
        <v>2</v>
      </c>
      <c r="R3" s="13">
        <v>0.3010299956639812</v>
      </c>
      <c r="T3" s="11" t="s">
        <v>47</v>
      </c>
      <c r="U3" s="10"/>
      <c r="V3" s="10"/>
      <c r="W3" s="10">
        <v>8.0150000000000006</v>
      </c>
      <c r="X3" s="12">
        <v>2</v>
      </c>
      <c r="Y3" s="13">
        <v>0.3010299956639812</v>
      </c>
    </row>
    <row r="4" spans="1:25" ht="14.25" customHeight="1" x14ac:dyDescent="0.3">
      <c r="A4" s="10" t="s">
        <v>48</v>
      </c>
      <c r="B4" s="10">
        <v>10</v>
      </c>
      <c r="C4" s="10">
        <v>9.99</v>
      </c>
      <c r="D4" s="10">
        <v>8.9600000000000009</v>
      </c>
      <c r="E4" s="10">
        <v>8.8699999999999992</v>
      </c>
      <c r="F4" s="10">
        <v>9.6</v>
      </c>
      <c r="G4" s="10">
        <v>9.48</v>
      </c>
      <c r="H4" s="10">
        <v>8.75</v>
      </c>
      <c r="I4" s="10">
        <v>8.66</v>
      </c>
      <c r="K4" s="1">
        <f t="shared" si="0"/>
        <v>9.2887500000000003</v>
      </c>
      <c r="M4" s="11" t="s">
        <v>49</v>
      </c>
      <c r="N4" s="10"/>
      <c r="O4" s="10"/>
      <c r="P4" s="10">
        <v>9.2887500000000003</v>
      </c>
      <c r="Q4" s="12">
        <v>0.2</v>
      </c>
      <c r="R4" s="13">
        <v>-0.69897000433601875</v>
      </c>
      <c r="T4" s="11" t="s">
        <v>49</v>
      </c>
      <c r="U4" s="10"/>
      <c r="V4" s="10"/>
      <c r="W4" s="10">
        <v>9.6149999999999984</v>
      </c>
      <c r="X4" s="12">
        <v>0.2</v>
      </c>
      <c r="Y4" s="13">
        <v>-0.69897000433601875</v>
      </c>
    </row>
    <row r="5" spans="1:25" ht="14.25" customHeight="1" x14ac:dyDescent="0.3">
      <c r="A5" s="10" t="s">
        <v>50</v>
      </c>
      <c r="B5" s="10">
        <v>13.76</v>
      </c>
      <c r="C5" s="10">
        <v>13.73</v>
      </c>
      <c r="D5" s="10">
        <v>12.5</v>
      </c>
      <c r="E5" s="10">
        <v>12.6</v>
      </c>
      <c r="F5" s="10">
        <v>14.95</v>
      </c>
      <c r="G5" s="10">
        <v>14.87</v>
      </c>
      <c r="H5" s="10">
        <v>13.98</v>
      </c>
      <c r="I5" s="10">
        <v>13.79</v>
      </c>
      <c r="K5" s="1">
        <f t="shared" si="0"/>
        <v>13.772500000000001</v>
      </c>
      <c r="M5" s="11" t="s">
        <v>51</v>
      </c>
      <c r="N5" s="10"/>
      <c r="O5" s="10"/>
      <c r="P5" s="10">
        <v>13.772500000000001</v>
      </c>
      <c r="Q5" s="12">
        <v>0.02</v>
      </c>
      <c r="R5" s="13">
        <v>-1.6989700043360187</v>
      </c>
      <c r="T5" s="11" t="s">
        <v>51</v>
      </c>
      <c r="U5" s="10"/>
      <c r="V5" s="10"/>
      <c r="W5" s="10">
        <v>12.9475</v>
      </c>
      <c r="X5" s="12">
        <v>0.02</v>
      </c>
      <c r="Y5" s="13">
        <v>-1.6989700043360187</v>
      </c>
    </row>
    <row r="6" spans="1:25" ht="14.25" customHeight="1" x14ac:dyDescent="0.3">
      <c r="A6" s="10" t="s">
        <v>52</v>
      </c>
      <c r="B6" s="10">
        <v>17.75</v>
      </c>
      <c r="C6" s="10">
        <v>18.3</v>
      </c>
      <c r="D6" s="10">
        <v>16.52</v>
      </c>
      <c r="E6" s="10">
        <v>16.510000000000002</v>
      </c>
      <c r="F6" s="10">
        <v>17.61</v>
      </c>
      <c r="G6" s="10">
        <v>17.54</v>
      </c>
      <c r="H6" s="10">
        <v>16.3</v>
      </c>
      <c r="I6" s="10">
        <v>16.45</v>
      </c>
      <c r="K6" s="1">
        <f t="shared" si="0"/>
        <v>17.122499999999999</v>
      </c>
      <c r="M6" s="11" t="s">
        <v>53</v>
      </c>
      <c r="N6" s="10"/>
      <c r="O6" s="10"/>
      <c r="P6" s="10">
        <v>17.122499999999999</v>
      </c>
      <c r="Q6" s="12">
        <v>2E-3</v>
      </c>
      <c r="R6" s="13">
        <v>-2.6989700043360187</v>
      </c>
      <c r="T6" s="11" t="s">
        <v>53</v>
      </c>
      <c r="U6" s="10"/>
      <c r="V6" s="10"/>
      <c r="W6" s="10">
        <v>17.092500000000001</v>
      </c>
      <c r="X6" s="12">
        <v>2E-3</v>
      </c>
      <c r="Y6" s="13">
        <v>-2.6989700043360187</v>
      </c>
    </row>
    <row r="7" spans="1:25" ht="14.25" customHeight="1" x14ac:dyDescent="0.3">
      <c r="A7" s="10" t="s">
        <v>54</v>
      </c>
      <c r="B7" s="10">
        <v>21.52</v>
      </c>
      <c r="C7" s="10">
        <v>21.42</v>
      </c>
      <c r="D7" s="10">
        <v>19.940000000000001</v>
      </c>
      <c r="E7" s="10">
        <v>20.22</v>
      </c>
      <c r="F7" s="10">
        <v>22.59</v>
      </c>
      <c r="G7" s="10">
        <v>22.66</v>
      </c>
      <c r="H7" s="10">
        <v>21.39</v>
      </c>
      <c r="I7" s="10">
        <v>21.31</v>
      </c>
      <c r="K7" s="1">
        <f t="shared" si="0"/>
        <v>21.381250000000001</v>
      </c>
      <c r="M7" s="11" t="s">
        <v>55</v>
      </c>
      <c r="N7" s="10"/>
      <c r="O7" s="10"/>
      <c r="P7" s="10">
        <v>21.381250000000001</v>
      </c>
      <c r="Q7" s="12">
        <v>2.0000000000000001E-4</v>
      </c>
      <c r="R7" s="13">
        <v>-3.6989700043360187</v>
      </c>
      <c r="T7" s="11" t="s">
        <v>55</v>
      </c>
      <c r="U7" s="10"/>
      <c r="V7" s="10"/>
      <c r="W7" s="10">
        <v>20.794999999999998</v>
      </c>
      <c r="X7" s="12">
        <v>2.0000000000000001E-4</v>
      </c>
      <c r="Y7" s="13">
        <v>-3.6989700043360187</v>
      </c>
    </row>
    <row r="8" spans="1:25" ht="14.25" customHeight="1" x14ac:dyDescent="0.3">
      <c r="A8" s="14" t="s">
        <v>56</v>
      </c>
      <c r="B8" s="14">
        <v>25.18</v>
      </c>
      <c r="C8" s="14">
        <v>26.09</v>
      </c>
      <c r="D8" s="14">
        <v>23.9</v>
      </c>
      <c r="E8" s="14">
        <v>23.82</v>
      </c>
      <c r="F8" s="14">
        <v>25.92</v>
      </c>
      <c r="G8" s="14">
        <v>26.6</v>
      </c>
      <c r="H8" s="14">
        <v>24.39</v>
      </c>
      <c r="I8" s="14">
        <v>24.7</v>
      </c>
      <c r="K8" s="1">
        <f t="shared" si="0"/>
        <v>25.074999999999996</v>
      </c>
      <c r="M8" s="15" t="s">
        <v>57</v>
      </c>
      <c r="N8" s="10"/>
      <c r="O8" s="10"/>
      <c r="P8" s="10">
        <f>AVERAGE(G8:N8)</f>
        <v>25.191249999999997</v>
      </c>
      <c r="Q8" s="16">
        <v>2.0000000000000002E-5</v>
      </c>
      <c r="R8" s="13">
        <v>-4.6989700043360187</v>
      </c>
      <c r="T8" s="15" t="s">
        <v>57</v>
      </c>
      <c r="U8" s="10"/>
      <c r="V8" s="10"/>
      <c r="W8" s="10">
        <v>24.217499999999998</v>
      </c>
      <c r="X8" s="16">
        <v>2.0000000000000002E-5</v>
      </c>
      <c r="Y8" s="13">
        <v>-4.6989700043360187</v>
      </c>
    </row>
    <row r="9" spans="1:25" ht="14.25" customHeight="1" x14ac:dyDescent="0.3">
      <c r="A9" s="17" t="s">
        <v>58</v>
      </c>
      <c r="M9" s="18"/>
      <c r="N9" s="19"/>
      <c r="O9" s="19"/>
      <c r="P9" s="20"/>
      <c r="Q9" s="19"/>
      <c r="R9" s="21"/>
      <c r="T9" s="18"/>
      <c r="U9" s="19"/>
      <c r="V9" s="19"/>
      <c r="W9" s="20"/>
      <c r="X9" s="19"/>
      <c r="Y9" s="21"/>
    </row>
    <row r="10" spans="1:25" ht="14.25" customHeight="1" x14ac:dyDescent="0.3">
      <c r="A10" s="10" t="s">
        <v>59</v>
      </c>
      <c r="B10" s="10">
        <v>8.9</v>
      </c>
      <c r="C10" s="10">
        <v>8.68</v>
      </c>
      <c r="D10" s="10">
        <v>8.7100000000000009</v>
      </c>
      <c r="E10" s="10">
        <v>8.66</v>
      </c>
      <c r="F10" s="10">
        <v>7.67</v>
      </c>
      <c r="G10" s="10">
        <v>7.78</v>
      </c>
      <c r="H10" s="10">
        <v>7.68</v>
      </c>
      <c r="I10" s="10">
        <v>7.6</v>
      </c>
      <c r="K10" s="1">
        <f t="shared" ref="K10:K15" si="1">AVERAGE(B10:I10)</f>
        <v>8.2100000000000009</v>
      </c>
      <c r="M10" s="18"/>
      <c r="N10" s="19"/>
      <c r="O10" s="19"/>
      <c r="P10" s="19"/>
      <c r="Q10" s="22" t="s">
        <v>60</v>
      </c>
      <c r="R10" s="23">
        <v>10</v>
      </c>
      <c r="T10" s="18"/>
      <c r="U10" s="19"/>
      <c r="V10" s="19"/>
      <c r="W10" s="19"/>
      <c r="X10" s="22" t="s">
        <v>60</v>
      </c>
      <c r="Y10" s="23">
        <v>10</v>
      </c>
    </row>
    <row r="11" spans="1:25" ht="14.25" customHeight="1" x14ac:dyDescent="0.3">
      <c r="A11" s="10" t="s">
        <v>61</v>
      </c>
      <c r="B11" s="10">
        <v>12.87</v>
      </c>
      <c r="C11" s="10">
        <v>12.68</v>
      </c>
      <c r="D11" s="10">
        <v>12.23</v>
      </c>
      <c r="E11" s="10">
        <v>11.99</v>
      </c>
      <c r="F11" s="10">
        <v>11.52</v>
      </c>
      <c r="G11" s="10">
        <v>11.42</v>
      </c>
      <c r="H11" s="10">
        <v>10.59</v>
      </c>
      <c r="I11" s="10">
        <v>10.55</v>
      </c>
      <c r="K11" s="1">
        <f t="shared" si="1"/>
        <v>11.731250000000001</v>
      </c>
      <c r="M11" s="18"/>
      <c r="N11" s="19"/>
      <c r="O11" s="19"/>
      <c r="P11" s="19"/>
      <c r="Q11" s="20"/>
      <c r="R11" s="24"/>
      <c r="T11" s="18"/>
      <c r="U11" s="19"/>
      <c r="V11" s="19"/>
      <c r="W11" s="19"/>
      <c r="X11" s="20"/>
      <c r="Y11" s="24"/>
    </row>
    <row r="12" spans="1:25" ht="14.25" customHeight="1" x14ac:dyDescent="0.3">
      <c r="A12" s="10" t="s">
        <v>62</v>
      </c>
      <c r="B12" s="10">
        <v>16.739999999999998</v>
      </c>
      <c r="C12" s="10">
        <v>16.829999999999998</v>
      </c>
      <c r="D12" s="10">
        <v>16.329999999999998</v>
      </c>
      <c r="E12" s="10">
        <v>16.46</v>
      </c>
      <c r="F12" s="10">
        <v>15.61</v>
      </c>
      <c r="G12" s="10">
        <v>15.91</v>
      </c>
      <c r="H12" s="10">
        <v>14.71</v>
      </c>
      <c r="I12" s="10">
        <v>14.6</v>
      </c>
      <c r="K12" s="1">
        <f t="shared" si="1"/>
        <v>15.898749999999996</v>
      </c>
      <c r="M12" s="18"/>
      <c r="N12" s="19"/>
      <c r="O12" s="19"/>
      <c r="P12" s="19"/>
      <c r="Q12" s="25" t="s">
        <v>63</v>
      </c>
      <c r="R12" s="26">
        <v>-3.6982857142857144</v>
      </c>
      <c r="T12" s="18"/>
      <c r="U12" s="19"/>
      <c r="V12" s="19"/>
      <c r="W12" s="19"/>
      <c r="X12" s="25" t="s">
        <v>63</v>
      </c>
      <c r="Y12" s="26">
        <v>-3.3913571428571427</v>
      </c>
    </row>
    <row r="13" spans="1:25" ht="14.25" customHeight="1" x14ac:dyDescent="0.3">
      <c r="A13" s="10" t="s">
        <v>64</v>
      </c>
      <c r="B13" s="10">
        <v>22.77</v>
      </c>
      <c r="C13" s="10">
        <v>22.55</v>
      </c>
      <c r="D13" s="10">
        <v>22.23</v>
      </c>
      <c r="E13" s="10">
        <v>22.32</v>
      </c>
      <c r="F13" s="10">
        <v>21.95</v>
      </c>
      <c r="G13" s="10">
        <v>21.72</v>
      </c>
      <c r="H13" s="10">
        <v>19.89</v>
      </c>
      <c r="I13" s="10">
        <v>19.489999999999998</v>
      </c>
      <c r="K13" s="1">
        <f t="shared" si="1"/>
        <v>21.615000000000002</v>
      </c>
      <c r="M13" s="18"/>
      <c r="N13" s="19"/>
      <c r="O13" s="19"/>
      <c r="P13" s="19"/>
      <c r="Q13" s="22" t="s">
        <v>65</v>
      </c>
      <c r="R13" s="27">
        <v>0.99334058125500502</v>
      </c>
      <c r="T13" s="18"/>
      <c r="U13" s="19"/>
      <c r="V13" s="19"/>
      <c r="W13" s="19"/>
      <c r="X13" s="22" t="s">
        <v>65</v>
      </c>
      <c r="Y13" s="27">
        <v>0.98796422642726223</v>
      </c>
    </row>
    <row r="14" spans="1:25" ht="14.25" customHeight="1" x14ac:dyDescent="0.3">
      <c r="A14" s="10" t="s">
        <v>66</v>
      </c>
      <c r="B14" s="10">
        <v>25.93</v>
      </c>
      <c r="C14" s="10">
        <v>25.94</v>
      </c>
      <c r="D14" s="10">
        <v>24.9</v>
      </c>
      <c r="E14" s="10">
        <v>25.19</v>
      </c>
      <c r="F14" s="10">
        <v>24.64</v>
      </c>
      <c r="G14" s="10">
        <v>24.55</v>
      </c>
      <c r="H14" s="10">
        <v>22.59</v>
      </c>
      <c r="I14" s="10">
        <v>22.81</v>
      </c>
      <c r="K14" s="1">
        <f t="shared" si="1"/>
        <v>24.568750000000001</v>
      </c>
      <c r="M14" s="28"/>
      <c r="N14" s="29"/>
      <c r="O14" s="29"/>
      <c r="P14" s="29"/>
      <c r="Q14" s="30" t="s">
        <v>67</v>
      </c>
      <c r="R14" s="31">
        <v>86.378387524529174</v>
      </c>
      <c r="T14" s="28"/>
      <c r="U14" s="29"/>
      <c r="V14" s="29"/>
      <c r="W14" s="29"/>
      <c r="X14" s="30" t="s">
        <v>67</v>
      </c>
      <c r="Y14" s="31">
        <v>97.181971458212345</v>
      </c>
    </row>
    <row r="15" spans="1:25" ht="14.25" customHeight="1" x14ac:dyDescent="0.3">
      <c r="A15" s="14" t="s">
        <v>68</v>
      </c>
      <c r="B15" s="14">
        <v>32.15</v>
      </c>
      <c r="C15" s="14">
        <v>32.76</v>
      </c>
      <c r="D15" s="14">
        <v>32.159999999999997</v>
      </c>
      <c r="E15" s="14">
        <v>32.450000000000003</v>
      </c>
      <c r="F15" s="14">
        <v>30.22</v>
      </c>
      <c r="G15" s="14">
        <v>30.32</v>
      </c>
      <c r="H15" s="14">
        <v>26.41</v>
      </c>
      <c r="I15" s="14">
        <v>26.53</v>
      </c>
      <c r="K15" s="1">
        <f t="shared" si="1"/>
        <v>30.374999999999996</v>
      </c>
      <c r="Q15" s="1" t="s">
        <v>69</v>
      </c>
      <c r="R15" s="1">
        <f>R14/100+1</f>
        <v>1.8637838752452918</v>
      </c>
      <c r="X15" s="1" t="s">
        <v>69</v>
      </c>
      <c r="Y15" s="1">
        <f>Y14/100+1</f>
        <v>1.9718197145821235</v>
      </c>
    </row>
    <row r="16" spans="1:25" ht="14.25" customHeight="1" x14ac:dyDescent="0.3">
      <c r="A16" s="17" t="s">
        <v>70</v>
      </c>
      <c r="M16" s="6" t="s">
        <v>71</v>
      </c>
      <c r="N16" s="7" t="s">
        <v>40</v>
      </c>
      <c r="O16" s="7" t="s">
        <v>41</v>
      </c>
      <c r="P16" s="7" t="s">
        <v>42</v>
      </c>
      <c r="Q16" s="8" t="s">
        <v>43</v>
      </c>
      <c r="R16" s="9" t="s">
        <v>44</v>
      </c>
    </row>
    <row r="17" spans="1:18" ht="14.25" customHeight="1" x14ac:dyDescent="0.3">
      <c r="A17" s="10" t="s">
        <v>72</v>
      </c>
      <c r="B17" s="10">
        <v>8.24</v>
      </c>
      <c r="C17" s="10">
        <v>8.14</v>
      </c>
      <c r="D17" s="10">
        <v>7.59</v>
      </c>
      <c r="E17" s="10">
        <v>7.46</v>
      </c>
      <c r="F17" s="10">
        <v>6.95</v>
      </c>
      <c r="G17" s="10">
        <v>6.95</v>
      </c>
      <c r="H17" s="10">
        <v>6.74</v>
      </c>
      <c r="I17" s="10">
        <v>6.7</v>
      </c>
      <c r="K17" s="1">
        <f t="shared" ref="K17:K22" si="2">AVERAGE(B17:I17)</f>
        <v>7.3462500000000013</v>
      </c>
      <c r="M17" s="11" t="s">
        <v>47</v>
      </c>
      <c r="N17" s="10"/>
      <c r="O17" s="10"/>
      <c r="P17" s="10">
        <v>8.2100000000000009</v>
      </c>
      <c r="Q17" s="12">
        <v>2</v>
      </c>
      <c r="R17" s="13">
        <v>0.3010299956639812</v>
      </c>
    </row>
    <row r="18" spans="1:18" ht="14.25" customHeight="1" x14ac:dyDescent="0.3">
      <c r="A18" s="10" t="s">
        <v>73</v>
      </c>
      <c r="B18" s="10">
        <v>11.35</v>
      </c>
      <c r="C18" s="10">
        <v>11.31</v>
      </c>
      <c r="D18" s="10">
        <v>10.66</v>
      </c>
      <c r="E18" s="10">
        <v>10.58</v>
      </c>
      <c r="F18" s="10">
        <v>9.84</v>
      </c>
      <c r="G18" s="10">
        <v>9.84</v>
      </c>
      <c r="H18" s="10">
        <v>9.4499999999999993</v>
      </c>
      <c r="I18" s="10">
        <v>9.35</v>
      </c>
      <c r="K18" s="1">
        <f t="shared" si="2"/>
        <v>10.297499999999999</v>
      </c>
      <c r="M18" s="11" t="s">
        <v>49</v>
      </c>
      <c r="N18" s="10"/>
      <c r="O18" s="10"/>
      <c r="P18" s="10">
        <v>11.731250000000001</v>
      </c>
      <c r="Q18" s="12">
        <v>0.2</v>
      </c>
      <c r="R18" s="13">
        <v>-0.69897000433601875</v>
      </c>
    </row>
    <row r="19" spans="1:18" ht="14.25" customHeight="1" x14ac:dyDescent="0.3">
      <c r="A19" s="10" t="s">
        <v>74</v>
      </c>
      <c r="B19" s="10">
        <v>14.99</v>
      </c>
      <c r="C19" s="10">
        <v>14.95</v>
      </c>
      <c r="D19" s="10">
        <v>13.98</v>
      </c>
      <c r="E19" s="10">
        <v>14.5</v>
      </c>
      <c r="F19" s="10">
        <v>13.73</v>
      </c>
      <c r="G19" s="10">
        <v>13.73</v>
      </c>
      <c r="H19" s="10">
        <v>12.73</v>
      </c>
      <c r="I19" s="10">
        <v>12.68</v>
      </c>
      <c r="K19" s="1">
        <f t="shared" si="2"/>
        <v>13.911250000000003</v>
      </c>
      <c r="M19" s="11" t="s">
        <v>51</v>
      </c>
      <c r="N19" s="10"/>
      <c r="O19" s="10"/>
      <c r="P19" s="10">
        <v>15.898749999999996</v>
      </c>
      <c r="Q19" s="12">
        <v>0.02</v>
      </c>
      <c r="R19" s="13">
        <v>-1.6989700043360187</v>
      </c>
    </row>
    <row r="20" spans="1:18" ht="14.25" customHeight="1" x14ac:dyDescent="0.3">
      <c r="A20" s="10" t="s">
        <v>75</v>
      </c>
      <c r="B20" s="10">
        <v>21.85</v>
      </c>
      <c r="C20" s="10">
        <v>21.82</v>
      </c>
      <c r="D20" s="10">
        <v>20.22</v>
      </c>
      <c r="E20" s="10">
        <v>20.43</v>
      </c>
      <c r="F20" s="10">
        <v>20.6</v>
      </c>
      <c r="G20" s="10">
        <v>20.6</v>
      </c>
      <c r="H20" s="10">
        <v>15.95</v>
      </c>
      <c r="I20" s="10">
        <v>15.99</v>
      </c>
      <c r="K20" s="1">
        <f t="shared" si="2"/>
        <v>19.682499999999997</v>
      </c>
      <c r="M20" s="11" t="s">
        <v>53</v>
      </c>
      <c r="N20" s="10"/>
      <c r="O20" s="10"/>
      <c r="P20" s="10">
        <v>21.615000000000002</v>
      </c>
      <c r="Q20" s="12">
        <v>2E-3</v>
      </c>
      <c r="R20" s="13">
        <v>-2.6989700043360187</v>
      </c>
    </row>
    <row r="21" spans="1:18" ht="14.25" customHeight="1" x14ac:dyDescent="0.3">
      <c r="A21" s="10" t="s">
        <v>76</v>
      </c>
      <c r="B21" s="10">
        <v>28.13</v>
      </c>
      <c r="C21" s="10">
        <v>28.19</v>
      </c>
      <c r="D21" s="10">
        <v>25.63</v>
      </c>
      <c r="E21" s="10">
        <v>24.64</v>
      </c>
      <c r="F21" s="10">
        <v>26.64</v>
      </c>
      <c r="G21" s="10">
        <v>26.64</v>
      </c>
      <c r="H21" s="10">
        <v>19.510000000000002</v>
      </c>
      <c r="I21" s="10">
        <v>19.5</v>
      </c>
      <c r="K21" s="1">
        <f t="shared" si="2"/>
        <v>24.86</v>
      </c>
      <c r="M21" s="11" t="s">
        <v>55</v>
      </c>
      <c r="N21" s="10"/>
      <c r="O21" s="10"/>
      <c r="P21" s="10">
        <v>24.568750000000001</v>
      </c>
      <c r="Q21" s="12">
        <v>2.0000000000000001E-4</v>
      </c>
      <c r="R21" s="13">
        <v>-3.6989700043360187</v>
      </c>
    </row>
    <row r="22" spans="1:18" ht="14.25" customHeight="1" x14ac:dyDescent="0.3">
      <c r="A22" s="14" t="s">
        <v>77</v>
      </c>
      <c r="B22" s="14">
        <v>29.7</v>
      </c>
      <c r="C22" s="14">
        <v>29.69</v>
      </c>
      <c r="D22" s="14">
        <v>27.77</v>
      </c>
      <c r="E22" s="14">
        <v>27.9</v>
      </c>
      <c r="F22" s="14">
        <v>28.55</v>
      </c>
      <c r="G22" s="14">
        <v>28.55</v>
      </c>
      <c r="H22" s="14">
        <v>22.61</v>
      </c>
      <c r="I22" s="14">
        <v>22.71</v>
      </c>
      <c r="K22" s="1">
        <f t="shared" si="2"/>
        <v>27.185000000000006</v>
      </c>
      <c r="M22" s="15" t="s">
        <v>57</v>
      </c>
      <c r="N22" s="10"/>
      <c r="O22" s="10"/>
      <c r="P22" s="10">
        <v>30.374999999999996</v>
      </c>
      <c r="Q22" s="16">
        <v>2.0000000000000002E-5</v>
      </c>
      <c r="R22" s="13">
        <v>-4.6989700043360187</v>
      </c>
    </row>
    <row r="23" spans="1:18" ht="14.25" customHeight="1" x14ac:dyDescent="0.3">
      <c r="A23" s="17" t="s">
        <v>78</v>
      </c>
      <c r="M23" s="18"/>
      <c r="N23" s="19"/>
      <c r="O23" s="19"/>
      <c r="P23" s="20"/>
      <c r="Q23" s="19"/>
      <c r="R23" s="21"/>
    </row>
    <row r="24" spans="1:18" ht="14.25" customHeight="1" x14ac:dyDescent="0.3">
      <c r="A24" s="10" t="s">
        <v>79</v>
      </c>
      <c r="B24" s="10">
        <v>8.6</v>
      </c>
      <c r="C24" s="10">
        <v>8.44</v>
      </c>
      <c r="D24" s="10">
        <v>7.28</v>
      </c>
      <c r="E24" s="10">
        <v>7.74</v>
      </c>
      <c r="K24" s="1">
        <f t="shared" ref="K24:K29" si="3">AVERAGE(B24:I24)</f>
        <v>8.0150000000000006</v>
      </c>
      <c r="M24" s="18"/>
      <c r="N24" s="19"/>
      <c r="O24" s="19"/>
      <c r="P24" s="19"/>
      <c r="Q24" s="22" t="s">
        <v>60</v>
      </c>
      <c r="R24" s="23">
        <v>10</v>
      </c>
    </row>
    <row r="25" spans="1:18" ht="14.25" customHeight="1" x14ac:dyDescent="0.3">
      <c r="A25" s="10" t="s">
        <v>80</v>
      </c>
      <c r="B25" s="10">
        <v>10.44</v>
      </c>
      <c r="C25" s="10">
        <v>10.54</v>
      </c>
      <c r="D25" s="10">
        <v>8.8699999999999992</v>
      </c>
      <c r="E25" s="10">
        <v>8.61</v>
      </c>
      <c r="K25" s="1">
        <f t="shared" si="3"/>
        <v>9.6149999999999984</v>
      </c>
      <c r="M25" s="18"/>
      <c r="N25" s="19"/>
      <c r="O25" s="19"/>
      <c r="P25" s="19"/>
      <c r="Q25" s="20"/>
      <c r="R25" s="24"/>
    </row>
    <row r="26" spans="1:18" ht="14.25" customHeight="1" x14ac:dyDescent="0.3">
      <c r="A26" s="10" t="s">
        <v>81</v>
      </c>
      <c r="B26" s="10">
        <v>12.65</v>
      </c>
      <c r="C26" s="10">
        <v>12.49</v>
      </c>
      <c r="D26" s="10">
        <v>13.29</v>
      </c>
      <c r="E26" s="10">
        <v>13.36</v>
      </c>
      <c r="K26" s="1">
        <f t="shared" si="3"/>
        <v>12.9475</v>
      </c>
      <c r="M26" s="18"/>
      <c r="N26" s="19"/>
      <c r="O26" s="19"/>
      <c r="P26" s="19"/>
      <c r="Q26" s="25" t="s">
        <v>63</v>
      </c>
      <c r="R26" s="26">
        <v>-4.4301071428571426</v>
      </c>
    </row>
    <row r="27" spans="1:18" ht="14.25" customHeight="1" x14ac:dyDescent="0.3">
      <c r="A27" s="10" t="s">
        <v>82</v>
      </c>
      <c r="B27" s="10">
        <v>15.85</v>
      </c>
      <c r="C27" s="10">
        <v>16.260000000000002</v>
      </c>
      <c r="D27" s="10">
        <v>17.98</v>
      </c>
      <c r="E27" s="10">
        <v>18.28</v>
      </c>
      <c r="K27" s="1">
        <f t="shared" si="3"/>
        <v>17.092500000000001</v>
      </c>
      <c r="M27" s="18"/>
      <c r="N27" s="19"/>
      <c r="O27" s="19"/>
      <c r="P27" s="19"/>
      <c r="Q27" s="22" t="s">
        <v>65</v>
      </c>
      <c r="R27" s="27">
        <v>0.9935297104250933</v>
      </c>
    </row>
    <row r="28" spans="1:18" ht="14.25" customHeight="1" x14ac:dyDescent="0.3">
      <c r="A28" s="10" t="s">
        <v>83</v>
      </c>
      <c r="B28" s="10">
        <v>19.97</v>
      </c>
      <c r="C28" s="10">
        <v>20.239999999999998</v>
      </c>
      <c r="D28" s="10">
        <v>21.69</v>
      </c>
      <c r="E28" s="10">
        <v>21.28</v>
      </c>
      <c r="K28" s="1">
        <f t="shared" si="3"/>
        <v>20.794999999999998</v>
      </c>
      <c r="M28" s="28"/>
      <c r="N28" s="29"/>
      <c r="O28" s="29"/>
      <c r="P28" s="29"/>
      <c r="Q28" s="30" t="s">
        <v>67</v>
      </c>
      <c r="R28" s="31">
        <v>68.162120421720346</v>
      </c>
    </row>
    <row r="29" spans="1:18" ht="14.25" customHeight="1" x14ac:dyDescent="0.3">
      <c r="A29" s="14" t="s">
        <v>84</v>
      </c>
      <c r="B29" s="32">
        <v>24.23</v>
      </c>
      <c r="C29" s="32">
        <v>25.15</v>
      </c>
      <c r="D29" s="14">
        <v>23.88</v>
      </c>
      <c r="E29" s="14">
        <v>23.61</v>
      </c>
      <c r="K29" s="1">
        <f t="shared" si="3"/>
        <v>24.217499999999998</v>
      </c>
      <c r="Q29" s="1" t="s">
        <v>69</v>
      </c>
      <c r="R29" s="1">
        <f>R28/100+1</f>
        <v>1.6816212042172034</v>
      </c>
    </row>
    <row r="30" spans="1:18" ht="14.25" customHeight="1" x14ac:dyDescent="0.3">
      <c r="M30" s="6" t="s">
        <v>85</v>
      </c>
      <c r="N30" s="7" t="s">
        <v>40</v>
      </c>
      <c r="O30" s="7" t="s">
        <v>41</v>
      </c>
      <c r="P30" s="7" t="s">
        <v>42</v>
      </c>
      <c r="Q30" s="8" t="s">
        <v>43</v>
      </c>
      <c r="R30" s="9" t="s">
        <v>44</v>
      </c>
    </row>
    <row r="31" spans="1:18" ht="14.25" customHeight="1" x14ac:dyDescent="0.3">
      <c r="M31" s="11" t="s">
        <v>47</v>
      </c>
      <c r="N31" s="10"/>
      <c r="O31" s="10"/>
      <c r="P31" s="10">
        <v>7.3462500000000013</v>
      </c>
      <c r="Q31" s="12">
        <v>2</v>
      </c>
      <c r="R31" s="13">
        <v>0.3010299956639812</v>
      </c>
    </row>
    <row r="32" spans="1:18" ht="14.25" customHeight="1" x14ac:dyDescent="0.3">
      <c r="M32" s="11" t="s">
        <v>49</v>
      </c>
      <c r="N32" s="10"/>
      <c r="O32" s="10"/>
      <c r="P32" s="10">
        <v>10.297499999999999</v>
      </c>
      <c r="Q32" s="12">
        <v>0.2</v>
      </c>
      <c r="R32" s="13">
        <v>-0.69897000433601875</v>
      </c>
    </row>
    <row r="33" spans="13:18" ht="14.25" customHeight="1" x14ac:dyDescent="0.3">
      <c r="M33" s="11" t="s">
        <v>51</v>
      </c>
      <c r="N33" s="10"/>
      <c r="O33" s="10"/>
      <c r="P33" s="10">
        <v>13.911250000000003</v>
      </c>
      <c r="Q33" s="12">
        <v>0.02</v>
      </c>
      <c r="R33" s="13">
        <v>-1.6989700043360187</v>
      </c>
    </row>
    <row r="34" spans="13:18" ht="14.25" customHeight="1" x14ac:dyDescent="0.3">
      <c r="M34" s="11" t="s">
        <v>53</v>
      </c>
      <c r="N34" s="10"/>
      <c r="O34" s="10"/>
      <c r="P34" s="10">
        <v>19.682499999999997</v>
      </c>
      <c r="Q34" s="12">
        <v>2E-3</v>
      </c>
      <c r="R34" s="13">
        <v>-2.6989700043360187</v>
      </c>
    </row>
    <row r="35" spans="13:18" ht="14.25" customHeight="1" x14ac:dyDescent="0.3">
      <c r="M35" s="11" t="s">
        <v>55</v>
      </c>
      <c r="N35" s="10"/>
      <c r="O35" s="10"/>
      <c r="P35" s="10">
        <v>24.86</v>
      </c>
      <c r="Q35" s="12">
        <v>2.0000000000000001E-4</v>
      </c>
      <c r="R35" s="13">
        <v>-3.6989700043360187</v>
      </c>
    </row>
    <row r="36" spans="13:18" ht="14.25" customHeight="1" x14ac:dyDescent="0.3">
      <c r="M36" s="15" t="s">
        <v>57</v>
      </c>
      <c r="N36" s="10"/>
      <c r="O36" s="10"/>
      <c r="P36" s="10">
        <v>27.185000000000006</v>
      </c>
      <c r="Q36" s="16">
        <v>2.0000000000000002E-5</v>
      </c>
      <c r="R36" s="13">
        <v>-4.6989700043360187</v>
      </c>
    </row>
    <row r="37" spans="13:18" ht="14.25" customHeight="1" x14ac:dyDescent="0.3">
      <c r="M37" s="18"/>
      <c r="N37" s="19"/>
      <c r="O37" s="19"/>
      <c r="P37" s="20"/>
      <c r="Q37" s="19"/>
      <c r="R37" s="21"/>
    </row>
    <row r="38" spans="13:18" ht="14.25" customHeight="1" x14ac:dyDescent="0.3">
      <c r="M38" s="18"/>
      <c r="N38" s="19"/>
      <c r="O38" s="19"/>
      <c r="P38" s="19"/>
      <c r="Q38" s="22" t="s">
        <v>60</v>
      </c>
      <c r="R38" s="23">
        <v>10</v>
      </c>
    </row>
    <row r="39" spans="13:18" ht="14.25" customHeight="1" x14ac:dyDescent="0.3">
      <c r="M39" s="18"/>
      <c r="N39" s="19"/>
      <c r="O39" s="19"/>
      <c r="P39" s="19"/>
      <c r="Q39" s="20"/>
      <c r="R39" s="24"/>
    </row>
    <row r="40" spans="13:18" ht="14.25" customHeight="1" x14ac:dyDescent="0.3">
      <c r="M40" s="18"/>
      <c r="N40" s="19"/>
      <c r="O40" s="19"/>
      <c r="P40" s="19"/>
      <c r="Q40" s="25" t="s">
        <v>63</v>
      </c>
      <c r="R40" s="26">
        <v>-4.2472142857142865</v>
      </c>
    </row>
    <row r="41" spans="13:18" ht="14.25" customHeight="1" x14ac:dyDescent="0.3">
      <c r="M41" s="18"/>
      <c r="N41" s="19"/>
      <c r="O41" s="19"/>
      <c r="P41" s="19"/>
      <c r="Q41" s="22" t="s">
        <v>65</v>
      </c>
      <c r="R41" s="27">
        <v>0.98620794441691007</v>
      </c>
    </row>
    <row r="42" spans="13:18" ht="14.25" customHeight="1" x14ac:dyDescent="0.3">
      <c r="M42" s="28"/>
      <c r="N42" s="29"/>
      <c r="O42" s="29"/>
      <c r="P42" s="29"/>
      <c r="Q42" s="30" t="s">
        <v>67</v>
      </c>
      <c r="R42" s="31">
        <v>71.968318670717181</v>
      </c>
    </row>
    <row r="43" spans="13:18" ht="14.25" customHeight="1" x14ac:dyDescent="0.3">
      <c r="Q43" s="1" t="s">
        <v>69</v>
      </c>
      <c r="R43" s="1">
        <f>R42/100+1</f>
        <v>1.7196831867071718</v>
      </c>
    </row>
    <row r="44" spans="13:18" ht="14.25" customHeight="1" x14ac:dyDescent="0.3"/>
    <row r="45" spans="13:18" ht="14.25" customHeight="1" x14ac:dyDescent="0.3"/>
    <row r="46" spans="13:18" ht="14.25" customHeight="1" x14ac:dyDescent="0.3"/>
    <row r="47" spans="13:18" ht="14.25" customHeight="1" x14ac:dyDescent="0.3"/>
    <row r="48" spans="13:1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Title sheet</vt:lpstr>
      <vt:lpstr>qRT-PCR Data</vt:lpstr>
      <vt:lpstr>Primer Efficiency All Replicate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Walker, William - ARS</dc:creator>
  <cp:lastModifiedBy>Alberto Maria Cattaneo</cp:lastModifiedBy>
  <dcterms:created xsi:type="dcterms:W3CDTF">2021-08-18T22:46:46Z</dcterms:created>
  <dcterms:modified xsi:type="dcterms:W3CDTF">2024-10-04T13:10:49Z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0x010100B34D91AAD3085A4CAD442148A87F8FD2</vt:lpwstr>
  </property>
  <property fmtid="{D5CDD505-2E9C-101B-9397-08002B2CF9AE}" pid="3" name="MediaServiceImageTags">
    <vt:lpwstr/>
  </property>
</Properties>
</file>