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 tabRatio="925" firstSheet="13" activeTab="58"/>
  </bookViews>
  <sheets>
    <sheet name="1C" sheetId="61" r:id="rId1"/>
    <sheet name="1D" sheetId="17" r:id="rId2"/>
    <sheet name="2A" sheetId="62" r:id="rId3"/>
    <sheet name="2B" sheetId="2" r:id="rId4"/>
    <sheet name="2C1" sheetId="63" r:id="rId5"/>
    <sheet name="2C2" sheetId="64" r:id="rId6"/>
    <sheet name="2D1" sheetId="4" r:id="rId7"/>
    <sheet name="2D2" sheetId="11" r:id="rId8"/>
    <sheet name="2E1" sheetId="5" r:id="rId9"/>
    <sheet name="2E2" sheetId="12" r:id="rId10"/>
    <sheet name="2F1" sheetId="6" r:id="rId11"/>
    <sheet name="2F2" sheetId="13" r:id="rId12"/>
    <sheet name="2G1" sheetId="7" r:id="rId13"/>
    <sheet name="2G2" sheetId="14" r:id="rId14"/>
    <sheet name="2H1" sheetId="8" r:id="rId15"/>
    <sheet name="2H2" sheetId="15" r:id="rId16"/>
    <sheet name="3A1" sheetId="18" r:id="rId17"/>
    <sheet name="3A2" sheetId="19" r:id="rId18"/>
    <sheet name="3A3" sheetId="20" r:id="rId19"/>
    <sheet name="3A4" sheetId="21" r:id="rId20"/>
    <sheet name="3B" sheetId="22" r:id="rId21"/>
    <sheet name="3C1" sheetId="23" r:id="rId22"/>
    <sheet name="3C2" sheetId="24" r:id="rId23"/>
    <sheet name="3D1" sheetId="25" r:id="rId24"/>
    <sheet name="3D2" sheetId="26" r:id="rId25"/>
    <sheet name="4A" sheetId="65" r:id="rId26"/>
    <sheet name="4B" sheetId="28" r:id="rId27"/>
    <sheet name="4C" sheetId="66" r:id="rId28"/>
    <sheet name="4D" sheetId="30" r:id="rId29"/>
    <sheet name="4E1" sheetId="67" r:id="rId30"/>
    <sheet name="4E2" sheetId="68" r:id="rId31"/>
    <sheet name="4F1" sheetId="33" r:id="rId32"/>
    <sheet name="4F2" sheetId="34" r:id="rId33"/>
    <sheet name="4G1" sheetId="35" r:id="rId34"/>
    <sheet name="4G2" sheetId="36" r:id="rId35"/>
    <sheet name="5A1" sheetId="69" r:id="rId36"/>
    <sheet name="5A2" sheetId="70" r:id="rId37"/>
    <sheet name="5A3" sheetId="71" r:id="rId38"/>
    <sheet name="5A4" sheetId="72" r:id="rId39"/>
    <sheet name="5B1" sheetId="41" r:id="rId40"/>
    <sheet name="5B2" sheetId="42" r:id="rId41"/>
    <sheet name="5C1" sheetId="43" r:id="rId42"/>
    <sheet name="5C2" sheetId="44" r:id="rId43"/>
    <sheet name="5D1" sheetId="45" r:id="rId44"/>
    <sheet name="5D2" sheetId="46" r:id="rId45"/>
    <sheet name="5E1" sheetId="47" r:id="rId46"/>
    <sheet name="5E2" sheetId="48" r:id="rId47"/>
    <sheet name="5F1" sheetId="49" r:id="rId48"/>
    <sheet name="5F2" sheetId="50" r:id="rId49"/>
    <sheet name="6A1" sheetId="51" r:id="rId50"/>
    <sheet name="6A2" sheetId="52" r:id="rId51"/>
    <sheet name="6A3" sheetId="53" r:id="rId52"/>
    <sheet name="6A4" sheetId="54" r:id="rId53"/>
    <sheet name="6B1" sheetId="73" r:id="rId54"/>
    <sheet name="6B2" sheetId="74" r:id="rId55"/>
    <sheet name="6C1" sheetId="57" r:id="rId56"/>
    <sheet name="6C2" sheetId="58" r:id="rId57"/>
    <sheet name="6D1" sheetId="59" r:id="rId58"/>
    <sheet name="6D2" sheetId="60" r:id="rId5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<sst xmlns="http://schemas.openxmlformats.org/spreadsheetml/2006/main" count="1918" uniqueCount="45">
  <si>
    <t>Sample Name</t>
  </si>
  <si>
    <t>Target Name</t>
  </si>
  <si>
    <t>Cт</t>
  </si>
  <si>
    <t>Average Ct Value</t>
  </si>
  <si>
    <t>Relative Quantification</t>
  </si>
  <si>
    <t>Mean</t>
  </si>
  <si>
    <t>SD</t>
  </si>
  <si>
    <t>SEM</t>
  </si>
  <si>
    <t>Non-responders</t>
  </si>
  <si>
    <t>ZBTB14</t>
  </si>
  <si>
    <t>GAPDH</t>
  </si>
  <si>
    <t>Responders</t>
  </si>
  <si>
    <t>Group</t>
  </si>
  <si>
    <t>MDA-MB-231</t>
  </si>
  <si>
    <t>MDA-MB-231/RT-R</t>
  </si>
  <si>
    <t>BT-549</t>
  </si>
  <si>
    <t>BT-549/RT-R</t>
  </si>
  <si>
    <t>First</t>
  </si>
  <si>
    <t>RawIntDen</t>
  </si>
  <si>
    <t>Target protein/Internal control</t>
  </si>
  <si>
    <t>Second</t>
  </si>
  <si>
    <t>Third</t>
  </si>
  <si>
    <t>oe-NC</t>
  </si>
  <si>
    <t>oe-ZBTB14</t>
  </si>
  <si>
    <t>Time</t>
  </si>
  <si>
    <t>time(Days)</t>
  </si>
  <si>
    <t>Fourth</t>
  </si>
  <si>
    <t>Fifth</t>
  </si>
  <si>
    <t>TMEM208</t>
  </si>
  <si>
    <t>Ct(Input)</t>
  </si>
  <si>
    <t>Ct(Anti-IgG)</t>
  </si>
  <si>
    <t>Ct(Anti-ZBTB14)</t>
  </si>
  <si>
    <t>2^(Input-IgG)</t>
  </si>
  <si>
    <t>2^(Input-ZBTB14)</t>
  </si>
  <si>
    <t>5%Anti-IgG</t>
  </si>
  <si>
    <t>5%Anti-ZBTB14</t>
  </si>
  <si>
    <t>Anti-IgG</t>
  </si>
  <si>
    <t>Anti-ZBTB14</t>
  </si>
  <si>
    <t>Firefly luciferase</t>
  </si>
  <si>
    <t>Renilla luciferase</t>
  </si>
  <si>
    <t>Firefly luciferase /Renilla luciferase</t>
  </si>
  <si>
    <t>oe-ZBTB14+oe-NC</t>
  </si>
  <si>
    <t>oe-ZBTB14+oe-TMEM208</t>
  </si>
  <si>
    <t>oe-ZBTB14
+oe-NC</t>
  </si>
  <si>
    <t>oe-ZBTB14
+oe-TMEM208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</si>
</sst>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);[Red]\(0\)"/>
    <numFmt numFmtId="179" formatCode="0.000_);[Red]\(0.000\)"/>
    <numFmt numFmtId="180" formatCode="0_ "/>
    <numFmt numFmtId="181" formatCode="0.00000_ "/>
    <numFmt numFmtId="182" formatCode="0.00000%"/>
  </numFmts>
  <fonts count="26">
    <font>
      <sz val="11"/>
      <color theme="1"/>
      <name val="宋体"/>
      <charset val="134"/>
      <scheme val="minor"/>
    </font>
    <font>
      <sz val="12"/>
      <name val="Arial"/>
      <charset val="134"/>
    </font>
    <font>
      <sz val="12"/>
      <color theme="1"/>
      <name val="Arial"/>
      <charset val="134"/>
    </font>
    <font>
      <sz val="12"/>
      <name val="Arial"/>
      <charset val="0"/>
    </font>
    <font>
      <sz val="12"/>
      <color rgb="FF000000"/>
      <name val="Arial"/>
      <charset val="134"/>
    </font>
    <font>
      <sz val="12"/>
      <color theme="1"/>
      <name val="宋体"/>
      <charset val="134"/>
    </font>
    <font>
      <sz val="12"/>
      <color theme="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8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NumberFormat="1" applyFill="1" applyAlignme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177" fontId="2" fillId="0" borderId="6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177" fontId="2" fillId="0" borderId="8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/>
    </xf>
    <xf numFmtId="182" fontId="3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center" vertical="center"/>
    </xf>
    <xf numFmtId="18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176" fontId="0" fillId="0" borderId="0" xfId="0" applyNumberFormat="1" applyFill="1" applyAlignment="1"/>
    <xf numFmtId="176" fontId="2" fillId="0" borderId="3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2" Type="http://schemas.openxmlformats.org/officeDocument/2006/relationships/styles" Target="styles.xml"/><Relationship Id="rId61" Type="http://schemas.openxmlformats.org/officeDocument/2006/relationships/sharedStrings" Target="sharedStrings.xml"/><Relationship Id="rId60" Type="http://schemas.openxmlformats.org/officeDocument/2006/relationships/theme" Target="theme/theme1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7"/>
  <sheetViews>
    <sheetView workbookViewId="0">
      <selection activeCell="S35" sqref="S35"/>
    </sheetView>
  </sheetViews>
  <sheetFormatPr defaultColWidth="9" defaultRowHeight="13.5"/>
  <cols>
    <col min="1" max="2" width="9" style="7"/>
    <col min="3" max="4" width="14.125" style="7"/>
    <col min="5" max="6" width="9" style="7"/>
    <col min="7" max="7" width="14.125" style="7" customWidth="1"/>
    <col min="8" max="9" width="14.125" style="7"/>
    <col min="10" max="10" width="15.375" style="7"/>
    <col min="11" max="11" width="9" style="82"/>
    <col min="12" max="16366" width="9" style="7"/>
  </cols>
  <sheetData>
    <row r="1" s="7" customFormat="1" ht="15" spans="1:14">
      <c r="A1" s="9" t="s">
        <v>0</v>
      </c>
      <c r="B1" s="9" t="s">
        <v>1</v>
      </c>
      <c r="C1" s="9" t="s">
        <v>2</v>
      </c>
      <c r="D1" s="9" t="s">
        <v>3</v>
      </c>
      <c r="E1" s="9" t="s">
        <v>0</v>
      </c>
      <c r="F1" s="9" t="s">
        <v>1</v>
      </c>
      <c r="G1" s="9" t="s">
        <v>2</v>
      </c>
      <c r="H1" s="9" t="s">
        <v>3</v>
      </c>
      <c r="I1" s="9"/>
      <c r="J1" s="9"/>
      <c r="K1" s="9" t="s">
        <v>4</v>
      </c>
      <c r="L1" s="16" t="s">
        <v>5</v>
      </c>
      <c r="M1" s="16" t="s">
        <v>6</v>
      </c>
      <c r="N1" s="17" t="s">
        <v>7</v>
      </c>
    </row>
    <row r="2" s="7" customFormat="1" ht="15" spans="1:14">
      <c r="A2" s="10" t="s">
        <v>8</v>
      </c>
      <c r="B2" s="10" t="s">
        <v>9</v>
      </c>
      <c r="C2" s="11">
        <v>24.9026238566709</v>
      </c>
      <c r="D2" s="12">
        <f>AVERAGE(C2:C4)</f>
        <v>27.30313039</v>
      </c>
      <c r="E2" s="10" t="str">
        <f>A2</f>
        <v>Non-responders</v>
      </c>
      <c r="F2" s="10" t="s">
        <v>10</v>
      </c>
      <c r="G2" s="11">
        <v>19.7030526110541</v>
      </c>
      <c r="H2" s="12">
        <f>AVERAGE(G2:G4)</f>
        <v>20.35571233</v>
      </c>
      <c r="I2" s="18">
        <f>D2-H2</f>
        <v>6.94741806000001</v>
      </c>
      <c r="J2" s="12">
        <f>I2-I$2</f>
        <v>0</v>
      </c>
      <c r="K2" s="83">
        <f>POWER(2,-J2)</f>
        <v>1</v>
      </c>
      <c r="L2" s="20">
        <f>AVERAGE(K2:K31)</f>
        <v>1.01993773203449</v>
      </c>
      <c r="M2" s="21">
        <f>STDEV(K2:K31)</f>
        <v>0.347854452092342</v>
      </c>
      <c r="N2" s="22">
        <f>M2/SQRT(COUNT(K2:K31))</f>
        <v>0.110001236284172</v>
      </c>
    </row>
    <row r="3" s="7" customFormat="1" ht="15" spans="1:14">
      <c r="A3" s="10" t="s">
        <v>8</v>
      </c>
      <c r="B3" s="10" t="s">
        <v>9</v>
      </c>
      <c r="C3" s="11">
        <v>29.1255382094754</v>
      </c>
      <c r="D3" s="13"/>
      <c r="E3" s="10" t="str">
        <f t="shared" ref="E3:E34" si="0">A3</f>
        <v>Non-responders</v>
      </c>
      <c r="F3" s="10" t="s">
        <v>10</v>
      </c>
      <c r="G3" s="11">
        <v>18.6180348085634</v>
      </c>
      <c r="H3" s="13"/>
      <c r="I3" s="23"/>
      <c r="J3" s="13"/>
      <c r="K3" s="84"/>
      <c r="L3" s="25"/>
      <c r="M3" s="26"/>
      <c r="N3" s="22"/>
    </row>
    <row r="4" s="7" customFormat="1" ht="15" spans="1:14">
      <c r="A4" s="10" t="s">
        <v>8</v>
      </c>
      <c r="B4" s="10" t="s">
        <v>9</v>
      </c>
      <c r="C4" s="11">
        <v>27.8812291038537</v>
      </c>
      <c r="D4" s="14"/>
      <c r="E4" s="10" t="str">
        <f t="shared" si="0"/>
        <v>Non-responders</v>
      </c>
      <c r="F4" s="10" t="s">
        <v>10</v>
      </c>
      <c r="G4" s="11">
        <v>22.7460495703825</v>
      </c>
      <c r="H4" s="14"/>
      <c r="I4" s="27"/>
      <c r="J4" s="14"/>
      <c r="K4" s="85"/>
      <c r="L4" s="25"/>
      <c r="M4" s="26"/>
      <c r="N4" s="22"/>
    </row>
    <row r="5" s="7" customFormat="1" ht="15" spans="1:14">
      <c r="A5" s="10" t="s">
        <v>8</v>
      </c>
      <c r="B5" s="10" t="s">
        <v>9</v>
      </c>
      <c r="C5" s="11">
        <v>28.8219564127429</v>
      </c>
      <c r="D5" s="12">
        <f>AVERAGE(C5:C7)</f>
        <v>27.0877483</v>
      </c>
      <c r="E5" s="10" t="str">
        <f t="shared" si="0"/>
        <v>Non-responders</v>
      </c>
      <c r="F5" s="10" t="s">
        <v>10</v>
      </c>
      <c r="G5" s="11">
        <v>22.0124943833627</v>
      </c>
      <c r="H5" s="12">
        <f>AVERAGE(G5:G7)</f>
        <v>19.6582715</v>
      </c>
      <c r="I5" s="18">
        <f>D5-H5</f>
        <v>7.4294768</v>
      </c>
      <c r="J5" s="12">
        <f>I5-I$2</f>
        <v>0.482058739999985</v>
      </c>
      <c r="K5" s="83">
        <f>POWER(2,-J5)</f>
        <v>0.715955219557174</v>
      </c>
      <c r="L5" s="25"/>
      <c r="M5" s="26"/>
      <c r="N5" s="22"/>
    </row>
    <row r="6" s="7" customFormat="1" ht="15" spans="1:14">
      <c r="A6" s="10" t="s">
        <v>8</v>
      </c>
      <c r="B6" s="10" t="s">
        <v>9</v>
      </c>
      <c r="C6" s="11">
        <v>24.945774969439</v>
      </c>
      <c r="D6" s="13"/>
      <c r="E6" s="10" t="str">
        <f t="shared" si="0"/>
        <v>Non-responders</v>
      </c>
      <c r="F6" s="10" t="s">
        <v>10</v>
      </c>
      <c r="G6" s="11">
        <v>18.4116909170514</v>
      </c>
      <c r="H6" s="13"/>
      <c r="I6" s="23"/>
      <c r="J6" s="13"/>
      <c r="K6" s="84"/>
      <c r="L6" s="25"/>
      <c r="M6" s="26"/>
      <c r="N6" s="22"/>
    </row>
    <row r="7" s="7" customFormat="1" ht="15" spans="1:14">
      <c r="A7" s="10" t="s">
        <v>8</v>
      </c>
      <c r="B7" s="10" t="s">
        <v>9</v>
      </c>
      <c r="C7" s="11">
        <v>27.495513517818</v>
      </c>
      <c r="D7" s="14"/>
      <c r="E7" s="10" t="str">
        <f t="shared" si="0"/>
        <v>Non-responders</v>
      </c>
      <c r="F7" s="10" t="s">
        <v>10</v>
      </c>
      <c r="G7" s="11">
        <v>18.5506291995859</v>
      </c>
      <c r="H7" s="14"/>
      <c r="I7" s="27"/>
      <c r="J7" s="14"/>
      <c r="K7" s="85"/>
      <c r="L7" s="25"/>
      <c r="M7" s="26"/>
      <c r="N7" s="22"/>
    </row>
    <row r="8" s="7" customFormat="1" ht="15" spans="1:14">
      <c r="A8" s="10" t="s">
        <v>8</v>
      </c>
      <c r="B8" s="10" t="s">
        <v>9</v>
      </c>
      <c r="C8" s="11">
        <v>23.0468671171862</v>
      </c>
      <c r="D8" s="12">
        <f>AVERAGE(C8:C10)</f>
        <v>25.46018439</v>
      </c>
      <c r="E8" s="10" t="str">
        <f t="shared" si="0"/>
        <v>Non-responders</v>
      </c>
      <c r="F8" s="10" t="s">
        <v>10</v>
      </c>
      <c r="G8" s="11">
        <v>17.1005033511852</v>
      </c>
      <c r="H8" s="12">
        <f>AVERAGE(G8:G10)</f>
        <v>19.19016834</v>
      </c>
      <c r="I8" s="18">
        <f>D8-H8</f>
        <v>6.27001605000001</v>
      </c>
      <c r="J8" s="12">
        <f>I8-I$2</f>
        <v>-0.677402010000002</v>
      </c>
      <c r="K8" s="83">
        <f>POWER(2,-J8)</f>
        <v>1.59925723500582</v>
      </c>
      <c r="L8" s="25"/>
      <c r="M8" s="26"/>
      <c r="N8" s="22"/>
    </row>
    <row r="9" s="7" customFormat="1" ht="15" spans="1:14">
      <c r="A9" s="10" t="s">
        <v>8</v>
      </c>
      <c r="B9" s="10" t="s">
        <v>9</v>
      </c>
      <c r="C9" s="11">
        <v>26.121384681935</v>
      </c>
      <c r="D9" s="13"/>
      <c r="E9" s="10" t="str">
        <f t="shared" si="0"/>
        <v>Non-responders</v>
      </c>
      <c r="F9" s="10" t="s">
        <v>10</v>
      </c>
      <c r="G9" s="11">
        <v>19.2508386648991</v>
      </c>
      <c r="H9" s="13"/>
      <c r="I9" s="23"/>
      <c r="J9" s="13"/>
      <c r="K9" s="84"/>
      <c r="L9" s="25"/>
      <c r="M9" s="26"/>
      <c r="N9" s="22"/>
    </row>
    <row r="10" s="7" customFormat="1" ht="15" spans="1:14">
      <c r="A10" s="10" t="s">
        <v>8</v>
      </c>
      <c r="B10" s="10" t="s">
        <v>9</v>
      </c>
      <c r="C10" s="11">
        <v>27.2123013708788</v>
      </c>
      <c r="D10" s="14"/>
      <c r="E10" s="10" t="str">
        <f t="shared" si="0"/>
        <v>Non-responders</v>
      </c>
      <c r="F10" s="10" t="s">
        <v>10</v>
      </c>
      <c r="G10" s="11">
        <v>21.2191630039157</v>
      </c>
      <c r="H10" s="14"/>
      <c r="I10" s="27"/>
      <c r="J10" s="14"/>
      <c r="K10" s="85"/>
      <c r="L10" s="25"/>
      <c r="M10" s="26"/>
      <c r="N10" s="22"/>
    </row>
    <row r="11" s="7" customFormat="1" ht="15" spans="1:14">
      <c r="A11" s="10" t="s">
        <v>8</v>
      </c>
      <c r="B11" s="10" t="s">
        <v>9</v>
      </c>
      <c r="C11" s="11">
        <v>28.3434355113251</v>
      </c>
      <c r="D11" s="12">
        <f>AVERAGE(C11:C13)</f>
        <v>26.13179183</v>
      </c>
      <c r="E11" s="10" t="str">
        <f t="shared" si="0"/>
        <v>Non-responders</v>
      </c>
      <c r="F11" s="10" t="s">
        <v>10</v>
      </c>
      <c r="G11" s="11">
        <v>18.0309976747018</v>
      </c>
      <c r="H11" s="12">
        <f>AVERAGE(G11:G13)</f>
        <v>19.53994549</v>
      </c>
      <c r="I11" s="18">
        <f>D11-H11</f>
        <v>6.59184634</v>
      </c>
      <c r="J11" s="12">
        <f>I11-I$2</f>
        <v>-0.355571720000018</v>
      </c>
      <c r="K11" s="83">
        <f>POWER(2,-J11)</f>
        <v>1.2794925259341</v>
      </c>
      <c r="L11" s="25"/>
      <c r="M11" s="26"/>
      <c r="N11" s="22"/>
    </row>
    <row r="12" s="7" customFormat="1" ht="15" spans="1:14">
      <c r="A12" s="10" t="s">
        <v>8</v>
      </c>
      <c r="B12" s="10" t="s">
        <v>9</v>
      </c>
      <c r="C12" s="11">
        <v>24.7176289928074</v>
      </c>
      <c r="D12" s="13"/>
      <c r="E12" s="10" t="str">
        <f t="shared" si="0"/>
        <v>Non-responders</v>
      </c>
      <c r="F12" s="10" t="s">
        <v>10</v>
      </c>
      <c r="G12" s="11">
        <v>18.5997491146648</v>
      </c>
      <c r="H12" s="13"/>
      <c r="I12" s="23"/>
      <c r="J12" s="13"/>
      <c r="K12" s="84"/>
      <c r="L12" s="25"/>
      <c r="M12" s="26"/>
      <c r="N12" s="22"/>
    </row>
    <row r="13" s="7" customFormat="1" ht="15" spans="1:14">
      <c r="A13" s="10" t="s">
        <v>8</v>
      </c>
      <c r="B13" s="10" t="s">
        <v>9</v>
      </c>
      <c r="C13" s="11">
        <v>25.3343109858675</v>
      </c>
      <c r="D13" s="14"/>
      <c r="E13" s="10" t="str">
        <f t="shared" si="0"/>
        <v>Non-responders</v>
      </c>
      <c r="F13" s="10" t="s">
        <v>10</v>
      </c>
      <c r="G13" s="11">
        <v>21.9890896806334</v>
      </c>
      <c r="H13" s="14"/>
      <c r="I13" s="27"/>
      <c r="J13" s="14"/>
      <c r="K13" s="85"/>
      <c r="L13" s="25"/>
      <c r="M13" s="26"/>
      <c r="N13" s="22"/>
    </row>
    <row r="14" s="7" customFormat="1" ht="15" spans="1:14">
      <c r="A14" s="10" t="s">
        <v>8</v>
      </c>
      <c r="B14" s="10" t="s">
        <v>9</v>
      </c>
      <c r="C14" s="11">
        <v>24.4816445553596</v>
      </c>
      <c r="D14" s="12">
        <f>AVERAGE(C14:C16)</f>
        <v>26.77584969</v>
      </c>
      <c r="E14" s="10" t="str">
        <f t="shared" si="0"/>
        <v>Non-responders</v>
      </c>
      <c r="F14" s="10" t="s">
        <v>10</v>
      </c>
      <c r="G14" s="11">
        <v>20.2166932221631</v>
      </c>
      <c r="H14" s="12">
        <f>AVERAGE(G14:G16)</f>
        <v>19.20307001</v>
      </c>
      <c r="I14" s="18">
        <f>D14-H14</f>
        <v>7.57277967999999</v>
      </c>
      <c r="J14" s="12">
        <f>I14-I$2</f>
        <v>0.625361619999975</v>
      </c>
      <c r="K14" s="83">
        <f>POWER(2,-J14)</f>
        <v>0.648257267461272</v>
      </c>
      <c r="L14" s="25"/>
      <c r="M14" s="26"/>
      <c r="N14" s="22"/>
    </row>
    <row r="15" s="7" customFormat="1" ht="15" spans="1:14">
      <c r="A15" s="10" t="s">
        <v>8</v>
      </c>
      <c r="B15" s="10" t="s">
        <v>9</v>
      </c>
      <c r="C15" s="11">
        <v>27.1552497757935</v>
      </c>
      <c r="D15" s="13"/>
      <c r="E15" s="10" t="str">
        <f t="shared" si="0"/>
        <v>Non-responders</v>
      </c>
      <c r="F15" s="10" t="s">
        <v>10</v>
      </c>
      <c r="G15" s="11">
        <v>20.603986368756</v>
      </c>
      <c r="H15" s="13"/>
      <c r="I15" s="23"/>
      <c r="J15" s="13"/>
      <c r="K15" s="84"/>
      <c r="L15" s="25"/>
      <c r="M15" s="26"/>
      <c r="N15" s="22"/>
    </row>
    <row r="16" s="7" customFormat="1" ht="15" spans="1:14">
      <c r="A16" s="10" t="s">
        <v>8</v>
      </c>
      <c r="B16" s="10" t="s">
        <v>9</v>
      </c>
      <c r="C16" s="11">
        <v>28.6906547388469</v>
      </c>
      <c r="D16" s="14"/>
      <c r="E16" s="10" t="str">
        <f t="shared" si="0"/>
        <v>Non-responders</v>
      </c>
      <c r="F16" s="10" t="s">
        <v>10</v>
      </c>
      <c r="G16" s="11">
        <v>16.7885304390809</v>
      </c>
      <c r="H16" s="14"/>
      <c r="I16" s="27"/>
      <c r="J16" s="14"/>
      <c r="K16" s="85"/>
      <c r="L16" s="25"/>
      <c r="M16" s="26"/>
      <c r="N16" s="22"/>
    </row>
    <row r="17" s="7" customFormat="1" ht="15" spans="1:14">
      <c r="A17" s="10" t="s">
        <v>8</v>
      </c>
      <c r="B17" s="10" t="s">
        <v>9</v>
      </c>
      <c r="C17" s="11">
        <v>28.666490841431</v>
      </c>
      <c r="D17" s="12">
        <f>AVERAGE(C17:C19)</f>
        <v>27.73087349</v>
      </c>
      <c r="E17" s="10" t="str">
        <f t="shared" si="0"/>
        <v>Non-responders</v>
      </c>
      <c r="F17" s="10" t="s">
        <v>10</v>
      </c>
      <c r="G17" s="11">
        <v>20.2705537643649</v>
      </c>
      <c r="H17" s="12">
        <f>AVERAGE(G17:G19)</f>
        <v>20.86358697</v>
      </c>
      <c r="I17" s="18">
        <f>D17-H17</f>
        <v>6.86728652</v>
      </c>
      <c r="J17" s="12">
        <f>I17-I$2</f>
        <v>-0.0801315400000178</v>
      </c>
      <c r="K17" s="83">
        <f>POWER(2,-J17)</f>
        <v>1.05711442024519</v>
      </c>
      <c r="L17" s="25"/>
      <c r="M17" s="26"/>
      <c r="N17" s="22"/>
    </row>
    <row r="18" s="7" customFormat="1" ht="15" spans="1:14">
      <c r="A18" s="10" t="s">
        <v>8</v>
      </c>
      <c r="B18" s="10" t="s">
        <v>9</v>
      </c>
      <c r="C18" s="11">
        <v>29.102511777036</v>
      </c>
      <c r="D18" s="13"/>
      <c r="E18" s="10" t="str">
        <f t="shared" si="0"/>
        <v>Non-responders</v>
      </c>
      <c r="F18" s="10" t="s">
        <v>10</v>
      </c>
      <c r="G18" s="11">
        <v>23.1653800407293</v>
      </c>
      <c r="H18" s="13"/>
      <c r="I18" s="23"/>
      <c r="J18" s="13"/>
      <c r="K18" s="84"/>
      <c r="L18" s="25"/>
      <c r="M18" s="26"/>
      <c r="N18" s="22"/>
    </row>
    <row r="19" s="7" customFormat="1" ht="15" spans="1:14">
      <c r="A19" s="10" t="s">
        <v>8</v>
      </c>
      <c r="B19" s="10" t="s">
        <v>9</v>
      </c>
      <c r="C19" s="11">
        <v>25.4236178515329</v>
      </c>
      <c r="D19" s="14"/>
      <c r="E19" s="10" t="str">
        <f t="shared" si="0"/>
        <v>Non-responders</v>
      </c>
      <c r="F19" s="10" t="s">
        <v>10</v>
      </c>
      <c r="G19" s="11">
        <v>19.1548271049058</v>
      </c>
      <c r="H19" s="14"/>
      <c r="I19" s="27"/>
      <c r="J19" s="14"/>
      <c r="K19" s="85"/>
      <c r="L19" s="25"/>
      <c r="M19" s="26"/>
      <c r="N19" s="22"/>
    </row>
    <row r="20" s="7" customFormat="1" ht="15" spans="1:14">
      <c r="A20" s="10" t="s">
        <v>8</v>
      </c>
      <c r="B20" s="10" t="s">
        <v>9</v>
      </c>
      <c r="C20" s="10">
        <v>25.7359922511986</v>
      </c>
      <c r="D20" s="12">
        <f>AVERAGE(C20:C22)</f>
        <v>28.13368609</v>
      </c>
      <c r="E20" s="10" t="str">
        <f t="shared" si="0"/>
        <v>Non-responders</v>
      </c>
      <c r="F20" s="10" t="s">
        <v>10</v>
      </c>
      <c r="G20" s="10">
        <v>17.8006225884139</v>
      </c>
      <c r="H20" s="12">
        <f>AVERAGE(G20:G22)</f>
        <v>19.95764897</v>
      </c>
      <c r="I20" s="18">
        <f>D20-H20</f>
        <v>8.17603712</v>
      </c>
      <c r="J20" s="12">
        <f>I20-I$2</f>
        <v>1.22861905999999</v>
      </c>
      <c r="K20" s="83">
        <f>POWER(2,-J20)</f>
        <v>0.426725710032816</v>
      </c>
      <c r="L20" s="25"/>
      <c r="M20" s="26"/>
      <c r="N20" s="22"/>
    </row>
    <row r="21" s="7" customFormat="1" ht="15" spans="1:14">
      <c r="A21" s="10" t="s">
        <v>8</v>
      </c>
      <c r="B21" s="10" t="s">
        <v>9</v>
      </c>
      <c r="C21" s="10">
        <v>29.759965099364</v>
      </c>
      <c r="D21" s="13"/>
      <c r="E21" s="10" t="str">
        <f t="shared" si="0"/>
        <v>Non-responders</v>
      </c>
      <c r="F21" s="10" t="s">
        <v>10</v>
      </c>
      <c r="G21" s="10">
        <v>21.9045099550876</v>
      </c>
      <c r="H21" s="13"/>
      <c r="I21" s="23"/>
      <c r="J21" s="13"/>
      <c r="K21" s="84"/>
      <c r="L21" s="25"/>
      <c r="M21" s="26"/>
      <c r="N21" s="22"/>
    </row>
    <row r="22" s="7" customFormat="1" ht="15" spans="1:14">
      <c r="A22" s="10" t="s">
        <v>8</v>
      </c>
      <c r="B22" s="10" t="s">
        <v>9</v>
      </c>
      <c r="C22" s="10">
        <v>28.9051009194374</v>
      </c>
      <c r="D22" s="14"/>
      <c r="E22" s="10" t="str">
        <f t="shared" si="0"/>
        <v>Non-responders</v>
      </c>
      <c r="F22" s="10" t="s">
        <v>10</v>
      </c>
      <c r="G22" s="10">
        <v>20.1678143664985</v>
      </c>
      <c r="H22" s="14"/>
      <c r="I22" s="27"/>
      <c r="J22" s="14"/>
      <c r="K22" s="85"/>
      <c r="L22" s="25"/>
      <c r="M22" s="26"/>
      <c r="N22" s="29"/>
    </row>
    <row r="23" s="7" customFormat="1" ht="15" spans="1:14">
      <c r="A23" s="10" t="s">
        <v>8</v>
      </c>
      <c r="B23" s="10" t="s">
        <v>9</v>
      </c>
      <c r="C23" s="10">
        <v>23.6351258126151</v>
      </c>
      <c r="D23" s="12">
        <f>AVERAGE(C23:C25)</f>
        <v>25.17744387</v>
      </c>
      <c r="E23" s="10" t="str">
        <f t="shared" si="0"/>
        <v>Non-responders</v>
      </c>
      <c r="F23" s="10" t="s">
        <v>10</v>
      </c>
      <c r="G23" s="10">
        <v>17.628902159035</v>
      </c>
      <c r="H23" s="12">
        <f>AVERAGE(G23:G25)</f>
        <v>18.26419387</v>
      </c>
      <c r="I23" s="18">
        <f>D23-H23</f>
        <v>6.91325</v>
      </c>
      <c r="J23" s="12">
        <f>I23-I$2</f>
        <v>-0.0341680600000096</v>
      </c>
      <c r="K23" s="83">
        <f>POWER(2,-J23)</f>
        <v>1.02396617562363</v>
      </c>
      <c r="L23" s="25"/>
      <c r="M23" s="26"/>
      <c r="N23" s="29"/>
    </row>
    <row r="24" s="7" customFormat="1" ht="15" spans="1:14">
      <c r="A24" s="10" t="s">
        <v>8</v>
      </c>
      <c r="B24" s="10" t="s">
        <v>9</v>
      </c>
      <c r="C24" s="10">
        <v>24.2766156806198</v>
      </c>
      <c r="D24" s="13"/>
      <c r="E24" s="10" t="str">
        <f t="shared" si="0"/>
        <v>Non-responders</v>
      </c>
      <c r="F24" s="10" t="s">
        <v>10</v>
      </c>
      <c r="G24" s="10">
        <v>16.4724077328636</v>
      </c>
      <c r="H24" s="13"/>
      <c r="I24" s="23"/>
      <c r="J24" s="13"/>
      <c r="K24" s="84"/>
      <c r="L24" s="25"/>
      <c r="M24" s="26"/>
      <c r="N24" s="29"/>
    </row>
    <row r="25" s="7" customFormat="1" ht="15" spans="1:14">
      <c r="A25" s="10" t="s">
        <v>8</v>
      </c>
      <c r="B25" s="10" t="s">
        <v>9</v>
      </c>
      <c r="C25" s="10">
        <v>27.6205901167651</v>
      </c>
      <c r="D25" s="14"/>
      <c r="E25" s="10" t="str">
        <f t="shared" si="0"/>
        <v>Non-responders</v>
      </c>
      <c r="F25" s="10" t="s">
        <v>10</v>
      </c>
      <c r="G25" s="10">
        <v>20.6912717181014</v>
      </c>
      <c r="H25" s="14"/>
      <c r="I25" s="27"/>
      <c r="J25" s="14"/>
      <c r="K25" s="85"/>
      <c r="L25" s="25"/>
      <c r="M25" s="26"/>
      <c r="N25" s="29"/>
    </row>
    <row r="26" s="7" customFormat="1" ht="15" spans="1:14">
      <c r="A26" s="10" t="s">
        <v>8</v>
      </c>
      <c r="B26" s="10" t="s">
        <v>9</v>
      </c>
      <c r="C26" s="10">
        <v>29.8157836680282</v>
      </c>
      <c r="D26" s="12">
        <f>AVERAGE(C26:C28)</f>
        <v>28.10570628</v>
      </c>
      <c r="E26" s="10" t="str">
        <f>A26</f>
        <v>Non-responders</v>
      </c>
      <c r="F26" s="10" t="s">
        <v>10</v>
      </c>
      <c r="G26" s="10">
        <v>22.8791543094599</v>
      </c>
      <c r="H26" s="12">
        <f>AVERAGE(G26:G28)</f>
        <v>21.55868287</v>
      </c>
      <c r="I26" s="18">
        <f>D26-H26</f>
        <v>6.54702341000001</v>
      </c>
      <c r="J26" s="12">
        <f>I26-I$2</f>
        <v>-0.400394650000006</v>
      </c>
      <c r="K26" s="83">
        <f>POWER(2,-J26)</f>
        <v>1.3198689122414</v>
      </c>
      <c r="L26" s="25"/>
      <c r="M26" s="26"/>
      <c r="N26" s="29"/>
    </row>
    <row r="27" s="7" customFormat="1" ht="15" spans="1:14">
      <c r="A27" s="10" t="s">
        <v>8</v>
      </c>
      <c r="B27" s="10" t="s">
        <v>9</v>
      </c>
      <c r="C27" s="10">
        <v>25.8476969892819</v>
      </c>
      <c r="D27" s="13"/>
      <c r="E27" s="10" t="str">
        <f t="shared" ref="E27:E67" si="1">A27</f>
        <v>Non-responders</v>
      </c>
      <c r="F27" s="10" t="s">
        <v>10</v>
      </c>
      <c r="G27" s="10">
        <v>22.5392598705944</v>
      </c>
      <c r="H27" s="13"/>
      <c r="I27" s="23"/>
      <c r="J27" s="13"/>
      <c r="K27" s="84"/>
      <c r="L27" s="25"/>
      <c r="M27" s="26"/>
      <c r="N27" s="29"/>
    </row>
    <row r="28" s="7" customFormat="1" ht="15" spans="1:14">
      <c r="A28" s="10" t="s">
        <v>8</v>
      </c>
      <c r="B28" s="10" t="s">
        <v>9</v>
      </c>
      <c r="C28" s="10">
        <v>28.6536381826899</v>
      </c>
      <c r="D28" s="14"/>
      <c r="E28" s="10" t="str">
        <f t="shared" si="1"/>
        <v>Non-responders</v>
      </c>
      <c r="F28" s="10" t="s">
        <v>10</v>
      </c>
      <c r="G28" s="10">
        <v>19.2576344299457</v>
      </c>
      <c r="H28" s="14"/>
      <c r="I28" s="27"/>
      <c r="J28" s="14"/>
      <c r="K28" s="85"/>
      <c r="L28" s="25"/>
      <c r="M28" s="26"/>
      <c r="N28" s="29"/>
    </row>
    <row r="29" s="7" customFormat="1" ht="15" spans="1:14">
      <c r="A29" s="10" t="s">
        <v>8</v>
      </c>
      <c r="B29" s="10" t="s">
        <v>9</v>
      </c>
      <c r="C29" s="10">
        <v>26.1201712044465</v>
      </c>
      <c r="D29" s="12">
        <f>AVERAGE(C29:C31)</f>
        <v>27.50881473</v>
      </c>
      <c r="E29" s="10" t="str">
        <f t="shared" si="1"/>
        <v>Non-responders</v>
      </c>
      <c r="F29" s="10" t="s">
        <v>10</v>
      </c>
      <c r="G29" s="10">
        <v>23.0486030303283</v>
      </c>
      <c r="H29" s="12">
        <f>AVERAGE(G29:G31)</f>
        <v>20.73610969</v>
      </c>
      <c r="I29" s="18">
        <f>D29-H29</f>
        <v>6.77270504000001</v>
      </c>
      <c r="J29" s="12">
        <f>I29-I$2</f>
        <v>-0.174713020000006</v>
      </c>
      <c r="K29" s="83">
        <f>POWER(2,-J29)</f>
        <v>1.12873985424356</v>
      </c>
      <c r="L29" s="25"/>
      <c r="M29" s="26"/>
      <c r="N29" s="29"/>
    </row>
    <row r="30" s="7" customFormat="1" ht="15" spans="1:14">
      <c r="A30" s="10" t="s">
        <v>8</v>
      </c>
      <c r="B30" s="10" t="s">
        <v>9</v>
      </c>
      <c r="C30" s="10">
        <v>29.7508289264353</v>
      </c>
      <c r="D30" s="13"/>
      <c r="E30" s="10" t="str">
        <f t="shared" si="1"/>
        <v>Non-responders</v>
      </c>
      <c r="F30" s="10" t="s">
        <v>10</v>
      </c>
      <c r="G30" s="10">
        <v>20.3341049659002</v>
      </c>
      <c r="H30" s="13"/>
      <c r="I30" s="23"/>
      <c r="J30" s="13"/>
      <c r="K30" s="84"/>
      <c r="L30" s="25"/>
      <c r="M30" s="26"/>
      <c r="N30" s="29"/>
    </row>
    <row r="31" s="7" customFormat="1" ht="15" spans="1:14">
      <c r="A31" s="10" t="s">
        <v>8</v>
      </c>
      <c r="B31" s="10" t="s">
        <v>9</v>
      </c>
      <c r="C31" s="10">
        <v>26.6554440591182</v>
      </c>
      <c r="D31" s="14"/>
      <c r="E31" s="10" t="str">
        <f t="shared" si="1"/>
        <v>Non-responders</v>
      </c>
      <c r="F31" s="10" t="s">
        <v>10</v>
      </c>
      <c r="G31" s="10">
        <v>18.8256210737715</v>
      </c>
      <c r="H31" s="14"/>
      <c r="I31" s="27"/>
      <c r="J31" s="14"/>
      <c r="K31" s="85"/>
      <c r="L31" s="30"/>
      <c r="M31" s="31"/>
      <c r="N31" s="29"/>
    </row>
    <row r="32" s="7" customFormat="1" ht="15" spans="1:14">
      <c r="A32" s="10" t="s">
        <v>11</v>
      </c>
      <c r="B32" s="10" t="s">
        <v>9</v>
      </c>
      <c r="C32" s="11">
        <v>25.051126952218</v>
      </c>
      <c r="D32" s="12">
        <f>AVERAGE(C32:C34)</f>
        <v>24.12577486</v>
      </c>
      <c r="E32" s="10" t="str">
        <f t="shared" si="1"/>
        <v>Responders</v>
      </c>
      <c r="F32" s="10" t="s">
        <v>10</v>
      </c>
      <c r="G32" s="11">
        <v>17.9394954826975</v>
      </c>
      <c r="H32" s="12">
        <f>AVERAGE(G32:G34)</f>
        <v>18.95340794</v>
      </c>
      <c r="I32" s="18">
        <f>D32-H32</f>
        <v>5.17236691999999</v>
      </c>
      <c r="J32" s="12">
        <f>I32-I$2</f>
        <v>-1.77505114000002</v>
      </c>
      <c r="K32" s="86">
        <f>POWER(2,-J32)</f>
        <v>3.42250141985956</v>
      </c>
      <c r="L32" s="33">
        <f>AVERAGE(K32:K67)</f>
        <v>4.02814613256003</v>
      </c>
      <c r="M32" s="33">
        <f>STDEV(K32:K67)</f>
        <v>0.867937266501274</v>
      </c>
      <c r="N32" s="22">
        <f>M32/SQRT(COUNT(K32:K67))</f>
        <v>0.250551907227109</v>
      </c>
    </row>
    <row r="33" s="7" customFormat="1" ht="15" spans="1:14">
      <c r="A33" s="10" t="s">
        <v>11</v>
      </c>
      <c r="B33" s="10" t="s">
        <v>9</v>
      </c>
      <c r="C33" s="11">
        <v>21.7762250425245</v>
      </c>
      <c r="D33" s="13"/>
      <c r="E33" s="10" t="str">
        <f t="shared" si="1"/>
        <v>Responders</v>
      </c>
      <c r="F33" s="10" t="s">
        <v>10</v>
      </c>
      <c r="G33" s="11">
        <v>21.3017186013163</v>
      </c>
      <c r="H33" s="13"/>
      <c r="I33" s="23"/>
      <c r="J33" s="13"/>
      <c r="K33" s="87"/>
      <c r="L33" s="33"/>
      <c r="M33" s="33"/>
      <c r="N33" s="22"/>
    </row>
    <row r="34" s="7" customFormat="1" ht="15" spans="1:14">
      <c r="A34" s="10" t="s">
        <v>11</v>
      </c>
      <c r="B34" s="10" t="s">
        <v>9</v>
      </c>
      <c r="C34" s="11">
        <v>25.5499725852575</v>
      </c>
      <c r="D34" s="14"/>
      <c r="E34" s="10" t="str">
        <f t="shared" si="1"/>
        <v>Responders</v>
      </c>
      <c r="F34" s="10" t="s">
        <v>10</v>
      </c>
      <c r="G34" s="11">
        <v>17.6190097359863</v>
      </c>
      <c r="H34" s="14"/>
      <c r="I34" s="27"/>
      <c r="J34" s="14"/>
      <c r="K34" s="88"/>
      <c r="L34" s="33"/>
      <c r="M34" s="33"/>
      <c r="N34" s="22"/>
    </row>
    <row r="35" s="7" customFormat="1" ht="15" spans="1:14">
      <c r="A35" s="10" t="s">
        <v>11</v>
      </c>
      <c r="B35" s="10" t="s">
        <v>9</v>
      </c>
      <c r="C35" s="11">
        <v>24.9885015518769</v>
      </c>
      <c r="D35" s="12">
        <f>AVERAGE(C35:C37)</f>
        <v>24.81496969</v>
      </c>
      <c r="E35" s="10" t="str">
        <f t="shared" si="1"/>
        <v>Responders</v>
      </c>
      <c r="F35" s="10" t="s">
        <v>10</v>
      </c>
      <c r="G35" s="11">
        <v>18.3627145634108</v>
      </c>
      <c r="H35" s="12">
        <f>AVERAGE(G35:G37)</f>
        <v>20.06870483</v>
      </c>
      <c r="I35" s="18">
        <f>D35-H35</f>
        <v>4.74626486</v>
      </c>
      <c r="J35" s="12">
        <f>I35-I$2</f>
        <v>-2.20115320000001</v>
      </c>
      <c r="K35" s="86">
        <f>POWER(2,-J35)</f>
        <v>4.59846767817631</v>
      </c>
      <c r="L35" s="33"/>
      <c r="M35" s="33"/>
      <c r="N35" s="22"/>
    </row>
    <row r="36" s="7" customFormat="1" ht="15" spans="1:14">
      <c r="A36" s="10" t="s">
        <v>11</v>
      </c>
      <c r="B36" s="10" t="s">
        <v>9</v>
      </c>
      <c r="C36" s="11">
        <v>26.7626606938933</v>
      </c>
      <c r="D36" s="13"/>
      <c r="E36" s="10" t="str">
        <f t="shared" si="1"/>
        <v>Responders</v>
      </c>
      <c r="F36" s="10" t="s">
        <v>10</v>
      </c>
      <c r="G36" s="11">
        <v>22.6053857735713</v>
      </c>
      <c r="H36" s="13"/>
      <c r="I36" s="23"/>
      <c r="J36" s="13"/>
      <c r="K36" s="87"/>
      <c r="L36" s="33"/>
      <c r="M36" s="33"/>
      <c r="N36" s="22"/>
    </row>
    <row r="37" s="7" customFormat="1" ht="15" spans="1:14">
      <c r="A37" s="10" t="s">
        <v>11</v>
      </c>
      <c r="B37" s="10" t="s">
        <v>9</v>
      </c>
      <c r="C37" s="11">
        <v>22.6937468242298</v>
      </c>
      <c r="D37" s="14"/>
      <c r="E37" s="10" t="str">
        <f t="shared" si="1"/>
        <v>Responders</v>
      </c>
      <c r="F37" s="10" t="s">
        <v>10</v>
      </c>
      <c r="G37" s="11">
        <v>19.2380141530179</v>
      </c>
      <c r="H37" s="14"/>
      <c r="I37" s="27"/>
      <c r="J37" s="14"/>
      <c r="K37" s="88"/>
      <c r="L37" s="33"/>
      <c r="M37" s="33"/>
      <c r="N37" s="22"/>
    </row>
    <row r="38" s="7" customFormat="1" ht="15" spans="1:14">
      <c r="A38" s="10" t="s">
        <v>11</v>
      </c>
      <c r="B38" s="10" t="s">
        <v>9</v>
      </c>
      <c r="C38" s="11">
        <v>23.4453231331629</v>
      </c>
      <c r="D38" s="12">
        <f>AVERAGE(C38:C40)</f>
        <v>25.03322981</v>
      </c>
      <c r="E38" s="10" t="str">
        <f t="shared" si="1"/>
        <v>Responders</v>
      </c>
      <c r="F38" s="10" t="s">
        <v>10</v>
      </c>
      <c r="G38" s="11">
        <v>21.456964684727</v>
      </c>
      <c r="H38" s="12">
        <f>AVERAGE(G38:G40)</f>
        <v>19.38143145</v>
      </c>
      <c r="I38" s="18">
        <f>D38-H38</f>
        <v>5.65179835999998</v>
      </c>
      <c r="J38" s="12">
        <f>I38-I$2</f>
        <v>-1.29561970000003</v>
      </c>
      <c r="K38" s="86">
        <f>POWER(2,-J38)</f>
        <v>2.45482418137232</v>
      </c>
      <c r="L38" s="33"/>
      <c r="M38" s="33"/>
      <c r="N38" s="22"/>
    </row>
    <row r="39" s="7" customFormat="1" ht="15" spans="1:14">
      <c r="A39" s="10" t="s">
        <v>11</v>
      </c>
      <c r="B39" s="10" t="s">
        <v>9</v>
      </c>
      <c r="C39" s="11">
        <v>24.2400743653662</v>
      </c>
      <c r="D39" s="13"/>
      <c r="E39" s="10" t="str">
        <f t="shared" si="1"/>
        <v>Responders</v>
      </c>
      <c r="F39" s="10" t="s">
        <v>10</v>
      </c>
      <c r="G39" s="11">
        <v>17.2772590263611</v>
      </c>
      <c r="H39" s="13"/>
      <c r="I39" s="23"/>
      <c r="J39" s="13"/>
      <c r="K39" s="87"/>
      <c r="L39" s="33"/>
      <c r="M39" s="33"/>
      <c r="N39" s="22"/>
    </row>
    <row r="40" s="7" customFormat="1" ht="15" spans="1:14">
      <c r="A40" s="10" t="s">
        <v>11</v>
      </c>
      <c r="B40" s="10" t="s">
        <v>9</v>
      </c>
      <c r="C40" s="11">
        <v>27.4142919314709</v>
      </c>
      <c r="D40" s="14"/>
      <c r="E40" s="10" t="str">
        <f t="shared" si="1"/>
        <v>Responders</v>
      </c>
      <c r="F40" s="10" t="s">
        <v>10</v>
      </c>
      <c r="G40" s="11">
        <v>19.4100706389119</v>
      </c>
      <c r="H40" s="14"/>
      <c r="I40" s="27"/>
      <c r="J40" s="14"/>
      <c r="K40" s="88"/>
      <c r="L40" s="33"/>
      <c r="M40" s="33"/>
      <c r="N40" s="22"/>
    </row>
    <row r="41" s="7" customFormat="1" ht="15" spans="1:14">
      <c r="A41" s="10" t="s">
        <v>11</v>
      </c>
      <c r="B41" s="10" t="s">
        <v>9</v>
      </c>
      <c r="C41" s="11">
        <v>25.3341940993246</v>
      </c>
      <c r="D41" s="12">
        <f>AVERAGE(C41:C43)</f>
        <v>26.48566609</v>
      </c>
      <c r="E41" s="10" t="str">
        <f t="shared" si="1"/>
        <v>Responders</v>
      </c>
      <c r="F41" s="10" t="s">
        <v>10</v>
      </c>
      <c r="G41" s="11">
        <v>19.9417197997016</v>
      </c>
      <c r="H41" s="12">
        <f>AVERAGE(G41:G43)</f>
        <v>21.38133554</v>
      </c>
      <c r="I41" s="18">
        <f>D41-H41</f>
        <v>5.10433055</v>
      </c>
      <c r="J41" s="12">
        <f>I41-I$2</f>
        <v>-1.84308751000002</v>
      </c>
      <c r="K41" s="86">
        <f>POWER(2,-J41)</f>
        <v>3.58777025653982</v>
      </c>
      <c r="L41" s="33"/>
      <c r="M41" s="33"/>
      <c r="N41" s="22"/>
    </row>
    <row r="42" s="7" customFormat="1" ht="15" spans="1:14">
      <c r="A42" s="10" t="s">
        <v>11</v>
      </c>
      <c r="B42" s="10" t="s">
        <v>9</v>
      </c>
      <c r="C42" s="11">
        <v>28.8639514441674</v>
      </c>
      <c r="D42" s="13"/>
      <c r="E42" s="10" t="str">
        <f t="shared" si="1"/>
        <v>Responders</v>
      </c>
      <c r="F42" s="10" t="s">
        <v>10</v>
      </c>
      <c r="G42" s="11">
        <v>20.3250437816898</v>
      </c>
      <c r="H42" s="13"/>
      <c r="I42" s="23"/>
      <c r="J42" s="13"/>
      <c r="K42" s="87"/>
      <c r="L42" s="33"/>
      <c r="M42" s="33"/>
      <c r="N42" s="22"/>
    </row>
    <row r="43" s="7" customFormat="1" ht="15" spans="1:14">
      <c r="A43" s="10" t="s">
        <v>11</v>
      </c>
      <c r="B43" s="10" t="s">
        <v>9</v>
      </c>
      <c r="C43" s="11">
        <v>25.2588527265079</v>
      </c>
      <c r="D43" s="14"/>
      <c r="E43" s="10" t="str">
        <f t="shared" si="1"/>
        <v>Responders</v>
      </c>
      <c r="F43" s="10" t="s">
        <v>10</v>
      </c>
      <c r="G43" s="11">
        <v>23.8772430386087</v>
      </c>
      <c r="H43" s="14"/>
      <c r="I43" s="27"/>
      <c r="J43" s="14"/>
      <c r="K43" s="88"/>
      <c r="L43" s="33"/>
      <c r="M43" s="33"/>
      <c r="N43" s="22"/>
    </row>
    <row r="44" s="7" customFormat="1" ht="15" spans="1:14">
      <c r="A44" s="10" t="s">
        <v>11</v>
      </c>
      <c r="B44" s="10" t="s">
        <v>9</v>
      </c>
      <c r="C44" s="11">
        <v>25.2654894770038</v>
      </c>
      <c r="D44" s="12">
        <f>AVERAGE(C44:C46)</f>
        <v>23.97530404</v>
      </c>
      <c r="E44" s="10" t="str">
        <f t="shared" si="1"/>
        <v>Responders</v>
      </c>
      <c r="F44" s="10" t="s">
        <v>10</v>
      </c>
      <c r="G44" s="11">
        <v>17.7001905339445</v>
      </c>
      <c r="H44" s="12">
        <f>AVERAGE(G44:G46)</f>
        <v>19.37767088</v>
      </c>
      <c r="I44" s="18">
        <f>D44-H44</f>
        <v>4.59763316000001</v>
      </c>
      <c r="J44" s="12">
        <f>I44-I$2</f>
        <v>-2.34978490000001</v>
      </c>
      <c r="K44" s="86">
        <f>POWER(2,-J44)</f>
        <v>5.09748243858643</v>
      </c>
      <c r="L44" s="33"/>
      <c r="M44" s="33"/>
      <c r="N44" s="22"/>
    </row>
    <row r="45" s="7" customFormat="1" ht="15" spans="1:14">
      <c r="A45" s="10" t="s">
        <v>11</v>
      </c>
      <c r="B45" s="10" t="s">
        <v>9</v>
      </c>
      <c r="C45" s="11">
        <v>24.9526989650897</v>
      </c>
      <c r="D45" s="13"/>
      <c r="E45" s="10" t="str">
        <f t="shared" si="1"/>
        <v>Responders</v>
      </c>
      <c r="F45" s="10" t="s">
        <v>10</v>
      </c>
      <c r="G45" s="11">
        <v>18.9006813062909</v>
      </c>
      <c r="H45" s="13"/>
      <c r="I45" s="23"/>
      <c r="J45" s="13"/>
      <c r="K45" s="87"/>
      <c r="L45" s="33"/>
      <c r="M45" s="33"/>
      <c r="N45" s="22"/>
    </row>
    <row r="46" s="7" customFormat="1" ht="15" spans="1:14">
      <c r="A46" s="10" t="s">
        <v>11</v>
      </c>
      <c r="B46" s="10" t="s">
        <v>9</v>
      </c>
      <c r="C46" s="11">
        <v>21.7077236779065</v>
      </c>
      <c r="D46" s="14"/>
      <c r="E46" s="10" t="str">
        <f t="shared" si="1"/>
        <v>Responders</v>
      </c>
      <c r="F46" s="10" t="s">
        <v>10</v>
      </c>
      <c r="G46" s="11">
        <v>21.5321407997646</v>
      </c>
      <c r="H46" s="14"/>
      <c r="I46" s="27"/>
      <c r="J46" s="14"/>
      <c r="K46" s="88"/>
      <c r="L46" s="33"/>
      <c r="M46" s="33"/>
      <c r="N46" s="22"/>
    </row>
    <row r="47" s="7" customFormat="1" ht="15" spans="1:14">
      <c r="A47" s="10" t="s">
        <v>11</v>
      </c>
      <c r="B47" s="10" t="s">
        <v>9</v>
      </c>
      <c r="C47" s="11">
        <v>23.1801505442303</v>
      </c>
      <c r="D47" s="12">
        <f>AVERAGE(C47:C49)</f>
        <v>24.03712417</v>
      </c>
      <c r="E47" s="10" t="str">
        <f t="shared" si="1"/>
        <v>Responders</v>
      </c>
      <c r="F47" s="10" t="s">
        <v>10</v>
      </c>
      <c r="G47" s="11">
        <v>16.8649830580729</v>
      </c>
      <c r="H47" s="12">
        <f>AVERAGE(G47:G49)</f>
        <v>19.23005107</v>
      </c>
      <c r="I47" s="18">
        <f>D47-H47</f>
        <v>4.8070731</v>
      </c>
      <c r="J47" s="12">
        <f>I47-I$2</f>
        <v>-2.14034496000001</v>
      </c>
      <c r="K47" s="86">
        <f>POWER(2,-J47)</f>
        <v>4.40867448705459</v>
      </c>
      <c r="L47" s="33"/>
      <c r="M47" s="33"/>
      <c r="N47" s="22"/>
    </row>
    <row r="48" s="7" customFormat="1" ht="15" spans="1:14">
      <c r="A48" s="10" t="s">
        <v>11</v>
      </c>
      <c r="B48" s="10" t="s">
        <v>9</v>
      </c>
      <c r="C48" s="11">
        <v>22.5011270421127</v>
      </c>
      <c r="D48" s="13"/>
      <c r="E48" s="10" t="str">
        <f t="shared" si="1"/>
        <v>Responders</v>
      </c>
      <c r="F48" s="10" t="s">
        <v>10</v>
      </c>
      <c r="G48" s="11">
        <v>20.1924942442155</v>
      </c>
      <c r="H48" s="13"/>
      <c r="I48" s="23"/>
      <c r="J48" s="13"/>
      <c r="K48" s="87"/>
      <c r="L48" s="33"/>
      <c r="M48" s="33"/>
      <c r="N48" s="22"/>
    </row>
    <row r="49" s="7" customFormat="1" ht="15" spans="1:14">
      <c r="A49" s="10" t="s">
        <v>11</v>
      </c>
      <c r="B49" s="10" t="s">
        <v>9</v>
      </c>
      <c r="C49" s="11">
        <v>26.4300949236569</v>
      </c>
      <c r="D49" s="14"/>
      <c r="E49" s="10" t="str">
        <f t="shared" si="1"/>
        <v>Responders</v>
      </c>
      <c r="F49" s="10" t="s">
        <v>10</v>
      </c>
      <c r="G49" s="11">
        <v>20.6326759077116</v>
      </c>
      <c r="H49" s="14"/>
      <c r="I49" s="27"/>
      <c r="J49" s="14"/>
      <c r="K49" s="88"/>
      <c r="L49" s="33"/>
      <c r="M49" s="33"/>
      <c r="N49" s="22"/>
    </row>
    <row r="50" s="7" customFormat="1" ht="15" spans="1:14">
      <c r="A50" s="10" t="s">
        <v>11</v>
      </c>
      <c r="B50" s="10" t="s">
        <v>9</v>
      </c>
      <c r="C50" s="10">
        <v>25.980167947596</v>
      </c>
      <c r="D50" s="12">
        <f>AVERAGE(C50:C52)</f>
        <v>23.92761758</v>
      </c>
      <c r="E50" s="10" t="str">
        <f t="shared" si="1"/>
        <v>Responders</v>
      </c>
      <c r="F50" s="10" t="s">
        <v>10</v>
      </c>
      <c r="G50" s="10">
        <v>16.496241122318</v>
      </c>
      <c r="H50" s="12">
        <f>AVERAGE(G50:G52)</f>
        <v>18.65752609</v>
      </c>
      <c r="I50" s="18">
        <f>D50-H50</f>
        <v>5.27009149</v>
      </c>
      <c r="J50" s="12">
        <f>I50-I$2</f>
        <v>-1.67732657000002</v>
      </c>
      <c r="K50" s="86">
        <f>POWER(2,-J50)</f>
        <v>3.19834722078986</v>
      </c>
      <c r="L50" s="33"/>
      <c r="M50" s="33"/>
      <c r="N50" s="22"/>
    </row>
    <row r="51" s="7" customFormat="1" ht="15" spans="1:14">
      <c r="A51" s="10" t="s">
        <v>11</v>
      </c>
      <c r="B51" s="10" t="s">
        <v>9</v>
      </c>
      <c r="C51" s="10">
        <v>21.9630579290168</v>
      </c>
      <c r="D51" s="13"/>
      <c r="E51" s="10" t="str">
        <f t="shared" si="1"/>
        <v>Responders</v>
      </c>
      <c r="F51" s="10" t="s">
        <v>10</v>
      </c>
      <c r="G51" s="10">
        <v>20.4139906409222</v>
      </c>
      <c r="H51" s="13"/>
      <c r="I51" s="23"/>
      <c r="J51" s="13"/>
      <c r="K51" s="87"/>
      <c r="L51" s="33"/>
      <c r="M51" s="33"/>
      <c r="N51" s="22"/>
    </row>
    <row r="52" s="7" customFormat="1" ht="15" spans="1:14">
      <c r="A52" s="10" t="s">
        <v>11</v>
      </c>
      <c r="B52" s="10" t="s">
        <v>9</v>
      </c>
      <c r="C52" s="10">
        <v>23.8396268633872</v>
      </c>
      <c r="D52" s="14"/>
      <c r="E52" s="10" t="str">
        <f t="shared" si="1"/>
        <v>Responders</v>
      </c>
      <c r="F52" s="10" t="s">
        <v>10</v>
      </c>
      <c r="G52" s="10">
        <v>19.0623465067599</v>
      </c>
      <c r="H52" s="14"/>
      <c r="I52" s="27"/>
      <c r="J52" s="14"/>
      <c r="K52" s="88"/>
      <c r="L52" s="33"/>
      <c r="M52" s="33"/>
      <c r="N52" s="29"/>
    </row>
    <row r="53" s="7" customFormat="1" ht="15" spans="1:14">
      <c r="A53" s="10" t="s">
        <v>11</v>
      </c>
      <c r="B53" s="10" t="s">
        <v>9</v>
      </c>
      <c r="C53" s="10">
        <v>25.500593269218</v>
      </c>
      <c r="D53" s="12">
        <f>AVERAGE(C53:C55)</f>
        <v>25.83828631</v>
      </c>
      <c r="E53" s="10" t="str">
        <f t="shared" si="1"/>
        <v>Responders</v>
      </c>
      <c r="F53" s="10" t="s">
        <v>10</v>
      </c>
      <c r="G53" s="10">
        <v>18.6386657344311</v>
      </c>
      <c r="H53" s="12">
        <f>AVERAGE(G53:G55)</f>
        <v>20.93049578</v>
      </c>
      <c r="I53" s="18">
        <f>D53-H53</f>
        <v>4.90779053</v>
      </c>
      <c r="J53" s="12">
        <f>I53-I$2</f>
        <v>-2.03962753000001</v>
      </c>
      <c r="K53" s="86">
        <f>POWER(2,-J53)</f>
        <v>4.11139370422836</v>
      </c>
      <c r="L53" s="33"/>
      <c r="M53" s="33"/>
      <c r="N53" s="29"/>
    </row>
    <row r="54" s="7" customFormat="1" ht="15" spans="1:14">
      <c r="A54" s="10" t="s">
        <v>11</v>
      </c>
      <c r="B54" s="10" t="s">
        <v>9</v>
      </c>
      <c r="C54" s="10">
        <v>28.026061397145</v>
      </c>
      <c r="D54" s="13"/>
      <c r="E54" s="10" t="str">
        <f t="shared" si="1"/>
        <v>Responders</v>
      </c>
      <c r="F54" s="10" t="s">
        <v>10</v>
      </c>
      <c r="G54" s="10">
        <v>21.331403231232</v>
      </c>
      <c r="H54" s="13"/>
      <c r="I54" s="23"/>
      <c r="J54" s="13"/>
      <c r="K54" s="87"/>
      <c r="L54" s="33"/>
      <c r="M54" s="33"/>
      <c r="N54" s="29"/>
    </row>
    <row r="55" s="7" customFormat="1" ht="15" spans="1:14">
      <c r="A55" s="10" t="s">
        <v>11</v>
      </c>
      <c r="B55" s="10" t="s">
        <v>9</v>
      </c>
      <c r="C55" s="10">
        <v>23.9882042636369</v>
      </c>
      <c r="D55" s="14"/>
      <c r="E55" s="10" t="str">
        <f t="shared" si="1"/>
        <v>Responders</v>
      </c>
      <c r="F55" s="10" t="s">
        <v>10</v>
      </c>
      <c r="G55" s="10">
        <v>22.821418374337</v>
      </c>
      <c r="H55" s="14"/>
      <c r="I55" s="27"/>
      <c r="J55" s="14"/>
      <c r="K55" s="88"/>
      <c r="L55" s="33"/>
      <c r="M55" s="33"/>
      <c r="N55" s="29"/>
    </row>
    <row r="56" s="7" customFormat="1" ht="15" spans="1:14">
      <c r="A56" s="10" t="s">
        <v>11</v>
      </c>
      <c r="B56" s="10" t="s">
        <v>9</v>
      </c>
      <c r="C56" s="10">
        <v>27.1927668739817</v>
      </c>
      <c r="D56" s="12">
        <f>AVERAGE(C56:C58)</f>
        <v>24.7180058</v>
      </c>
      <c r="E56" s="10" t="str">
        <f t="shared" si="1"/>
        <v>Responders</v>
      </c>
      <c r="F56" s="10" t="s">
        <v>10</v>
      </c>
      <c r="G56" s="10">
        <v>19.1246633416983</v>
      </c>
      <c r="H56" s="12">
        <f>AVERAGE(G56:G58)</f>
        <v>19.38179218</v>
      </c>
      <c r="I56" s="18">
        <f>D56-H56</f>
        <v>5.33621362</v>
      </c>
      <c r="J56" s="12">
        <f>I56-I$2</f>
        <v>-1.61120444000002</v>
      </c>
      <c r="K56" s="86">
        <f>POWER(2,-J56)</f>
        <v>3.05506788978343</v>
      </c>
      <c r="L56" s="33"/>
      <c r="M56" s="33"/>
      <c r="N56" s="29"/>
    </row>
    <row r="57" s="7" customFormat="1" ht="15" spans="1:14">
      <c r="A57" s="10" t="s">
        <v>11</v>
      </c>
      <c r="B57" s="10" t="s">
        <v>9</v>
      </c>
      <c r="C57" s="10">
        <v>23.6514123234932</v>
      </c>
      <c r="D57" s="13"/>
      <c r="E57" s="10" t="str">
        <f t="shared" si="1"/>
        <v>Responders</v>
      </c>
      <c r="F57" s="10" t="s">
        <v>10</v>
      </c>
      <c r="G57" s="10">
        <v>21.5683443470214</v>
      </c>
      <c r="H57" s="13"/>
      <c r="I57" s="23"/>
      <c r="J57" s="13"/>
      <c r="K57" s="87"/>
      <c r="L57" s="33"/>
      <c r="M57" s="33"/>
      <c r="N57" s="29"/>
    </row>
    <row r="58" s="7" customFormat="1" ht="15" spans="1:14">
      <c r="A58" s="10" t="s">
        <v>11</v>
      </c>
      <c r="B58" s="10" t="s">
        <v>9</v>
      </c>
      <c r="C58" s="10">
        <v>23.3098382025251</v>
      </c>
      <c r="D58" s="14"/>
      <c r="E58" s="10" t="str">
        <f t="shared" si="1"/>
        <v>Responders</v>
      </c>
      <c r="F58" s="10" t="s">
        <v>10</v>
      </c>
      <c r="G58" s="10">
        <v>17.4523688512804</v>
      </c>
      <c r="H58" s="14"/>
      <c r="I58" s="27"/>
      <c r="J58" s="14"/>
      <c r="K58" s="88"/>
      <c r="L58" s="33"/>
      <c r="M58" s="33"/>
      <c r="N58" s="29"/>
    </row>
    <row r="59" s="7" customFormat="1" ht="15" spans="1:14">
      <c r="A59" s="10" t="s">
        <v>11</v>
      </c>
      <c r="B59" s="10" t="s">
        <v>9</v>
      </c>
      <c r="C59" s="10">
        <v>21.0467322704162</v>
      </c>
      <c r="D59" s="12">
        <f>AVERAGE(C59:C61)</f>
        <v>23.31152321</v>
      </c>
      <c r="E59" s="10" t="str">
        <f t="shared" si="1"/>
        <v>Responders</v>
      </c>
      <c r="F59" s="10" t="s">
        <v>10</v>
      </c>
      <c r="G59" s="10">
        <v>20.0490224381783</v>
      </c>
      <c r="H59" s="12">
        <f>AVERAGE(G59:G61)</f>
        <v>18.73300695</v>
      </c>
      <c r="I59" s="18">
        <f>D59-H59</f>
        <v>4.57851626</v>
      </c>
      <c r="J59" s="12">
        <f>I59-I$2</f>
        <v>-2.36890180000002</v>
      </c>
      <c r="K59" s="86">
        <f>POWER(2,-J59)</f>
        <v>5.16547779039178</v>
      </c>
      <c r="L59" s="33"/>
      <c r="M59" s="33"/>
      <c r="N59" s="29"/>
    </row>
    <row r="60" s="7" customFormat="1" ht="15" spans="1:14">
      <c r="A60" s="10" t="s">
        <v>11</v>
      </c>
      <c r="B60" s="10" t="s">
        <v>9</v>
      </c>
      <c r="C60" s="10">
        <v>24.9673128906734</v>
      </c>
      <c r="D60" s="13"/>
      <c r="E60" s="10" t="str">
        <f t="shared" si="1"/>
        <v>Responders</v>
      </c>
      <c r="F60" s="10" t="s">
        <v>10</v>
      </c>
      <c r="G60" s="10">
        <v>19.7063107721532</v>
      </c>
      <c r="H60" s="13"/>
      <c r="I60" s="23"/>
      <c r="J60" s="13"/>
      <c r="K60" s="87"/>
      <c r="L60" s="33"/>
      <c r="M60" s="33"/>
      <c r="N60" s="29"/>
    </row>
    <row r="61" s="7" customFormat="1" ht="15" spans="1:14">
      <c r="A61" s="10" t="s">
        <v>11</v>
      </c>
      <c r="B61" s="10" t="s">
        <v>9</v>
      </c>
      <c r="C61" s="10">
        <v>23.9205244689104</v>
      </c>
      <c r="D61" s="14"/>
      <c r="E61" s="10" t="str">
        <f t="shared" si="1"/>
        <v>Responders</v>
      </c>
      <c r="F61" s="10" t="s">
        <v>10</v>
      </c>
      <c r="G61" s="10">
        <v>16.4436876396685</v>
      </c>
      <c r="H61" s="14"/>
      <c r="I61" s="27"/>
      <c r="J61" s="14"/>
      <c r="K61" s="88"/>
      <c r="L61" s="33"/>
      <c r="M61" s="33"/>
      <c r="N61" s="29"/>
    </row>
    <row r="62" s="7" customFormat="1" ht="15" spans="1:14">
      <c r="A62" s="10" t="s">
        <v>11</v>
      </c>
      <c r="B62" s="10" t="s">
        <v>9</v>
      </c>
      <c r="C62" s="10">
        <v>23.3660784836284</v>
      </c>
      <c r="D62" s="12">
        <f>AVERAGE(C62:C64)</f>
        <v>23.71130111</v>
      </c>
      <c r="E62" s="10" t="str">
        <f t="shared" si="1"/>
        <v>Responders</v>
      </c>
      <c r="F62" s="10" t="s">
        <v>10</v>
      </c>
      <c r="G62" s="10">
        <v>20.1612718247399</v>
      </c>
      <c r="H62" s="12">
        <f>AVERAGE(G62:G64)</f>
        <v>18.95923316</v>
      </c>
      <c r="I62" s="18">
        <f>D62-H62</f>
        <v>4.75206795</v>
      </c>
      <c r="J62" s="12">
        <f>I62-I$2</f>
        <v>-2.19535011000001</v>
      </c>
      <c r="K62" s="86">
        <f>POWER(2,-J62)</f>
        <v>4.58000797361464</v>
      </c>
      <c r="L62" s="33"/>
      <c r="M62" s="33"/>
      <c r="N62" s="29"/>
    </row>
    <row r="63" s="7" customFormat="1" ht="15" spans="1:14">
      <c r="A63" s="10" t="s">
        <v>11</v>
      </c>
      <c r="B63" s="10" t="s">
        <v>9</v>
      </c>
      <c r="C63" s="10">
        <v>21.8457230297091</v>
      </c>
      <c r="D63" s="13"/>
      <c r="E63" s="10" t="str">
        <f t="shared" si="1"/>
        <v>Responders</v>
      </c>
      <c r="F63" s="10" t="s">
        <v>10</v>
      </c>
      <c r="G63" s="10">
        <v>16.5113983830464</v>
      </c>
      <c r="H63" s="13"/>
      <c r="I63" s="23"/>
      <c r="J63" s="13"/>
      <c r="K63" s="87"/>
      <c r="L63" s="33"/>
      <c r="M63" s="33"/>
      <c r="N63" s="29"/>
    </row>
    <row r="64" s="7" customFormat="1" ht="15" spans="1:14">
      <c r="A64" s="10" t="s">
        <v>11</v>
      </c>
      <c r="B64" s="10" t="s">
        <v>9</v>
      </c>
      <c r="C64" s="10">
        <v>25.9221018166625</v>
      </c>
      <c r="D64" s="14"/>
      <c r="E64" s="10" t="str">
        <f t="shared" si="1"/>
        <v>Responders</v>
      </c>
      <c r="F64" s="10" t="s">
        <v>10</v>
      </c>
      <c r="G64" s="10">
        <v>20.2050292722137</v>
      </c>
      <c r="H64" s="14"/>
      <c r="I64" s="27"/>
      <c r="J64" s="14"/>
      <c r="K64" s="88"/>
      <c r="L64" s="33"/>
      <c r="M64" s="33"/>
      <c r="N64" s="29"/>
    </row>
    <row r="65" ht="15" spans="1:14">
      <c r="A65" s="10" t="s">
        <v>11</v>
      </c>
      <c r="B65" s="10" t="s">
        <v>9</v>
      </c>
      <c r="C65" s="10">
        <v>27.143141770077</v>
      </c>
      <c r="D65" s="12">
        <f>AVERAGE(C65:C67)</f>
        <v>24.8229791</v>
      </c>
      <c r="E65" s="10" t="str">
        <f t="shared" si="1"/>
        <v>Responders</v>
      </c>
      <c r="F65" s="10" t="s">
        <v>10</v>
      </c>
      <c r="G65" s="10">
        <v>21.5100505382472</v>
      </c>
      <c r="H65" s="12">
        <f>AVERAGE(G65:G67)</f>
        <v>20.0951907</v>
      </c>
      <c r="I65" s="18">
        <f>D65-H65</f>
        <v>4.72778839999999</v>
      </c>
      <c r="J65" s="12">
        <f>I65-I$2</f>
        <v>-2.21962966000002</v>
      </c>
      <c r="K65" s="86">
        <f>POWER(2,-J65)</f>
        <v>4.65773855032332</v>
      </c>
      <c r="L65" s="33"/>
      <c r="M65" s="33"/>
      <c r="N65" s="29"/>
    </row>
    <row r="66" ht="15" spans="1:14">
      <c r="A66" s="10" t="s">
        <v>11</v>
      </c>
      <c r="B66" s="10" t="s">
        <v>9</v>
      </c>
      <c r="C66" s="10">
        <v>23.6106111673866</v>
      </c>
      <c r="D66" s="13"/>
      <c r="E66" s="10" t="str">
        <f t="shared" si="1"/>
        <v>Responders</v>
      </c>
      <c r="F66" s="10" t="s">
        <v>10</v>
      </c>
      <c r="G66" s="10">
        <v>17.7442496830781</v>
      </c>
      <c r="H66" s="13"/>
      <c r="I66" s="23"/>
      <c r="J66" s="13"/>
      <c r="K66" s="87"/>
      <c r="L66" s="33"/>
      <c r="M66" s="33"/>
      <c r="N66" s="29"/>
    </row>
    <row r="67" ht="15" spans="1:14">
      <c r="A67" s="10" t="s">
        <v>11</v>
      </c>
      <c r="B67" s="10" t="s">
        <v>9</v>
      </c>
      <c r="C67" s="10">
        <v>23.7151843625364</v>
      </c>
      <c r="D67" s="14"/>
      <c r="E67" s="10" t="str">
        <f t="shared" si="1"/>
        <v>Responders</v>
      </c>
      <c r="F67" s="10" t="s">
        <v>10</v>
      </c>
      <c r="G67" s="10">
        <v>21.0312718786747</v>
      </c>
      <c r="H67" s="14"/>
      <c r="I67" s="27"/>
      <c r="J67" s="14"/>
      <c r="K67" s="88"/>
      <c r="L67" s="33"/>
      <c r="M67" s="33"/>
      <c r="N67" s="29"/>
    </row>
  </sheetData>
  <mergeCells count="116">
    <mergeCell ref="D2:D4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D44:D46"/>
    <mergeCell ref="D47:D49"/>
    <mergeCell ref="D50:D52"/>
    <mergeCell ref="D53:D55"/>
    <mergeCell ref="D56:D58"/>
    <mergeCell ref="D59:D61"/>
    <mergeCell ref="D62:D64"/>
    <mergeCell ref="D65:D67"/>
    <mergeCell ref="H2:H4"/>
    <mergeCell ref="H5:H7"/>
    <mergeCell ref="H8:H10"/>
    <mergeCell ref="H11:H13"/>
    <mergeCell ref="H14:H16"/>
    <mergeCell ref="H17:H19"/>
    <mergeCell ref="H20:H22"/>
    <mergeCell ref="H23:H25"/>
    <mergeCell ref="H26:H28"/>
    <mergeCell ref="H29:H31"/>
    <mergeCell ref="H32:H34"/>
    <mergeCell ref="H35:H37"/>
    <mergeCell ref="H38:H40"/>
    <mergeCell ref="H41:H43"/>
    <mergeCell ref="H44:H46"/>
    <mergeCell ref="H47:H49"/>
    <mergeCell ref="H50:H52"/>
    <mergeCell ref="H53:H55"/>
    <mergeCell ref="H56:H58"/>
    <mergeCell ref="H59:H61"/>
    <mergeCell ref="H62:H64"/>
    <mergeCell ref="H65:H67"/>
    <mergeCell ref="I2:I4"/>
    <mergeCell ref="I5:I7"/>
    <mergeCell ref="I8:I10"/>
    <mergeCell ref="I11:I13"/>
    <mergeCell ref="I14:I16"/>
    <mergeCell ref="I17:I19"/>
    <mergeCell ref="I20:I22"/>
    <mergeCell ref="I23:I25"/>
    <mergeCell ref="I26:I28"/>
    <mergeCell ref="I29:I31"/>
    <mergeCell ref="I32:I34"/>
    <mergeCell ref="I35:I37"/>
    <mergeCell ref="I38:I40"/>
    <mergeCell ref="I41:I43"/>
    <mergeCell ref="I44:I46"/>
    <mergeCell ref="I47:I49"/>
    <mergeCell ref="I50:I52"/>
    <mergeCell ref="I53:I55"/>
    <mergeCell ref="I56:I58"/>
    <mergeCell ref="I59:I61"/>
    <mergeCell ref="I62:I64"/>
    <mergeCell ref="I65:I67"/>
    <mergeCell ref="J2:J4"/>
    <mergeCell ref="J5:J7"/>
    <mergeCell ref="J8:J10"/>
    <mergeCell ref="J11:J13"/>
    <mergeCell ref="J14:J16"/>
    <mergeCell ref="J17:J19"/>
    <mergeCell ref="J20:J22"/>
    <mergeCell ref="J23:J25"/>
    <mergeCell ref="J26:J28"/>
    <mergeCell ref="J29:J31"/>
    <mergeCell ref="J32:J34"/>
    <mergeCell ref="J35:J37"/>
    <mergeCell ref="J38:J40"/>
    <mergeCell ref="J41:J43"/>
    <mergeCell ref="J44:J46"/>
    <mergeCell ref="J47:J49"/>
    <mergeCell ref="J50:J52"/>
    <mergeCell ref="J53:J55"/>
    <mergeCell ref="J56:J58"/>
    <mergeCell ref="J59:J61"/>
    <mergeCell ref="J62:J64"/>
    <mergeCell ref="J65:J67"/>
    <mergeCell ref="K2:K4"/>
    <mergeCell ref="K5:K7"/>
    <mergeCell ref="K8:K10"/>
    <mergeCell ref="K11:K13"/>
    <mergeCell ref="K14:K16"/>
    <mergeCell ref="K17:K19"/>
    <mergeCell ref="K20:K22"/>
    <mergeCell ref="K23:K25"/>
    <mergeCell ref="K26:K28"/>
    <mergeCell ref="K29:K31"/>
    <mergeCell ref="K32:K34"/>
    <mergeCell ref="K35:K37"/>
    <mergeCell ref="K38:K40"/>
    <mergeCell ref="K41:K43"/>
    <mergeCell ref="K44:K46"/>
    <mergeCell ref="K47:K49"/>
    <mergeCell ref="K50:K52"/>
    <mergeCell ref="K53:K55"/>
    <mergeCell ref="K56:K58"/>
    <mergeCell ref="K59:K61"/>
    <mergeCell ref="K62:K64"/>
    <mergeCell ref="K65:K67"/>
    <mergeCell ref="L2:L31"/>
    <mergeCell ref="L32:L67"/>
    <mergeCell ref="M2:M31"/>
    <mergeCell ref="M32:M67"/>
    <mergeCell ref="N2:N31"/>
    <mergeCell ref="N32:N67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7"/>
  <sheetViews>
    <sheetView workbookViewId="0">
      <selection activeCell="F26" sqref="F26"/>
    </sheetView>
  </sheetViews>
  <sheetFormatPr defaultColWidth="9" defaultRowHeight="13.5" outlineLevelRow="6" outlineLevelCol="5"/>
  <cols>
    <col min="4" max="4" width="14.125" customWidth="1"/>
    <col min="5" max="6" width="14.125"/>
  </cols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7" t="s">
        <v>22</v>
      </c>
      <c r="C2" s="5">
        <v>33.97</v>
      </c>
      <c r="D2" s="38">
        <f>AVERAGE(C2:C4)</f>
        <v>38.2066666666667</v>
      </c>
      <c r="E2" s="38">
        <f>STDEV(C2:C4)</f>
        <v>3.88100931889288</v>
      </c>
      <c r="F2" s="5">
        <f>E2/SQRT(COUNT(C2:C4))</f>
        <v>2.24070177499025</v>
      </c>
    </row>
    <row r="3" ht="15" spans="2:6">
      <c r="B3" s="39"/>
      <c r="C3" s="5">
        <v>39.06</v>
      </c>
      <c r="D3" s="40"/>
      <c r="E3" s="40"/>
      <c r="F3" s="5"/>
    </row>
    <row r="4" ht="15" spans="2:6">
      <c r="B4" s="41"/>
      <c r="C4" s="5">
        <v>41.59</v>
      </c>
      <c r="D4" s="42"/>
      <c r="E4" s="42"/>
      <c r="F4" s="5"/>
    </row>
    <row r="5" ht="15" spans="2:6">
      <c r="B5" s="37" t="s">
        <v>23</v>
      </c>
      <c r="C5" s="5">
        <v>15.59</v>
      </c>
      <c r="D5" s="38">
        <f>AVERAGE(C5:C7)</f>
        <v>18.2633333333333</v>
      </c>
      <c r="E5" s="38">
        <f>STDEV(C5:C7)</f>
        <v>2.37285341589685</v>
      </c>
      <c r="F5" s="5">
        <f>E5/SQRT(COUNT(C5:C7))</f>
        <v>1.36996755841557</v>
      </c>
    </row>
    <row r="6" ht="15" spans="2:6">
      <c r="B6" s="39"/>
      <c r="C6" s="5">
        <v>20.12</v>
      </c>
      <c r="D6" s="40"/>
      <c r="E6" s="40"/>
      <c r="F6" s="5"/>
    </row>
    <row r="7" ht="15" spans="2:6">
      <c r="B7" s="41"/>
      <c r="C7" s="5">
        <v>19.08</v>
      </c>
      <c r="D7" s="42"/>
      <c r="E7" s="42"/>
      <c r="F7" s="5"/>
    </row>
  </sheetData>
  <mergeCells count="8">
    <mergeCell ref="B2:B4"/>
    <mergeCell ref="B5:B7"/>
    <mergeCell ref="D2:D4"/>
    <mergeCell ref="D5:D7"/>
    <mergeCell ref="E2:E4"/>
    <mergeCell ref="E5:E7"/>
    <mergeCell ref="F2:F4"/>
    <mergeCell ref="F5:F7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7"/>
  <sheetViews>
    <sheetView workbookViewId="0">
      <selection activeCell="J15" sqref="J15"/>
    </sheetView>
  </sheetViews>
  <sheetFormatPr defaultColWidth="9" defaultRowHeight="13.5" outlineLevelRow="6" outlineLevelCol="5"/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7" t="s">
        <v>22</v>
      </c>
      <c r="C2" s="43">
        <v>113</v>
      </c>
      <c r="D2" s="38">
        <f>AVERAGE(C2:C4)</f>
        <v>132</v>
      </c>
      <c r="E2" s="38">
        <f>STDEV(C2:C4)</f>
        <v>19</v>
      </c>
      <c r="F2" s="5">
        <f>E2/SQRT(COUNT(C2:C4))</f>
        <v>10.9696551146029</v>
      </c>
    </row>
    <row r="3" ht="15" spans="2:6">
      <c r="B3" s="39"/>
      <c r="C3" s="43">
        <v>132</v>
      </c>
      <c r="D3" s="40"/>
      <c r="E3" s="40"/>
      <c r="F3" s="5"/>
    </row>
    <row r="4" ht="15" spans="2:6">
      <c r="B4" s="41"/>
      <c r="C4" s="43">
        <v>151</v>
      </c>
      <c r="D4" s="42"/>
      <c r="E4" s="42"/>
      <c r="F4" s="5"/>
    </row>
    <row r="5" ht="15" spans="2:6">
      <c r="B5" s="37" t="s">
        <v>23</v>
      </c>
      <c r="C5" s="43">
        <v>67</v>
      </c>
      <c r="D5" s="38">
        <f>AVERAGE(C5:C7)</f>
        <v>70.3333333333333</v>
      </c>
      <c r="E5" s="38">
        <f>STDEV(C5:C7)</f>
        <v>8.50490054811538</v>
      </c>
      <c r="F5" s="5">
        <f>E5/SQRT(COUNT(C5:C7))</f>
        <v>4.91030662088541</v>
      </c>
    </row>
    <row r="6" ht="15" spans="2:6">
      <c r="B6" s="39"/>
      <c r="C6" s="43">
        <v>80</v>
      </c>
      <c r="D6" s="40"/>
      <c r="E6" s="40"/>
      <c r="F6" s="5"/>
    </row>
    <row r="7" ht="15" spans="2:6">
      <c r="B7" s="41"/>
      <c r="C7" s="43">
        <v>64</v>
      </c>
      <c r="D7" s="42"/>
      <c r="E7" s="42"/>
      <c r="F7" s="5"/>
    </row>
  </sheetData>
  <mergeCells count="8">
    <mergeCell ref="B2:B4"/>
    <mergeCell ref="B5:B7"/>
    <mergeCell ref="D2:D4"/>
    <mergeCell ref="D5:D7"/>
    <mergeCell ref="E2:E4"/>
    <mergeCell ref="E5:E7"/>
    <mergeCell ref="F2:F4"/>
    <mergeCell ref="F5:F7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7"/>
  <sheetViews>
    <sheetView workbookViewId="0">
      <selection activeCell="F25" sqref="F25"/>
    </sheetView>
  </sheetViews>
  <sheetFormatPr defaultColWidth="9" defaultRowHeight="13.5" outlineLevelRow="6" outlineLevelCol="5"/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7" t="s">
        <v>22</v>
      </c>
      <c r="C2" s="43">
        <v>86</v>
      </c>
      <c r="D2" s="38">
        <f>AVERAGE(C2:C4)</f>
        <v>98.3333333333333</v>
      </c>
      <c r="E2" s="38">
        <f>STDEV(C2:C4)</f>
        <v>11.5902257671425</v>
      </c>
      <c r="F2" s="5">
        <f>E2/SQRT(COUNT(C2:C4))</f>
        <v>6.69161996662824</v>
      </c>
    </row>
    <row r="3" ht="15" spans="2:6">
      <c r="B3" s="39"/>
      <c r="C3" s="43">
        <v>100</v>
      </c>
      <c r="D3" s="40"/>
      <c r="E3" s="40"/>
      <c r="F3" s="5"/>
    </row>
    <row r="4" ht="15" spans="2:6">
      <c r="B4" s="41"/>
      <c r="C4" s="43">
        <v>109</v>
      </c>
      <c r="D4" s="42"/>
      <c r="E4" s="42"/>
      <c r="F4" s="5"/>
    </row>
    <row r="5" ht="15" spans="2:6">
      <c r="B5" s="37" t="s">
        <v>23</v>
      </c>
      <c r="C5" s="43">
        <v>25</v>
      </c>
      <c r="D5" s="38">
        <f>AVERAGE(C5:C7)</f>
        <v>31</v>
      </c>
      <c r="E5" s="38">
        <f>STDEV(C5:C7)</f>
        <v>5.29150262212918</v>
      </c>
      <c r="F5" s="5">
        <f>E5/SQRT(COUNT(C5:C7))</f>
        <v>3.05505046330389</v>
      </c>
    </row>
    <row r="6" ht="15" spans="2:6">
      <c r="B6" s="39"/>
      <c r="C6" s="43">
        <v>33</v>
      </c>
      <c r="D6" s="40"/>
      <c r="E6" s="40"/>
      <c r="F6" s="5"/>
    </row>
    <row r="7" ht="15" spans="2:6">
      <c r="B7" s="41"/>
      <c r="C7" s="43">
        <v>35</v>
      </c>
      <c r="D7" s="42"/>
      <c r="E7" s="42"/>
      <c r="F7" s="5"/>
    </row>
  </sheetData>
  <mergeCells count="8">
    <mergeCell ref="B2:B4"/>
    <mergeCell ref="B5:B7"/>
    <mergeCell ref="D2:D4"/>
    <mergeCell ref="D5:D7"/>
    <mergeCell ref="E2:E4"/>
    <mergeCell ref="E5:E7"/>
    <mergeCell ref="F2:F4"/>
    <mergeCell ref="F5:F7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7"/>
  <sheetViews>
    <sheetView workbookViewId="0">
      <selection activeCell="I10" sqref="I10"/>
    </sheetView>
  </sheetViews>
  <sheetFormatPr defaultColWidth="9" defaultRowHeight="13.5" outlineLevelRow="6" outlineLevelCol="5"/>
  <cols>
    <col min="5" max="6" width="14.125"/>
  </cols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7" t="s">
        <v>22</v>
      </c>
      <c r="C2" s="5">
        <v>3.82</v>
      </c>
      <c r="D2" s="38">
        <f>AVERAGE(C2:C4)</f>
        <v>3.56333333333333</v>
      </c>
      <c r="E2" s="38">
        <f>STDEV(C2:C4)</f>
        <v>0.289194283023253</v>
      </c>
      <c r="F2" s="5">
        <f>E2/SQRT(COUNT(C2:C4))</f>
        <v>0.166966397151576</v>
      </c>
    </row>
    <row r="3" ht="15" spans="2:6">
      <c r="B3" s="39"/>
      <c r="C3" s="5">
        <v>3.25</v>
      </c>
      <c r="D3" s="40"/>
      <c r="E3" s="40"/>
      <c r="F3" s="5"/>
    </row>
    <row r="4" ht="15" spans="2:6">
      <c r="B4" s="41"/>
      <c r="C4" s="5">
        <v>3.62</v>
      </c>
      <c r="D4" s="42"/>
      <c r="E4" s="42"/>
      <c r="F4" s="5"/>
    </row>
    <row r="5" ht="15" spans="2:6">
      <c r="B5" s="37" t="s">
        <v>23</v>
      </c>
      <c r="C5" s="5">
        <v>16.7</v>
      </c>
      <c r="D5" s="38">
        <f>AVERAGE(C5:C7)</f>
        <v>15.5566666666667</v>
      </c>
      <c r="E5" s="38">
        <f>STDEV(C5:C7)</f>
        <v>1.32137554591166</v>
      </c>
      <c r="F5" s="5">
        <f>E5/SQRT(COUNT(C5:C7))</f>
        <v>0.762896527132685</v>
      </c>
    </row>
    <row r="6" ht="15" spans="2:6">
      <c r="B6" s="39"/>
      <c r="C6" s="5">
        <v>14.11</v>
      </c>
      <c r="D6" s="40"/>
      <c r="E6" s="40"/>
      <c r="F6" s="5"/>
    </row>
    <row r="7" ht="15" spans="2:6">
      <c r="B7" s="41"/>
      <c r="C7" s="5">
        <v>15.86</v>
      </c>
      <c r="D7" s="42"/>
      <c r="E7" s="42"/>
      <c r="F7" s="5"/>
    </row>
  </sheetData>
  <mergeCells count="8">
    <mergeCell ref="B2:B4"/>
    <mergeCell ref="B5:B7"/>
    <mergeCell ref="D2:D4"/>
    <mergeCell ref="D5:D7"/>
    <mergeCell ref="E2:E4"/>
    <mergeCell ref="E5:E7"/>
    <mergeCell ref="F2:F4"/>
    <mergeCell ref="F5:F7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7"/>
  <sheetViews>
    <sheetView workbookViewId="0">
      <selection activeCell="I22" sqref="I22"/>
    </sheetView>
  </sheetViews>
  <sheetFormatPr defaultColWidth="9" defaultRowHeight="13.5" outlineLevelRow="6" outlineLevelCol="5"/>
  <cols>
    <col min="4" max="4" width="14.125" customWidth="1"/>
    <col min="5" max="6" width="14.125"/>
  </cols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7" t="s">
        <v>22</v>
      </c>
      <c r="C2" s="5">
        <v>4.53</v>
      </c>
      <c r="D2" s="38">
        <f>AVERAGE(C2:C4)</f>
        <v>4.67333333333333</v>
      </c>
      <c r="E2" s="38">
        <f>STDEV(C2:C4)</f>
        <v>0.395010548382361</v>
      </c>
      <c r="F2" s="5">
        <f>E2/SQRT(COUNT(C2:C4))</f>
        <v>0.228059446441298</v>
      </c>
    </row>
    <row r="3" ht="15" spans="2:6">
      <c r="B3" s="39"/>
      <c r="C3" s="5">
        <v>4.37</v>
      </c>
      <c r="D3" s="40"/>
      <c r="E3" s="40"/>
      <c r="F3" s="5"/>
    </row>
    <row r="4" ht="15" spans="2:6">
      <c r="B4" s="41"/>
      <c r="C4" s="5">
        <v>5.12</v>
      </c>
      <c r="D4" s="42"/>
      <c r="E4" s="42"/>
      <c r="F4" s="5"/>
    </row>
    <row r="5" ht="15" spans="2:6">
      <c r="B5" s="37" t="s">
        <v>23</v>
      </c>
      <c r="C5" s="5">
        <v>15.83</v>
      </c>
      <c r="D5" s="38">
        <f>AVERAGE(C5:C7)</f>
        <v>18.4266666666667</v>
      </c>
      <c r="E5" s="38">
        <f>STDEV(C5:C7)</f>
        <v>2.6306336372314</v>
      </c>
      <c r="F5" s="5">
        <f>E5/SQRT(COUNT(C5:C7))</f>
        <v>1.51879703859484</v>
      </c>
    </row>
    <row r="6" ht="15" spans="2:6">
      <c r="B6" s="39"/>
      <c r="C6" s="5">
        <v>18.36</v>
      </c>
      <c r="D6" s="40"/>
      <c r="E6" s="40"/>
      <c r="F6" s="5"/>
    </row>
    <row r="7" ht="15" spans="2:6">
      <c r="B7" s="41"/>
      <c r="C7" s="5">
        <v>21.09</v>
      </c>
      <c r="D7" s="42"/>
      <c r="E7" s="42"/>
      <c r="F7" s="5"/>
    </row>
  </sheetData>
  <mergeCells count="8">
    <mergeCell ref="B2:B4"/>
    <mergeCell ref="B5:B7"/>
    <mergeCell ref="D2:D4"/>
    <mergeCell ref="D5:D7"/>
    <mergeCell ref="E2:E4"/>
    <mergeCell ref="E5:E7"/>
    <mergeCell ref="F2:F4"/>
    <mergeCell ref="F5:F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7"/>
  <sheetViews>
    <sheetView workbookViewId="0">
      <selection activeCell="H32" sqref="H32"/>
    </sheetView>
  </sheetViews>
  <sheetFormatPr defaultColWidth="9" defaultRowHeight="13.5" outlineLevelRow="6" outlineLevelCol="5"/>
  <cols>
    <col min="4" max="6" width="14.125"/>
  </cols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7" t="s">
        <v>22</v>
      </c>
      <c r="C2" s="5">
        <v>3.99</v>
      </c>
      <c r="D2" s="38">
        <f>AVERAGE(C2:C4)</f>
        <v>4.47666666666667</v>
      </c>
      <c r="E2" s="38">
        <f>STDEV(C2:C4)</f>
        <v>0.685006082698054</v>
      </c>
      <c r="F2" s="5">
        <f>E2/SQRT(COUNT(C2:C4))</f>
        <v>0.395488446242253</v>
      </c>
    </row>
    <row r="3" ht="15" spans="2:6">
      <c r="B3" s="39"/>
      <c r="C3" s="5">
        <v>5.26</v>
      </c>
      <c r="D3" s="40"/>
      <c r="E3" s="40"/>
      <c r="F3" s="5"/>
    </row>
    <row r="4" ht="15" spans="2:6">
      <c r="B4" s="41"/>
      <c r="C4" s="5">
        <v>4.18</v>
      </c>
      <c r="D4" s="42"/>
      <c r="E4" s="42"/>
      <c r="F4" s="5"/>
    </row>
    <row r="5" ht="15" spans="2:6">
      <c r="B5" s="37" t="s">
        <v>23</v>
      </c>
      <c r="C5" s="5">
        <v>16.8</v>
      </c>
      <c r="D5" s="38">
        <f>AVERAGE(C5:C7)</f>
        <v>20.1133333333333</v>
      </c>
      <c r="E5" s="38">
        <f>STDEV(C5:C7)</f>
        <v>2.99842180710675</v>
      </c>
      <c r="F5" s="5">
        <f>E5/SQRT(COUNT(C5:C7))</f>
        <v>1.73113963747713</v>
      </c>
    </row>
    <row r="6" ht="15" spans="2:6">
      <c r="B6" s="39"/>
      <c r="C6" s="5">
        <v>20.9</v>
      </c>
      <c r="D6" s="40"/>
      <c r="E6" s="40"/>
      <c r="F6" s="5"/>
    </row>
    <row r="7" ht="15" spans="2:6">
      <c r="B7" s="41"/>
      <c r="C7" s="5">
        <v>22.64</v>
      </c>
      <c r="D7" s="42"/>
      <c r="E7" s="42"/>
      <c r="F7" s="5"/>
    </row>
  </sheetData>
  <mergeCells count="8">
    <mergeCell ref="B2:B4"/>
    <mergeCell ref="B5:B7"/>
    <mergeCell ref="D2:D4"/>
    <mergeCell ref="D5:D7"/>
    <mergeCell ref="E2:E4"/>
    <mergeCell ref="E5:E7"/>
    <mergeCell ref="F2:F4"/>
    <mergeCell ref="F5:F7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7"/>
  <sheetViews>
    <sheetView workbookViewId="0">
      <selection activeCell="I59" sqref="I59"/>
    </sheetView>
  </sheetViews>
  <sheetFormatPr defaultColWidth="9" defaultRowHeight="13.5" outlineLevelRow="6" outlineLevelCol="7"/>
  <cols>
    <col min="4" max="6" width="14.125"/>
  </cols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7" t="s">
        <v>22</v>
      </c>
      <c r="C2" s="5">
        <v>6.81</v>
      </c>
      <c r="D2" s="38">
        <f>AVERAGE(C2:C4)</f>
        <v>7.66666666666667</v>
      </c>
      <c r="E2" s="38">
        <f>STDEV(C2:C4)</f>
        <v>1.10951941548282</v>
      </c>
      <c r="F2" s="5">
        <f>E2/SQRT(COUNT(C2:C4))</f>
        <v>0.640581333200121</v>
      </c>
    </row>
    <row r="3" ht="15" spans="2:6">
      <c r="B3" s="39"/>
      <c r="C3" s="5">
        <v>7.27</v>
      </c>
      <c r="D3" s="40"/>
      <c r="E3" s="40"/>
      <c r="F3" s="5"/>
    </row>
    <row r="4" ht="15" spans="2:6">
      <c r="B4" s="41"/>
      <c r="C4" s="5">
        <v>8.92</v>
      </c>
      <c r="D4" s="42"/>
      <c r="E4" s="42"/>
      <c r="F4" s="5"/>
    </row>
    <row r="5" ht="15" spans="2:8">
      <c r="B5" s="37" t="s">
        <v>23</v>
      </c>
      <c r="C5" s="5">
        <v>20.85</v>
      </c>
      <c r="D5" s="38">
        <f>AVERAGE(C5:C7)</f>
        <v>23.5933333333333</v>
      </c>
      <c r="E5" s="38">
        <f>STDEV(C5:C7)</f>
        <v>2.65047794432124</v>
      </c>
      <c r="F5" s="5">
        <f>E5/SQRT(COUNT(C5:C7))</f>
        <v>1.53025415463503</v>
      </c>
      <c r="H5" s="93"/>
    </row>
    <row r="6" ht="15" spans="2:6">
      <c r="B6" s="39"/>
      <c r="C6" s="5">
        <v>23.79</v>
      </c>
      <c r="D6" s="40"/>
      <c r="E6" s="40"/>
      <c r="F6" s="5"/>
    </row>
    <row r="7" ht="15" spans="2:6">
      <c r="B7" s="41"/>
      <c r="C7" s="5">
        <v>26.14</v>
      </c>
      <c r="D7" s="42"/>
      <c r="E7" s="42"/>
      <c r="F7" s="5"/>
    </row>
  </sheetData>
  <mergeCells count="8">
    <mergeCell ref="B2:B4"/>
    <mergeCell ref="B5:B7"/>
    <mergeCell ref="D2:D4"/>
    <mergeCell ref="D5:D7"/>
    <mergeCell ref="E2:E4"/>
    <mergeCell ref="E5:E7"/>
    <mergeCell ref="F2:F4"/>
    <mergeCell ref="F5:F7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31"/>
  <sheetViews>
    <sheetView workbookViewId="0">
      <selection activeCell="I57" sqref="I57"/>
    </sheetView>
  </sheetViews>
  <sheetFormatPr defaultColWidth="9" defaultRowHeight="13.5"/>
  <cols>
    <col min="5" max="5" width="27.875" customWidth="1"/>
    <col min="6" max="7" width="14.125"/>
    <col min="13" max="14" width="14.125"/>
  </cols>
  <sheetData>
    <row r="1" customFormat="1" ht="15" spans="2:14">
      <c r="B1" s="1" t="s">
        <v>12</v>
      </c>
      <c r="C1" s="1" t="s">
        <v>25</v>
      </c>
      <c r="D1" s="2"/>
      <c r="E1" s="1" t="s">
        <v>5</v>
      </c>
      <c r="F1" s="1" t="s">
        <v>6</v>
      </c>
      <c r="G1" s="1" t="s">
        <v>7</v>
      </c>
      <c r="I1" s="1" t="s">
        <v>12</v>
      </c>
      <c r="J1" s="1" t="s">
        <v>25</v>
      </c>
      <c r="K1" s="2"/>
      <c r="L1" s="1" t="s">
        <v>5</v>
      </c>
      <c r="M1" s="1" t="s">
        <v>6</v>
      </c>
      <c r="N1" s="1" t="s">
        <v>7</v>
      </c>
    </row>
    <row r="2" customFormat="1" ht="15" spans="2:14">
      <c r="B2" s="92" t="s">
        <v>22</v>
      </c>
      <c r="C2" s="3">
        <v>0</v>
      </c>
      <c r="D2" s="5">
        <v>0</v>
      </c>
      <c r="E2" s="5">
        <f>AVERAGE(D2:D6)</f>
        <v>0</v>
      </c>
      <c r="F2" s="6">
        <f>STDEV(D2:D6)</f>
        <v>0</v>
      </c>
      <c r="G2" s="5">
        <f>F2/SQRT(COUNT(D2:D6))</f>
        <v>0</v>
      </c>
      <c r="I2" s="92" t="s">
        <v>23</v>
      </c>
      <c r="J2" s="3">
        <v>0</v>
      </c>
      <c r="K2" s="5">
        <v>0</v>
      </c>
      <c r="L2" s="5">
        <f>AVERAGE(K2:K6)</f>
        <v>0</v>
      </c>
      <c r="M2" s="6">
        <f>STDEV(K2:K6)</f>
        <v>0</v>
      </c>
      <c r="N2" s="5">
        <f>M2/SQRT(COUNT(K2:K6))</f>
        <v>0</v>
      </c>
    </row>
    <row r="3" customFormat="1" ht="15" spans="2:14">
      <c r="B3" s="92"/>
      <c r="C3" s="3"/>
      <c r="D3" s="5">
        <v>0</v>
      </c>
      <c r="E3" s="5"/>
      <c r="F3" s="6"/>
      <c r="G3" s="5"/>
      <c r="I3" s="92"/>
      <c r="J3" s="3"/>
      <c r="K3" s="5">
        <v>0</v>
      </c>
      <c r="L3" s="5"/>
      <c r="M3" s="6"/>
      <c r="N3" s="5"/>
    </row>
    <row r="4" customFormat="1" ht="15" spans="2:14">
      <c r="B4" s="92"/>
      <c r="C4" s="3"/>
      <c r="D4" s="5">
        <v>0</v>
      </c>
      <c r="E4" s="5"/>
      <c r="F4" s="6"/>
      <c r="G4" s="5"/>
      <c r="I4" s="92"/>
      <c r="J4" s="3"/>
      <c r="K4" s="5">
        <v>0</v>
      </c>
      <c r="L4" s="5"/>
      <c r="M4" s="6"/>
      <c r="N4" s="5"/>
    </row>
    <row r="5" customFormat="1" ht="15" spans="2:14">
      <c r="B5" s="92"/>
      <c r="C5" s="3"/>
      <c r="D5" s="5">
        <v>0</v>
      </c>
      <c r="E5" s="5"/>
      <c r="F5" s="6"/>
      <c r="G5" s="5"/>
      <c r="I5" s="92"/>
      <c r="J5" s="3"/>
      <c r="K5" s="5">
        <v>0</v>
      </c>
      <c r="L5" s="5"/>
      <c r="M5" s="6"/>
      <c r="N5" s="5"/>
    </row>
    <row r="6" customFormat="1" ht="15" spans="2:14">
      <c r="B6" s="92"/>
      <c r="C6" s="3"/>
      <c r="D6" s="5">
        <v>0</v>
      </c>
      <c r="E6" s="5"/>
      <c r="F6" s="6"/>
      <c r="G6" s="5"/>
      <c r="I6" s="92"/>
      <c r="J6" s="3"/>
      <c r="K6" s="5">
        <v>0</v>
      </c>
      <c r="L6" s="5"/>
      <c r="M6" s="6"/>
      <c r="N6" s="5"/>
    </row>
    <row r="7" customFormat="1" ht="15" spans="2:14">
      <c r="B7" s="92"/>
      <c r="C7" s="3">
        <v>7</v>
      </c>
      <c r="D7" s="5">
        <v>11.75</v>
      </c>
      <c r="E7" s="5">
        <f>AVERAGE(D7:D11)</f>
        <v>12.228</v>
      </c>
      <c r="F7" s="6">
        <f>STDEV(D7:D11)</f>
        <v>1.49707047262312</v>
      </c>
      <c r="G7" s="5">
        <f>F7/SQRT(COUNT(D7:D11))</f>
        <v>0.669510268778605</v>
      </c>
      <c r="I7" s="92"/>
      <c r="J7" s="3">
        <v>7</v>
      </c>
      <c r="K7" s="5">
        <v>12.49</v>
      </c>
      <c r="L7" s="5">
        <f>AVERAGE(K7:K11)</f>
        <v>10.342</v>
      </c>
      <c r="M7" s="6">
        <f>STDEV(K7:K11)</f>
        <v>1.81116537069369</v>
      </c>
      <c r="N7" s="5">
        <f>M7/SQRT(COUNT(K7:K11))</f>
        <v>0.809977777472938</v>
      </c>
    </row>
    <row r="8" customFormat="1" ht="15" spans="2:14">
      <c r="B8" s="92"/>
      <c r="C8" s="3"/>
      <c r="D8" s="5">
        <v>12.39</v>
      </c>
      <c r="E8" s="5"/>
      <c r="F8" s="6"/>
      <c r="G8" s="5"/>
      <c r="I8" s="92"/>
      <c r="J8" s="3"/>
      <c r="K8" s="5">
        <v>11.95</v>
      </c>
      <c r="L8" s="5"/>
      <c r="M8" s="6"/>
      <c r="N8" s="5"/>
    </row>
    <row r="9" customFormat="1" ht="15" spans="2:14">
      <c r="B9" s="92"/>
      <c r="C9" s="3"/>
      <c r="D9" s="5">
        <v>12.79</v>
      </c>
      <c r="E9" s="5"/>
      <c r="F9" s="6"/>
      <c r="G9" s="5"/>
      <c r="I9" s="92"/>
      <c r="J9" s="3"/>
      <c r="K9" s="5">
        <v>8.29</v>
      </c>
      <c r="L9" s="5"/>
      <c r="M9" s="6"/>
      <c r="N9" s="5"/>
    </row>
    <row r="10" customFormat="1" ht="15" spans="2:14">
      <c r="B10" s="92"/>
      <c r="C10" s="3"/>
      <c r="D10" s="5">
        <v>14.15</v>
      </c>
      <c r="E10" s="5"/>
      <c r="F10" s="6"/>
      <c r="G10" s="5"/>
      <c r="I10" s="92"/>
      <c r="J10" s="3"/>
      <c r="K10" s="5">
        <v>9.85</v>
      </c>
      <c r="L10" s="5"/>
      <c r="M10" s="6"/>
      <c r="N10" s="5"/>
    </row>
    <row r="11" customFormat="1" ht="15" spans="2:14">
      <c r="B11" s="92"/>
      <c r="C11" s="3"/>
      <c r="D11" s="5">
        <v>10.06</v>
      </c>
      <c r="E11" s="5"/>
      <c r="F11" s="6"/>
      <c r="G11" s="5"/>
      <c r="I11" s="92"/>
      <c r="J11" s="3"/>
      <c r="K11" s="5">
        <v>9.13</v>
      </c>
      <c r="L11" s="5"/>
      <c r="M11" s="6"/>
      <c r="N11" s="5"/>
    </row>
    <row r="12" customFormat="1" ht="15" spans="2:14">
      <c r="B12" s="92"/>
      <c r="C12" s="3">
        <v>14</v>
      </c>
      <c r="D12" s="5">
        <v>61.21</v>
      </c>
      <c r="E12" s="5">
        <f>AVERAGE(D12:D16)</f>
        <v>52.778</v>
      </c>
      <c r="F12" s="6">
        <f>STDEV(D12:D16)</f>
        <v>5.87880685173446</v>
      </c>
      <c r="G12" s="5">
        <f>F12/SQRT(COUNT(D12:D16))</f>
        <v>2.62908234941395</v>
      </c>
      <c r="I12" s="92"/>
      <c r="J12" s="3">
        <v>14</v>
      </c>
      <c r="K12" s="5">
        <v>33.45</v>
      </c>
      <c r="L12" s="5">
        <f>AVERAGE(K12:K16)</f>
        <v>27.558</v>
      </c>
      <c r="M12" s="6">
        <f>STDEV(K12:K16)</f>
        <v>3.97552134945846</v>
      </c>
      <c r="N12" s="5">
        <f>M12/SQRT(COUNT(K12:K16))</f>
        <v>1.77790719667816</v>
      </c>
    </row>
    <row r="13" customFormat="1" ht="15" spans="2:14">
      <c r="B13" s="92"/>
      <c r="C13" s="3"/>
      <c r="D13" s="5">
        <v>55.32</v>
      </c>
      <c r="E13" s="5"/>
      <c r="F13" s="6"/>
      <c r="G13" s="5"/>
      <c r="I13" s="92"/>
      <c r="J13" s="3"/>
      <c r="K13" s="5">
        <v>25.23</v>
      </c>
      <c r="L13" s="5"/>
      <c r="M13" s="6"/>
      <c r="N13" s="5"/>
    </row>
    <row r="14" customFormat="1" ht="15" spans="2:14">
      <c r="B14" s="92"/>
      <c r="C14" s="3"/>
      <c r="D14" s="5">
        <v>51.91</v>
      </c>
      <c r="E14" s="5"/>
      <c r="F14" s="6"/>
      <c r="G14" s="5"/>
      <c r="I14" s="92"/>
      <c r="J14" s="3"/>
      <c r="K14" s="5">
        <v>29.44</v>
      </c>
      <c r="L14" s="5"/>
      <c r="M14" s="6"/>
      <c r="N14" s="5"/>
    </row>
    <row r="15" customFormat="1" ht="15" spans="2:14">
      <c r="B15" s="92"/>
      <c r="C15" s="3"/>
      <c r="D15" s="5">
        <v>49.83</v>
      </c>
      <c r="E15" s="5"/>
      <c r="F15" s="6"/>
      <c r="G15" s="5"/>
      <c r="I15" s="92"/>
      <c r="J15" s="3"/>
      <c r="K15" s="5">
        <v>23.3</v>
      </c>
      <c r="L15" s="5"/>
      <c r="M15" s="6"/>
      <c r="N15" s="5"/>
    </row>
    <row r="16" customFormat="1" ht="15" spans="2:14">
      <c r="B16" s="92"/>
      <c r="C16" s="3"/>
      <c r="D16" s="5">
        <v>45.62</v>
      </c>
      <c r="E16" s="5"/>
      <c r="F16" s="6"/>
      <c r="G16" s="5"/>
      <c r="I16" s="92"/>
      <c r="J16" s="3"/>
      <c r="K16" s="5">
        <v>26.37</v>
      </c>
      <c r="L16" s="5"/>
      <c r="M16" s="6"/>
      <c r="N16" s="5"/>
    </row>
    <row r="17" customFormat="1" ht="15" spans="2:14">
      <c r="B17" s="92"/>
      <c r="C17" s="3">
        <v>21</v>
      </c>
      <c r="D17" s="5">
        <v>139.2</v>
      </c>
      <c r="E17" s="5">
        <f>AVERAGE(D17:D21)</f>
        <v>180.558</v>
      </c>
      <c r="F17" s="6">
        <f>STDEV(D17:D21)</f>
        <v>27.545045289489</v>
      </c>
      <c r="G17" s="5">
        <f>F17/SQRT(COUNT(D17:D21))</f>
        <v>12.3185187421216</v>
      </c>
      <c r="I17" s="92"/>
      <c r="J17" s="3">
        <v>21</v>
      </c>
      <c r="K17" s="5">
        <v>41.42</v>
      </c>
      <c r="L17" s="5">
        <f>AVERAGE(K17:K21)</f>
        <v>40.668</v>
      </c>
      <c r="M17" s="6">
        <f>STDEV(K17:K21)</f>
        <v>6.35191073614861</v>
      </c>
      <c r="N17" s="5">
        <f>M17/SQRT(COUNT(K17:K21))</f>
        <v>2.84066083860781</v>
      </c>
    </row>
    <row r="18" customFormat="1" ht="15" spans="2:14">
      <c r="B18" s="92"/>
      <c r="C18" s="3"/>
      <c r="D18" s="5">
        <v>186.54</v>
      </c>
      <c r="E18" s="5"/>
      <c r="F18" s="6"/>
      <c r="G18" s="5"/>
      <c r="I18" s="92"/>
      <c r="J18" s="3"/>
      <c r="K18" s="5">
        <v>30.43</v>
      </c>
      <c r="L18" s="5"/>
      <c r="M18" s="6"/>
      <c r="N18" s="5"/>
    </row>
    <row r="19" customFormat="1" ht="15" spans="2:14">
      <c r="B19" s="92"/>
      <c r="C19" s="3"/>
      <c r="D19" s="5">
        <v>210.42</v>
      </c>
      <c r="E19" s="5"/>
      <c r="F19" s="6"/>
      <c r="G19" s="5"/>
      <c r="I19" s="92"/>
      <c r="J19" s="3"/>
      <c r="K19" s="5">
        <v>43.72</v>
      </c>
      <c r="L19" s="5"/>
      <c r="M19" s="6"/>
      <c r="N19" s="5"/>
    </row>
    <row r="20" customFormat="1" ht="15" spans="2:14">
      <c r="B20" s="92"/>
      <c r="C20" s="3"/>
      <c r="D20" s="5">
        <v>169.5</v>
      </c>
      <c r="E20" s="5"/>
      <c r="F20" s="6"/>
      <c r="G20" s="5"/>
      <c r="I20" s="92"/>
      <c r="J20" s="3"/>
      <c r="K20" s="5">
        <v>40.28</v>
      </c>
      <c r="L20" s="5"/>
      <c r="M20" s="6"/>
      <c r="N20" s="5"/>
    </row>
    <row r="21" customFormat="1" ht="15" spans="2:14">
      <c r="B21" s="92"/>
      <c r="C21" s="3"/>
      <c r="D21" s="5">
        <v>197.13</v>
      </c>
      <c r="E21" s="5"/>
      <c r="F21" s="6"/>
      <c r="G21" s="5"/>
      <c r="I21" s="92"/>
      <c r="J21" s="3"/>
      <c r="K21" s="5">
        <v>47.49</v>
      </c>
      <c r="L21" s="5"/>
      <c r="M21" s="6"/>
      <c r="N21" s="5"/>
    </row>
    <row r="22" customFormat="1" ht="15" spans="2:14">
      <c r="B22" s="92"/>
      <c r="C22" s="3">
        <v>28</v>
      </c>
      <c r="D22" s="5">
        <v>332.25</v>
      </c>
      <c r="E22" s="5">
        <f>AVERAGE(D22:D26)</f>
        <v>321.194</v>
      </c>
      <c r="F22" s="6">
        <f>STDEV(D22:D26)</f>
        <v>45.727810247157</v>
      </c>
      <c r="G22" s="5">
        <f>F22/SQRT(COUNT(D22:D26))</f>
        <v>20.4500984349709</v>
      </c>
      <c r="I22" s="92"/>
      <c r="J22" s="3">
        <v>28</v>
      </c>
      <c r="K22" s="5">
        <v>100.47</v>
      </c>
      <c r="L22" s="5">
        <f>AVERAGE(K22:K26)</f>
        <v>121.452</v>
      </c>
      <c r="M22" s="6">
        <f>STDEV(K22:K26)</f>
        <v>15.0723561529046</v>
      </c>
      <c r="N22" s="5">
        <f>M22/SQRT(COUNT(K22:K26))</f>
        <v>6.74056258779636</v>
      </c>
    </row>
    <row r="23" customFormat="1" ht="15" spans="2:14">
      <c r="B23" s="92"/>
      <c r="C23" s="3"/>
      <c r="D23" s="5">
        <v>348.57</v>
      </c>
      <c r="E23" s="5"/>
      <c r="F23" s="6"/>
      <c r="G23" s="5"/>
      <c r="I23" s="92"/>
      <c r="J23" s="3"/>
      <c r="K23" s="5">
        <v>111.71</v>
      </c>
      <c r="L23" s="5"/>
      <c r="M23" s="6"/>
      <c r="N23" s="5"/>
    </row>
    <row r="24" customFormat="1" ht="15" spans="2:14">
      <c r="B24" s="92"/>
      <c r="C24" s="3"/>
      <c r="D24" s="5">
        <v>373.9</v>
      </c>
      <c r="E24" s="5"/>
      <c r="F24" s="6"/>
      <c r="G24" s="5"/>
      <c r="I24" s="92"/>
      <c r="J24" s="3"/>
      <c r="K24" s="5">
        <v>131.85</v>
      </c>
      <c r="L24" s="5"/>
      <c r="M24" s="6"/>
      <c r="N24" s="5"/>
    </row>
    <row r="25" customFormat="1" ht="15" spans="2:14">
      <c r="B25" s="92"/>
      <c r="C25" s="3"/>
      <c r="D25" s="5">
        <v>258.87</v>
      </c>
      <c r="E25" s="5"/>
      <c r="F25" s="6"/>
      <c r="G25" s="5"/>
      <c r="I25" s="92"/>
      <c r="J25" s="3"/>
      <c r="K25" s="5">
        <v>137.04</v>
      </c>
      <c r="L25" s="5"/>
      <c r="M25" s="6"/>
      <c r="N25" s="5"/>
    </row>
    <row r="26" customFormat="1" ht="15" spans="2:14">
      <c r="B26" s="92"/>
      <c r="C26" s="3"/>
      <c r="D26" s="5">
        <v>292.38</v>
      </c>
      <c r="E26" s="5"/>
      <c r="F26" s="6"/>
      <c r="G26" s="5"/>
      <c r="I26" s="92"/>
      <c r="J26" s="3"/>
      <c r="K26" s="5">
        <v>126.19</v>
      </c>
      <c r="L26" s="5"/>
      <c r="M26" s="6"/>
      <c r="N26" s="5"/>
    </row>
    <row r="27" customFormat="1" ht="15" spans="2:14">
      <c r="B27" s="92"/>
      <c r="C27" s="3">
        <v>35</v>
      </c>
      <c r="D27" s="5">
        <v>415.78</v>
      </c>
      <c r="E27" s="5">
        <f>AVERAGE(D27:D31)</f>
        <v>487.762</v>
      </c>
      <c r="F27" s="6">
        <f>STDEV(D27:D31)</f>
        <v>61.1366867764356</v>
      </c>
      <c r="G27" s="5">
        <f>F27/SQRT(COUNT(D27:D31))</f>
        <v>27.3411575102445</v>
      </c>
      <c r="I27" s="92"/>
      <c r="J27" s="3">
        <v>35</v>
      </c>
      <c r="K27" s="5">
        <v>207.25</v>
      </c>
      <c r="L27" s="5">
        <f>AVERAGE(K27:K31)</f>
        <v>212.37</v>
      </c>
      <c r="M27" s="6">
        <f>STDEV(K27:K31)</f>
        <v>29.5362734616268</v>
      </c>
      <c r="N27" s="5">
        <f>M27/SQRT(COUNT(K27:K31))</f>
        <v>13.2090230524441</v>
      </c>
    </row>
    <row r="28" customFormat="1" ht="15" spans="2:14">
      <c r="B28" s="92"/>
      <c r="C28" s="3"/>
      <c r="D28" s="5">
        <v>495.87</v>
      </c>
      <c r="E28" s="5"/>
      <c r="F28" s="6"/>
      <c r="G28" s="5"/>
      <c r="I28" s="92"/>
      <c r="J28" s="3"/>
      <c r="K28" s="5">
        <v>232.42</v>
      </c>
      <c r="L28" s="5"/>
      <c r="M28" s="6"/>
      <c r="N28" s="5"/>
    </row>
    <row r="29" customFormat="1" ht="15" spans="2:14">
      <c r="B29" s="92"/>
      <c r="C29" s="3"/>
      <c r="D29" s="5">
        <v>530.41</v>
      </c>
      <c r="E29" s="5"/>
      <c r="F29" s="6"/>
      <c r="G29" s="5"/>
      <c r="I29" s="92"/>
      <c r="J29" s="3"/>
      <c r="K29" s="5">
        <v>217</v>
      </c>
      <c r="L29" s="5"/>
      <c r="M29" s="6"/>
      <c r="N29" s="5"/>
    </row>
    <row r="30" customFormat="1" ht="15" spans="2:14">
      <c r="B30" s="92"/>
      <c r="C30" s="3"/>
      <c r="D30" s="5">
        <v>436.49</v>
      </c>
      <c r="E30" s="5"/>
      <c r="F30" s="6"/>
      <c r="G30" s="5"/>
      <c r="I30" s="92"/>
      <c r="J30" s="3"/>
      <c r="K30" s="5">
        <v>164.85</v>
      </c>
      <c r="L30" s="5"/>
      <c r="M30" s="6"/>
      <c r="N30" s="5"/>
    </row>
    <row r="31" customFormat="1" ht="15" spans="2:14">
      <c r="B31" s="92"/>
      <c r="C31" s="3"/>
      <c r="D31" s="5">
        <v>560.26</v>
      </c>
      <c r="E31" s="5"/>
      <c r="F31" s="6"/>
      <c r="G31" s="5"/>
      <c r="I31" s="92"/>
      <c r="J31" s="3"/>
      <c r="K31" s="5">
        <v>240.33</v>
      </c>
      <c r="L31" s="5"/>
      <c r="M31" s="6"/>
      <c r="N31" s="5"/>
    </row>
  </sheetData>
  <mergeCells count="50">
    <mergeCell ref="B2:B31"/>
    <mergeCell ref="C2:C6"/>
    <mergeCell ref="C7:C11"/>
    <mergeCell ref="C12:C16"/>
    <mergeCell ref="C17:C21"/>
    <mergeCell ref="C22:C26"/>
    <mergeCell ref="C27:C31"/>
    <mergeCell ref="E2:E6"/>
    <mergeCell ref="E7:E11"/>
    <mergeCell ref="E12:E16"/>
    <mergeCell ref="E17:E21"/>
    <mergeCell ref="E22:E26"/>
    <mergeCell ref="E27:E31"/>
    <mergeCell ref="F2:F6"/>
    <mergeCell ref="F7:F11"/>
    <mergeCell ref="F12:F16"/>
    <mergeCell ref="F17:F21"/>
    <mergeCell ref="F22:F26"/>
    <mergeCell ref="F27:F31"/>
    <mergeCell ref="G2:G6"/>
    <mergeCell ref="G7:G11"/>
    <mergeCell ref="G12:G16"/>
    <mergeCell ref="G17:G21"/>
    <mergeCell ref="G22:G26"/>
    <mergeCell ref="G27:G31"/>
    <mergeCell ref="I2:I31"/>
    <mergeCell ref="J2:J6"/>
    <mergeCell ref="J7:J11"/>
    <mergeCell ref="J12:J16"/>
    <mergeCell ref="J17:J21"/>
    <mergeCell ref="J22:J26"/>
    <mergeCell ref="J27:J31"/>
    <mergeCell ref="L2:L6"/>
    <mergeCell ref="L7:L11"/>
    <mergeCell ref="L12:L16"/>
    <mergeCell ref="L17:L21"/>
    <mergeCell ref="L22:L26"/>
    <mergeCell ref="L27:L31"/>
    <mergeCell ref="M2:M6"/>
    <mergeCell ref="M7:M11"/>
    <mergeCell ref="M12:M16"/>
    <mergeCell ref="M17:M21"/>
    <mergeCell ref="M22:M26"/>
    <mergeCell ref="M27:M31"/>
    <mergeCell ref="N2:N6"/>
    <mergeCell ref="N7:N11"/>
    <mergeCell ref="N12:N16"/>
    <mergeCell ref="N17:N21"/>
    <mergeCell ref="N22:N26"/>
    <mergeCell ref="N27:N31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2"/>
  <sheetViews>
    <sheetView workbookViewId="0">
      <selection activeCell="L58" sqref="L58"/>
    </sheetView>
  </sheetViews>
  <sheetFormatPr defaultColWidth="9" defaultRowHeight="13.5" outlineLevelCol="5"/>
  <cols>
    <col min="5" max="6" width="14.125"/>
  </cols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" t="s">
        <v>22</v>
      </c>
      <c r="C2" s="4">
        <v>0.44</v>
      </c>
      <c r="D2" s="5">
        <f>AVERAGE(C2:C6)</f>
        <v>0.438</v>
      </c>
      <c r="E2" s="6">
        <f>STDEV(C2:C6)</f>
        <v>0.0701427116670007</v>
      </c>
      <c r="F2" s="5">
        <f>E2/SQRT(COUNT(C2:C6))</f>
        <v>0.0313687742827162</v>
      </c>
    </row>
    <row r="3" ht="15" spans="2:6">
      <c r="B3" s="3"/>
      <c r="C3" s="4">
        <v>0.48</v>
      </c>
      <c r="D3" s="5"/>
      <c r="E3" s="6"/>
      <c r="F3" s="5"/>
    </row>
    <row r="4" ht="15" spans="2:6">
      <c r="B4" s="3"/>
      <c r="C4" s="4">
        <v>0.53</v>
      </c>
      <c r="D4" s="5"/>
      <c r="E4" s="6"/>
      <c r="F4" s="5"/>
    </row>
    <row r="5" ht="15" spans="2:6">
      <c r="B5" s="3"/>
      <c r="C5" s="4">
        <v>0.38</v>
      </c>
      <c r="D5" s="5"/>
      <c r="E5" s="6"/>
      <c r="F5" s="5"/>
    </row>
    <row r="6" ht="15" spans="2:6">
      <c r="B6" s="3"/>
      <c r="C6" s="4">
        <v>0.36</v>
      </c>
      <c r="D6" s="5"/>
      <c r="E6" s="6"/>
      <c r="F6" s="5"/>
    </row>
    <row r="7" ht="15" spans="2:6">
      <c r="B7" s="3" t="s">
        <v>23</v>
      </c>
      <c r="C7" s="4">
        <v>0.23</v>
      </c>
      <c r="D7" s="5">
        <f>AVERAGE(C7:C11)</f>
        <v>0.208</v>
      </c>
      <c r="E7" s="6">
        <f>STDEV(C7:C11)</f>
        <v>0.034928498393146</v>
      </c>
      <c r="F7" s="5">
        <f>E7/SQRT(COUNT(C7:C11))</f>
        <v>0.0156204993518133</v>
      </c>
    </row>
    <row r="8" ht="15" spans="2:6">
      <c r="B8" s="3"/>
      <c r="C8" s="4">
        <v>0.25</v>
      </c>
      <c r="D8" s="5"/>
      <c r="E8" s="6"/>
      <c r="F8" s="5"/>
    </row>
    <row r="9" ht="15" spans="2:6">
      <c r="B9" s="3"/>
      <c r="C9" s="4">
        <v>0.16</v>
      </c>
      <c r="D9" s="5"/>
      <c r="E9" s="6"/>
      <c r="F9" s="5"/>
    </row>
    <row r="10" ht="15" spans="2:6">
      <c r="B10" s="3"/>
      <c r="C10" s="4">
        <v>0.19</v>
      </c>
      <c r="D10" s="5"/>
      <c r="E10" s="6"/>
      <c r="F10" s="5"/>
    </row>
    <row r="11" ht="15" spans="2:6">
      <c r="B11" s="3"/>
      <c r="C11" s="4">
        <v>0.21</v>
      </c>
      <c r="D11" s="5"/>
      <c r="E11" s="6"/>
      <c r="F11" s="5"/>
    </row>
    <row r="12" spans="3:3">
      <c r="C12" s="93"/>
    </row>
  </sheetData>
  <mergeCells count="8">
    <mergeCell ref="B2:B6"/>
    <mergeCell ref="B7:B11"/>
    <mergeCell ref="D2:D6"/>
    <mergeCell ref="D7:D11"/>
    <mergeCell ref="E2:E6"/>
    <mergeCell ref="E7:E11"/>
    <mergeCell ref="F2:F6"/>
    <mergeCell ref="F7:F11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31"/>
  <sheetViews>
    <sheetView workbookViewId="0">
      <selection activeCell="K58" sqref="K58"/>
    </sheetView>
  </sheetViews>
  <sheetFormatPr defaultColWidth="9" defaultRowHeight="13.5"/>
  <cols>
    <col min="5" max="5" width="9.25"/>
    <col min="6" max="7" width="14.125"/>
    <col min="12" max="12" width="9.25"/>
    <col min="13" max="14" width="14.125"/>
  </cols>
  <sheetData>
    <row r="1" ht="15" spans="2:14">
      <c r="B1" s="1" t="s">
        <v>12</v>
      </c>
      <c r="C1" s="1" t="s">
        <v>25</v>
      </c>
      <c r="D1" s="2"/>
      <c r="E1" s="1" t="s">
        <v>5</v>
      </c>
      <c r="F1" s="1" t="s">
        <v>6</v>
      </c>
      <c r="G1" s="1" t="s">
        <v>7</v>
      </c>
      <c r="I1" s="1" t="s">
        <v>12</v>
      </c>
      <c r="J1" s="1" t="s">
        <v>25</v>
      </c>
      <c r="K1" s="2"/>
      <c r="L1" s="1" t="s">
        <v>5</v>
      </c>
      <c r="M1" s="1" t="s">
        <v>6</v>
      </c>
      <c r="N1" s="1" t="s">
        <v>7</v>
      </c>
    </row>
    <row r="2" ht="15" spans="2:14">
      <c r="B2" s="92" t="s">
        <v>22</v>
      </c>
      <c r="C2" s="3">
        <v>0</v>
      </c>
      <c r="D2" s="5">
        <v>0</v>
      </c>
      <c r="E2" s="5">
        <f>AVERAGE(D2:D6)</f>
        <v>0</v>
      </c>
      <c r="F2" s="6">
        <f>STDEV(D2:D6)</f>
        <v>0</v>
      </c>
      <c r="G2" s="5">
        <f>F2/SQRT(COUNT(D2:D6))</f>
        <v>0</v>
      </c>
      <c r="I2" s="92" t="s">
        <v>23</v>
      </c>
      <c r="J2" s="3">
        <v>0</v>
      </c>
      <c r="K2" s="5">
        <v>0</v>
      </c>
      <c r="L2" s="5">
        <f>AVERAGE(K2:K6)</f>
        <v>0</v>
      </c>
      <c r="M2" s="6">
        <f>STDEV(K2:K6)</f>
        <v>0</v>
      </c>
      <c r="N2" s="5">
        <f>M2/SQRT(COUNT(K2:K6))</f>
        <v>0</v>
      </c>
    </row>
    <row r="3" ht="15" spans="2:14">
      <c r="B3" s="92"/>
      <c r="C3" s="3"/>
      <c r="D3" s="5">
        <v>0</v>
      </c>
      <c r="E3" s="5"/>
      <c r="F3" s="6"/>
      <c r="G3" s="5"/>
      <c r="I3" s="92"/>
      <c r="J3" s="3"/>
      <c r="K3" s="5">
        <v>0</v>
      </c>
      <c r="L3" s="5"/>
      <c r="M3" s="6"/>
      <c r="N3" s="5"/>
    </row>
    <row r="4" ht="15" spans="2:14">
      <c r="B4" s="92"/>
      <c r="C4" s="3"/>
      <c r="D4" s="5">
        <v>0</v>
      </c>
      <c r="E4" s="5"/>
      <c r="F4" s="6"/>
      <c r="G4" s="5"/>
      <c r="I4" s="92"/>
      <c r="J4" s="3"/>
      <c r="K4" s="5">
        <v>0</v>
      </c>
      <c r="L4" s="5"/>
      <c r="M4" s="6"/>
      <c r="N4" s="5"/>
    </row>
    <row r="5" ht="15" spans="2:14">
      <c r="B5" s="92"/>
      <c r="C5" s="3"/>
      <c r="D5" s="5">
        <v>0</v>
      </c>
      <c r="E5" s="5"/>
      <c r="F5" s="6"/>
      <c r="G5" s="5"/>
      <c r="I5" s="92"/>
      <c r="J5" s="3"/>
      <c r="K5" s="5">
        <v>0</v>
      </c>
      <c r="L5" s="5"/>
      <c r="M5" s="6"/>
      <c r="N5" s="5"/>
    </row>
    <row r="6" ht="15" spans="2:14">
      <c r="B6" s="92"/>
      <c r="C6" s="3"/>
      <c r="D6" s="5">
        <v>0</v>
      </c>
      <c r="E6" s="5"/>
      <c r="F6" s="6"/>
      <c r="G6" s="5"/>
      <c r="I6" s="92"/>
      <c r="J6" s="3"/>
      <c r="K6" s="5">
        <v>0</v>
      </c>
      <c r="L6" s="5"/>
      <c r="M6" s="6"/>
      <c r="N6" s="5"/>
    </row>
    <row r="7" ht="15" spans="2:14">
      <c r="B7" s="92"/>
      <c r="C7" s="3">
        <v>7</v>
      </c>
      <c r="D7" s="5">
        <v>11.68</v>
      </c>
      <c r="E7" s="5">
        <f>AVERAGE(D7:D11)</f>
        <v>10.272</v>
      </c>
      <c r="F7" s="6">
        <f>STDEV(D7:D11)</f>
        <v>1.49822227990375</v>
      </c>
      <c r="G7" s="5">
        <f>F7/SQRT(COUNT(D7:D11))</f>
        <v>0.670025372653902</v>
      </c>
      <c r="I7" s="92"/>
      <c r="J7" s="3">
        <v>7</v>
      </c>
      <c r="K7" s="5">
        <v>7.86</v>
      </c>
      <c r="L7" s="5">
        <f>AVERAGE(K7:K11)</f>
        <v>8.308</v>
      </c>
      <c r="M7" s="6">
        <f>STDEV(K7:K11)</f>
        <v>1.81048888425199</v>
      </c>
      <c r="N7" s="5">
        <f>M7/SQRT(COUNT(K7:K11))</f>
        <v>0.809675243539038</v>
      </c>
    </row>
    <row r="8" ht="15" spans="2:14">
      <c r="B8" s="92"/>
      <c r="C8" s="3"/>
      <c r="D8" s="5">
        <v>12.09</v>
      </c>
      <c r="E8" s="5"/>
      <c r="F8" s="6"/>
      <c r="G8" s="5"/>
      <c r="I8" s="92"/>
      <c r="J8" s="3"/>
      <c r="K8" s="5">
        <v>7.13</v>
      </c>
      <c r="L8" s="5"/>
      <c r="M8" s="6"/>
      <c r="N8" s="5"/>
    </row>
    <row r="9" ht="15" spans="2:14">
      <c r="B9" s="92"/>
      <c r="C9" s="3"/>
      <c r="D9" s="5">
        <v>9.5</v>
      </c>
      <c r="E9" s="5"/>
      <c r="F9" s="6"/>
      <c r="G9" s="5"/>
      <c r="I9" s="92"/>
      <c r="J9" s="3"/>
      <c r="K9" s="5">
        <v>6.4</v>
      </c>
      <c r="L9" s="5"/>
      <c r="M9" s="6"/>
      <c r="N9" s="5"/>
    </row>
    <row r="10" ht="15" spans="2:14">
      <c r="B10" s="92"/>
      <c r="C10" s="3"/>
      <c r="D10" s="5">
        <v>8.84</v>
      </c>
      <c r="E10" s="5"/>
      <c r="F10" s="6"/>
      <c r="G10" s="5"/>
      <c r="I10" s="92"/>
      <c r="J10" s="3"/>
      <c r="K10" s="5">
        <v>9.17</v>
      </c>
      <c r="L10" s="5"/>
      <c r="M10" s="6"/>
      <c r="N10" s="5"/>
    </row>
    <row r="11" ht="15" spans="2:14">
      <c r="B11" s="92"/>
      <c r="C11" s="3"/>
      <c r="D11" s="5">
        <v>9.25</v>
      </c>
      <c r="E11" s="5"/>
      <c r="F11" s="6"/>
      <c r="G11" s="5"/>
      <c r="I11" s="92"/>
      <c r="J11" s="3"/>
      <c r="K11" s="5">
        <v>10.98</v>
      </c>
      <c r="L11" s="5"/>
      <c r="M11" s="6"/>
      <c r="N11" s="5"/>
    </row>
    <row r="12" ht="15" spans="2:14">
      <c r="B12" s="92"/>
      <c r="C12" s="3">
        <v>14</v>
      </c>
      <c r="D12" s="5">
        <v>50.78</v>
      </c>
      <c r="E12" s="5">
        <f>AVERAGE(D12:D16)</f>
        <v>48.452</v>
      </c>
      <c r="F12" s="6">
        <f>STDEV(D12:D16)</f>
        <v>7.1804296528829</v>
      </c>
      <c r="G12" s="5">
        <f>F12/SQRT(COUNT(D12:D16))</f>
        <v>3.21118576230028</v>
      </c>
      <c r="I12" s="92"/>
      <c r="J12" s="3">
        <v>14</v>
      </c>
      <c r="K12" s="5">
        <v>25.78</v>
      </c>
      <c r="L12" s="5">
        <f>AVERAGE(K12:K16)</f>
        <v>25.458</v>
      </c>
      <c r="M12" s="6">
        <f>STDEV(K12:K16)</f>
        <v>3.98001507534833</v>
      </c>
      <c r="N12" s="5">
        <f>M12/SQRT(COUNT(K12:K16))</f>
        <v>1.77991685199056</v>
      </c>
    </row>
    <row r="13" ht="15" spans="2:14">
      <c r="B13" s="92"/>
      <c r="C13" s="3"/>
      <c r="D13" s="5">
        <v>57.06</v>
      </c>
      <c r="E13" s="5"/>
      <c r="F13" s="6"/>
      <c r="G13" s="5"/>
      <c r="I13" s="92"/>
      <c r="J13" s="3"/>
      <c r="K13" s="5">
        <v>31.1</v>
      </c>
      <c r="L13" s="5"/>
      <c r="M13" s="6"/>
      <c r="N13" s="5"/>
    </row>
    <row r="14" ht="15" spans="2:14">
      <c r="B14" s="92"/>
      <c r="C14" s="3"/>
      <c r="D14" s="5">
        <v>37.29</v>
      </c>
      <c r="E14" s="5"/>
      <c r="F14" s="6"/>
      <c r="G14" s="5"/>
      <c r="I14" s="92"/>
      <c r="J14" s="3"/>
      <c r="K14" s="5">
        <v>20.19</v>
      </c>
      <c r="L14" s="5"/>
      <c r="M14" s="6"/>
      <c r="N14" s="5"/>
    </row>
    <row r="15" ht="15" spans="2:14">
      <c r="B15" s="92"/>
      <c r="C15" s="3"/>
      <c r="D15" s="5">
        <v>47.54</v>
      </c>
      <c r="E15" s="5"/>
      <c r="F15" s="6"/>
      <c r="G15" s="5"/>
      <c r="I15" s="92"/>
      <c r="J15" s="3"/>
      <c r="K15" s="5">
        <v>23.8</v>
      </c>
      <c r="L15" s="5"/>
      <c r="M15" s="6"/>
      <c r="N15" s="5"/>
    </row>
    <row r="16" ht="15" spans="2:14">
      <c r="B16" s="92"/>
      <c r="C16" s="3"/>
      <c r="D16" s="5">
        <v>49.59</v>
      </c>
      <c r="E16" s="5"/>
      <c r="F16" s="6"/>
      <c r="G16" s="5"/>
      <c r="I16" s="92"/>
      <c r="J16" s="3"/>
      <c r="K16" s="5">
        <v>26.42</v>
      </c>
      <c r="L16" s="5"/>
      <c r="M16" s="6"/>
      <c r="N16" s="5"/>
    </row>
    <row r="17" ht="15" spans="2:14">
      <c r="B17" s="92"/>
      <c r="C17" s="3">
        <v>21</v>
      </c>
      <c r="D17" s="5">
        <v>186.58</v>
      </c>
      <c r="E17" s="5">
        <f>AVERAGE(D17:D21)</f>
        <v>161.558</v>
      </c>
      <c r="F17" s="6">
        <f>STDEV(D17:D21)</f>
        <v>20.8390479628989</v>
      </c>
      <c r="G17" s="5">
        <f>F17/SQRT(COUNT(D17:D21))</f>
        <v>9.31950556628408</v>
      </c>
      <c r="I17" s="92"/>
      <c r="J17" s="3">
        <v>21</v>
      </c>
      <c r="K17" s="5">
        <v>29.89</v>
      </c>
      <c r="L17" s="5">
        <f>AVERAGE(K17:K21)</f>
        <v>37.568</v>
      </c>
      <c r="M17" s="6">
        <f>STDEV(K17:K21)</f>
        <v>6.35165096648108</v>
      </c>
      <c r="N17" s="5">
        <f>M17/SQRT(COUNT(K17:K21))</f>
        <v>2.84054466608079</v>
      </c>
    </row>
    <row r="18" ht="15" spans="2:14">
      <c r="B18" s="92"/>
      <c r="C18" s="3"/>
      <c r="D18" s="5">
        <v>151.04</v>
      </c>
      <c r="E18" s="5"/>
      <c r="F18" s="6"/>
      <c r="G18" s="5"/>
      <c r="I18" s="92"/>
      <c r="J18" s="3"/>
      <c r="K18" s="5">
        <v>37.66</v>
      </c>
      <c r="L18" s="5"/>
      <c r="M18" s="6"/>
      <c r="N18" s="5"/>
    </row>
    <row r="19" ht="15" spans="2:14">
      <c r="B19" s="92"/>
      <c r="C19" s="3"/>
      <c r="D19" s="5">
        <v>134.28</v>
      </c>
      <c r="E19" s="5"/>
      <c r="F19" s="6"/>
      <c r="G19" s="5"/>
      <c r="I19" s="92"/>
      <c r="J19" s="3"/>
      <c r="K19" s="5">
        <v>36.92</v>
      </c>
      <c r="L19" s="5"/>
      <c r="M19" s="6"/>
      <c r="N19" s="5"/>
    </row>
    <row r="20" ht="15" spans="2:14">
      <c r="B20" s="92"/>
      <c r="C20" s="3"/>
      <c r="D20" s="5">
        <v>177.29</v>
      </c>
      <c r="E20" s="5"/>
      <c r="F20" s="6"/>
      <c r="G20" s="5"/>
      <c r="I20" s="92"/>
      <c r="J20" s="3"/>
      <c r="K20" s="5">
        <v>35.85</v>
      </c>
      <c r="L20" s="5"/>
      <c r="M20" s="6"/>
      <c r="N20" s="5"/>
    </row>
    <row r="21" ht="15" spans="2:14">
      <c r="B21" s="92"/>
      <c r="C21" s="3"/>
      <c r="D21" s="5">
        <v>158.6</v>
      </c>
      <c r="E21" s="5"/>
      <c r="F21" s="6"/>
      <c r="G21" s="5"/>
      <c r="I21" s="92"/>
      <c r="J21" s="3"/>
      <c r="K21" s="5">
        <v>47.52</v>
      </c>
      <c r="L21" s="5"/>
      <c r="M21" s="6"/>
      <c r="N21" s="5"/>
    </row>
    <row r="22" ht="15" spans="2:14">
      <c r="B22" s="92"/>
      <c r="C22" s="3">
        <v>28</v>
      </c>
      <c r="D22" s="5">
        <v>259.61</v>
      </c>
      <c r="E22" s="5">
        <f>AVERAGE(D22:D26)</f>
        <v>284.212</v>
      </c>
      <c r="F22" s="6">
        <f>STDEV(D22:D26)</f>
        <v>34.3242941660859</v>
      </c>
      <c r="G22" s="5">
        <f>F22/SQRT(COUNT(D22:D26))</f>
        <v>15.3502910070135</v>
      </c>
      <c r="I22" s="92"/>
      <c r="J22" s="3">
        <v>28</v>
      </c>
      <c r="K22" s="5">
        <v>98.21</v>
      </c>
      <c r="L22" s="5">
        <f>AVERAGE(K22:K26)</f>
        <v>101.342</v>
      </c>
      <c r="M22" s="6">
        <f>STDEV(K22:K26)</f>
        <v>15.0706559246769</v>
      </c>
      <c r="N22" s="5">
        <f>M22/SQRT(COUNT(K22:K26))</f>
        <v>6.73980222261752</v>
      </c>
    </row>
    <row r="23" ht="15" spans="2:14">
      <c r="B23" s="92"/>
      <c r="C23" s="3"/>
      <c r="D23" s="5">
        <v>302.15</v>
      </c>
      <c r="E23" s="5"/>
      <c r="F23" s="6"/>
      <c r="G23" s="5"/>
      <c r="I23" s="92"/>
      <c r="J23" s="3"/>
      <c r="K23" s="5">
        <v>107.25</v>
      </c>
      <c r="L23" s="5"/>
      <c r="M23" s="6"/>
      <c r="N23" s="5"/>
    </row>
    <row r="24" ht="15" spans="2:14">
      <c r="B24" s="92"/>
      <c r="C24" s="3"/>
      <c r="D24" s="5">
        <v>332.72</v>
      </c>
      <c r="E24" s="5"/>
      <c r="F24" s="6"/>
      <c r="G24" s="5"/>
      <c r="I24" s="92"/>
      <c r="J24" s="3"/>
      <c r="K24" s="5">
        <v>102.72</v>
      </c>
      <c r="L24" s="5"/>
      <c r="M24" s="6"/>
      <c r="N24" s="5"/>
    </row>
    <row r="25" ht="15" spans="2:14">
      <c r="B25" s="92"/>
      <c r="C25" s="3"/>
      <c r="D25" s="5">
        <v>279.98</v>
      </c>
      <c r="E25" s="5"/>
      <c r="F25" s="6"/>
      <c r="G25" s="5"/>
      <c r="I25" s="92"/>
      <c r="J25" s="3"/>
      <c r="K25" s="5">
        <v>78.61</v>
      </c>
      <c r="L25" s="5"/>
      <c r="M25" s="6"/>
      <c r="N25" s="5"/>
    </row>
    <row r="26" ht="15" spans="2:14">
      <c r="B26" s="92"/>
      <c r="C26" s="3"/>
      <c r="D26" s="5">
        <v>246.6</v>
      </c>
      <c r="E26" s="5"/>
      <c r="F26" s="6"/>
      <c r="G26" s="5"/>
      <c r="I26" s="92"/>
      <c r="J26" s="3"/>
      <c r="K26" s="5">
        <v>119.92</v>
      </c>
      <c r="L26" s="5"/>
      <c r="M26" s="6"/>
      <c r="N26" s="5"/>
    </row>
    <row r="27" ht="15" spans="2:14">
      <c r="B27" s="92"/>
      <c r="C27" s="3">
        <v>35</v>
      </c>
      <c r="D27" s="5">
        <v>445.95</v>
      </c>
      <c r="E27" s="5">
        <f>AVERAGE(D27:D31)</f>
        <v>436.558</v>
      </c>
      <c r="F27" s="6">
        <f>STDEV(D27:D31)</f>
        <v>54.4267045667842</v>
      </c>
      <c r="G27" s="5">
        <f>F27/SQRT(COUNT(D27:D31))</f>
        <v>24.3403622405255</v>
      </c>
      <c r="I27" s="92"/>
      <c r="J27" s="3">
        <v>35</v>
      </c>
      <c r="K27" s="5">
        <v>201.69</v>
      </c>
      <c r="L27" s="5">
        <f>AVERAGE(K27:K31)</f>
        <v>180.682</v>
      </c>
      <c r="M27" s="6">
        <f>STDEV(K27:K31)</f>
        <v>22.8325003011059</v>
      </c>
      <c r="N27" s="5">
        <f>M27/SQRT(COUNT(K27:K31))</f>
        <v>10.2110045539114</v>
      </c>
    </row>
    <row r="28" ht="15" spans="2:14">
      <c r="B28" s="92"/>
      <c r="C28" s="3"/>
      <c r="D28" s="5">
        <v>419.24</v>
      </c>
      <c r="E28" s="5"/>
      <c r="F28" s="6"/>
      <c r="G28" s="5"/>
      <c r="I28" s="92"/>
      <c r="J28" s="3"/>
      <c r="K28" s="5">
        <v>166.84</v>
      </c>
      <c r="L28" s="5"/>
      <c r="M28" s="6"/>
      <c r="N28" s="5"/>
    </row>
    <row r="29" ht="15" spans="2:14">
      <c r="B29" s="92"/>
      <c r="C29" s="3"/>
      <c r="D29" s="5">
        <v>402.38</v>
      </c>
      <c r="E29" s="5"/>
      <c r="F29" s="6"/>
      <c r="G29" s="5"/>
      <c r="I29" s="92"/>
      <c r="J29" s="3"/>
      <c r="K29" s="5">
        <v>204.49</v>
      </c>
      <c r="L29" s="5"/>
      <c r="M29" s="6"/>
      <c r="N29" s="5"/>
    </row>
    <row r="30" ht="15" spans="2:14">
      <c r="B30" s="92"/>
      <c r="C30" s="3"/>
      <c r="D30" s="5">
        <v>389.03</v>
      </c>
      <c r="E30" s="5"/>
      <c r="F30" s="6"/>
      <c r="G30" s="5"/>
      <c r="I30" s="92"/>
      <c r="J30" s="3"/>
      <c r="K30" s="5">
        <v>150.95</v>
      </c>
      <c r="L30" s="5"/>
      <c r="M30" s="6"/>
      <c r="N30" s="5"/>
    </row>
    <row r="31" ht="15" spans="2:14">
      <c r="B31" s="92"/>
      <c r="C31" s="3"/>
      <c r="D31" s="5">
        <v>526.19</v>
      </c>
      <c r="E31" s="5"/>
      <c r="F31" s="6"/>
      <c r="G31" s="5"/>
      <c r="I31" s="92"/>
      <c r="J31" s="3"/>
      <c r="K31" s="5">
        <v>179.44</v>
      </c>
      <c r="L31" s="5"/>
      <c r="M31" s="6"/>
      <c r="N31" s="5"/>
    </row>
  </sheetData>
  <mergeCells count="50">
    <mergeCell ref="B2:B31"/>
    <mergeCell ref="C2:C6"/>
    <mergeCell ref="C7:C11"/>
    <mergeCell ref="C12:C16"/>
    <mergeCell ref="C17:C21"/>
    <mergeCell ref="C22:C26"/>
    <mergeCell ref="C27:C31"/>
    <mergeCell ref="E2:E6"/>
    <mergeCell ref="E7:E11"/>
    <mergeCell ref="E12:E16"/>
    <mergeCell ref="E17:E21"/>
    <mergeCell ref="E22:E26"/>
    <mergeCell ref="E27:E31"/>
    <mergeCell ref="F2:F6"/>
    <mergeCell ref="F7:F11"/>
    <mergeCell ref="F12:F16"/>
    <mergeCell ref="F17:F21"/>
    <mergeCell ref="F22:F26"/>
    <mergeCell ref="F27:F31"/>
    <mergeCell ref="G2:G6"/>
    <mergeCell ref="G7:G11"/>
    <mergeCell ref="G12:G16"/>
    <mergeCell ref="G17:G21"/>
    <mergeCell ref="G22:G26"/>
    <mergeCell ref="G27:G31"/>
    <mergeCell ref="I2:I31"/>
    <mergeCell ref="J2:J6"/>
    <mergeCell ref="J7:J11"/>
    <mergeCell ref="J12:J16"/>
    <mergeCell ref="J17:J21"/>
    <mergeCell ref="J22:J26"/>
    <mergeCell ref="J27:J31"/>
    <mergeCell ref="L2:L6"/>
    <mergeCell ref="L7:L11"/>
    <mergeCell ref="L12:L16"/>
    <mergeCell ref="L17:L21"/>
    <mergeCell ref="L22:L26"/>
    <mergeCell ref="L27:L31"/>
    <mergeCell ref="M2:M6"/>
    <mergeCell ref="M7:M11"/>
    <mergeCell ref="M12:M16"/>
    <mergeCell ref="M17:M21"/>
    <mergeCell ref="M22:M26"/>
    <mergeCell ref="M27:M31"/>
    <mergeCell ref="N2:N6"/>
    <mergeCell ref="N7:N11"/>
    <mergeCell ref="N12:N16"/>
    <mergeCell ref="N17:N21"/>
    <mergeCell ref="N22:N26"/>
    <mergeCell ref="N27:N3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45"/>
  <sheetViews>
    <sheetView workbookViewId="0">
      <selection activeCell="G1" sqref="G1:G21"/>
    </sheetView>
  </sheetViews>
  <sheetFormatPr defaultColWidth="9" defaultRowHeight="13.5" outlineLevelCol="6"/>
  <cols>
    <col min="3" max="3" width="14.125" customWidth="1"/>
    <col min="5" max="6" width="14.125"/>
    <col min="7" max="7" width="12.875"/>
  </cols>
  <sheetData>
    <row r="1" customFormat="1" ht="15" spans="2:7">
      <c r="B1" s="1" t="s">
        <v>12</v>
      </c>
      <c r="C1" s="1"/>
      <c r="D1" s="2"/>
      <c r="E1" s="1" t="s">
        <v>5</v>
      </c>
      <c r="F1" s="1" t="s">
        <v>6</v>
      </c>
      <c r="G1" s="1" t="s">
        <v>7</v>
      </c>
    </row>
    <row r="2" customFormat="1" ht="15" spans="2:7">
      <c r="B2" s="3" t="s">
        <v>8</v>
      </c>
      <c r="C2" s="3">
        <v>1</v>
      </c>
      <c r="D2" s="38">
        <f t="shared" ref="D2:D6" si="0">AVERAGE(C2:C3)</f>
        <v>1</v>
      </c>
      <c r="E2" s="5">
        <f>AVERAGE(D2:D21)</f>
        <v>1.7</v>
      </c>
      <c r="F2" s="6">
        <f>STDEV(D2:D21)</f>
        <v>0.948683298050514</v>
      </c>
      <c r="G2" s="5">
        <f>F2/SQRT(COUNT(D2:D21))</f>
        <v>0.3</v>
      </c>
    </row>
    <row r="3" customFormat="1" ht="15" spans="2:7">
      <c r="B3" s="3"/>
      <c r="C3" s="3">
        <v>1</v>
      </c>
      <c r="D3" s="42"/>
      <c r="E3" s="5"/>
      <c r="F3" s="6"/>
      <c r="G3" s="5"/>
    </row>
    <row r="4" customFormat="1" ht="15" spans="2:7">
      <c r="B4" s="3"/>
      <c r="C4" s="3">
        <v>1</v>
      </c>
      <c r="D4" s="38">
        <f t="shared" si="0"/>
        <v>1.5</v>
      </c>
      <c r="E4" s="5"/>
      <c r="F4" s="6"/>
      <c r="G4" s="5"/>
    </row>
    <row r="5" customFormat="1" ht="15" spans="2:7">
      <c r="B5" s="3"/>
      <c r="C5" s="3">
        <v>2</v>
      </c>
      <c r="D5" s="42"/>
      <c r="E5" s="5"/>
      <c r="F5" s="6"/>
      <c r="G5" s="5"/>
    </row>
    <row r="6" customFormat="1" ht="15" spans="2:7">
      <c r="B6" s="3"/>
      <c r="C6" s="3">
        <v>2</v>
      </c>
      <c r="D6" s="38">
        <f t="shared" si="0"/>
        <v>2</v>
      </c>
      <c r="E6" s="5"/>
      <c r="F6" s="6"/>
      <c r="G6" s="5"/>
    </row>
    <row r="7" customFormat="1" ht="15" spans="2:7">
      <c r="B7" s="3"/>
      <c r="C7" s="3">
        <v>2</v>
      </c>
      <c r="D7" s="42"/>
      <c r="E7" s="5"/>
      <c r="F7" s="6"/>
      <c r="G7" s="5"/>
    </row>
    <row r="8" customFormat="1" ht="15" spans="2:7">
      <c r="B8" s="3"/>
      <c r="C8" s="3">
        <v>2</v>
      </c>
      <c r="D8" s="38">
        <f t="shared" ref="D8:D12" si="1">AVERAGE(C8:C9)</f>
        <v>1.5</v>
      </c>
      <c r="E8" s="5"/>
      <c r="F8" s="6"/>
      <c r="G8" s="5"/>
    </row>
    <row r="9" customFormat="1" ht="15" spans="2:7">
      <c r="B9" s="3"/>
      <c r="C9" s="3">
        <v>1</v>
      </c>
      <c r="D9" s="42"/>
      <c r="E9" s="5"/>
      <c r="F9" s="6"/>
      <c r="G9" s="5"/>
    </row>
    <row r="10" customFormat="1" ht="15" spans="2:7">
      <c r="B10" s="3"/>
      <c r="C10" s="3">
        <v>3</v>
      </c>
      <c r="D10" s="38">
        <f t="shared" si="1"/>
        <v>3.5</v>
      </c>
      <c r="E10" s="5"/>
      <c r="F10" s="6"/>
      <c r="G10" s="5"/>
    </row>
    <row r="11" customFormat="1" ht="15" spans="2:7">
      <c r="B11" s="3"/>
      <c r="C11" s="3">
        <v>4</v>
      </c>
      <c r="D11" s="42"/>
      <c r="E11" s="5"/>
      <c r="F11" s="6"/>
      <c r="G11" s="5"/>
    </row>
    <row r="12" customFormat="1" ht="15" spans="2:7">
      <c r="B12" s="3"/>
      <c r="C12" s="3">
        <v>1</v>
      </c>
      <c r="D12" s="38">
        <f t="shared" si="1"/>
        <v>1</v>
      </c>
      <c r="E12" s="5"/>
      <c r="F12" s="6"/>
      <c r="G12" s="5"/>
    </row>
    <row r="13" customFormat="1" ht="15" spans="2:7">
      <c r="B13" s="3"/>
      <c r="C13" s="3">
        <v>1</v>
      </c>
      <c r="D13" s="42"/>
      <c r="E13" s="5"/>
      <c r="F13" s="6"/>
      <c r="G13" s="5"/>
    </row>
    <row r="14" customFormat="1" ht="15" spans="2:7">
      <c r="B14" s="3"/>
      <c r="C14" s="3">
        <v>0</v>
      </c>
      <c r="D14" s="38">
        <f t="shared" ref="D14:D18" si="2">AVERAGE(C14:C15)</f>
        <v>0</v>
      </c>
      <c r="E14" s="5"/>
      <c r="F14" s="6"/>
      <c r="G14" s="5"/>
    </row>
    <row r="15" customFormat="1" ht="15" spans="2:7">
      <c r="B15" s="3"/>
      <c r="C15" s="3">
        <v>0</v>
      </c>
      <c r="D15" s="42"/>
      <c r="E15" s="5"/>
      <c r="F15" s="6"/>
      <c r="G15" s="5"/>
    </row>
    <row r="16" customFormat="1" ht="15" spans="2:7">
      <c r="B16" s="3"/>
      <c r="C16" s="3">
        <v>2</v>
      </c>
      <c r="D16" s="38">
        <f t="shared" si="2"/>
        <v>2</v>
      </c>
      <c r="E16" s="5"/>
      <c r="F16" s="6"/>
      <c r="G16" s="5"/>
    </row>
    <row r="17" customFormat="1" ht="15" spans="2:7">
      <c r="B17" s="3"/>
      <c r="C17" s="3">
        <v>2</v>
      </c>
      <c r="D17" s="42"/>
      <c r="E17" s="5"/>
      <c r="F17" s="6"/>
      <c r="G17" s="5"/>
    </row>
    <row r="18" customFormat="1" ht="15" spans="2:7">
      <c r="B18" s="3"/>
      <c r="C18" s="3">
        <v>2</v>
      </c>
      <c r="D18" s="38">
        <f t="shared" si="2"/>
        <v>2.5</v>
      </c>
      <c r="E18" s="5"/>
      <c r="F18" s="6"/>
      <c r="G18" s="5"/>
    </row>
    <row r="19" customFormat="1" ht="15" spans="2:7">
      <c r="B19" s="3"/>
      <c r="C19" s="3">
        <v>3</v>
      </c>
      <c r="D19" s="42"/>
      <c r="E19" s="5"/>
      <c r="F19" s="6"/>
      <c r="G19" s="5"/>
    </row>
    <row r="20" customFormat="1" ht="15" spans="2:7">
      <c r="B20" s="3"/>
      <c r="C20" s="3">
        <v>2</v>
      </c>
      <c r="D20" s="38">
        <f t="shared" ref="D20:D24" si="3">AVERAGE(C20:C21)</f>
        <v>2</v>
      </c>
      <c r="E20" s="5"/>
      <c r="F20" s="6"/>
      <c r="G20" s="5"/>
    </row>
    <row r="21" customFormat="1" ht="15" spans="2:7">
      <c r="B21" s="3"/>
      <c r="C21" s="3">
        <v>2</v>
      </c>
      <c r="D21" s="42"/>
      <c r="E21" s="5"/>
      <c r="F21" s="6"/>
      <c r="G21" s="5"/>
    </row>
    <row r="22" customFormat="1" ht="15" spans="2:7">
      <c r="B22" s="3" t="s">
        <v>11</v>
      </c>
      <c r="C22" s="3">
        <v>6</v>
      </c>
      <c r="D22" s="38">
        <f t="shared" si="3"/>
        <v>7.5</v>
      </c>
      <c r="E22" s="5">
        <f>AVERAGE(D22:D45)</f>
        <v>7.04166666666667</v>
      </c>
      <c r="F22" s="6">
        <f>STDEV(D22:D45)</f>
        <v>1.25151423435288</v>
      </c>
      <c r="G22" s="5">
        <f>F22/SQRT(COUNT(D22:D45))</f>
        <v>0.361281040049142</v>
      </c>
    </row>
    <row r="23" customFormat="1" ht="15" spans="2:7">
      <c r="B23" s="3"/>
      <c r="C23" s="3">
        <v>9</v>
      </c>
      <c r="D23" s="42"/>
      <c r="E23" s="5"/>
      <c r="F23" s="6"/>
      <c r="G23" s="5"/>
    </row>
    <row r="24" customFormat="1" ht="15" spans="2:7">
      <c r="B24" s="3"/>
      <c r="C24" s="3">
        <v>6</v>
      </c>
      <c r="D24" s="38">
        <f t="shared" si="3"/>
        <v>6</v>
      </c>
      <c r="E24" s="5"/>
      <c r="F24" s="6"/>
      <c r="G24" s="5"/>
    </row>
    <row r="25" customFormat="1" ht="15" spans="2:7">
      <c r="B25" s="3"/>
      <c r="C25" s="3">
        <v>6</v>
      </c>
      <c r="D25" s="42"/>
      <c r="E25" s="5"/>
      <c r="F25" s="6"/>
      <c r="G25" s="5"/>
    </row>
    <row r="26" customFormat="1" ht="15" spans="2:7">
      <c r="B26" s="3"/>
      <c r="C26" s="3">
        <v>4</v>
      </c>
      <c r="D26" s="38">
        <f t="shared" ref="D26:D30" si="4">AVERAGE(C26:C27)</f>
        <v>5</v>
      </c>
      <c r="E26" s="5"/>
      <c r="F26" s="6"/>
      <c r="G26" s="5"/>
    </row>
    <row r="27" customFormat="1" ht="15" spans="2:7">
      <c r="B27" s="3"/>
      <c r="C27" s="3">
        <v>6</v>
      </c>
      <c r="D27" s="42"/>
      <c r="E27" s="5"/>
      <c r="F27" s="6"/>
      <c r="G27" s="5"/>
    </row>
    <row r="28" customFormat="1" ht="15" spans="2:7">
      <c r="B28" s="3"/>
      <c r="C28" s="3">
        <v>9</v>
      </c>
      <c r="D28" s="38">
        <f t="shared" si="4"/>
        <v>9</v>
      </c>
      <c r="E28" s="5"/>
      <c r="F28" s="6"/>
      <c r="G28" s="5"/>
    </row>
    <row r="29" customFormat="1" ht="15" spans="2:7">
      <c r="B29" s="3"/>
      <c r="C29" s="3">
        <v>9</v>
      </c>
      <c r="D29" s="42"/>
      <c r="E29" s="5"/>
      <c r="F29" s="6"/>
      <c r="G29" s="5"/>
    </row>
    <row r="30" customFormat="1" ht="15" spans="2:7">
      <c r="B30" s="3"/>
      <c r="C30" s="3">
        <v>9</v>
      </c>
      <c r="D30" s="38">
        <f t="shared" si="4"/>
        <v>7.5</v>
      </c>
      <c r="E30" s="5"/>
      <c r="F30" s="6"/>
      <c r="G30" s="5"/>
    </row>
    <row r="31" customFormat="1" ht="15" spans="2:7">
      <c r="B31" s="3"/>
      <c r="C31" s="3">
        <v>6</v>
      </c>
      <c r="D31" s="42"/>
      <c r="E31" s="5"/>
      <c r="F31" s="6"/>
      <c r="G31" s="5"/>
    </row>
    <row r="32" customFormat="1" ht="15" spans="2:7">
      <c r="B32" s="3"/>
      <c r="C32" s="3">
        <v>6</v>
      </c>
      <c r="D32" s="38">
        <f t="shared" ref="D32:D36" si="5">AVERAGE(C32:C33)</f>
        <v>6</v>
      </c>
      <c r="E32" s="5"/>
      <c r="F32" s="6"/>
      <c r="G32" s="5"/>
    </row>
    <row r="33" customFormat="1" ht="15" spans="2:7">
      <c r="B33" s="3"/>
      <c r="C33" s="3">
        <v>6</v>
      </c>
      <c r="D33" s="42"/>
      <c r="E33" s="5"/>
      <c r="F33" s="6"/>
      <c r="G33" s="5"/>
    </row>
    <row r="34" customFormat="1" ht="15" spans="2:7">
      <c r="B34" s="3"/>
      <c r="C34" s="3">
        <v>9</v>
      </c>
      <c r="D34" s="38">
        <f t="shared" si="5"/>
        <v>7.5</v>
      </c>
      <c r="E34" s="5"/>
      <c r="F34" s="6"/>
      <c r="G34" s="5"/>
    </row>
    <row r="35" customFormat="1" ht="15" spans="2:7">
      <c r="B35" s="3"/>
      <c r="C35" s="3">
        <v>6</v>
      </c>
      <c r="D35" s="42"/>
      <c r="E35" s="5"/>
      <c r="F35" s="6"/>
      <c r="G35" s="5"/>
    </row>
    <row r="36" customFormat="1" ht="15" spans="2:7">
      <c r="B36" s="3"/>
      <c r="C36" s="3">
        <v>9</v>
      </c>
      <c r="D36" s="38">
        <f t="shared" si="5"/>
        <v>9</v>
      </c>
      <c r="E36" s="5"/>
      <c r="F36" s="6"/>
      <c r="G36" s="5"/>
    </row>
    <row r="37" customFormat="1" ht="15" spans="2:7">
      <c r="B37" s="3"/>
      <c r="C37" s="3">
        <v>9</v>
      </c>
      <c r="D37" s="42"/>
      <c r="E37" s="5"/>
      <c r="F37" s="6"/>
      <c r="G37" s="5"/>
    </row>
    <row r="38" customFormat="1" ht="15" spans="2:7">
      <c r="B38" s="3"/>
      <c r="C38" s="3">
        <v>6</v>
      </c>
      <c r="D38" s="38">
        <f t="shared" ref="D38:D42" si="6">AVERAGE(C38:C39)</f>
        <v>6</v>
      </c>
      <c r="E38" s="5"/>
      <c r="F38" s="6"/>
      <c r="G38" s="5"/>
    </row>
    <row r="39" customFormat="1" ht="15" spans="2:7">
      <c r="B39" s="3"/>
      <c r="C39" s="3">
        <v>6</v>
      </c>
      <c r="D39" s="42"/>
      <c r="E39" s="5"/>
      <c r="F39" s="6"/>
      <c r="G39" s="5"/>
    </row>
    <row r="40" customFormat="1" ht="15" spans="2:7">
      <c r="B40" s="3"/>
      <c r="C40" s="3">
        <v>6</v>
      </c>
      <c r="D40" s="38">
        <f t="shared" si="6"/>
        <v>6</v>
      </c>
      <c r="E40" s="5"/>
      <c r="F40" s="6"/>
      <c r="G40" s="5"/>
    </row>
    <row r="41" customFormat="1" ht="15" spans="2:7">
      <c r="B41" s="3"/>
      <c r="C41" s="3">
        <v>6</v>
      </c>
      <c r="D41" s="42"/>
      <c r="E41" s="5"/>
      <c r="F41" s="6"/>
      <c r="G41" s="5"/>
    </row>
    <row r="42" customFormat="1" ht="15" spans="2:7">
      <c r="B42" s="3"/>
      <c r="C42" s="3">
        <v>6</v>
      </c>
      <c r="D42" s="38">
        <f t="shared" si="6"/>
        <v>7.5</v>
      </c>
      <c r="E42" s="5"/>
      <c r="F42" s="6"/>
      <c r="G42" s="5"/>
    </row>
    <row r="43" customFormat="1" ht="15" spans="2:7">
      <c r="B43" s="3"/>
      <c r="C43" s="3">
        <v>9</v>
      </c>
      <c r="D43" s="42"/>
      <c r="E43" s="5"/>
      <c r="F43" s="6"/>
      <c r="G43" s="5"/>
    </row>
    <row r="44" customFormat="1" ht="15" spans="2:7">
      <c r="B44" s="3"/>
      <c r="C44" s="3">
        <v>9</v>
      </c>
      <c r="D44" s="38">
        <f>AVERAGE(C44:C45)</f>
        <v>7.5</v>
      </c>
      <c r="E44" s="5"/>
      <c r="F44" s="6"/>
      <c r="G44" s="5"/>
    </row>
    <row r="45" customFormat="1" ht="15" spans="2:7">
      <c r="B45" s="3"/>
      <c r="C45" s="3">
        <v>6</v>
      </c>
      <c r="D45" s="42"/>
      <c r="E45" s="5"/>
      <c r="F45" s="6"/>
      <c r="G45" s="5"/>
    </row>
  </sheetData>
  <mergeCells count="30">
    <mergeCell ref="B2:B21"/>
    <mergeCell ref="B22:B45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E2:E21"/>
    <mergeCell ref="E22:E45"/>
    <mergeCell ref="F2:F21"/>
    <mergeCell ref="F22:F45"/>
    <mergeCell ref="G2:G21"/>
    <mergeCell ref="G22:G45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1"/>
  <sheetViews>
    <sheetView workbookViewId="0">
      <selection activeCell="M59" sqref="M59"/>
    </sheetView>
  </sheetViews>
  <sheetFormatPr defaultColWidth="9" defaultRowHeight="13.5" outlineLevelCol="5"/>
  <cols>
    <col min="5" max="6" width="14.125"/>
  </cols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" t="s">
        <v>22</v>
      </c>
      <c r="C2" s="4">
        <v>0.41</v>
      </c>
      <c r="D2" s="5">
        <f>AVERAGE(C2:C6)</f>
        <v>0.384</v>
      </c>
      <c r="E2" s="6">
        <f>STDEV(C2:C6)</f>
        <v>0.0364691650576209</v>
      </c>
      <c r="F2" s="5">
        <f>E2/SQRT(COUNT(C2:C6))</f>
        <v>0.0163095064303001</v>
      </c>
    </row>
    <row r="3" ht="15" spans="2:6">
      <c r="B3" s="3"/>
      <c r="C3" s="4">
        <v>0.36</v>
      </c>
      <c r="D3" s="5"/>
      <c r="E3" s="6"/>
      <c r="F3" s="5"/>
    </row>
    <row r="4" ht="15" spans="2:6">
      <c r="B4" s="3"/>
      <c r="C4" s="4">
        <v>0.43</v>
      </c>
      <c r="D4" s="5"/>
      <c r="E4" s="6"/>
      <c r="F4" s="5"/>
    </row>
    <row r="5" ht="15" spans="2:6">
      <c r="B5" s="3"/>
      <c r="C5" s="4">
        <v>0.38</v>
      </c>
      <c r="D5" s="5"/>
      <c r="E5" s="6"/>
      <c r="F5" s="5"/>
    </row>
    <row r="6" ht="15" spans="2:6">
      <c r="B6" s="3"/>
      <c r="C6" s="4">
        <v>0.34</v>
      </c>
      <c r="D6" s="5"/>
      <c r="E6" s="6"/>
      <c r="F6" s="5"/>
    </row>
    <row r="7" ht="15" spans="2:6">
      <c r="B7" s="3" t="s">
        <v>23</v>
      </c>
      <c r="C7" s="4">
        <v>0.21</v>
      </c>
      <c r="D7" s="5">
        <f>AVERAGE(C7:C11)</f>
        <v>0.188</v>
      </c>
      <c r="E7" s="6">
        <f>STDEV(C7:C11)</f>
        <v>0.0286356421265527</v>
      </c>
      <c r="F7" s="5">
        <f>E7/SQRT(COUNT(C7:C11))</f>
        <v>0.0128062484748657</v>
      </c>
    </row>
    <row r="8" ht="15" spans="2:6">
      <c r="B8" s="3"/>
      <c r="C8" s="4">
        <v>0.15</v>
      </c>
      <c r="D8" s="5"/>
      <c r="E8" s="6"/>
      <c r="F8" s="5"/>
    </row>
    <row r="9" ht="15" spans="2:6">
      <c r="B9" s="3"/>
      <c r="C9" s="4">
        <v>0.17</v>
      </c>
      <c r="D9" s="5"/>
      <c r="E9" s="6"/>
      <c r="F9" s="5"/>
    </row>
    <row r="10" ht="15" spans="2:6">
      <c r="B10" s="3"/>
      <c r="C10" s="4">
        <v>0.22</v>
      </c>
      <c r="D10" s="5"/>
      <c r="E10" s="6"/>
      <c r="F10" s="5"/>
    </row>
    <row r="11" ht="15" spans="2:6">
      <c r="B11" s="3"/>
      <c r="C11" s="4">
        <v>0.19</v>
      </c>
      <c r="D11" s="5"/>
      <c r="E11" s="6"/>
      <c r="F11" s="5"/>
    </row>
  </sheetData>
  <mergeCells count="8">
    <mergeCell ref="B2:B6"/>
    <mergeCell ref="B7:B11"/>
    <mergeCell ref="D2:D6"/>
    <mergeCell ref="D7:D11"/>
    <mergeCell ref="E2:E6"/>
    <mergeCell ref="E7:E11"/>
    <mergeCell ref="F2:F6"/>
    <mergeCell ref="F7:F11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43"/>
  <sheetViews>
    <sheetView workbookViewId="0">
      <selection activeCell="P19" sqref="P19"/>
    </sheetView>
  </sheetViews>
  <sheetFormatPr defaultColWidth="9" defaultRowHeight="15"/>
  <cols>
    <col min="1" max="4" width="9" style="74"/>
    <col min="5" max="5" width="14.125" style="74"/>
    <col min="6" max="10" width="9" style="74"/>
    <col min="11" max="11" width="14.125" style="74"/>
    <col min="12" max="16384" width="9" style="74"/>
  </cols>
  <sheetData>
    <row r="1" s="74" customFormat="1" spans="2:11">
      <c r="B1" s="2" t="s">
        <v>14</v>
      </c>
      <c r="C1" s="2"/>
      <c r="D1" s="2"/>
      <c r="E1" s="2"/>
      <c r="H1" s="2" t="s">
        <v>16</v>
      </c>
      <c r="I1" s="2"/>
      <c r="J1" s="2"/>
      <c r="K1" s="2"/>
    </row>
    <row r="2" s="74" customFormat="1" customHeight="1" spans="2:11">
      <c r="B2" s="2" t="s">
        <v>17</v>
      </c>
      <c r="C2" s="77" t="s">
        <v>10</v>
      </c>
      <c r="D2" s="43" t="s">
        <v>18</v>
      </c>
      <c r="E2" s="2"/>
      <c r="H2" s="2" t="s">
        <v>17</v>
      </c>
      <c r="I2" s="77" t="s">
        <v>10</v>
      </c>
      <c r="J2" s="43" t="s">
        <v>18</v>
      </c>
      <c r="K2" s="2"/>
    </row>
    <row r="3" s="74" customFormat="1" spans="2:11">
      <c r="B3" s="2"/>
      <c r="C3" s="3" t="s">
        <v>22</v>
      </c>
      <c r="D3" s="79">
        <v>244590</v>
      </c>
      <c r="E3" s="5"/>
      <c r="H3" s="2"/>
      <c r="I3" s="3" t="s">
        <v>22</v>
      </c>
      <c r="J3" s="79">
        <v>235783</v>
      </c>
      <c r="K3" s="5"/>
    </row>
    <row r="4" s="74" customFormat="1" spans="2:11">
      <c r="B4" s="2"/>
      <c r="C4" s="3" t="s">
        <v>23</v>
      </c>
      <c r="D4" s="79">
        <v>233040</v>
      </c>
      <c r="E4" s="5"/>
      <c r="H4" s="2"/>
      <c r="I4" s="3" t="s">
        <v>23</v>
      </c>
      <c r="J4" s="79">
        <v>239274</v>
      </c>
      <c r="K4" s="5"/>
    </row>
    <row r="5" s="74" customFormat="1" spans="2:11">
      <c r="B5" s="2"/>
      <c r="C5" s="77" t="s">
        <v>9</v>
      </c>
      <c r="D5" s="43" t="s">
        <v>18</v>
      </c>
      <c r="E5" s="78" t="s">
        <v>19</v>
      </c>
      <c r="H5" s="2"/>
      <c r="I5" s="77" t="s">
        <v>9</v>
      </c>
      <c r="J5" s="43" t="s">
        <v>18</v>
      </c>
      <c r="K5" s="78" t="s">
        <v>19</v>
      </c>
    </row>
    <row r="6" s="74" customFormat="1" spans="2:11">
      <c r="B6" s="2"/>
      <c r="C6" s="3" t="s">
        <v>22</v>
      </c>
      <c r="D6" s="79">
        <v>20776</v>
      </c>
      <c r="E6" s="5">
        <f>D6/D3</f>
        <v>0.0849421480845497</v>
      </c>
      <c r="H6" s="2"/>
      <c r="I6" s="3" t="s">
        <v>22</v>
      </c>
      <c r="J6" s="79">
        <v>31284</v>
      </c>
      <c r="K6" s="5">
        <f>J6/J3</f>
        <v>0.132681321384493</v>
      </c>
    </row>
    <row r="7" s="74" customFormat="1" spans="2:11">
      <c r="B7" s="2"/>
      <c r="C7" s="3" t="s">
        <v>23</v>
      </c>
      <c r="D7" s="79">
        <v>83046</v>
      </c>
      <c r="E7" s="5">
        <f>D7/D4</f>
        <v>0.356359423274974</v>
      </c>
      <c r="H7" s="2"/>
      <c r="I7" s="3" t="s">
        <v>23</v>
      </c>
      <c r="J7" s="79">
        <v>86357</v>
      </c>
      <c r="K7" s="5">
        <f>J7/J4</f>
        <v>0.360912593929971</v>
      </c>
    </row>
    <row r="8" s="74" customFormat="1" spans="2:11">
      <c r="B8" s="2" t="s">
        <v>20</v>
      </c>
      <c r="C8" s="77" t="s">
        <v>10</v>
      </c>
      <c r="D8" s="43" t="s">
        <v>18</v>
      </c>
      <c r="E8" s="5"/>
      <c r="H8" s="2" t="s">
        <v>20</v>
      </c>
      <c r="I8" s="77" t="s">
        <v>10</v>
      </c>
      <c r="J8" s="43" t="s">
        <v>18</v>
      </c>
      <c r="K8" s="5"/>
    </row>
    <row r="9" s="74" customFormat="1" spans="2:11">
      <c r="B9" s="2"/>
      <c r="C9" s="3" t="s">
        <v>22</v>
      </c>
      <c r="D9" s="79">
        <v>237787</v>
      </c>
      <c r="E9" s="5"/>
      <c r="H9" s="2"/>
      <c r="I9" s="3" t="s">
        <v>22</v>
      </c>
      <c r="J9" s="79">
        <v>226279</v>
      </c>
      <c r="K9" s="5"/>
    </row>
    <row r="10" s="74" customFormat="1" spans="2:11">
      <c r="B10" s="2"/>
      <c r="C10" s="3" t="s">
        <v>23</v>
      </c>
      <c r="D10" s="79">
        <v>222586</v>
      </c>
      <c r="E10" s="5"/>
      <c r="H10" s="2"/>
      <c r="I10" s="3" t="s">
        <v>23</v>
      </c>
      <c r="J10" s="79">
        <v>229676</v>
      </c>
      <c r="K10" s="5"/>
    </row>
    <row r="11" s="74" customFormat="1" spans="2:11">
      <c r="B11" s="2"/>
      <c r="C11" s="77" t="s">
        <v>9</v>
      </c>
      <c r="D11" s="43" t="s">
        <v>18</v>
      </c>
      <c r="E11" s="78" t="s">
        <v>19</v>
      </c>
      <c r="H11" s="2"/>
      <c r="I11" s="77" t="s">
        <v>9</v>
      </c>
      <c r="J11" s="43" t="s">
        <v>18</v>
      </c>
      <c r="K11" s="78" t="s">
        <v>19</v>
      </c>
    </row>
    <row r="12" s="74" customFormat="1" spans="2:11">
      <c r="B12" s="2"/>
      <c r="C12" s="3" t="s">
        <v>22</v>
      </c>
      <c r="D12" s="79">
        <v>20288</v>
      </c>
      <c r="E12" s="5">
        <f>D12/D9</f>
        <v>0.0853200553436479</v>
      </c>
      <c r="H12" s="2"/>
      <c r="I12" s="3" t="s">
        <v>22</v>
      </c>
      <c r="J12" s="79">
        <v>33930</v>
      </c>
      <c r="K12" s="5">
        <f>J12/J9</f>
        <v>0.14994763102188</v>
      </c>
    </row>
    <row r="13" s="74" customFormat="1" spans="2:11">
      <c r="B13" s="2"/>
      <c r="C13" s="3" t="s">
        <v>23</v>
      </c>
      <c r="D13" s="79">
        <v>76521</v>
      </c>
      <c r="E13" s="5">
        <f>D13/D10</f>
        <v>0.343781729309121</v>
      </c>
      <c r="H13" s="2"/>
      <c r="I13" s="3" t="s">
        <v>23</v>
      </c>
      <c r="J13" s="79">
        <v>88123</v>
      </c>
      <c r="K13" s="5">
        <f>J13/J10</f>
        <v>0.383683972204323</v>
      </c>
    </row>
    <row r="14" s="74" customFormat="1" spans="2:11">
      <c r="B14" s="2" t="s">
        <v>21</v>
      </c>
      <c r="C14" s="77" t="s">
        <v>10</v>
      </c>
      <c r="D14" s="43" t="s">
        <v>18</v>
      </c>
      <c r="E14" s="5"/>
      <c r="H14" s="2" t="s">
        <v>21</v>
      </c>
      <c r="I14" s="77" t="s">
        <v>10</v>
      </c>
      <c r="J14" s="43" t="s">
        <v>18</v>
      </c>
      <c r="K14" s="5"/>
    </row>
    <row r="15" s="74" customFormat="1" spans="2:11">
      <c r="B15" s="2"/>
      <c r="C15" s="3" t="s">
        <v>22</v>
      </c>
      <c r="D15" s="79">
        <v>236008</v>
      </c>
      <c r="E15" s="5"/>
      <c r="H15" s="2"/>
      <c r="I15" s="3" t="s">
        <v>22</v>
      </c>
      <c r="J15" s="79">
        <v>232811</v>
      </c>
      <c r="K15" s="5"/>
    </row>
    <row r="16" s="74" customFormat="1" spans="2:11">
      <c r="B16" s="2"/>
      <c r="C16" s="3" t="s">
        <v>23</v>
      </c>
      <c r="D16" s="79">
        <v>234945</v>
      </c>
      <c r="E16" s="5"/>
      <c r="H16" s="2"/>
      <c r="I16" s="3" t="s">
        <v>23</v>
      </c>
      <c r="J16" s="79">
        <v>228740</v>
      </c>
      <c r="K16" s="5"/>
    </row>
    <row r="17" s="74" customFormat="1" spans="2:11">
      <c r="B17" s="2"/>
      <c r="C17" s="77" t="s">
        <v>9</v>
      </c>
      <c r="D17" s="43" t="s">
        <v>18</v>
      </c>
      <c r="E17" s="78" t="s">
        <v>19</v>
      </c>
      <c r="H17" s="2"/>
      <c r="I17" s="77" t="s">
        <v>9</v>
      </c>
      <c r="J17" s="43" t="s">
        <v>18</v>
      </c>
      <c r="K17" s="78" t="s">
        <v>19</v>
      </c>
    </row>
    <row r="18" s="74" customFormat="1" spans="2:11">
      <c r="B18" s="2"/>
      <c r="C18" s="3" t="s">
        <v>22</v>
      </c>
      <c r="D18" s="79">
        <v>24336</v>
      </c>
      <c r="E18" s="5">
        <f>D18/D15</f>
        <v>0.103115148639029</v>
      </c>
      <c r="H18" s="2"/>
      <c r="I18" s="3" t="s">
        <v>22</v>
      </c>
      <c r="J18" s="79">
        <v>28150</v>
      </c>
      <c r="K18" s="5">
        <f>J18/J15</f>
        <v>0.12091353071805</v>
      </c>
    </row>
    <row r="19" s="74" customFormat="1" spans="2:11">
      <c r="B19" s="2"/>
      <c r="C19" s="3" t="s">
        <v>23</v>
      </c>
      <c r="D19" s="79">
        <v>95567</v>
      </c>
      <c r="E19" s="5">
        <f>D19/D16</f>
        <v>0.406763285024155</v>
      </c>
      <c r="H19" s="2"/>
      <c r="I19" s="3" t="s">
        <v>23</v>
      </c>
      <c r="J19" s="79">
        <v>91397</v>
      </c>
      <c r="K19" s="5">
        <f>J19/J16</f>
        <v>0.399567194194282</v>
      </c>
    </row>
    <row r="20" s="74" customFormat="1" spans="2:11">
      <c r="B20" s="2" t="s">
        <v>26</v>
      </c>
      <c r="C20" s="77" t="s">
        <v>10</v>
      </c>
      <c r="D20" s="43" t="s">
        <v>18</v>
      </c>
      <c r="E20" s="5"/>
      <c r="H20" s="2" t="s">
        <v>26</v>
      </c>
      <c r="I20" s="77" t="s">
        <v>10</v>
      </c>
      <c r="J20" s="43" t="s">
        <v>18</v>
      </c>
      <c r="K20" s="5"/>
    </row>
    <row r="21" s="74" customFormat="1" spans="2:11">
      <c r="B21" s="2"/>
      <c r="C21" s="3" t="s">
        <v>22</v>
      </c>
      <c r="D21" s="79">
        <v>225681</v>
      </c>
      <c r="E21" s="5"/>
      <c r="H21" s="2"/>
      <c r="I21" s="3" t="s">
        <v>22</v>
      </c>
      <c r="J21" s="79">
        <v>224612</v>
      </c>
      <c r="K21" s="5"/>
    </row>
    <row r="22" s="74" customFormat="1" spans="2:11">
      <c r="B22" s="2"/>
      <c r="C22" s="3" t="s">
        <v>23</v>
      </c>
      <c r="D22" s="79">
        <v>217820</v>
      </c>
      <c r="E22" s="5"/>
      <c r="H22" s="2"/>
      <c r="I22" s="3" t="s">
        <v>23</v>
      </c>
      <c r="J22" s="79">
        <v>214967</v>
      </c>
      <c r="K22" s="5"/>
    </row>
    <row r="23" s="74" customFormat="1" spans="2:11">
      <c r="B23" s="2"/>
      <c r="C23" s="77" t="s">
        <v>9</v>
      </c>
      <c r="D23" s="43" t="s">
        <v>18</v>
      </c>
      <c r="E23" s="78" t="s">
        <v>19</v>
      </c>
      <c r="H23" s="2"/>
      <c r="I23" s="77" t="s">
        <v>9</v>
      </c>
      <c r="J23" s="43" t="s">
        <v>18</v>
      </c>
      <c r="K23" s="78" t="s">
        <v>19</v>
      </c>
    </row>
    <row r="24" s="74" customFormat="1" spans="2:11">
      <c r="B24" s="2"/>
      <c r="C24" s="3" t="s">
        <v>22</v>
      </c>
      <c r="D24" s="79">
        <v>15745</v>
      </c>
      <c r="E24" s="5">
        <f>D24/D21</f>
        <v>0.0697666174821983</v>
      </c>
      <c r="H24" s="2"/>
      <c r="I24" s="3" t="s">
        <v>22</v>
      </c>
      <c r="J24" s="79">
        <v>20939</v>
      </c>
      <c r="K24" s="5">
        <f>J24/J21</f>
        <v>0.0932229800723025</v>
      </c>
    </row>
    <row r="25" s="74" customFormat="1" spans="2:11">
      <c r="B25" s="2"/>
      <c r="C25" s="3" t="s">
        <v>23</v>
      </c>
      <c r="D25" s="79">
        <v>58385</v>
      </c>
      <c r="E25" s="5">
        <f>D25/D22</f>
        <v>0.268042420347076</v>
      </c>
      <c r="H25" s="2"/>
      <c r="I25" s="3" t="s">
        <v>23</v>
      </c>
      <c r="J25" s="79">
        <v>96325</v>
      </c>
      <c r="K25" s="5">
        <f>J25/J22</f>
        <v>0.448092032730605</v>
      </c>
    </row>
    <row r="26" s="74" customFormat="1" spans="2:11">
      <c r="B26" s="89" t="s">
        <v>27</v>
      </c>
      <c r="C26" s="77" t="s">
        <v>10</v>
      </c>
      <c r="D26" s="43" t="s">
        <v>18</v>
      </c>
      <c r="E26" s="5"/>
      <c r="H26" s="89" t="s">
        <v>27</v>
      </c>
      <c r="I26" s="77" t="s">
        <v>10</v>
      </c>
      <c r="J26" s="43" t="s">
        <v>18</v>
      </c>
      <c r="K26" s="5"/>
    </row>
    <row r="27" s="74" customFormat="1" spans="2:11">
      <c r="B27" s="90"/>
      <c r="C27" s="3" t="s">
        <v>22</v>
      </c>
      <c r="D27" s="79">
        <v>223798</v>
      </c>
      <c r="E27" s="5"/>
      <c r="H27" s="90"/>
      <c r="I27" s="3" t="s">
        <v>22</v>
      </c>
      <c r="J27" s="79">
        <v>215279</v>
      </c>
      <c r="K27" s="5"/>
    </row>
    <row r="28" s="74" customFormat="1" spans="2:11">
      <c r="B28" s="90"/>
      <c r="C28" s="3" t="s">
        <v>23</v>
      </c>
      <c r="D28" s="79">
        <v>213559</v>
      </c>
      <c r="E28" s="5"/>
      <c r="H28" s="90"/>
      <c r="I28" s="3" t="s">
        <v>23</v>
      </c>
      <c r="J28" s="79">
        <v>225319</v>
      </c>
      <c r="K28" s="5"/>
    </row>
    <row r="29" s="74" customFormat="1" spans="2:11">
      <c r="B29" s="90"/>
      <c r="C29" s="77" t="s">
        <v>9</v>
      </c>
      <c r="D29" s="43" t="s">
        <v>18</v>
      </c>
      <c r="E29" s="78" t="s">
        <v>19</v>
      </c>
      <c r="H29" s="90"/>
      <c r="I29" s="77" t="s">
        <v>9</v>
      </c>
      <c r="J29" s="43" t="s">
        <v>18</v>
      </c>
      <c r="K29" s="78" t="s">
        <v>19</v>
      </c>
    </row>
    <row r="30" s="74" customFormat="1" spans="2:11">
      <c r="B30" s="90"/>
      <c r="C30" s="3" t="s">
        <v>22</v>
      </c>
      <c r="D30" s="79">
        <v>24250</v>
      </c>
      <c r="E30" s="5">
        <f>D30/D27</f>
        <v>0.108356643044174</v>
      </c>
      <c r="H30" s="90"/>
      <c r="I30" s="3" t="s">
        <v>22</v>
      </c>
      <c r="J30" s="79">
        <v>34857</v>
      </c>
      <c r="K30" s="5">
        <f>J30/J27</f>
        <v>0.161915467834763</v>
      </c>
    </row>
    <row r="31" s="74" customFormat="1" spans="2:11">
      <c r="B31" s="91"/>
      <c r="C31" s="3" t="s">
        <v>23</v>
      </c>
      <c r="D31" s="79">
        <v>85818</v>
      </c>
      <c r="E31" s="5">
        <f>D31/D28</f>
        <v>0.401846796435645</v>
      </c>
      <c r="H31" s="91"/>
      <c r="I31" s="3" t="s">
        <v>23</v>
      </c>
      <c r="J31" s="79">
        <v>95398</v>
      </c>
      <c r="K31" s="5">
        <f>J31/J28</f>
        <v>0.42339083699111</v>
      </c>
    </row>
    <row r="33" s="74" customFormat="1" spans="2:12">
      <c r="B33" s="2" t="s">
        <v>12</v>
      </c>
      <c r="C33" s="2"/>
      <c r="D33" s="1" t="s">
        <v>5</v>
      </c>
      <c r="E33" s="1" t="s">
        <v>6</v>
      </c>
      <c r="F33" s="1" t="s">
        <v>7</v>
      </c>
      <c r="H33" s="2" t="s">
        <v>12</v>
      </c>
      <c r="I33" s="2"/>
      <c r="J33" s="1" t="s">
        <v>5</v>
      </c>
      <c r="K33" s="1" t="s">
        <v>6</v>
      </c>
      <c r="L33" s="1" t="s">
        <v>7</v>
      </c>
    </row>
    <row r="34" s="74" customFormat="1" spans="2:12">
      <c r="B34" s="89" t="s">
        <v>22</v>
      </c>
      <c r="C34" s="5">
        <f>E6</f>
        <v>0.0849421480845497</v>
      </c>
      <c r="D34" s="80">
        <f>AVERAGE(C34:C38)</f>
        <v>0.0903001225187197</v>
      </c>
      <c r="E34" s="80">
        <f>STDEV(C34:C38)</f>
        <v>0.015535416120438</v>
      </c>
      <c r="F34" s="5">
        <f>E34/SQRT(COUNT(C34:C38))</f>
        <v>0.00694764930080907</v>
      </c>
      <c r="H34" s="89" t="s">
        <v>22</v>
      </c>
      <c r="I34" s="5">
        <f>K6</f>
        <v>0.132681321384493</v>
      </c>
      <c r="J34" s="80">
        <f>AVERAGE(I34:I38)</f>
        <v>0.131736186206298</v>
      </c>
      <c r="K34" s="80">
        <f>STDEV(I34:I38)</f>
        <v>0.0266633454433385</v>
      </c>
      <c r="L34" s="5">
        <f>K34/SQRT(COUNT(I34:I38))</f>
        <v>0.0119242105837728</v>
      </c>
    </row>
    <row r="35" s="74" customFormat="1" spans="2:12">
      <c r="B35" s="90"/>
      <c r="C35" s="5">
        <f>E12</f>
        <v>0.0853200553436479</v>
      </c>
      <c r="D35" s="80"/>
      <c r="E35" s="80"/>
      <c r="F35" s="5"/>
      <c r="H35" s="90"/>
      <c r="I35" s="5">
        <f>K12</f>
        <v>0.14994763102188</v>
      </c>
      <c r="J35" s="80"/>
      <c r="K35" s="80"/>
      <c r="L35" s="5"/>
    </row>
    <row r="36" s="74" customFormat="1" spans="2:12">
      <c r="B36" s="90"/>
      <c r="C36" s="5">
        <f>E18</f>
        <v>0.103115148639029</v>
      </c>
      <c r="D36" s="80"/>
      <c r="E36" s="80"/>
      <c r="F36" s="5"/>
      <c r="H36" s="90"/>
      <c r="I36" s="5">
        <f>K18</f>
        <v>0.12091353071805</v>
      </c>
      <c r="J36" s="80"/>
      <c r="K36" s="80"/>
      <c r="L36" s="5"/>
    </row>
    <row r="37" s="74" customFormat="1" spans="2:12">
      <c r="B37" s="90"/>
      <c r="C37" s="5">
        <f>E24</f>
        <v>0.0697666174821983</v>
      </c>
      <c r="D37" s="80"/>
      <c r="E37" s="80"/>
      <c r="F37" s="5"/>
      <c r="H37" s="90"/>
      <c r="I37" s="5">
        <f>K24</f>
        <v>0.0932229800723025</v>
      </c>
      <c r="J37" s="80"/>
      <c r="K37" s="80"/>
      <c r="L37" s="5"/>
    </row>
    <row r="38" s="74" customFormat="1" spans="2:12">
      <c r="B38" s="91"/>
      <c r="C38" s="5">
        <f>E30</f>
        <v>0.108356643044174</v>
      </c>
      <c r="D38" s="80"/>
      <c r="E38" s="80"/>
      <c r="F38" s="5"/>
      <c r="H38" s="91"/>
      <c r="I38" s="5">
        <f>K30</f>
        <v>0.161915467834763</v>
      </c>
      <c r="J38" s="80"/>
      <c r="K38" s="80"/>
      <c r="L38" s="5"/>
    </row>
    <row r="39" s="74" customFormat="1" spans="2:12">
      <c r="B39" s="2" t="s">
        <v>23</v>
      </c>
      <c r="C39" s="5">
        <f>E7</f>
        <v>0.356359423274974</v>
      </c>
      <c r="D39" s="80">
        <f>AVERAGE(C39:C43)</f>
        <v>0.355358730878194</v>
      </c>
      <c r="E39" s="80">
        <f>STDEV(C39:C43)</f>
        <v>0.0560418032846662</v>
      </c>
      <c r="F39" s="5">
        <f>E39/SQRT(COUNT(C39:C43))</f>
        <v>0.0250626563452369</v>
      </c>
      <c r="H39" s="2" t="s">
        <v>23</v>
      </c>
      <c r="I39" s="5">
        <f>K7</f>
        <v>0.360912593929971</v>
      </c>
      <c r="J39" s="80">
        <f>AVERAGE(I39:I43)</f>
        <v>0.403129326010058</v>
      </c>
      <c r="K39" s="80">
        <f>STDEV(I39:I43)</f>
        <v>0.0339309477398519</v>
      </c>
      <c r="L39" s="5">
        <f>K39/SQRT(COUNT(I39:I43))</f>
        <v>0.0151743811374603</v>
      </c>
    </row>
    <row r="40" s="74" customFormat="1" spans="2:12">
      <c r="B40" s="2"/>
      <c r="C40" s="5">
        <f>E13</f>
        <v>0.343781729309121</v>
      </c>
      <c r="D40" s="80"/>
      <c r="E40" s="80"/>
      <c r="F40" s="5"/>
      <c r="H40" s="2"/>
      <c r="I40" s="5">
        <f>K13</f>
        <v>0.383683972204323</v>
      </c>
      <c r="J40" s="80"/>
      <c r="K40" s="80"/>
      <c r="L40" s="5"/>
    </row>
    <row r="41" s="74" customFormat="1" spans="2:12">
      <c r="B41" s="2"/>
      <c r="C41" s="5">
        <f>E19</f>
        <v>0.406763285024155</v>
      </c>
      <c r="D41" s="80"/>
      <c r="E41" s="80"/>
      <c r="F41" s="5"/>
      <c r="H41" s="2"/>
      <c r="I41" s="5">
        <f>K19</f>
        <v>0.399567194194282</v>
      </c>
      <c r="J41" s="80"/>
      <c r="K41" s="80"/>
      <c r="L41" s="5"/>
    </row>
    <row r="42" s="74" customFormat="1" spans="2:12">
      <c r="B42" s="2"/>
      <c r="C42" s="5">
        <f>E25</f>
        <v>0.268042420347076</v>
      </c>
      <c r="D42" s="80"/>
      <c r="E42" s="80"/>
      <c r="F42" s="5"/>
      <c r="H42" s="2"/>
      <c r="I42" s="5">
        <f>K25</f>
        <v>0.448092032730605</v>
      </c>
      <c r="J42" s="80"/>
      <c r="K42" s="80"/>
      <c r="L42" s="5"/>
    </row>
    <row r="43" s="74" customFormat="1" spans="2:12">
      <c r="B43" s="2"/>
      <c r="C43" s="5">
        <f>E31</f>
        <v>0.401846796435645</v>
      </c>
      <c r="D43" s="80"/>
      <c r="E43" s="80"/>
      <c r="F43" s="5"/>
      <c r="H43" s="2"/>
      <c r="I43" s="5">
        <f>K31</f>
        <v>0.42339083699111</v>
      </c>
      <c r="J43" s="80"/>
      <c r="K43" s="80"/>
      <c r="L43" s="5"/>
    </row>
  </sheetData>
  <mergeCells count="28">
    <mergeCell ref="B1:E1"/>
    <mergeCell ref="H1:K1"/>
    <mergeCell ref="B2:B7"/>
    <mergeCell ref="B8:B13"/>
    <mergeCell ref="B14:B19"/>
    <mergeCell ref="B20:B25"/>
    <mergeCell ref="B26:B31"/>
    <mergeCell ref="B34:B38"/>
    <mergeCell ref="B39:B43"/>
    <mergeCell ref="D34:D38"/>
    <mergeCell ref="D39:D43"/>
    <mergeCell ref="E34:E38"/>
    <mergeCell ref="E39:E43"/>
    <mergeCell ref="F34:F38"/>
    <mergeCell ref="F39:F43"/>
    <mergeCell ref="H2:H7"/>
    <mergeCell ref="H8:H13"/>
    <mergeCell ref="H14:H19"/>
    <mergeCell ref="H20:H25"/>
    <mergeCell ref="H26:H31"/>
    <mergeCell ref="H34:H38"/>
    <mergeCell ref="H39:H43"/>
    <mergeCell ref="J34:J38"/>
    <mergeCell ref="J39:J43"/>
    <mergeCell ref="K34:K38"/>
    <mergeCell ref="K39:K43"/>
    <mergeCell ref="L34:L38"/>
    <mergeCell ref="L39:L43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1"/>
  <sheetViews>
    <sheetView workbookViewId="0">
      <selection activeCell="N57" sqref="N57"/>
    </sheetView>
  </sheetViews>
  <sheetFormatPr defaultColWidth="9" defaultRowHeight="13.5" outlineLevelCol="5"/>
  <cols>
    <col min="5" max="6" width="14.125"/>
  </cols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" t="s">
        <v>22</v>
      </c>
      <c r="C2" s="4">
        <v>43.61</v>
      </c>
      <c r="D2" s="5">
        <f>AVERAGE(C2:C6)</f>
        <v>40.948</v>
      </c>
      <c r="E2" s="6">
        <f>STDEV(C2:C6)</f>
        <v>6.84136828419579</v>
      </c>
      <c r="F2" s="5">
        <f>E2/SQRT(COUNT(C2:C6))</f>
        <v>3.05955290851458</v>
      </c>
    </row>
    <row r="3" ht="15" spans="2:6">
      <c r="B3" s="3"/>
      <c r="C3" s="4">
        <v>51.43</v>
      </c>
      <c r="D3" s="5"/>
      <c r="E3" s="6"/>
      <c r="F3" s="5"/>
    </row>
    <row r="4" ht="15" spans="2:6">
      <c r="B4" s="3"/>
      <c r="C4" s="4">
        <v>33.92</v>
      </c>
      <c r="D4" s="5"/>
      <c r="E4" s="6"/>
      <c r="F4" s="5"/>
    </row>
    <row r="5" ht="15" spans="2:6">
      <c r="B5" s="3"/>
      <c r="C5" s="4">
        <v>38.93</v>
      </c>
      <c r="D5" s="5"/>
      <c r="E5" s="6"/>
      <c r="F5" s="5"/>
    </row>
    <row r="6" ht="15" spans="2:6">
      <c r="B6" s="3"/>
      <c r="C6" s="4">
        <v>36.85</v>
      </c>
      <c r="D6" s="5"/>
      <c r="E6" s="6"/>
      <c r="F6" s="5"/>
    </row>
    <row r="7" ht="15" spans="2:6">
      <c r="B7" s="3" t="s">
        <v>23</v>
      </c>
      <c r="C7" s="4">
        <v>16.28</v>
      </c>
      <c r="D7" s="5">
        <f>AVERAGE(C7:C11)</f>
        <v>16.162</v>
      </c>
      <c r="E7" s="6">
        <f>STDEV(C7:C11)</f>
        <v>2.65851838436374</v>
      </c>
      <c r="F7" s="5">
        <f>E7/SQRT(COUNT(C7:C11))</f>
        <v>1.18892556537405</v>
      </c>
    </row>
    <row r="8" ht="15" spans="2:6">
      <c r="B8" s="3"/>
      <c r="C8" s="4">
        <v>14.34</v>
      </c>
      <c r="D8" s="5"/>
      <c r="E8" s="6"/>
      <c r="F8" s="5"/>
    </row>
    <row r="9" ht="15" spans="2:6">
      <c r="B9" s="3"/>
      <c r="C9" s="4">
        <v>18.31</v>
      </c>
      <c r="D9" s="5"/>
      <c r="E9" s="6"/>
      <c r="F9" s="5"/>
    </row>
    <row r="10" ht="15" spans="2:6">
      <c r="B10" s="3"/>
      <c r="C10" s="4">
        <v>12.76</v>
      </c>
      <c r="D10" s="5"/>
      <c r="E10" s="6"/>
      <c r="F10" s="5"/>
    </row>
    <row r="11" ht="15" spans="2:6">
      <c r="B11" s="3"/>
      <c r="C11" s="4">
        <v>19.12</v>
      </c>
      <c r="D11" s="5"/>
      <c r="E11" s="6"/>
      <c r="F11" s="5"/>
    </row>
  </sheetData>
  <mergeCells count="8">
    <mergeCell ref="B2:B6"/>
    <mergeCell ref="B7:B11"/>
    <mergeCell ref="D2:D6"/>
    <mergeCell ref="D7:D11"/>
    <mergeCell ref="E2:E6"/>
    <mergeCell ref="E7:E11"/>
    <mergeCell ref="F2:F6"/>
    <mergeCell ref="F7:F11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1"/>
  <sheetViews>
    <sheetView workbookViewId="0">
      <selection activeCell="Q28" sqref="Q28:Q29"/>
    </sheetView>
  </sheetViews>
  <sheetFormatPr defaultColWidth="9" defaultRowHeight="13.5" outlineLevelCol="5"/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" t="s">
        <v>22</v>
      </c>
      <c r="C2" s="4">
        <v>39.36</v>
      </c>
      <c r="D2" s="5">
        <f>AVERAGE(C2:C6)</f>
        <v>35.222</v>
      </c>
      <c r="E2" s="6">
        <f>STDEV(C2:C6)</f>
        <v>6.12898197093122</v>
      </c>
      <c r="F2" s="5">
        <f>E2/SQRT(COUNT(C2:C6))</f>
        <v>2.74096406397457</v>
      </c>
    </row>
    <row r="3" ht="15" spans="2:6">
      <c r="B3" s="3"/>
      <c r="C3" s="4">
        <v>42.82</v>
      </c>
      <c r="D3" s="5"/>
      <c r="E3" s="6"/>
      <c r="F3" s="5"/>
    </row>
    <row r="4" ht="15" spans="2:6">
      <c r="B4" s="3"/>
      <c r="C4" s="4">
        <v>27.59</v>
      </c>
      <c r="D4" s="5"/>
      <c r="E4" s="6"/>
      <c r="F4" s="5"/>
    </row>
    <row r="5" ht="15" spans="2:6">
      <c r="B5" s="3"/>
      <c r="C5" s="4">
        <v>35.26</v>
      </c>
      <c r="D5" s="5"/>
      <c r="E5" s="6"/>
      <c r="F5" s="5"/>
    </row>
    <row r="6" ht="15" spans="2:6">
      <c r="B6" s="3"/>
      <c r="C6" s="4">
        <v>31.08</v>
      </c>
      <c r="D6" s="5"/>
      <c r="E6" s="6"/>
      <c r="F6" s="5"/>
    </row>
    <row r="7" ht="15" spans="2:6">
      <c r="B7" s="3" t="s">
        <v>23</v>
      </c>
      <c r="C7" s="4">
        <v>13.45</v>
      </c>
      <c r="D7" s="5">
        <f>AVERAGE(C7:C11)</f>
        <v>14.192</v>
      </c>
      <c r="E7" s="6">
        <f>STDEV(C7:C11)</f>
        <v>2.61734980466884</v>
      </c>
      <c r="F7" s="5">
        <f>E7/SQRT(COUNT(C7:C11))</f>
        <v>1.17051441682706</v>
      </c>
    </row>
    <row r="8" ht="15" spans="2:6">
      <c r="B8" s="3"/>
      <c r="C8" s="4">
        <v>15.45</v>
      </c>
      <c r="D8" s="5"/>
      <c r="E8" s="6"/>
      <c r="F8" s="5"/>
    </row>
    <row r="9" ht="15" spans="2:6">
      <c r="B9" s="3"/>
      <c r="C9" s="4">
        <v>17.23</v>
      </c>
      <c r="D9" s="5"/>
      <c r="E9" s="6"/>
      <c r="F9" s="5"/>
    </row>
    <row r="10" ht="15" spans="2:6">
      <c r="B10" s="3"/>
      <c r="C10" s="4">
        <v>10.21</v>
      </c>
      <c r="D10" s="5"/>
      <c r="E10" s="6"/>
      <c r="F10" s="5"/>
    </row>
    <row r="11" ht="15" spans="2:6">
      <c r="B11" s="3"/>
      <c r="C11" s="4">
        <v>14.62</v>
      </c>
      <c r="D11" s="5"/>
      <c r="E11" s="6"/>
      <c r="F11" s="5"/>
    </row>
  </sheetData>
  <mergeCells count="8">
    <mergeCell ref="B2:B6"/>
    <mergeCell ref="B7:B11"/>
    <mergeCell ref="D2:D6"/>
    <mergeCell ref="D7:D11"/>
    <mergeCell ref="E2:E6"/>
    <mergeCell ref="E7:E11"/>
    <mergeCell ref="F2:F6"/>
    <mergeCell ref="F7:F11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1"/>
  <sheetViews>
    <sheetView workbookViewId="0">
      <selection activeCell="Q56" sqref="Q56"/>
    </sheetView>
  </sheetViews>
  <sheetFormatPr defaultColWidth="9" defaultRowHeight="13.5" outlineLevelCol="5"/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" t="s">
        <v>22</v>
      </c>
      <c r="C2" s="4">
        <v>12.21</v>
      </c>
      <c r="D2" s="5">
        <f>AVERAGE(C2:C6)</f>
        <v>16.136</v>
      </c>
      <c r="E2" s="6">
        <f>STDEV(C2:C6)</f>
        <v>3.44753245089876</v>
      </c>
      <c r="F2" s="5">
        <f>E2/SQRT(COUNT(C2:C6))</f>
        <v>1.54178338296922</v>
      </c>
    </row>
    <row r="3" ht="15" spans="2:6">
      <c r="B3" s="3"/>
      <c r="C3" s="4">
        <v>15.67</v>
      </c>
      <c r="D3" s="5"/>
      <c r="E3" s="6"/>
      <c r="F3" s="5"/>
    </row>
    <row r="4" ht="15" spans="2:6">
      <c r="B4" s="3"/>
      <c r="C4" s="4">
        <v>14.23</v>
      </c>
      <c r="D4" s="5"/>
      <c r="E4" s="6"/>
      <c r="F4" s="5"/>
    </row>
    <row r="5" ht="15" spans="2:6">
      <c r="B5" s="3"/>
      <c r="C5" s="4">
        <v>21.34</v>
      </c>
      <c r="D5" s="5"/>
      <c r="E5" s="6"/>
      <c r="F5" s="5"/>
    </row>
    <row r="6" ht="15" spans="2:6">
      <c r="B6" s="3"/>
      <c r="C6" s="4">
        <v>17.23</v>
      </c>
      <c r="D6" s="5"/>
      <c r="E6" s="6"/>
      <c r="F6" s="5"/>
    </row>
    <row r="7" ht="15" spans="2:6">
      <c r="B7" s="3" t="s">
        <v>23</v>
      </c>
      <c r="C7" s="4">
        <v>73.34</v>
      </c>
      <c r="D7" s="5">
        <f>AVERAGE(C7:C11)</f>
        <v>60.388</v>
      </c>
      <c r="E7" s="6">
        <f>STDEV(C7:C11)</f>
        <v>11.6744623002518</v>
      </c>
      <c r="F7" s="5">
        <f>E7/SQRT(COUNT(C7:C11))</f>
        <v>5.22097826082431</v>
      </c>
    </row>
    <row r="8" ht="15" spans="2:6">
      <c r="B8" s="3"/>
      <c r="C8" s="4">
        <v>61.47</v>
      </c>
      <c r="D8" s="5"/>
      <c r="E8" s="6"/>
      <c r="F8" s="5"/>
    </row>
    <row r="9" ht="15" spans="2:6">
      <c r="B9" s="3"/>
      <c r="C9" s="4">
        <v>66.5</v>
      </c>
      <c r="D9" s="5"/>
      <c r="E9" s="6"/>
      <c r="F9" s="5"/>
    </row>
    <row r="10" ht="15" spans="2:6">
      <c r="B10" s="3"/>
      <c r="C10" s="4">
        <v>58.56</v>
      </c>
      <c r="D10" s="5"/>
      <c r="E10" s="6"/>
      <c r="F10" s="5"/>
    </row>
    <row r="11" ht="15" spans="2:6">
      <c r="B11" s="3"/>
      <c r="C11" s="4">
        <v>42.07</v>
      </c>
      <c r="D11" s="5"/>
      <c r="E11" s="6"/>
      <c r="F11" s="5"/>
    </row>
  </sheetData>
  <mergeCells count="8">
    <mergeCell ref="B2:B6"/>
    <mergeCell ref="B7:B11"/>
    <mergeCell ref="D2:D6"/>
    <mergeCell ref="D7:D11"/>
    <mergeCell ref="E2:E6"/>
    <mergeCell ref="E7:E11"/>
    <mergeCell ref="F2:F6"/>
    <mergeCell ref="F7:F11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1"/>
  <sheetViews>
    <sheetView workbookViewId="0">
      <selection activeCell="T59" sqref="T59:T60"/>
    </sheetView>
  </sheetViews>
  <sheetFormatPr defaultColWidth="9" defaultRowHeight="13.5" outlineLevelCol="5"/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" t="s">
        <v>22</v>
      </c>
      <c r="C2" s="4">
        <v>15.65</v>
      </c>
      <c r="D2" s="5">
        <f>AVERAGE(C2:C6)</f>
        <v>18.606</v>
      </c>
      <c r="E2" s="6">
        <f>STDEV(C2:C6)</f>
        <v>3.10442104103164</v>
      </c>
      <c r="F2" s="5">
        <f>E2/SQRT(COUNT(C2:C6))</f>
        <v>1.38833929570548</v>
      </c>
    </row>
    <row r="3" ht="15" spans="2:6">
      <c r="B3" s="3"/>
      <c r="C3" s="4">
        <v>18.34</v>
      </c>
      <c r="D3" s="5"/>
      <c r="E3" s="6"/>
      <c r="F3" s="5"/>
    </row>
    <row r="4" ht="15" spans="2:6">
      <c r="B4" s="3"/>
      <c r="C4" s="4">
        <v>16.22</v>
      </c>
      <c r="D4" s="5"/>
      <c r="E4" s="6"/>
      <c r="F4" s="5"/>
    </row>
    <row r="5" ht="15" spans="2:6">
      <c r="B5" s="3"/>
      <c r="C5" s="4">
        <v>23.45</v>
      </c>
      <c r="D5" s="5"/>
      <c r="E5" s="6"/>
      <c r="F5" s="5"/>
    </row>
    <row r="6" ht="15" spans="2:6">
      <c r="B6" s="3"/>
      <c r="C6" s="4">
        <v>19.37</v>
      </c>
      <c r="D6" s="5"/>
      <c r="E6" s="6"/>
      <c r="F6" s="5"/>
    </row>
    <row r="7" ht="15" spans="2:6">
      <c r="B7" s="3" t="s">
        <v>23</v>
      </c>
      <c r="C7" s="4">
        <v>76.4</v>
      </c>
      <c r="D7" s="5">
        <f>AVERAGE(C7:C11)</f>
        <v>62.482</v>
      </c>
      <c r="E7" s="6">
        <f>STDEV(C7:C11)</f>
        <v>10.9567248756186</v>
      </c>
      <c r="F7" s="5">
        <f>E7/SQRT(COUNT(C7:C11))</f>
        <v>4.89999632652924</v>
      </c>
    </row>
    <row r="8" ht="15" spans="2:6">
      <c r="B8" s="3"/>
      <c r="C8" s="4">
        <v>61.25</v>
      </c>
      <c r="D8" s="5"/>
      <c r="E8" s="6"/>
      <c r="F8" s="5"/>
    </row>
    <row r="9" ht="15" spans="2:6">
      <c r="B9" s="3"/>
      <c r="C9" s="4">
        <v>49.56</v>
      </c>
      <c r="D9" s="5"/>
      <c r="E9" s="6"/>
      <c r="F9" s="5"/>
    </row>
    <row r="10" ht="15" spans="2:6">
      <c r="B10" s="3"/>
      <c r="C10" s="4">
        <v>54.92</v>
      </c>
      <c r="D10" s="5"/>
      <c r="E10" s="6"/>
      <c r="F10" s="5"/>
    </row>
    <row r="11" ht="15" spans="2:6">
      <c r="B11" s="3"/>
      <c r="C11" s="4">
        <v>70.28</v>
      </c>
      <c r="D11" s="5"/>
      <c r="E11" s="6"/>
      <c r="F11" s="5"/>
    </row>
  </sheetData>
  <mergeCells count="8">
    <mergeCell ref="B2:B6"/>
    <mergeCell ref="B7:B11"/>
    <mergeCell ref="D2:D6"/>
    <mergeCell ref="D7:D11"/>
    <mergeCell ref="E2:E6"/>
    <mergeCell ref="E7:E11"/>
    <mergeCell ref="F2:F6"/>
    <mergeCell ref="F7:F11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67"/>
  <sheetViews>
    <sheetView workbookViewId="0">
      <selection activeCell="S38" sqref="$A1:$XFD1048576"/>
    </sheetView>
  </sheetViews>
  <sheetFormatPr defaultColWidth="9" defaultRowHeight="13.5"/>
  <cols>
    <col min="1" max="2" width="9" style="7"/>
    <col min="3" max="4" width="14.125" style="7"/>
    <col min="5" max="6" width="9" style="7"/>
    <col min="7" max="7" width="14.125" style="7" customWidth="1"/>
    <col min="8" max="9" width="14.125" style="7"/>
    <col min="10" max="10" width="15.375" style="7"/>
    <col min="11" max="11" width="9" style="82"/>
    <col min="12" max="16358" width="9" style="7"/>
  </cols>
  <sheetData>
    <row r="1" s="7" customFormat="1" ht="15" spans="1:14">
      <c r="A1" s="9" t="s">
        <v>0</v>
      </c>
      <c r="B1" s="9" t="s">
        <v>1</v>
      </c>
      <c r="C1" s="9" t="s">
        <v>2</v>
      </c>
      <c r="D1" s="9" t="s">
        <v>3</v>
      </c>
      <c r="E1" s="9" t="s">
        <v>0</v>
      </c>
      <c r="F1" s="9" t="s">
        <v>1</v>
      </c>
      <c r="G1" s="9" t="s">
        <v>2</v>
      </c>
      <c r="H1" s="9" t="s">
        <v>3</v>
      </c>
      <c r="I1" s="9"/>
      <c r="J1" s="9"/>
      <c r="K1" s="9" t="s">
        <v>4</v>
      </c>
      <c r="L1" s="16" t="s">
        <v>5</v>
      </c>
      <c r="M1" s="16" t="s">
        <v>6</v>
      </c>
      <c r="N1" s="17" t="s">
        <v>7</v>
      </c>
    </row>
    <row r="2" s="7" customFormat="1" ht="15" spans="1:14">
      <c r="A2" s="10" t="s">
        <v>8</v>
      </c>
      <c r="B2" s="10" t="s">
        <v>9</v>
      </c>
      <c r="C2" s="11">
        <v>25.7929753241314</v>
      </c>
      <c r="D2" s="12">
        <f>AVERAGE(C2:C4)</f>
        <v>26.45101824</v>
      </c>
      <c r="E2" s="10" t="str">
        <f t="shared" ref="E2:E65" si="0">A2</f>
        <v>Non-responders</v>
      </c>
      <c r="F2" s="10" t="s">
        <v>10</v>
      </c>
      <c r="G2" s="11">
        <v>20.7932727305774</v>
      </c>
      <c r="H2" s="12">
        <f>AVERAGE(G2:G4)</f>
        <v>20.34826585</v>
      </c>
      <c r="I2" s="18">
        <f>D2-H2</f>
        <v>6.10275239</v>
      </c>
      <c r="J2" s="12">
        <f>I2-I$2</f>
        <v>0</v>
      </c>
      <c r="K2" s="83">
        <f>POWER(2,-J2)</f>
        <v>1</v>
      </c>
      <c r="L2" s="20">
        <f>AVERAGE(K2:K31)</f>
        <v>1.00956494572517</v>
      </c>
      <c r="M2" s="21">
        <f>STDEV(K2:K31)</f>
        <v>0.284617909376651</v>
      </c>
      <c r="N2" s="22">
        <f>M2/SQRT(COUNT(K2:K31))</f>
        <v>0.0900040856505611</v>
      </c>
    </row>
    <row r="3" s="7" customFormat="1" ht="15" spans="1:14">
      <c r="A3" s="10" t="s">
        <v>8</v>
      </c>
      <c r="B3" s="10" t="s">
        <v>9</v>
      </c>
      <c r="C3" s="11">
        <v>28.8323882649805</v>
      </c>
      <c r="D3" s="13"/>
      <c r="E3" s="10" t="str">
        <f t="shared" si="0"/>
        <v>Non-responders</v>
      </c>
      <c r="F3" s="10" t="s">
        <v>10</v>
      </c>
      <c r="G3" s="11">
        <v>22.0984703600119</v>
      </c>
      <c r="H3" s="13"/>
      <c r="I3" s="23"/>
      <c r="J3" s="13"/>
      <c r="K3" s="84"/>
      <c r="L3" s="25"/>
      <c r="M3" s="26"/>
      <c r="N3" s="22"/>
    </row>
    <row r="4" s="7" customFormat="1" ht="15" spans="1:14">
      <c r="A4" s="10" t="s">
        <v>8</v>
      </c>
      <c r="B4" s="10" t="s">
        <v>9</v>
      </c>
      <c r="C4" s="11">
        <v>24.7276911308882</v>
      </c>
      <c r="D4" s="14"/>
      <c r="E4" s="10" t="str">
        <f t="shared" si="0"/>
        <v>Non-responders</v>
      </c>
      <c r="F4" s="10" t="s">
        <v>10</v>
      </c>
      <c r="G4" s="11">
        <v>18.1530544594108</v>
      </c>
      <c r="H4" s="14"/>
      <c r="I4" s="27"/>
      <c r="J4" s="14"/>
      <c r="K4" s="85"/>
      <c r="L4" s="25"/>
      <c r="M4" s="26"/>
      <c r="N4" s="22"/>
    </row>
    <row r="5" s="7" customFormat="1" ht="15" spans="1:14">
      <c r="A5" s="10" t="s">
        <v>8</v>
      </c>
      <c r="B5" s="10" t="s">
        <v>9</v>
      </c>
      <c r="C5" s="11">
        <v>24.8928363373116</v>
      </c>
      <c r="D5" s="12">
        <f>AVERAGE(C5:C7)</f>
        <v>27.12187065</v>
      </c>
      <c r="E5" s="10" t="str">
        <f t="shared" si="0"/>
        <v>Non-responders</v>
      </c>
      <c r="F5" s="10" t="s">
        <v>10</v>
      </c>
      <c r="G5" s="11">
        <v>18.9680012159623</v>
      </c>
      <c r="H5" s="12">
        <f>AVERAGE(G5:G7)</f>
        <v>20.88812381</v>
      </c>
      <c r="I5" s="18">
        <f>D5-H5</f>
        <v>6.23374684000002</v>
      </c>
      <c r="J5" s="12">
        <f>I5-I$2</f>
        <v>0.130994450000021</v>
      </c>
      <c r="K5" s="83">
        <f>POWER(2,-J5)</f>
        <v>0.913201763062133</v>
      </c>
      <c r="L5" s="25"/>
      <c r="M5" s="26"/>
      <c r="N5" s="22"/>
    </row>
    <row r="6" s="7" customFormat="1" ht="15" spans="1:14">
      <c r="A6" s="10" t="s">
        <v>8</v>
      </c>
      <c r="B6" s="10" t="s">
        <v>9</v>
      </c>
      <c r="C6" s="11">
        <v>27.9606079581988</v>
      </c>
      <c r="D6" s="13"/>
      <c r="E6" s="10" t="str">
        <f t="shared" si="0"/>
        <v>Non-responders</v>
      </c>
      <c r="F6" s="10" t="s">
        <v>10</v>
      </c>
      <c r="G6" s="11">
        <v>22.8666873985723</v>
      </c>
      <c r="H6" s="13"/>
      <c r="I6" s="23"/>
      <c r="J6" s="13"/>
      <c r="K6" s="84"/>
      <c r="L6" s="25"/>
      <c r="M6" s="26"/>
      <c r="N6" s="22"/>
    </row>
    <row r="7" s="7" customFormat="1" ht="15" spans="1:14">
      <c r="A7" s="10" t="s">
        <v>8</v>
      </c>
      <c r="B7" s="10" t="s">
        <v>9</v>
      </c>
      <c r="C7" s="11">
        <v>28.5121676544897</v>
      </c>
      <c r="D7" s="14"/>
      <c r="E7" s="10" t="str">
        <f t="shared" si="0"/>
        <v>Non-responders</v>
      </c>
      <c r="F7" s="10" t="s">
        <v>10</v>
      </c>
      <c r="G7" s="11">
        <v>20.8296828154654</v>
      </c>
      <c r="H7" s="14"/>
      <c r="I7" s="27"/>
      <c r="J7" s="14"/>
      <c r="K7" s="85"/>
      <c r="L7" s="25"/>
      <c r="M7" s="26"/>
      <c r="N7" s="22"/>
    </row>
    <row r="8" s="7" customFormat="1" ht="15" spans="1:14">
      <c r="A8" s="10" t="s">
        <v>8</v>
      </c>
      <c r="B8" s="10" t="s">
        <v>9</v>
      </c>
      <c r="C8" s="11">
        <v>26.2281567378133</v>
      </c>
      <c r="D8" s="12">
        <f>AVERAGE(C8:C10)</f>
        <v>26.76200562</v>
      </c>
      <c r="E8" s="10" t="str">
        <f t="shared" si="0"/>
        <v>Non-responders</v>
      </c>
      <c r="F8" s="10" t="s">
        <v>10</v>
      </c>
      <c r="G8" s="11">
        <v>23.1919694104322</v>
      </c>
      <c r="H8" s="12">
        <f>AVERAGE(G8:G10)</f>
        <v>21.01685729</v>
      </c>
      <c r="I8" s="18">
        <f>D8-H8</f>
        <v>5.74514833</v>
      </c>
      <c r="J8" s="12">
        <f>I8-I$2</f>
        <v>-0.357604060000003</v>
      </c>
      <c r="K8" s="83">
        <f>POWER(2,-J8)</f>
        <v>1.28129623094935</v>
      </c>
      <c r="L8" s="25"/>
      <c r="M8" s="26"/>
      <c r="N8" s="22"/>
    </row>
    <row r="9" s="7" customFormat="1" ht="15" spans="1:14">
      <c r="A9" s="10" t="s">
        <v>8</v>
      </c>
      <c r="B9" s="10" t="s">
        <v>9</v>
      </c>
      <c r="C9" s="11">
        <v>28.9644801194078</v>
      </c>
      <c r="D9" s="13"/>
      <c r="E9" s="10" t="str">
        <f t="shared" si="0"/>
        <v>Non-responders</v>
      </c>
      <c r="F9" s="10" t="s">
        <v>10</v>
      </c>
      <c r="G9" s="11">
        <v>20.5059861070451</v>
      </c>
      <c r="H9" s="13"/>
      <c r="I9" s="23"/>
      <c r="J9" s="13"/>
      <c r="K9" s="84"/>
      <c r="L9" s="25"/>
      <c r="M9" s="26"/>
      <c r="N9" s="22"/>
    </row>
    <row r="10" s="7" customFormat="1" ht="15" spans="1:14">
      <c r="A10" s="10" t="s">
        <v>8</v>
      </c>
      <c r="B10" s="10" t="s">
        <v>9</v>
      </c>
      <c r="C10" s="11">
        <v>25.0933800027789</v>
      </c>
      <c r="D10" s="14"/>
      <c r="E10" s="10" t="str">
        <f t="shared" si="0"/>
        <v>Non-responders</v>
      </c>
      <c r="F10" s="10" t="s">
        <v>10</v>
      </c>
      <c r="G10" s="11">
        <v>19.3526163525227</v>
      </c>
      <c r="H10" s="14"/>
      <c r="I10" s="27"/>
      <c r="J10" s="14"/>
      <c r="K10" s="85"/>
      <c r="L10" s="25"/>
      <c r="M10" s="26"/>
      <c r="N10" s="22"/>
    </row>
    <row r="11" s="7" customFormat="1" ht="15" spans="1:14">
      <c r="A11" s="10" t="s">
        <v>8</v>
      </c>
      <c r="B11" s="10" t="s">
        <v>9</v>
      </c>
      <c r="C11" s="11">
        <v>26.6946918827679</v>
      </c>
      <c r="D11" s="12">
        <f>AVERAGE(C11:C13)</f>
        <v>26.51897338</v>
      </c>
      <c r="E11" s="10" t="str">
        <f t="shared" si="0"/>
        <v>Non-responders</v>
      </c>
      <c r="F11" s="10" t="s">
        <v>10</v>
      </c>
      <c r="G11" s="11">
        <v>20.5349142157591</v>
      </c>
      <c r="H11" s="12">
        <f>AVERAGE(G11:G13)</f>
        <v>20.44207091</v>
      </c>
      <c r="I11" s="18">
        <f>D11-H11</f>
        <v>6.07690246999999</v>
      </c>
      <c r="J11" s="12">
        <f>I11-I$2</f>
        <v>-0.025849920000006</v>
      </c>
      <c r="K11" s="83">
        <f>POWER(2,-J11)</f>
        <v>1.01807928598344</v>
      </c>
      <c r="L11" s="25"/>
      <c r="M11" s="26"/>
      <c r="N11" s="22"/>
    </row>
    <row r="12" s="7" customFormat="1" ht="15" spans="1:14">
      <c r="A12" s="10" t="s">
        <v>8</v>
      </c>
      <c r="B12" s="10" t="s">
        <v>9</v>
      </c>
      <c r="C12" s="11">
        <v>28.445373857608</v>
      </c>
      <c r="D12" s="13"/>
      <c r="E12" s="10" t="str">
        <f t="shared" si="0"/>
        <v>Non-responders</v>
      </c>
      <c r="F12" s="10" t="s">
        <v>10</v>
      </c>
      <c r="G12" s="11">
        <v>18.3272114189363</v>
      </c>
      <c r="H12" s="13"/>
      <c r="I12" s="23"/>
      <c r="J12" s="13"/>
      <c r="K12" s="84"/>
      <c r="L12" s="25"/>
      <c r="M12" s="26"/>
      <c r="N12" s="22"/>
    </row>
    <row r="13" s="7" customFormat="1" ht="15" spans="1:14">
      <c r="A13" s="10" t="s">
        <v>8</v>
      </c>
      <c r="B13" s="10" t="s">
        <v>9</v>
      </c>
      <c r="C13" s="11">
        <v>24.4168543996241</v>
      </c>
      <c r="D13" s="14"/>
      <c r="E13" s="10" t="str">
        <f t="shared" si="0"/>
        <v>Non-responders</v>
      </c>
      <c r="F13" s="10" t="s">
        <v>10</v>
      </c>
      <c r="G13" s="11">
        <v>22.4640870953046</v>
      </c>
      <c r="H13" s="14"/>
      <c r="I13" s="27"/>
      <c r="J13" s="14"/>
      <c r="K13" s="85"/>
      <c r="L13" s="25"/>
      <c r="M13" s="26"/>
      <c r="N13" s="22"/>
    </row>
    <row r="14" s="7" customFormat="1" ht="15" spans="1:14">
      <c r="A14" s="10" t="s">
        <v>8</v>
      </c>
      <c r="B14" s="10" t="s">
        <v>9</v>
      </c>
      <c r="C14" s="11">
        <v>25.035940995397</v>
      </c>
      <c r="D14" s="12">
        <f>AVERAGE(C14:C16)</f>
        <v>26.10970058</v>
      </c>
      <c r="E14" s="10" t="str">
        <f t="shared" si="0"/>
        <v>Non-responders</v>
      </c>
      <c r="F14" s="10" t="s">
        <v>10</v>
      </c>
      <c r="G14" s="11">
        <v>22.0124370277939</v>
      </c>
      <c r="H14" s="12">
        <f>AVERAGE(G14:G16)</f>
        <v>20.58279133</v>
      </c>
      <c r="I14" s="18">
        <f>D14-H14</f>
        <v>5.52690925000001</v>
      </c>
      <c r="J14" s="12">
        <f>I14-I$2</f>
        <v>-0.575843139999989</v>
      </c>
      <c r="K14" s="83">
        <f>POWER(2,-J14)</f>
        <v>1.49054831504214</v>
      </c>
      <c r="L14" s="25"/>
      <c r="M14" s="26"/>
      <c r="N14" s="22"/>
    </row>
    <row r="15" s="7" customFormat="1" ht="15" spans="1:14">
      <c r="A15" s="10" t="s">
        <v>8</v>
      </c>
      <c r="B15" s="10" t="s">
        <v>9</v>
      </c>
      <c r="C15" s="11">
        <v>24.9325849621983</v>
      </c>
      <c r="D15" s="13"/>
      <c r="E15" s="10" t="str">
        <f t="shared" si="0"/>
        <v>Non-responders</v>
      </c>
      <c r="F15" s="10" t="s">
        <v>10</v>
      </c>
      <c r="G15" s="11">
        <v>18.3744207302479</v>
      </c>
      <c r="H15" s="13"/>
      <c r="I15" s="23"/>
      <c r="J15" s="13"/>
      <c r="K15" s="84"/>
      <c r="L15" s="25"/>
      <c r="M15" s="26"/>
      <c r="N15" s="22"/>
    </row>
    <row r="16" s="7" customFormat="1" ht="15" spans="1:14">
      <c r="A16" s="10" t="s">
        <v>8</v>
      </c>
      <c r="B16" s="10" t="s">
        <v>9</v>
      </c>
      <c r="C16" s="11">
        <v>28.3605757824047</v>
      </c>
      <c r="D16" s="14"/>
      <c r="E16" s="10" t="str">
        <f t="shared" si="0"/>
        <v>Non-responders</v>
      </c>
      <c r="F16" s="10" t="s">
        <v>10</v>
      </c>
      <c r="G16" s="11">
        <v>21.3615162319582</v>
      </c>
      <c r="H16" s="14"/>
      <c r="I16" s="27"/>
      <c r="J16" s="14"/>
      <c r="K16" s="85"/>
      <c r="L16" s="25"/>
      <c r="M16" s="26"/>
      <c r="N16" s="22"/>
    </row>
    <row r="17" s="7" customFormat="1" ht="15" spans="1:14">
      <c r="A17" s="10" t="s">
        <v>8</v>
      </c>
      <c r="B17" s="10" t="s">
        <v>9</v>
      </c>
      <c r="C17" s="11">
        <v>26.3502379719851</v>
      </c>
      <c r="D17" s="12">
        <f>AVERAGE(C17:C19)</f>
        <v>25.69594026</v>
      </c>
      <c r="E17" s="10" t="str">
        <f t="shared" si="0"/>
        <v>Non-responders</v>
      </c>
      <c r="F17" s="10" t="s">
        <v>10</v>
      </c>
      <c r="G17" s="11">
        <v>18.4193573495725</v>
      </c>
      <c r="H17" s="12">
        <f>AVERAGE(G17:G19)</f>
        <v>19.76236722</v>
      </c>
      <c r="I17" s="18">
        <f>D17-H17</f>
        <v>5.93357303999997</v>
      </c>
      <c r="J17" s="12">
        <f>I17-I$2</f>
        <v>-0.169179350000032</v>
      </c>
      <c r="K17" s="83">
        <f>POWER(2,-J17)</f>
        <v>1.12441869826548</v>
      </c>
      <c r="L17" s="25"/>
      <c r="M17" s="26"/>
      <c r="N17" s="22"/>
    </row>
    <row r="18" s="7" customFormat="1" ht="15" spans="1:14">
      <c r="A18" s="10" t="s">
        <v>8</v>
      </c>
      <c r="B18" s="10" t="s">
        <v>9</v>
      </c>
      <c r="C18" s="11">
        <v>27.3076882238687</v>
      </c>
      <c r="D18" s="13"/>
      <c r="E18" s="10" t="str">
        <f t="shared" si="0"/>
        <v>Non-responders</v>
      </c>
      <c r="F18" s="10" t="s">
        <v>10</v>
      </c>
      <c r="G18" s="11">
        <v>18.8191451300016</v>
      </c>
      <c r="H18" s="13"/>
      <c r="I18" s="23"/>
      <c r="J18" s="13"/>
      <c r="K18" s="84"/>
      <c r="L18" s="25"/>
      <c r="M18" s="26"/>
      <c r="N18" s="22"/>
    </row>
    <row r="19" s="7" customFormat="1" ht="15" spans="1:14">
      <c r="A19" s="10" t="s">
        <v>8</v>
      </c>
      <c r="B19" s="10" t="s">
        <v>9</v>
      </c>
      <c r="C19" s="11">
        <v>23.4298945841461</v>
      </c>
      <c r="D19" s="14"/>
      <c r="E19" s="10" t="str">
        <f t="shared" si="0"/>
        <v>Non-responders</v>
      </c>
      <c r="F19" s="10" t="s">
        <v>10</v>
      </c>
      <c r="G19" s="11">
        <v>22.048599180426</v>
      </c>
      <c r="H19" s="14"/>
      <c r="I19" s="27"/>
      <c r="J19" s="14"/>
      <c r="K19" s="85"/>
      <c r="L19" s="25"/>
      <c r="M19" s="26"/>
      <c r="N19" s="22"/>
    </row>
    <row r="20" s="7" customFormat="1" ht="15" spans="1:14">
      <c r="A20" s="10" t="s">
        <v>8</v>
      </c>
      <c r="B20" s="10" t="s">
        <v>9</v>
      </c>
      <c r="C20" s="10">
        <v>26.6597499639087</v>
      </c>
      <c r="D20" s="12">
        <f>AVERAGE(C20:C22)</f>
        <v>24.62113712</v>
      </c>
      <c r="E20" s="10" t="str">
        <f t="shared" si="0"/>
        <v>Non-responders</v>
      </c>
      <c r="F20" s="10" t="s">
        <v>10</v>
      </c>
      <c r="G20" s="10">
        <v>20.2485475440767</v>
      </c>
      <c r="H20" s="12">
        <f>AVERAGE(G20:G22)</f>
        <v>18.13172868</v>
      </c>
      <c r="I20" s="18">
        <f>D20-H20</f>
        <v>6.48940844000002</v>
      </c>
      <c r="J20" s="12">
        <f>I20-I$2</f>
        <v>0.386656050000017</v>
      </c>
      <c r="K20" s="83">
        <f>POWER(2,-J20)</f>
        <v>0.764900475576998</v>
      </c>
      <c r="L20" s="25"/>
      <c r="M20" s="26"/>
      <c r="N20" s="22"/>
    </row>
    <row r="21" s="7" customFormat="1" ht="15" spans="1:14">
      <c r="A21" s="10" t="s">
        <v>8</v>
      </c>
      <c r="B21" s="10" t="s">
        <v>9</v>
      </c>
      <c r="C21" s="10">
        <v>24.7754759828263</v>
      </c>
      <c r="D21" s="13"/>
      <c r="E21" s="10" t="str">
        <f t="shared" si="0"/>
        <v>Non-responders</v>
      </c>
      <c r="F21" s="10" t="s">
        <v>10</v>
      </c>
      <c r="G21" s="10">
        <v>17.9216755543074</v>
      </c>
      <c r="H21" s="13"/>
      <c r="I21" s="23"/>
      <c r="J21" s="13"/>
      <c r="K21" s="84"/>
      <c r="L21" s="25"/>
      <c r="M21" s="26"/>
      <c r="N21" s="22"/>
    </row>
    <row r="22" s="7" customFormat="1" ht="15" spans="1:14">
      <c r="A22" s="10" t="s">
        <v>8</v>
      </c>
      <c r="B22" s="10" t="s">
        <v>9</v>
      </c>
      <c r="C22" s="10">
        <v>22.428185413265</v>
      </c>
      <c r="D22" s="14"/>
      <c r="E22" s="10" t="str">
        <f t="shared" si="0"/>
        <v>Non-responders</v>
      </c>
      <c r="F22" s="10" t="s">
        <v>10</v>
      </c>
      <c r="G22" s="10">
        <v>16.2249629416159</v>
      </c>
      <c r="H22" s="14"/>
      <c r="I22" s="27"/>
      <c r="J22" s="14"/>
      <c r="K22" s="85"/>
      <c r="L22" s="25"/>
      <c r="M22" s="26"/>
      <c r="N22" s="29"/>
    </row>
    <row r="23" s="7" customFormat="1" ht="15" spans="1:14">
      <c r="A23" s="10" t="s">
        <v>8</v>
      </c>
      <c r="B23" s="10" t="s">
        <v>9</v>
      </c>
      <c r="C23" s="10">
        <v>27.5169136232558</v>
      </c>
      <c r="D23" s="12">
        <f>AVERAGE(C23:C25)</f>
        <v>27.35150677</v>
      </c>
      <c r="E23" s="10" t="str">
        <f t="shared" si="0"/>
        <v>Non-responders</v>
      </c>
      <c r="F23" s="10" t="s">
        <v>10</v>
      </c>
      <c r="G23" s="10">
        <v>17.8190943040707</v>
      </c>
      <c r="H23" s="12">
        <f>AVERAGE(G23:G25)</f>
        <v>20.19994144</v>
      </c>
      <c r="I23" s="18">
        <f>D23-H23</f>
        <v>7.15156533000001</v>
      </c>
      <c r="J23" s="12">
        <f>I23-I$2</f>
        <v>1.04881294000001</v>
      </c>
      <c r="K23" s="83">
        <f>POWER(2,-J23)</f>
        <v>0.48336571772245</v>
      </c>
      <c r="L23" s="25"/>
      <c r="M23" s="26"/>
      <c r="N23" s="29"/>
    </row>
    <row r="24" s="7" customFormat="1" ht="15" spans="1:14">
      <c r="A24" s="10" t="s">
        <v>8</v>
      </c>
      <c r="B24" s="10" t="s">
        <v>9</v>
      </c>
      <c r="C24" s="10">
        <v>25.2639142118558</v>
      </c>
      <c r="D24" s="13"/>
      <c r="E24" s="10" t="str">
        <f t="shared" si="0"/>
        <v>Non-responders</v>
      </c>
      <c r="F24" s="10" t="s">
        <v>10</v>
      </c>
      <c r="G24" s="10">
        <v>21.2071296770289</v>
      </c>
      <c r="H24" s="13"/>
      <c r="I24" s="23"/>
      <c r="J24" s="13"/>
      <c r="K24" s="84"/>
      <c r="L24" s="25"/>
      <c r="M24" s="26"/>
      <c r="N24" s="29"/>
    </row>
    <row r="25" s="7" customFormat="1" ht="15" spans="1:14">
      <c r="A25" s="10" t="s">
        <v>8</v>
      </c>
      <c r="B25" s="10" t="s">
        <v>9</v>
      </c>
      <c r="C25" s="10">
        <v>29.2736924748883</v>
      </c>
      <c r="D25" s="14"/>
      <c r="E25" s="10" t="str">
        <f t="shared" si="0"/>
        <v>Non-responders</v>
      </c>
      <c r="F25" s="10" t="s">
        <v>10</v>
      </c>
      <c r="G25" s="10">
        <v>21.5736003389003</v>
      </c>
      <c r="H25" s="14"/>
      <c r="I25" s="27"/>
      <c r="J25" s="14"/>
      <c r="K25" s="85"/>
      <c r="L25" s="25"/>
      <c r="M25" s="26"/>
      <c r="N25" s="29"/>
    </row>
    <row r="26" s="7" customFormat="1" ht="15" spans="1:14">
      <c r="A26" s="10" t="s">
        <v>8</v>
      </c>
      <c r="B26" s="10" t="s">
        <v>9</v>
      </c>
      <c r="C26" s="10">
        <v>24.6430609574384</v>
      </c>
      <c r="D26" s="12">
        <f>AVERAGE(C26:C28)</f>
        <v>26.7359057</v>
      </c>
      <c r="E26" s="10" t="str">
        <f t="shared" si="0"/>
        <v>Non-responders</v>
      </c>
      <c r="F26" s="10" t="s">
        <v>10</v>
      </c>
      <c r="G26" s="10">
        <v>20.7474556084485</v>
      </c>
      <c r="H26" s="12">
        <f>AVERAGE(G26:G28)</f>
        <v>20.36493249</v>
      </c>
      <c r="I26" s="18">
        <f>D26-H26</f>
        <v>6.37097321000001</v>
      </c>
      <c r="J26" s="12">
        <f>I26-I$2</f>
        <v>0.268220820000014</v>
      </c>
      <c r="K26" s="83">
        <f>POWER(2,-J26)</f>
        <v>0.830342921444962</v>
      </c>
      <c r="L26" s="25"/>
      <c r="M26" s="26"/>
      <c r="N26" s="29"/>
    </row>
    <row r="27" s="7" customFormat="1" ht="15" spans="1:14">
      <c r="A27" s="10" t="s">
        <v>8</v>
      </c>
      <c r="B27" s="10" t="s">
        <v>9</v>
      </c>
      <c r="C27" s="10">
        <v>26.8032465309333</v>
      </c>
      <c r="D27" s="13"/>
      <c r="E27" s="10" t="str">
        <f t="shared" si="0"/>
        <v>Non-responders</v>
      </c>
      <c r="F27" s="10" t="s">
        <v>10</v>
      </c>
      <c r="G27" s="10">
        <v>18.3129299364702</v>
      </c>
      <c r="H27" s="13"/>
      <c r="I27" s="23"/>
      <c r="J27" s="13"/>
      <c r="K27" s="84"/>
      <c r="L27" s="25"/>
      <c r="M27" s="26"/>
      <c r="N27" s="29"/>
    </row>
    <row r="28" s="7" customFormat="1" ht="15" spans="1:14">
      <c r="A28" s="10" t="s">
        <v>8</v>
      </c>
      <c r="B28" s="10" t="s">
        <v>9</v>
      </c>
      <c r="C28" s="10">
        <v>28.7614096116283</v>
      </c>
      <c r="D28" s="14"/>
      <c r="E28" s="10" t="str">
        <f t="shared" si="0"/>
        <v>Non-responders</v>
      </c>
      <c r="F28" s="10" t="s">
        <v>10</v>
      </c>
      <c r="G28" s="10">
        <v>22.0344119250813</v>
      </c>
      <c r="H28" s="14"/>
      <c r="I28" s="27"/>
      <c r="J28" s="14"/>
      <c r="K28" s="85"/>
      <c r="L28" s="25"/>
      <c r="M28" s="26"/>
      <c r="N28" s="29"/>
    </row>
    <row r="29" s="7" customFormat="1" ht="15" spans="1:14">
      <c r="A29" s="10" t="s">
        <v>8</v>
      </c>
      <c r="B29" s="10" t="s">
        <v>9</v>
      </c>
      <c r="C29" s="10">
        <v>27.9531328408024</v>
      </c>
      <c r="D29" s="12">
        <f>AVERAGE(C29:C31)</f>
        <v>25.86479669</v>
      </c>
      <c r="E29" s="10" t="str">
        <f t="shared" si="0"/>
        <v>Non-responders</v>
      </c>
      <c r="F29" s="10" t="s">
        <v>10</v>
      </c>
      <c r="G29" s="10">
        <v>21.4706440782259</v>
      </c>
      <c r="H29" s="12">
        <f>AVERAGE(G29:G31)</f>
        <v>20.01239478</v>
      </c>
      <c r="I29" s="18">
        <f>D29-H29</f>
        <v>5.85240191</v>
      </c>
      <c r="J29" s="12">
        <f>I29-I$2</f>
        <v>-0.250350480000002</v>
      </c>
      <c r="K29" s="83">
        <f>POWER(2,-J29)</f>
        <v>1.18949604920478</v>
      </c>
      <c r="L29" s="25"/>
      <c r="M29" s="26"/>
      <c r="N29" s="29"/>
    </row>
    <row r="30" s="7" customFormat="1" ht="15" spans="1:14">
      <c r="A30" s="10" t="s">
        <v>8</v>
      </c>
      <c r="B30" s="10" t="s">
        <v>9</v>
      </c>
      <c r="C30" s="10">
        <v>25.5761013744908</v>
      </c>
      <c r="D30" s="13"/>
      <c r="E30" s="10" t="str">
        <f t="shared" si="0"/>
        <v>Non-responders</v>
      </c>
      <c r="F30" s="10" t="s">
        <v>10</v>
      </c>
      <c r="G30" s="10">
        <v>20.7161803647006</v>
      </c>
      <c r="H30" s="13"/>
      <c r="I30" s="23"/>
      <c r="J30" s="13"/>
      <c r="K30" s="84"/>
      <c r="L30" s="25"/>
      <c r="M30" s="26"/>
      <c r="N30" s="29"/>
    </row>
    <row r="31" s="7" customFormat="1" ht="15" spans="1:14">
      <c r="A31" s="10" t="s">
        <v>8</v>
      </c>
      <c r="B31" s="10" t="s">
        <v>9</v>
      </c>
      <c r="C31" s="10">
        <v>24.0651558547068</v>
      </c>
      <c r="D31" s="14"/>
      <c r="E31" s="10" t="str">
        <f t="shared" si="0"/>
        <v>Non-responders</v>
      </c>
      <c r="F31" s="10" t="s">
        <v>10</v>
      </c>
      <c r="G31" s="10">
        <v>17.8503598970735</v>
      </c>
      <c r="H31" s="14"/>
      <c r="I31" s="27"/>
      <c r="J31" s="14"/>
      <c r="K31" s="85"/>
      <c r="L31" s="30"/>
      <c r="M31" s="31"/>
      <c r="N31" s="29"/>
    </row>
    <row r="32" s="7" customFormat="1" ht="15" spans="1:14">
      <c r="A32" s="10" t="s">
        <v>11</v>
      </c>
      <c r="B32" s="10" t="s">
        <v>9</v>
      </c>
      <c r="C32" s="11">
        <v>27.9558105249155</v>
      </c>
      <c r="D32" s="12">
        <f>AVERAGE(C32:C34)</f>
        <v>28.9952051</v>
      </c>
      <c r="E32" s="10" t="str">
        <f t="shared" si="0"/>
        <v>Responders</v>
      </c>
      <c r="F32" s="10" t="s">
        <v>10</v>
      </c>
      <c r="G32" s="11">
        <v>22.274662096555</v>
      </c>
      <c r="H32" s="12">
        <f>AVERAGE(G32:G34)</f>
        <v>20.46080373</v>
      </c>
      <c r="I32" s="18">
        <f>D32-H32</f>
        <v>8.53440137000001</v>
      </c>
      <c r="J32" s="12">
        <f>I32-I$2</f>
        <v>2.43164898000001</v>
      </c>
      <c r="K32" s="86">
        <f>POWER(2,-J32)</f>
        <v>0.185353468818215</v>
      </c>
      <c r="L32" s="33">
        <f>AVERAGE(K32:K67)</f>
        <v>0.280007034951557</v>
      </c>
      <c r="M32" s="33">
        <f>STDEV(K32:K67)</f>
        <v>0.103911364313123</v>
      </c>
      <c r="N32" s="22">
        <f>M32/SQRT(COUNT(K32:K67))</f>
        <v>0.0299966270790215</v>
      </c>
    </row>
    <row r="33" s="7" customFormat="1" ht="15" spans="1:14">
      <c r="A33" s="10" t="s">
        <v>11</v>
      </c>
      <c r="B33" s="10" t="s">
        <v>9</v>
      </c>
      <c r="C33" s="11">
        <v>31.4343148465942</v>
      </c>
      <c r="D33" s="13"/>
      <c r="E33" s="10" t="str">
        <f t="shared" si="0"/>
        <v>Responders</v>
      </c>
      <c r="F33" s="10" t="s">
        <v>10</v>
      </c>
      <c r="G33" s="11">
        <v>20.8554268390099</v>
      </c>
      <c r="H33" s="13"/>
      <c r="I33" s="23"/>
      <c r="J33" s="13"/>
      <c r="K33" s="87"/>
      <c r="L33" s="33"/>
      <c r="M33" s="33"/>
      <c r="N33" s="22"/>
    </row>
    <row r="34" s="7" customFormat="1" ht="15" spans="1:14">
      <c r="A34" s="10" t="s">
        <v>11</v>
      </c>
      <c r="B34" s="10" t="s">
        <v>9</v>
      </c>
      <c r="C34" s="11">
        <v>27.5954899284903</v>
      </c>
      <c r="D34" s="14"/>
      <c r="E34" s="10" t="str">
        <f t="shared" si="0"/>
        <v>Responders</v>
      </c>
      <c r="F34" s="10" t="s">
        <v>10</v>
      </c>
      <c r="G34" s="11">
        <v>18.252322254435</v>
      </c>
      <c r="H34" s="14"/>
      <c r="I34" s="27"/>
      <c r="J34" s="14"/>
      <c r="K34" s="88"/>
      <c r="L34" s="33"/>
      <c r="M34" s="33"/>
      <c r="N34" s="22"/>
    </row>
    <row r="35" s="7" customFormat="1" ht="15" spans="1:14">
      <c r="A35" s="10" t="s">
        <v>11</v>
      </c>
      <c r="B35" s="10" t="s">
        <v>9</v>
      </c>
      <c r="C35" s="11">
        <v>26.5153087749773</v>
      </c>
      <c r="D35" s="12">
        <f>AVERAGE(C35:C37)</f>
        <v>28.85054464</v>
      </c>
      <c r="E35" s="10" t="str">
        <f t="shared" si="0"/>
        <v>Responders</v>
      </c>
      <c r="F35" s="10" t="s">
        <v>10</v>
      </c>
      <c r="G35" s="11">
        <v>20.3550719327161</v>
      </c>
      <c r="H35" s="12">
        <f>AVERAGE(G35:G37)</f>
        <v>20.8057285</v>
      </c>
      <c r="I35" s="18">
        <f>D35-H35</f>
        <v>8.04481614000001</v>
      </c>
      <c r="J35" s="12">
        <f>I35-I$2</f>
        <v>1.94206375000001</v>
      </c>
      <c r="K35" s="86">
        <f>POWER(2,-J35)</f>
        <v>0.260243899474967</v>
      </c>
      <c r="L35" s="33"/>
      <c r="M35" s="33"/>
      <c r="N35" s="22"/>
    </row>
    <row r="36" s="7" customFormat="1" ht="15" spans="1:14">
      <c r="A36" s="10" t="s">
        <v>11</v>
      </c>
      <c r="B36" s="10" t="s">
        <v>9</v>
      </c>
      <c r="C36" s="11">
        <v>30.193961011167</v>
      </c>
      <c r="D36" s="13"/>
      <c r="E36" s="10" t="str">
        <f t="shared" si="0"/>
        <v>Responders</v>
      </c>
      <c r="F36" s="10" t="s">
        <v>10</v>
      </c>
      <c r="G36" s="11">
        <v>19.1511414946534</v>
      </c>
      <c r="H36" s="13"/>
      <c r="I36" s="23"/>
      <c r="J36" s="13"/>
      <c r="K36" s="87"/>
      <c r="L36" s="33"/>
      <c r="M36" s="33"/>
      <c r="N36" s="22"/>
    </row>
    <row r="37" s="7" customFormat="1" ht="15" spans="1:14">
      <c r="A37" s="10" t="s">
        <v>11</v>
      </c>
      <c r="B37" s="10" t="s">
        <v>9</v>
      </c>
      <c r="C37" s="11">
        <v>29.8423641338557</v>
      </c>
      <c r="D37" s="14"/>
      <c r="E37" s="10" t="str">
        <f t="shared" si="0"/>
        <v>Responders</v>
      </c>
      <c r="F37" s="10" t="s">
        <v>10</v>
      </c>
      <c r="G37" s="11">
        <v>22.9109720726305</v>
      </c>
      <c r="H37" s="14"/>
      <c r="I37" s="27"/>
      <c r="J37" s="14"/>
      <c r="K37" s="88"/>
      <c r="L37" s="33"/>
      <c r="M37" s="33"/>
      <c r="N37" s="22"/>
    </row>
    <row r="38" s="7" customFormat="1" ht="15" spans="1:14">
      <c r="A38" s="10" t="s">
        <v>11</v>
      </c>
      <c r="B38" s="10" t="s">
        <v>9</v>
      </c>
      <c r="C38" s="11">
        <v>27.6277981146301</v>
      </c>
      <c r="D38" s="12">
        <f>AVERAGE(C38:C40)</f>
        <v>29.40947021</v>
      </c>
      <c r="E38" s="10" t="str">
        <f t="shared" si="0"/>
        <v>Responders</v>
      </c>
      <c r="F38" s="10" t="s">
        <v>10</v>
      </c>
      <c r="G38" s="11">
        <v>19.9511046331368</v>
      </c>
      <c r="H38" s="12">
        <f>AVERAGE(G38:G40)</f>
        <v>21.84337891</v>
      </c>
      <c r="I38" s="18">
        <f>D38-H38</f>
        <v>7.5660913</v>
      </c>
      <c r="J38" s="12">
        <f>I38-I$2</f>
        <v>1.46333891</v>
      </c>
      <c r="K38" s="86">
        <f>POWER(2,-J38)</f>
        <v>0.362652849534496</v>
      </c>
      <c r="L38" s="33"/>
      <c r="M38" s="33"/>
      <c r="N38" s="22"/>
    </row>
    <row r="39" s="7" customFormat="1" ht="15" spans="1:14">
      <c r="A39" s="10" t="s">
        <v>11</v>
      </c>
      <c r="B39" s="10" t="s">
        <v>9</v>
      </c>
      <c r="C39" s="11">
        <v>28.9966063656718</v>
      </c>
      <c r="D39" s="13"/>
      <c r="E39" s="10" t="str">
        <f t="shared" si="0"/>
        <v>Responders</v>
      </c>
      <c r="F39" s="10" t="s">
        <v>10</v>
      </c>
      <c r="G39" s="11">
        <v>23.8647246541642</v>
      </c>
      <c r="H39" s="13"/>
      <c r="I39" s="23"/>
      <c r="J39" s="13"/>
      <c r="K39" s="87"/>
      <c r="L39" s="33"/>
      <c r="M39" s="33"/>
      <c r="N39" s="22"/>
    </row>
    <row r="40" s="7" customFormat="1" ht="15" spans="1:14">
      <c r="A40" s="10" t="s">
        <v>11</v>
      </c>
      <c r="B40" s="10" t="s">
        <v>9</v>
      </c>
      <c r="C40" s="11">
        <v>31.6040061496981</v>
      </c>
      <c r="D40" s="14"/>
      <c r="E40" s="10" t="str">
        <f t="shared" si="0"/>
        <v>Responders</v>
      </c>
      <c r="F40" s="10" t="s">
        <v>10</v>
      </c>
      <c r="G40" s="11">
        <v>21.714307442699</v>
      </c>
      <c r="H40" s="14"/>
      <c r="I40" s="27"/>
      <c r="J40" s="14"/>
      <c r="K40" s="88"/>
      <c r="L40" s="33"/>
      <c r="M40" s="33"/>
      <c r="N40" s="22"/>
    </row>
    <row r="41" s="7" customFormat="1" ht="15" spans="1:14">
      <c r="A41" s="10" t="s">
        <v>11</v>
      </c>
      <c r="B41" s="10" t="s">
        <v>9</v>
      </c>
      <c r="C41" s="11">
        <v>30.5994546333313</v>
      </c>
      <c r="D41" s="12">
        <f>AVERAGE(C41:C43)</f>
        <v>28.41518774</v>
      </c>
      <c r="E41" s="10" t="str">
        <f t="shared" si="0"/>
        <v>Responders</v>
      </c>
      <c r="F41" s="10" t="s">
        <v>10</v>
      </c>
      <c r="G41" s="11">
        <v>20.0020317871394</v>
      </c>
      <c r="H41" s="12">
        <f>AVERAGE(G41:G43)</f>
        <v>20.54573183</v>
      </c>
      <c r="I41" s="18">
        <f>D41-H41</f>
        <v>7.86945591</v>
      </c>
      <c r="J41" s="12">
        <f>I41-I$2</f>
        <v>1.76670352</v>
      </c>
      <c r="K41" s="86">
        <f>POWER(2,-J41)</f>
        <v>0.293879469387423</v>
      </c>
      <c r="L41" s="33"/>
      <c r="M41" s="33"/>
      <c r="N41" s="22"/>
    </row>
    <row r="42" s="7" customFormat="1" ht="15" spans="1:14">
      <c r="A42" s="10" t="s">
        <v>11</v>
      </c>
      <c r="B42" s="10" t="s">
        <v>9</v>
      </c>
      <c r="C42" s="11">
        <v>28.0868170863679</v>
      </c>
      <c r="D42" s="13"/>
      <c r="E42" s="10" t="str">
        <f t="shared" si="0"/>
        <v>Responders</v>
      </c>
      <c r="F42" s="10" t="s">
        <v>10</v>
      </c>
      <c r="G42" s="11">
        <v>22.7201834118063</v>
      </c>
      <c r="H42" s="13"/>
      <c r="I42" s="23"/>
      <c r="J42" s="13"/>
      <c r="K42" s="87"/>
      <c r="L42" s="33"/>
      <c r="M42" s="33"/>
      <c r="N42" s="22"/>
    </row>
    <row r="43" s="7" customFormat="1" ht="15" spans="1:14">
      <c r="A43" s="10" t="s">
        <v>11</v>
      </c>
      <c r="B43" s="10" t="s">
        <v>9</v>
      </c>
      <c r="C43" s="11">
        <v>26.5592915003007</v>
      </c>
      <c r="D43" s="14"/>
      <c r="E43" s="10" t="str">
        <f t="shared" si="0"/>
        <v>Responders</v>
      </c>
      <c r="F43" s="10" t="s">
        <v>10</v>
      </c>
      <c r="G43" s="11">
        <v>18.9149802910543</v>
      </c>
      <c r="H43" s="14"/>
      <c r="I43" s="27"/>
      <c r="J43" s="14"/>
      <c r="K43" s="88"/>
      <c r="L43" s="33"/>
      <c r="M43" s="33"/>
      <c r="N43" s="22"/>
    </row>
    <row r="44" s="7" customFormat="1" ht="15" spans="1:14">
      <c r="A44" s="10" t="s">
        <v>11</v>
      </c>
      <c r="B44" s="10" t="s">
        <v>9</v>
      </c>
      <c r="C44" s="11">
        <v>26.4638868308852</v>
      </c>
      <c r="D44" s="12">
        <f>AVERAGE(C44:C46)</f>
        <v>28.66256389</v>
      </c>
      <c r="E44" s="10" t="str">
        <f t="shared" si="0"/>
        <v>Responders</v>
      </c>
      <c r="F44" s="10" t="s">
        <v>10</v>
      </c>
      <c r="G44" s="11">
        <v>19.0289472093117</v>
      </c>
      <c r="H44" s="12">
        <f>AVERAGE(G44:G46)</f>
        <v>20.878578</v>
      </c>
      <c r="I44" s="18">
        <f>D44-H44</f>
        <v>7.78398589</v>
      </c>
      <c r="J44" s="12">
        <f>I44-I$2</f>
        <v>1.6812335</v>
      </c>
      <c r="K44" s="86">
        <f>POWER(2,-J44)</f>
        <v>0.311815921528901</v>
      </c>
      <c r="L44" s="33"/>
      <c r="M44" s="33"/>
      <c r="N44" s="22"/>
    </row>
    <row r="45" s="7" customFormat="1" ht="15" spans="1:14">
      <c r="A45" s="10" t="s">
        <v>11</v>
      </c>
      <c r="B45" s="10" t="s">
        <v>9</v>
      </c>
      <c r="C45" s="11">
        <v>30.3737556636379</v>
      </c>
      <c r="D45" s="13"/>
      <c r="E45" s="10" t="str">
        <f t="shared" si="0"/>
        <v>Responders</v>
      </c>
      <c r="F45" s="10" t="s">
        <v>10</v>
      </c>
      <c r="G45" s="11">
        <v>20.5401636246361</v>
      </c>
      <c r="H45" s="13"/>
      <c r="I45" s="23"/>
      <c r="J45" s="13"/>
      <c r="K45" s="87"/>
      <c r="L45" s="33"/>
      <c r="M45" s="33"/>
      <c r="N45" s="22"/>
    </row>
    <row r="46" s="7" customFormat="1" ht="15" spans="1:14">
      <c r="A46" s="10" t="s">
        <v>11</v>
      </c>
      <c r="B46" s="10" t="s">
        <v>9</v>
      </c>
      <c r="C46" s="11">
        <v>29.1500491754769</v>
      </c>
      <c r="D46" s="14"/>
      <c r="E46" s="10" t="str">
        <f t="shared" si="0"/>
        <v>Responders</v>
      </c>
      <c r="F46" s="10" t="s">
        <v>10</v>
      </c>
      <c r="G46" s="11">
        <v>23.0666231660523</v>
      </c>
      <c r="H46" s="14"/>
      <c r="I46" s="27"/>
      <c r="J46" s="14"/>
      <c r="K46" s="88"/>
      <c r="L46" s="33"/>
      <c r="M46" s="33"/>
      <c r="N46" s="22"/>
    </row>
    <row r="47" s="7" customFormat="1" ht="15" spans="1:14">
      <c r="A47" s="10" t="s">
        <v>11</v>
      </c>
      <c r="B47" s="10" t="s">
        <v>9</v>
      </c>
      <c r="C47" s="11">
        <v>29.2375167102372</v>
      </c>
      <c r="D47" s="12">
        <f>AVERAGE(C47:C49)</f>
        <v>26.95396352</v>
      </c>
      <c r="E47" s="10" t="str">
        <f t="shared" si="0"/>
        <v>Responders</v>
      </c>
      <c r="F47" s="10" t="s">
        <v>10</v>
      </c>
      <c r="G47" s="11">
        <v>17.6135078260778</v>
      </c>
      <c r="H47" s="12">
        <f>AVERAGE(G47:G49)</f>
        <v>19.73632987</v>
      </c>
      <c r="I47" s="18">
        <f>D47-H47</f>
        <v>7.21763365</v>
      </c>
      <c r="J47" s="12">
        <f>I47-I$2</f>
        <v>1.11488126</v>
      </c>
      <c r="K47" s="86">
        <f>POWER(2,-J47)</f>
        <v>0.461729156094099</v>
      </c>
      <c r="L47" s="33"/>
      <c r="M47" s="33"/>
      <c r="N47" s="22"/>
    </row>
    <row r="48" s="7" customFormat="1" ht="15" spans="1:14">
      <c r="A48" s="10" t="s">
        <v>11</v>
      </c>
      <c r="B48" s="10" t="s">
        <v>9</v>
      </c>
      <c r="C48" s="11">
        <v>25.9093394879885</v>
      </c>
      <c r="D48" s="13"/>
      <c r="E48" s="10" t="str">
        <f t="shared" si="0"/>
        <v>Responders</v>
      </c>
      <c r="F48" s="10" t="s">
        <v>10</v>
      </c>
      <c r="G48" s="11">
        <v>21.477314234124</v>
      </c>
      <c r="H48" s="13"/>
      <c r="I48" s="23"/>
      <c r="J48" s="13"/>
      <c r="K48" s="87"/>
      <c r="L48" s="33"/>
      <c r="M48" s="33"/>
      <c r="N48" s="22"/>
    </row>
    <row r="49" s="7" customFormat="1" ht="15" spans="1:14">
      <c r="A49" s="10" t="s">
        <v>11</v>
      </c>
      <c r="B49" s="10" t="s">
        <v>9</v>
      </c>
      <c r="C49" s="11">
        <v>25.7150343617743</v>
      </c>
      <c r="D49" s="14"/>
      <c r="E49" s="10" t="str">
        <f t="shared" si="0"/>
        <v>Responders</v>
      </c>
      <c r="F49" s="10" t="s">
        <v>10</v>
      </c>
      <c r="G49" s="11">
        <v>20.1181675497983</v>
      </c>
      <c r="H49" s="14"/>
      <c r="I49" s="27"/>
      <c r="J49" s="14"/>
      <c r="K49" s="88"/>
      <c r="L49" s="33"/>
      <c r="M49" s="33"/>
      <c r="N49" s="22"/>
    </row>
    <row r="50" s="7" customFormat="1" ht="15" spans="1:14">
      <c r="A50" s="10" t="s">
        <v>11</v>
      </c>
      <c r="B50" s="10" t="s">
        <v>9</v>
      </c>
      <c r="C50" s="10">
        <v>25.5976603989125</v>
      </c>
      <c r="D50" s="12">
        <f>AVERAGE(C50:C52)</f>
        <v>27.23485462</v>
      </c>
      <c r="E50" s="10" t="str">
        <f t="shared" si="0"/>
        <v>Responders</v>
      </c>
      <c r="F50" s="10" t="s">
        <v>10</v>
      </c>
      <c r="G50" s="10">
        <v>18.395335900693</v>
      </c>
      <c r="H50" s="12">
        <f>AVERAGE(G50:G52)</f>
        <v>19.79466117</v>
      </c>
      <c r="I50" s="18">
        <f>D50-H50</f>
        <v>7.44019345000002</v>
      </c>
      <c r="J50" s="12">
        <f>I50-I$2</f>
        <v>1.33744106000002</v>
      </c>
      <c r="K50" s="86">
        <f>POWER(2,-J50)</f>
        <v>0.395721934530622</v>
      </c>
      <c r="L50" s="33"/>
      <c r="M50" s="33"/>
      <c r="N50" s="22"/>
    </row>
    <row r="51" s="7" customFormat="1" ht="15" spans="1:14">
      <c r="A51" s="10" t="s">
        <v>11</v>
      </c>
      <c r="B51" s="10" t="s">
        <v>9</v>
      </c>
      <c r="C51" s="10">
        <v>26.6428857761027</v>
      </c>
      <c r="D51" s="13"/>
      <c r="E51" s="10" t="str">
        <f t="shared" si="0"/>
        <v>Responders</v>
      </c>
      <c r="F51" s="10" t="s">
        <v>10</v>
      </c>
      <c r="G51" s="10">
        <v>22.1229172447143</v>
      </c>
      <c r="H51" s="13"/>
      <c r="I51" s="23"/>
      <c r="J51" s="13"/>
      <c r="K51" s="87"/>
      <c r="L51" s="33"/>
      <c r="M51" s="33"/>
      <c r="N51" s="22"/>
    </row>
    <row r="52" s="7" customFormat="1" ht="15" spans="1:14">
      <c r="A52" s="10" t="s">
        <v>11</v>
      </c>
      <c r="B52" s="10" t="s">
        <v>9</v>
      </c>
      <c r="C52" s="10">
        <v>29.4640176849848</v>
      </c>
      <c r="D52" s="14"/>
      <c r="E52" s="10" t="str">
        <f t="shared" si="0"/>
        <v>Responders</v>
      </c>
      <c r="F52" s="10" t="s">
        <v>10</v>
      </c>
      <c r="G52" s="10">
        <v>18.8657303645927</v>
      </c>
      <c r="H52" s="14"/>
      <c r="I52" s="27"/>
      <c r="J52" s="14"/>
      <c r="K52" s="88"/>
      <c r="L52" s="33"/>
      <c r="M52" s="33"/>
      <c r="N52" s="29"/>
    </row>
    <row r="53" s="7" customFormat="1" ht="15" spans="1:14">
      <c r="A53" s="10" t="s">
        <v>11</v>
      </c>
      <c r="B53" s="10" t="s">
        <v>9</v>
      </c>
      <c r="C53" s="10">
        <v>27.4062181638596</v>
      </c>
      <c r="D53" s="12">
        <f>AVERAGE(C53:C55)</f>
        <v>29.66290727</v>
      </c>
      <c r="E53" s="10" t="str">
        <f t="shared" si="0"/>
        <v>Responders</v>
      </c>
      <c r="F53" s="10" t="s">
        <v>10</v>
      </c>
      <c r="G53" s="10">
        <v>22.7702550045098</v>
      </c>
      <c r="H53" s="12">
        <f>AVERAGE(G53:G55)</f>
        <v>20.523109</v>
      </c>
      <c r="I53" s="18">
        <f>D53-H53</f>
        <v>9.13979827</v>
      </c>
      <c r="J53" s="12">
        <f>I53-I$2</f>
        <v>3.03704588</v>
      </c>
      <c r="K53" s="86">
        <f>POWER(2,-J53)</f>
        <v>0.121831079377478</v>
      </c>
      <c r="L53" s="33"/>
      <c r="M53" s="33"/>
      <c r="N53" s="29"/>
    </row>
    <row r="54" s="7" customFormat="1" ht="15" spans="1:14">
      <c r="A54" s="10" t="s">
        <v>11</v>
      </c>
      <c r="B54" s="10" t="s">
        <v>9</v>
      </c>
      <c r="C54" s="10">
        <v>30.4162642117145</v>
      </c>
      <c r="D54" s="13"/>
      <c r="E54" s="10" t="str">
        <f t="shared" si="0"/>
        <v>Responders</v>
      </c>
      <c r="F54" s="10" t="s">
        <v>10</v>
      </c>
      <c r="G54" s="10">
        <v>18.8966929548264</v>
      </c>
      <c r="H54" s="13"/>
      <c r="I54" s="23"/>
      <c r="J54" s="13"/>
      <c r="K54" s="87"/>
      <c r="L54" s="33"/>
      <c r="M54" s="33"/>
      <c r="N54" s="29"/>
    </row>
    <row r="55" s="7" customFormat="1" ht="15" spans="1:14">
      <c r="A55" s="10" t="s">
        <v>11</v>
      </c>
      <c r="B55" s="10" t="s">
        <v>9</v>
      </c>
      <c r="C55" s="10">
        <v>31.166239434426</v>
      </c>
      <c r="D55" s="14"/>
      <c r="E55" s="10" t="str">
        <f t="shared" si="0"/>
        <v>Responders</v>
      </c>
      <c r="F55" s="10" t="s">
        <v>10</v>
      </c>
      <c r="G55" s="10">
        <v>19.9023790406638</v>
      </c>
      <c r="H55" s="14"/>
      <c r="I55" s="27"/>
      <c r="J55" s="14"/>
      <c r="K55" s="88"/>
      <c r="L55" s="33"/>
      <c r="M55" s="33"/>
      <c r="N55" s="29"/>
    </row>
    <row r="56" s="7" customFormat="1" ht="15" spans="1:14">
      <c r="A56" s="10" t="s">
        <v>11</v>
      </c>
      <c r="B56" s="10" t="s">
        <v>9</v>
      </c>
      <c r="C56" s="10">
        <v>24.2349466505905</v>
      </c>
      <c r="D56" s="12">
        <f>AVERAGE(C56:C58)</f>
        <v>25.69400218</v>
      </c>
      <c r="E56" s="10" t="str">
        <f t="shared" si="0"/>
        <v>Responders</v>
      </c>
      <c r="F56" s="10" t="s">
        <v>10</v>
      </c>
      <c r="G56" s="10">
        <v>19.6971742982042</v>
      </c>
      <c r="H56" s="12">
        <f>AVERAGE(G56:G58)</f>
        <v>18.01301499</v>
      </c>
      <c r="I56" s="18">
        <f>D56-H56</f>
        <v>7.68098718999999</v>
      </c>
      <c r="J56" s="12">
        <f>I56-I$2</f>
        <v>1.57823479999999</v>
      </c>
      <c r="K56" s="86">
        <f>POWER(2,-J56)</f>
        <v>0.334891392276523</v>
      </c>
      <c r="L56" s="33"/>
      <c r="M56" s="33"/>
      <c r="N56" s="29"/>
    </row>
    <row r="57" s="7" customFormat="1" ht="15" spans="1:14">
      <c r="A57" s="10" t="s">
        <v>11</v>
      </c>
      <c r="B57" s="10" t="s">
        <v>9</v>
      </c>
      <c r="C57" s="10">
        <v>27.8691328367794</v>
      </c>
      <c r="D57" s="13"/>
      <c r="E57" s="10" t="str">
        <f t="shared" si="0"/>
        <v>Responders</v>
      </c>
      <c r="F57" s="10" t="s">
        <v>10</v>
      </c>
      <c r="G57" s="10">
        <v>18.3729359883278</v>
      </c>
      <c r="H57" s="13"/>
      <c r="I57" s="23"/>
      <c r="J57" s="13"/>
      <c r="K57" s="87"/>
      <c r="L57" s="33"/>
      <c r="M57" s="33"/>
      <c r="N57" s="29"/>
    </row>
    <row r="58" s="7" customFormat="1" ht="15" spans="1:14">
      <c r="A58" s="10" t="s">
        <v>11</v>
      </c>
      <c r="B58" s="10" t="s">
        <v>9</v>
      </c>
      <c r="C58" s="10">
        <v>24.9779270526301</v>
      </c>
      <c r="D58" s="14"/>
      <c r="E58" s="10" t="str">
        <f t="shared" si="0"/>
        <v>Responders</v>
      </c>
      <c r="F58" s="10" t="s">
        <v>10</v>
      </c>
      <c r="G58" s="10">
        <v>15.968934683468</v>
      </c>
      <c r="H58" s="14"/>
      <c r="I58" s="27"/>
      <c r="J58" s="14"/>
      <c r="K58" s="88"/>
      <c r="L58" s="33"/>
      <c r="M58" s="33"/>
      <c r="N58" s="29"/>
    </row>
    <row r="59" s="7" customFormat="1" ht="15" spans="1:14">
      <c r="A59" s="10" t="s">
        <v>11</v>
      </c>
      <c r="B59" s="10" t="s">
        <v>9</v>
      </c>
      <c r="C59" s="10">
        <v>30.3419847025625</v>
      </c>
      <c r="D59" s="12">
        <f>AVERAGE(C59:C61)</f>
        <v>28.8677062</v>
      </c>
      <c r="E59" s="10" t="str">
        <f t="shared" si="0"/>
        <v>Responders</v>
      </c>
      <c r="F59" s="10" t="s">
        <v>10</v>
      </c>
      <c r="G59" s="10">
        <v>17.4887855208127</v>
      </c>
      <c r="H59" s="12">
        <f>AVERAGE(G59:G61)</f>
        <v>19.78467439</v>
      </c>
      <c r="I59" s="18">
        <f>D59-H59</f>
        <v>9.08303180999999</v>
      </c>
      <c r="J59" s="12">
        <f>I59-I$2</f>
        <v>2.98027941999999</v>
      </c>
      <c r="K59" s="86">
        <f>POWER(2,-J59)</f>
        <v>0.126720389495073</v>
      </c>
      <c r="L59" s="33"/>
      <c r="M59" s="33"/>
      <c r="N59" s="29"/>
    </row>
    <row r="60" s="7" customFormat="1" ht="15" spans="1:14">
      <c r="A60" s="10" t="s">
        <v>11</v>
      </c>
      <c r="B60" s="10" t="s">
        <v>9</v>
      </c>
      <c r="C60" s="10">
        <v>26.6434633300487</v>
      </c>
      <c r="D60" s="13"/>
      <c r="E60" s="10" t="str">
        <f t="shared" si="0"/>
        <v>Responders</v>
      </c>
      <c r="F60" s="10" t="s">
        <v>10</v>
      </c>
      <c r="G60" s="10">
        <v>20.2885918645551</v>
      </c>
      <c r="H60" s="13"/>
      <c r="I60" s="23"/>
      <c r="J60" s="13"/>
      <c r="K60" s="87"/>
      <c r="L60" s="33"/>
      <c r="M60" s="33"/>
      <c r="N60" s="29"/>
    </row>
    <row r="61" s="7" customFormat="1" ht="15" spans="1:14">
      <c r="A61" s="10" t="s">
        <v>11</v>
      </c>
      <c r="B61" s="10" t="s">
        <v>9</v>
      </c>
      <c r="C61" s="10">
        <v>29.6176705673887</v>
      </c>
      <c r="D61" s="14"/>
      <c r="E61" s="10" t="str">
        <f t="shared" si="0"/>
        <v>Responders</v>
      </c>
      <c r="F61" s="10" t="s">
        <v>10</v>
      </c>
      <c r="G61" s="10">
        <v>21.5766457846322</v>
      </c>
      <c r="H61" s="14"/>
      <c r="I61" s="27"/>
      <c r="J61" s="14"/>
      <c r="K61" s="88"/>
      <c r="L61" s="33"/>
      <c r="M61" s="33"/>
      <c r="N61" s="29"/>
    </row>
    <row r="62" s="7" customFormat="1" ht="15" spans="1:14">
      <c r="A62" s="10" t="s">
        <v>11</v>
      </c>
      <c r="B62" s="10" t="s">
        <v>9</v>
      </c>
      <c r="C62" s="10">
        <v>28.0470708233765</v>
      </c>
      <c r="D62" s="12">
        <f>AVERAGE(C62:C64)</f>
        <v>28.36236276</v>
      </c>
      <c r="E62" s="10" t="str">
        <f t="shared" si="0"/>
        <v>Responders</v>
      </c>
      <c r="F62" s="10" t="s">
        <v>10</v>
      </c>
      <c r="G62" s="10">
        <v>18.113071205567</v>
      </c>
      <c r="H62" s="12">
        <f>AVERAGE(G62:G64)</f>
        <v>20.44269233</v>
      </c>
      <c r="I62" s="18">
        <f>D62-H62</f>
        <v>7.91967042999999</v>
      </c>
      <c r="J62" s="12">
        <f>I62-I$2</f>
        <v>1.81691803999999</v>
      </c>
      <c r="K62" s="86">
        <f>POWER(2,-J62)</f>
        <v>0.283826649367793</v>
      </c>
      <c r="L62" s="33"/>
      <c r="M62" s="33"/>
      <c r="N62" s="29"/>
    </row>
    <row r="63" s="7" customFormat="1" ht="15" spans="1:14">
      <c r="A63" s="10" t="s">
        <v>11</v>
      </c>
      <c r="B63" s="10" t="s">
        <v>9</v>
      </c>
      <c r="C63" s="10">
        <v>30.5214690067148</v>
      </c>
      <c r="D63" s="13"/>
      <c r="E63" s="10" t="str">
        <f t="shared" si="0"/>
        <v>Responders</v>
      </c>
      <c r="F63" s="10" t="s">
        <v>10</v>
      </c>
      <c r="G63" s="10">
        <v>21.7077479042943</v>
      </c>
      <c r="H63" s="13"/>
      <c r="I63" s="23"/>
      <c r="J63" s="13"/>
      <c r="K63" s="87"/>
      <c r="L63" s="33"/>
      <c r="M63" s="33"/>
      <c r="N63" s="29"/>
    </row>
    <row r="64" s="7" customFormat="1" ht="15" spans="1:14">
      <c r="A64" s="10" t="s">
        <v>11</v>
      </c>
      <c r="B64" s="10" t="s">
        <v>9</v>
      </c>
      <c r="C64" s="10">
        <v>26.5185484499087</v>
      </c>
      <c r="D64" s="14"/>
      <c r="E64" s="10" t="str">
        <f t="shared" si="0"/>
        <v>Responders</v>
      </c>
      <c r="F64" s="10" t="s">
        <v>10</v>
      </c>
      <c r="G64" s="10">
        <v>21.5072578801387</v>
      </c>
      <c r="H64" s="14"/>
      <c r="I64" s="27"/>
      <c r="J64" s="14"/>
      <c r="K64" s="88"/>
      <c r="L64" s="33"/>
      <c r="M64" s="33"/>
      <c r="N64" s="29"/>
    </row>
    <row r="65" s="7" customFormat="1" ht="15" spans="1:16376">
      <c r="A65" s="10" t="s">
        <v>11</v>
      </c>
      <c r="B65" s="10" t="s">
        <v>9</v>
      </c>
      <c r="C65" s="10">
        <v>29.6057528640347</v>
      </c>
      <c r="D65" s="12">
        <f>AVERAGE(C65:C67)</f>
        <v>28.18091192</v>
      </c>
      <c r="E65" s="10" t="str">
        <f t="shared" si="0"/>
        <v>Responders</v>
      </c>
      <c r="F65" s="10" t="s">
        <v>10</v>
      </c>
      <c r="G65" s="10">
        <v>21.9037053634288</v>
      </c>
      <c r="H65" s="12">
        <f>AVERAGE(G65:G67)</f>
        <v>19.90300531</v>
      </c>
      <c r="I65" s="18">
        <f>D65-H65</f>
        <v>8.27790661000002</v>
      </c>
      <c r="J65" s="12">
        <f>I65-I$2</f>
        <v>2.17515422000002</v>
      </c>
      <c r="K65" s="86">
        <f>POWER(2,-J65)</f>
        <v>0.221418209533099</v>
      </c>
      <c r="L65" s="33"/>
      <c r="M65" s="33"/>
      <c r="N65" s="29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</row>
    <row r="66" s="7" customFormat="1" ht="15" spans="1:16376">
      <c r="A66" s="10" t="s">
        <v>11</v>
      </c>
      <c r="B66" s="10" t="s">
        <v>9</v>
      </c>
      <c r="C66" s="10">
        <v>25.8064832611341</v>
      </c>
      <c r="D66" s="13"/>
      <c r="E66" s="10" t="str">
        <f>A66</f>
        <v>Responders</v>
      </c>
      <c r="F66" s="10" t="s">
        <v>10</v>
      </c>
      <c r="G66" s="10">
        <v>18.0524791414436</v>
      </c>
      <c r="H66" s="13"/>
      <c r="I66" s="23"/>
      <c r="J66" s="13"/>
      <c r="K66" s="87"/>
      <c r="L66" s="33"/>
      <c r="M66" s="33"/>
      <c r="N66" s="29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</row>
    <row r="67" s="7" customFormat="1" ht="15" spans="1:16376">
      <c r="A67" s="10" t="s">
        <v>11</v>
      </c>
      <c r="B67" s="10" t="s">
        <v>9</v>
      </c>
      <c r="C67" s="10">
        <v>29.1304996348313</v>
      </c>
      <c r="D67" s="14"/>
      <c r="E67" s="10" t="str">
        <f>A67</f>
        <v>Responders</v>
      </c>
      <c r="F67" s="10" t="s">
        <v>10</v>
      </c>
      <c r="G67" s="10">
        <v>19.7528314251276</v>
      </c>
      <c r="H67" s="14"/>
      <c r="I67" s="27"/>
      <c r="J67" s="14"/>
      <c r="K67" s="88"/>
      <c r="L67" s="33"/>
      <c r="M67" s="33"/>
      <c r="N67" s="29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</row>
  </sheetData>
  <mergeCells count="116">
    <mergeCell ref="D2:D4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D44:D46"/>
    <mergeCell ref="D47:D49"/>
    <mergeCell ref="D50:D52"/>
    <mergeCell ref="D53:D55"/>
    <mergeCell ref="D56:D58"/>
    <mergeCell ref="D59:D61"/>
    <mergeCell ref="D62:D64"/>
    <mergeCell ref="D65:D67"/>
    <mergeCell ref="H2:H4"/>
    <mergeCell ref="H5:H7"/>
    <mergeCell ref="H8:H10"/>
    <mergeCell ref="H11:H13"/>
    <mergeCell ref="H14:H16"/>
    <mergeCell ref="H17:H19"/>
    <mergeCell ref="H20:H22"/>
    <mergeCell ref="H23:H25"/>
    <mergeCell ref="H26:H28"/>
    <mergeCell ref="H29:H31"/>
    <mergeCell ref="H32:H34"/>
    <mergeCell ref="H35:H37"/>
    <mergeCell ref="H38:H40"/>
    <mergeCell ref="H41:H43"/>
    <mergeCell ref="H44:H46"/>
    <mergeCell ref="H47:H49"/>
    <mergeCell ref="H50:H52"/>
    <mergeCell ref="H53:H55"/>
    <mergeCell ref="H56:H58"/>
    <mergeCell ref="H59:H61"/>
    <mergeCell ref="H62:H64"/>
    <mergeCell ref="H65:H67"/>
    <mergeCell ref="I2:I4"/>
    <mergeCell ref="I5:I7"/>
    <mergeCell ref="I8:I10"/>
    <mergeCell ref="I11:I13"/>
    <mergeCell ref="I14:I16"/>
    <mergeCell ref="I17:I19"/>
    <mergeCell ref="I20:I22"/>
    <mergeCell ref="I23:I25"/>
    <mergeCell ref="I26:I28"/>
    <mergeCell ref="I29:I31"/>
    <mergeCell ref="I32:I34"/>
    <mergeCell ref="I35:I37"/>
    <mergeCell ref="I38:I40"/>
    <mergeCell ref="I41:I43"/>
    <mergeCell ref="I44:I46"/>
    <mergeCell ref="I47:I49"/>
    <mergeCell ref="I50:I52"/>
    <mergeCell ref="I53:I55"/>
    <mergeCell ref="I56:I58"/>
    <mergeCell ref="I59:I61"/>
    <mergeCell ref="I62:I64"/>
    <mergeCell ref="I65:I67"/>
    <mergeCell ref="J2:J4"/>
    <mergeCell ref="J5:J7"/>
    <mergeCell ref="J8:J10"/>
    <mergeCell ref="J11:J13"/>
    <mergeCell ref="J14:J16"/>
    <mergeCell ref="J17:J19"/>
    <mergeCell ref="J20:J22"/>
    <mergeCell ref="J23:J25"/>
    <mergeCell ref="J26:J28"/>
    <mergeCell ref="J29:J31"/>
    <mergeCell ref="J32:J34"/>
    <mergeCell ref="J35:J37"/>
    <mergeCell ref="J38:J40"/>
    <mergeCell ref="J41:J43"/>
    <mergeCell ref="J44:J46"/>
    <mergeCell ref="J47:J49"/>
    <mergeCell ref="J50:J52"/>
    <mergeCell ref="J53:J55"/>
    <mergeCell ref="J56:J58"/>
    <mergeCell ref="J59:J61"/>
    <mergeCell ref="J62:J64"/>
    <mergeCell ref="J65:J67"/>
    <mergeCell ref="K2:K4"/>
    <mergeCell ref="K5:K7"/>
    <mergeCell ref="K8:K10"/>
    <mergeCell ref="K11:K13"/>
    <mergeCell ref="K14:K16"/>
    <mergeCell ref="K17:K19"/>
    <mergeCell ref="K20:K22"/>
    <mergeCell ref="K23:K25"/>
    <mergeCell ref="K26:K28"/>
    <mergeCell ref="K29:K31"/>
    <mergeCell ref="K32:K34"/>
    <mergeCell ref="K35:K37"/>
    <mergeCell ref="K38:K40"/>
    <mergeCell ref="K41:K43"/>
    <mergeCell ref="K44:K46"/>
    <mergeCell ref="K47:K49"/>
    <mergeCell ref="K50:K52"/>
    <mergeCell ref="K53:K55"/>
    <mergeCell ref="K56:K58"/>
    <mergeCell ref="K59:K61"/>
    <mergeCell ref="K62:K64"/>
    <mergeCell ref="K65:K67"/>
    <mergeCell ref="L2:L31"/>
    <mergeCell ref="L32:L67"/>
    <mergeCell ref="M2:M31"/>
    <mergeCell ref="M32:M67"/>
    <mergeCell ref="N2:N31"/>
    <mergeCell ref="N32:N67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selection activeCell="N14" sqref="N14"/>
    </sheetView>
  </sheetViews>
  <sheetFormatPr defaultColWidth="9" defaultRowHeight="13.5" outlineLevelCol="6"/>
  <sheetData>
    <row r="1" ht="15" spans="1:7">
      <c r="A1" s="81"/>
      <c r="B1" s="1" t="s">
        <v>12</v>
      </c>
      <c r="C1" s="1"/>
      <c r="D1" s="2"/>
      <c r="E1" s="1" t="s">
        <v>5</v>
      </c>
      <c r="F1" s="1" t="s">
        <v>6</v>
      </c>
      <c r="G1" s="1" t="s">
        <v>7</v>
      </c>
    </row>
    <row r="2" ht="15" spans="1:7">
      <c r="A2" s="81"/>
      <c r="B2" s="3" t="s">
        <v>8</v>
      </c>
      <c r="C2" s="3">
        <v>6</v>
      </c>
      <c r="D2" s="38">
        <f t="shared" ref="D2:D6" si="0">AVERAGE(C2:C3)</f>
        <v>6</v>
      </c>
      <c r="E2" s="5">
        <f>AVERAGE(D2:D21)</f>
        <v>6.7</v>
      </c>
      <c r="F2" s="6">
        <f>STDEV(D2:D21)</f>
        <v>0.918936583472681</v>
      </c>
      <c r="G2" s="5">
        <f>F2/SQRT(COUNT(D2:D21))</f>
        <v>0.290593262902712</v>
      </c>
    </row>
    <row r="3" ht="15" spans="1:7">
      <c r="A3" s="81"/>
      <c r="B3" s="3"/>
      <c r="C3" s="3">
        <v>6</v>
      </c>
      <c r="D3" s="42"/>
      <c r="E3" s="5"/>
      <c r="F3" s="6"/>
      <c r="G3" s="5"/>
    </row>
    <row r="4" ht="15" spans="1:7">
      <c r="A4" s="81"/>
      <c r="B4" s="3"/>
      <c r="C4" s="3">
        <v>6</v>
      </c>
      <c r="D4" s="38">
        <f t="shared" si="0"/>
        <v>7.5</v>
      </c>
      <c r="E4" s="5"/>
      <c r="F4" s="6"/>
      <c r="G4" s="5"/>
    </row>
    <row r="5" ht="15" spans="1:7">
      <c r="A5" s="81"/>
      <c r="B5" s="3"/>
      <c r="C5" s="3">
        <v>9</v>
      </c>
      <c r="D5" s="42"/>
      <c r="E5" s="5"/>
      <c r="F5" s="6"/>
      <c r="G5" s="5"/>
    </row>
    <row r="6" ht="15" spans="1:7">
      <c r="A6" s="81"/>
      <c r="B6" s="3"/>
      <c r="C6" s="3">
        <v>6</v>
      </c>
      <c r="D6" s="38">
        <f t="shared" si="0"/>
        <v>6</v>
      </c>
      <c r="E6" s="5"/>
      <c r="F6" s="6"/>
      <c r="G6" s="5"/>
    </row>
    <row r="7" ht="15" spans="1:7">
      <c r="A7" s="81"/>
      <c r="B7" s="3"/>
      <c r="C7" s="3">
        <v>6</v>
      </c>
      <c r="D7" s="42"/>
      <c r="E7" s="5"/>
      <c r="F7" s="6"/>
      <c r="G7" s="5"/>
    </row>
    <row r="8" ht="15" spans="1:7">
      <c r="A8" s="81"/>
      <c r="B8" s="3"/>
      <c r="C8" s="3">
        <v>6</v>
      </c>
      <c r="D8" s="38">
        <f t="shared" ref="D8:D12" si="1">AVERAGE(C8:C9)</f>
        <v>6</v>
      </c>
      <c r="E8" s="5"/>
      <c r="F8" s="6"/>
      <c r="G8" s="5"/>
    </row>
    <row r="9" ht="15" spans="1:7">
      <c r="A9" s="81"/>
      <c r="B9" s="3"/>
      <c r="C9" s="3">
        <v>6</v>
      </c>
      <c r="D9" s="42"/>
      <c r="E9" s="5"/>
      <c r="F9" s="6"/>
      <c r="G9" s="5"/>
    </row>
    <row r="10" ht="15" spans="1:7">
      <c r="A10" s="81"/>
      <c r="B10" s="3"/>
      <c r="C10" s="3">
        <v>4</v>
      </c>
      <c r="D10" s="38">
        <f t="shared" si="1"/>
        <v>5</v>
      </c>
      <c r="E10" s="5"/>
      <c r="F10" s="6"/>
      <c r="G10" s="5"/>
    </row>
    <row r="11" ht="15" spans="1:7">
      <c r="A11" s="81"/>
      <c r="B11" s="3"/>
      <c r="C11" s="3">
        <v>6</v>
      </c>
      <c r="D11" s="42"/>
      <c r="E11" s="5"/>
      <c r="F11" s="6"/>
      <c r="G11" s="5"/>
    </row>
    <row r="12" ht="15" spans="1:7">
      <c r="A12" s="81"/>
      <c r="B12" s="3"/>
      <c r="C12" s="3">
        <v>6</v>
      </c>
      <c r="D12" s="38">
        <f t="shared" si="1"/>
        <v>7.5</v>
      </c>
      <c r="E12" s="5"/>
      <c r="F12" s="6"/>
      <c r="G12" s="5"/>
    </row>
    <row r="13" ht="15" spans="1:7">
      <c r="A13" s="81"/>
      <c r="B13" s="3"/>
      <c r="C13" s="3">
        <v>9</v>
      </c>
      <c r="D13" s="42"/>
      <c r="E13" s="5"/>
      <c r="F13" s="6"/>
      <c r="G13" s="5"/>
    </row>
    <row r="14" ht="15" spans="2:7">
      <c r="B14" s="3"/>
      <c r="C14" s="3">
        <v>9</v>
      </c>
      <c r="D14" s="38">
        <f t="shared" ref="D14:D18" si="2">AVERAGE(C14:C15)</f>
        <v>7.5</v>
      </c>
      <c r="E14" s="5"/>
      <c r="F14" s="6"/>
      <c r="G14" s="5"/>
    </row>
    <row r="15" ht="15" spans="2:7">
      <c r="B15" s="3"/>
      <c r="C15" s="3">
        <v>6</v>
      </c>
      <c r="D15" s="42"/>
      <c r="E15" s="5"/>
      <c r="F15" s="6"/>
      <c r="G15" s="5"/>
    </row>
    <row r="16" ht="15" spans="2:7">
      <c r="B16" s="3"/>
      <c r="C16" s="3">
        <v>4</v>
      </c>
      <c r="D16" s="38">
        <f t="shared" si="2"/>
        <v>6.5</v>
      </c>
      <c r="E16" s="5"/>
      <c r="F16" s="6"/>
      <c r="G16" s="5"/>
    </row>
    <row r="17" ht="15" spans="2:7">
      <c r="B17" s="3"/>
      <c r="C17" s="3">
        <v>9</v>
      </c>
      <c r="D17" s="42"/>
      <c r="E17" s="5"/>
      <c r="F17" s="6"/>
      <c r="G17" s="5"/>
    </row>
    <row r="18" ht="15" spans="2:7">
      <c r="B18" s="3"/>
      <c r="C18" s="3">
        <v>9</v>
      </c>
      <c r="D18" s="38">
        <f t="shared" si="2"/>
        <v>7.5</v>
      </c>
      <c r="E18" s="5"/>
      <c r="F18" s="6"/>
      <c r="G18" s="5"/>
    </row>
    <row r="19" ht="15" spans="2:7">
      <c r="B19" s="3"/>
      <c r="C19" s="3">
        <v>6</v>
      </c>
      <c r="D19" s="42"/>
      <c r="E19" s="5"/>
      <c r="F19" s="6"/>
      <c r="G19" s="5"/>
    </row>
    <row r="20" ht="15" spans="2:7">
      <c r="B20" s="3"/>
      <c r="C20" s="3">
        <v>9</v>
      </c>
      <c r="D20" s="38">
        <f t="shared" ref="D20:D24" si="3">AVERAGE(C20:C21)</f>
        <v>7.5</v>
      </c>
      <c r="E20" s="5"/>
      <c r="F20" s="6"/>
      <c r="G20" s="5"/>
    </row>
    <row r="21" ht="15" spans="2:7">
      <c r="B21" s="3"/>
      <c r="C21" s="3">
        <v>6</v>
      </c>
      <c r="D21" s="42"/>
      <c r="E21" s="5"/>
      <c r="F21" s="6"/>
      <c r="G21" s="5"/>
    </row>
    <row r="22" ht="15" spans="2:7">
      <c r="B22" s="3" t="s">
        <v>11</v>
      </c>
      <c r="C22" s="3">
        <v>4</v>
      </c>
      <c r="D22" s="38">
        <f t="shared" si="3"/>
        <v>4</v>
      </c>
      <c r="E22" s="5">
        <f>AVERAGE(D22:D45)</f>
        <v>2.375</v>
      </c>
      <c r="F22" s="6">
        <f>STDEV(D22:D45)</f>
        <v>1.18944219164814</v>
      </c>
      <c r="G22" s="5">
        <f>F22/SQRT(COUNT(D22:D45))</f>
        <v>0.343362384766776</v>
      </c>
    </row>
    <row r="23" ht="15" spans="2:7">
      <c r="B23" s="3"/>
      <c r="C23" s="3">
        <v>4</v>
      </c>
      <c r="D23" s="42"/>
      <c r="E23" s="5"/>
      <c r="F23" s="6"/>
      <c r="G23" s="5"/>
    </row>
    <row r="24" ht="15" spans="2:7">
      <c r="B24" s="3"/>
      <c r="C24" s="3">
        <v>3</v>
      </c>
      <c r="D24" s="38">
        <f t="shared" si="3"/>
        <v>3.5</v>
      </c>
      <c r="E24" s="5"/>
      <c r="F24" s="6"/>
      <c r="G24" s="5"/>
    </row>
    <row r="25" ht="15" spans="2:7">
      <c r="B25" s="3"/>
      <c r="C25" s="3">
        <v>4</v>
      </c>
      <c r="D25" s="42"/>
      <c r="E25" s="5"/>
      <c r="F25" s="6"/>
      <c r="G25" s="5"/>
    </row>
    <row r="26" ht="15" spans="2:7">
      <c r="B26" s="3"/>
      <c r="C26" s="3">
        <v>4</v>
      </c>
      <c r="D26" s="38">
        <f t="shared" ref="D26:D30" si="4">AVERAGE(C26:C27)</f>
        <v>4</v>
      </c>
      <c r="E26" s="5"/>
      <c r="F26" s="6"/>
      <c r="G26" s="5"/>
    </row>
    <row r="27" ht="15" spans="2:7">
      <c r="B27" s="3"/>
      <c r="C27" s="3">
        <v>4</v>
      </c>
      <c r="D27" s="42"/>
      <c r="E27" s="5"/>
      <c r="F27" s="6"/>
      <c r="G27" s="5"/>
    </row>
    <row r="28" ht="15" spans="2:7">
      <c r="B28" s="3"/>
      <c r="C28" s="3">
        <v>1</v>
      </c>
      <c r="D28" s="38">
        <f t="shared" si="4"/>
        <v>1</v>
      </c>
      <c r="E28" s="5"/>
      <c r="F28" s="6"/>
      <c r="G28" s="5"/>
    </row>
    <row r="29" ht="15" spans="2:7">
      <c r="B29" s="3"/>
      <c r="C29" s="3">
        <v>1</v>
      </c>
      <c r="D29" s="42"/>
      <c r="E29" s="5"/>
      <c r="F29" s="6"/>
      <c r="G29" s="5"/>
    </row>
    <row r="30" ht="15" spans="2:7">
      <c r="B30" s="3"/>
      <c r="C30" s="3">
        <v>1</v>
      </c>
      <c r="D30" s="38">
        <f t="shared" si="4"/>
        <v>0.5</v>
      </c>
      <c r="E30" s="5"/>
      <c r="F30" s="6"/>
      <c r="G30" s="5"/>
    </row>
    <row r="31" ht="15" spans="2:7">
      <c r="B31" s="3"/>
      <c r="C31" s="3">
        <v>0</v>
      </c>
      <c r="D31" s="42"/>
      <c r="E31" s="5"/>
      <c r="F31" s="6"/>
      <c r="G31" s="5"/>
    </row>
    <row r="32" ht="15" spans="2:7">
      <c r="B32" s="3"/>
      <c r="C32" s="3">
        <v>2</v>
      </c>
      <c r="D32" s="38">
        <f t="shared" ref="D32:D36" si="5">AVERAGE(C32:C33)</f>
        <v>2</v>
      </c>
      <c r="E32" s="5"/>
      <c r="F32" s="6"/>
      <c r="G32" s="5"/>
    </row>
    <row r="33" ht="15" spans="2:7">
      <c r="B33" s="3"/>
      <c r="C33" s="3">
        <v>2</v>
      </c>
      <c r="D33" s="42"/>
      <c r="E33" s="5"/>
      <c r="F33" s="6"/>
      <c r="G33" s="5"/>
    </row>
    <row r="34" ht="15" spans="2:7">
      <c r="B34" s="3"/>
      <c r="C34" s="3">
        <v>1</v>
      </c>
      <c r="D34" s="38">
        <f t="shared" si="5"/>
        <v>1.5</v>
      </c>
      <c r="E34" s="5"/>
      <c r="F34" s="6"/>
      <c r="G34" s="5"/>
    </row>
    <row r="35" ht="15" spans="2:7">
      <c r="B35" s="3"/>
      <c r="C35" s="3">
        <v>2</v>
      </c>
      <c r="D35" s="42"/>
      <c r="E35" s="5"/>
      <c r="F35" s="6"/>
      <c r="G35" s="5"/>
    </row>
    <row r="36" ht="15" spans="2:7">
      <c r="B36" s="3"/>
      <c r="C36" s="3">
        <v>2</v>
      </c>
      <c r="D36" s="38">
        <f t="shared" si="5"/>
        <v>2</v>
      </c>
      <c r="E36" s="5"/>
      <c r="F36" s="6"/>
      <c r="G36" s="5"/>
    </row>
    <row r="37" ht="15" spans="2:7">
      <c r="B37" s="3"/>
      <c r="C37" s="3">
        <v>2</v>
      </c>
      <c r="D37" s="42"/>
      <c r="E37" s="5"/>
      <c r="F37" s="6"/>
      <c r="G37" s="5"/>
    </row>
    <row r="38" ht="15" spans="2:7">
      <c r="B38" s="3"/>
      <c r="C38" s="3">
        <v>1</v>
      </c>
      <c r="D38" s="38">
        <f t="shared" ref="D38:D42" si="6">AVERAGE(C38:C39)</f>
        <v>2</v>
      </c>
      <c r="E38" s="5"/>
      <c r="F38" s="6"/>
      <c r="G38" s="5"/>
    </row>
    <row r="39" ht="15" spans="2:7">
      <c r="B39" s="3"/>
      <c r="C39" s="3">
        <v>3</v>
      </c>
      <c r="D39" s="42"/>
      <c r="E39" s="5"/>
      <c r="F39" s="6"/>
      <c r="G39" s="5"/>
    </row>
    <row r="40" ht="15" spans="2:7">
      <c r="B40" s="3"/>
      <c r="C40" s="3">
        <v>2</v>
      </c>
      <c r="D40" s="38">
        <f t="shared" si="6"/>
        <v>1.5</v>
      </c>
      <c r="E40" s="5"/>
      <c r="F40" s="6"/>
      <c r="G40" s="5"/>
    </row>
    <row r="41" ht="15" spans="2:7">
      <c r="B41" s="3"/>
      <c r="C41" s="3">
        <v>1</v>
      </c>
      <c r="D41" s="42"/>
      <c r="E41" s="5"/>
      <c r="F41" s="6"/>
      <c r="G41" s="5"/>
    </row>
    <row r="42" ht="15" spans="2:7">
      <c r="B42" s="3"/>
      <c r="C42" s="3">
        <v>3</v>
      </c>
      <c r="D42" s="38">
        <f t="shared" si="6"/>
        <v>3</v>
      </c>
      <c r="E42" s="5"/>
      <c r="F42" s="6"/>
      <c r="G42" s="5"/>
    </row>
    <row r="43" ht="15" spans="2:7">
      <c r="B43" s="3"/>
      <c r="C43" s="3">
        <v>3</v>
      </c>
      <c r="D43" s="42"/>
      <c r="E43" s="5"/>
      <c r="F43" s="6"/>
      <c r="G43" s="5"/>
    </row>
    <row r="44" ht="15" spans="2:7">
      <c r="B44" s="3"/>
      <c r="C44" s="3">
        <v>3</v>
      </c>
      <c r="D44" s="38">
        <f>AVERAGE(C44:C45)</f>
        <v>3.5</v>
      </c>
      <c r="E44" s="5"/>
      <c r="F44" s="6"/>
      <c r="G44" s="5"/>
    </row>
    <row r="45" ht="15" spans="2:7">
      <c r="B45" s="3"/>
      <c r="C45" s="3">
        <v>4</v>
      </c>
      <c r="D45" s="42"/>
      <c r="E45" s="5"/>
      <c r="F45" s="6"/>
      <c r="G45" s="5"/>
    </row>
  </sheetData>
  <mergeCells count="30">
    <mergeCell ref="B2:B21"/>
    <mergeCell ref="B22:B45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E2:E21"/>
    <mergeCell ref="E22:E45"/>
    <mergeCell ref="F2:F21"/>
    <mergeCell ref="F22:F45"/>
    <mergeCell ref="G2:G21"/>
    <mergeCell ref="G22:G45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workbookViewId="0">
      <selection activeCell="Q29" sqref="$A1:$XFD1048576"/>
    </sheetView>
  </sheetViews>
  <sheetFormatPr defaultColWidth="9" defaultRowHeight="15"/>
  <cols>
    <col min="1" max="1" width="14.625" style="44" customWidth="1"/>
    <col min="2" max="4" width="9" style="44"/>
    <col min="5" max="5" width="14.625" style="44" customWidth="1"/>
    <col min="6" max="6" width="9" style="44"/>
    <col min="7" max="7" width="12.75" style="44" customWidth="1"/>
    <col min="8" max="8" width="10.5" style="44" customWidth="1"/>
    <col min="9" max="9" width="11.75" style="44" customWidth="1"/>
    <col min="10" max="10" width="11.5" style="44" customWidth="1"/>
    <col min="11" max="11" width="22" style="44" customWidth="1"/>
    <col min="12" max="16359" width="9" style="44"/>
    <col min="16360" max="16384" width="9" style="45"/>
  </cols>
  <sheetData>
    <row r="1" s="44" customFormat="1" spans="1:14">
      <c r="A1" s="9" t="s">
        <v>0</v>
      </c>
      <c r="B1" s="9" t="s">
        <v>1</v>
      </c>
      <c r="C1" s="9" t="s">
        <v>2</v>
      </c>
      <c r="D1" s="9" t="s">
        <v>3</v>
      </c>
      <c r="E1" s="9" t="s">
        <v>0</v>
      </c>
      <c r="F1" s="9" t="s">
        <v>1</v>
      </c>
      <c r="G1" s="9" t="s">
        <v>2</v>
      </c>
      <c r="H1" s="9" t="s">
        <v>3</v>
      </c>
      <c r="I1" s="9"/>
      <c r="J1" s="9"/>
      <c r="K1" s="9" t="s">
        <v>4</v>
      </c>
      <c r="L1" s="16" t="s">
        <v>5</v>
      </c>
      <c r="M1" s="16" t="s">
        <v>6</v>
      </c>
      <c r="N1" s="17" t="s">
        <v>7</v>
      </c>
    </row>
    <row r="2" s="44" customFormat="1" spans="1:14">
      <c r="A2" s="10" t="s">
        <v>13</v>
      </c>
      <c r="B2" s="10" t="s">
        <v>28</v>
      </c>
      <c r="C2" s="11">
        <v>27.2756017185782</v>
      </c>
      <c r="D2" s="12">
        <f>AVERAGE(C2:C4)</f>
        <v>25.93515305</v>
      </c>
      <c r="E2" s="10" t="str">
        <f t="shared" ref="E2:E37" si="0">A2</f>
        <v>MDA-MB-231</v>
      </c>
      <c r="F2" s="10" t="s">
        <v>10</v>
      </c>
      <c r="G2" s="11">
        <v>20.8748509544299</v>
      </c>
      <c r="H2" s="12">
        <f>AVERAGE(G2:G4)</f>
        <v>19.78943927</v>
      </c>
      <c r="I2" s="12">
        <f>D2-H2</f>
        <v>6.14571378000001</v>
      </c>
      <c r="J2" s="12">
        <f>I2-I$2</f>
        <v>0</v>
      </c>
      <c r="K2" s="12">
        <f>POWER(2,-J2)</f>
        <v>1</v>
      </c>
      <c r="L2" s="46">
        <f>AVERAGE(K2:K10)</f>
        <v>0.978897020267393</v>
      </c>
      <c r="M2" s="46">
        <f>STDEV(K2:K10)</f>
        <v>0.103568922655242</v>
      </c>
      <c r="N2" s="47">
        <f>M2/SQRT(COUNT(K2:K10))</f>
        <v>0.0597955453746834</v>
      </c>
    </row>
    <row r="3" s="44" customFormat="1" spans="1:14">
      <c r="A3" s="10" t="s">
        <v>13</v>
      </c>
      <c r="B3" s="10" t="s">
        <v>28</v>
      </c>
      <c r="C3" s="11">
        <v>23.5631655050437</v>
      </c>
      <c r="D3" s="13"/>
      <c r="E3" s="10" t="str">
        <f t="shared" si="0"/>
        <v>MDA-MB-231</v>
      </c>
      <c r="F3" s="10" t="s">
        <v>10</v>
      </c>
      <c r="G3" s="11">
        <v>21.1022147956455</v>
      </c>
      <c r="H3" s="13"/>
      <c r="I3" s="13"/>
      <c r="J3" s="13"/>
      <c r="K3" s="13"/>
      <c r="L3" s="46"/>
      <c r="M3" s="46"/>
      <c r="N3" s="48"/>
    </row>
    <row r="4" s="44" customFormat="1" spans="1:14">
      <c r="A4" s="10" t="s">
        <v>13</v>
      </c>
      <c r="B4" s="10" t="s">
        <v>28</v>
      </c>
      <c r="C4" s="11">
        <v>26.966691926378</v>
      </c>
      <c r="D4" s="14"/>
      <c r="E4" s="10" t="str">
        <f t="shared" si="0"/>
        <v>MDA-MB-231</v>
      </c>
      <c r="F4" s="10" t="s">
        <v>10</v>
      </c>
      <c r="G4" s="11">
        <v>17.3912520599246</v>
      </c>
      <c r="H4" s="14"/>
      <c r="I4" s="14"/>
      <c r="J4" s="14"/>
      <c r="K4" s="14"/>
      <c r="L4" s="46"/>
      <c r="M4" s="46"/>
      <c r="N4" s="48"/>
    </row>
    <row r="5" s="44" customFormat="1" spans="1:14">
      <c r="A5" s="10" t="s">
        <v>13</v>
      </c>
      <c r="B5" s="10" t="s">
        <v>28</v>
      </c>
      <c r="C5" s="11">
        <v>25.4506337521981</v>
      </c>
      <c r="D5" s="12">
        <f>AVERAGE(C5:C7)</f>
        <v>26.01083799</v>
      </c>
      <c r="E5" s="10" t="str">
        <f t="shared" si="0"/>
        <v>MDA-MB-231</v>
      </c>
      <c r="F5" s="10" t="s">
        <v>10</v>
      </c>
      <c r="G5" s="11">
        <v>20.7189418338109</v>
      </c>
      <c r="H5" s="12">
        <f>AVERAGE(G5:G7)</f>
        <v>19.65823239</v>
      </c>
      <c r="I5" s="12">
        <f>D5-H5</f>
        <v>6.35260560000002</v>
      </c>
      <c r="J5" s="12">
        <f>I5-I$2</f>
        <v>0.206891820000013</v>
      </c>
      <c r="K5" s="12">
        <f>POWER(2,-J5)</f>
        <v>0.866401820812065</v>
      </c>
      <c r="L5" s="46"/>
      <c r="M5" s="46"/>
      <c r="N5" s="48"/>
    </row>
    <row r="6" s="44" customFormat="1" spans="1:14">
      <c r="A6" s="10" t="s">
        <v>13</v>
      </c>
      <c r="B6" s="10" t="s">
        <v>28</v>
      </c>
      <c r="C6" s="11">
        <v>24.2580287953013</v>
      </c>
      <c r="D6" s="13"/>
      <c r="E6" s="10" t="str">
        <f t="shared" si="0"/>
        <v>MDA-MB-231</v>
      </c>
      <c r="F6" s="10" t="s">
        <v>10</v>
      </c>
      <c r="G6" s="11">
        <v>20.8931741323911</v>
      </c>
      <c r="H6" s="13"/>
      <c r="I6" s="13"/>
      <c r="J6" s="13"/>
      <c r="K6" s="13"/>
      <c r="L6" s="46"/>
      <c r="M6" s="46"/>
      <c r="N6" s="48"/>
    </row>
    <row r="7" s="44" customFormat="1" spans="1:14">
      <c r="A7" s="10" t="s">
        <v>13</v>
      </c>
      <c r="B7" s="10" t="s">
        <v>28</v>
      </c>
      <c r="C7" s="11">
        <v>28.3238514225006</v>
      </c>
      <c r="D7" s="14"/>
      <c r="E7" s="10" t="str">
        <f t="shared" si="0"/>
        <v>MDA-MB-231</v>
      </c>
      <c r="F7" s="10" t="s">
        <v>10</v>
      </c>
      <c r="G7" s="11">
        <v>17.362581203798</v>
      </c>
      <c r="H7" s="14"/>
      <c r="I7" s="14"/>
      <c r="J7" s="14"/>
      <c r="K7" s="14"/>
      <c r="L7" s="46"/>
      <c r="M7" s="46"/>
      <c r="N7" s="48"/>
    </row>
    <row r="8" s="44" customFormat="1" spans="1:14">
      <c r="A8" s="10" t="s">
        <v>13</v>
      </c>
      <c r="B8" s="10" t="s">
        <v>28</v>
      </c>
      <c r="C8" s="11">
        <v>26.7835390573849</v>
      </c>
      <c r="D8" s="12">
        <f>AVERAGE(C8:C10)</f>
        <v>27.57699575</v>
      </c>
      <c r="E8" s="10" t="str">
        <f t="shared" si="0"/>
        <v>MDA-MB-231</v>
      </c>
      <c r="F8" s="10" t="s">
        <v>10</v>
      </c>
      <c r="G8" s="11">
        <v>19.8180344716295</v>
      </c>
      <c r="H8" s="12">
        <f>AVERAGE(G8:G10)</f>
        <v>21.5292827</v>
      </c>
      <c r="I8" s="12">
        <f>D8-H8</f>
        <v>6.04771305</v>
      </c>
      <c r="J8" s="12">
        <f>I8-I$2</f>
        <v>-0.0980007300000132</v>
      </c>
      <c r="K8" s="12">
        <f>POWER(2,-J8)</f>
        <v>1.07028923999011</v>
      </c>
      <c r="L8" s="46"/>
      <c r="M8" s="46"/>
      <c r="N8" s="48"/>
    </row>
    <row r="9" s="44" customFormat="1" spans="1:14">
      <c r="A9" s="10" t="s">
        <v>13</v>
      </c>
      <c r="B9" s="10" t="s">
        <v>28</v>
      </c>
      <c r="C9" s="11">
        <v>29.9369408081629</v>
      </c>
      <c r="D9" s="13"/>
      <c r="E9" s="10" t="str">
        <f t="shared" si="0"/>
        <v>MDA-MB-231</v>
      </c>
      <c r="F9" s="10" t="s">
        <v>10</v>
      </c>
      <c r="G9" s="11">
        <v>21.0122735326151</v>
      </c>
      <c r="H9" s="13"/>
      <c r="I9" s="13"/>
      <c r="J9" s="13"/>
      <c r="K9" s="13"/>
      <c r="L9" s="46"/>
      <c r="M9" s="46"/>
      <c r="N9" s="48"/>
    </row>
    <row r="10" s="44" customFormat="1" spans="1:14">
      <c r="A10" s="10" t="s">
        <v>13</v>
      </c>
      <c r="B10" s="10" t="s">
        <v>28</v>
      </c>
      <c r="C10" s="11">
        <v>26.0105073844522</v>
      </c>
      <c r="D10" s="14"/>
      <c r="E10" s="10" t="str">
        <f t="shared" si="0"/>
        <v>MDA-MB-231</v>
      </c>
      <c r="F10" s="10" t="s">
        <v>10</v>
      </c>
      <c r="G10" s="11">
        <v>23.7575400957554</v>
      </c>
      <c r="H10" s="14"/>
      <c r="I10" s="14"/>
      <c r="J10" s="14"/>
      <c r="K10" s="14"/>
      <c r="L10" s="46"/>
      <c r="M10" s="46"/>
      <c r="N10" s="49"/>
    </row>
    <row r="11" s="44" customFormat="1" spans="1:14">
      <c r="A11" s="10" t="s">
        <v>14</v>
      </c>
      <c r="B11" s="10" t="s">
        <v>28</v>
      </c>
      <c r="C11" s="11">
        <v>22.5281033556916</v>
      </c>
      <c r="D11" s="12">
        <f>AVERAGE(C11:C13)</f>
        <v>20.28257064</v>
      </c>
      <c r="E11" s="10" t="str">
        <f t="shared" si="0"/>
        <v>MDA-MB-231/RT-R</v>
      </c>
      <c r="F11" s="10" t="s">
        <v>10</v>
      </c>
      <c r="G11" s="11">
        <v>18.9626341632053</v>
      </c>
      <c r="H11" s="12">
        <f>AVERAGE(G11:G13)</f>
        <v>16.80595721</v>
      </c>
      <c r="I11" s="12">
        <f>D11-H11</f>
        <v>3.47661343</v>
      </c>
      <c r="J11" s="12">
        <f>I11-I$2</f>
        <v>-2.66910035000001</v>
      </c>
      <c r="K11" s="12">
        <f>POWER(2,-J11)</f>
        <v>6.36032439932267</v>
      </c>
      <c r="L11" s="46">
        <f>AVERAGE(K11:K19)</f>
        <v>5.56999999763976</v>
      </c>
      <c r="M11" s="46">
        <f>STDEV(K11:K19)</f>
        <v>0.727461347372891</v>
      </c>
      <c r="N11" s="47">
        <f>M11/SQRT(COUNT(K11:K19))</f>
        <v>0.420000004730786</v>
      </c>
    </row>
    <row r="12" s="44" customFormat="1" spans="1:14">
      <c r="A12" s="10" t="s">
        <v>14</v>
      </c>
      <c r="B12" s="10" t="s">
        <v>28</v>
      </c>
      <c r="C12" s="11">
        <v>19.4745853442736</v>
      </c>
      <c r="D12" s="13"/>
      <c r="E12" s="10" t="str">
        <f t="shared" si="0"/>
        <v>MDA-MB-231/RT-R</v>
      </c>
      <c r="F12" s="10" t="s">
        <v>10</v>
      </c>
      <c r="G12" s="11">
        <v>15.3280459745224</v>
      </c>
      <c r="H12" s="13"/>
      <c r="I12" s="13"/>
      <c r="J12" s="13"/>
      <c r="K12" s="13"/>
      <c r="L12" s="46"/>
      <c r="M12" s="46"/>
      <c r="N12" s="48"/>
    </row>
    <row r="13" s="44" customFormat="1" spans="1:14">
      <c r="A13" s="10" t="s">
        <v>14</v>
      </c>
      <c r="B13" s="10" t="s">
        <v>28</v>
      </c>
      <c r="C13" s="11">
        <v>18.8450232200348</v>
      </c>
      <c r="D13" s="14"/>
      <c r="E13" s="10" t="str">
        <f t="shared" si="0"/>
        <v>MDA-MB-231/RT-R</v>
      </c>
      <c r="F13" s="10" t="s">
        <v>10</v>
      </c>
      <c r="G13" s="11">
        <v>16.1271914922724</v>
      </c>
      <c r="H13" s="14"/>
      <c r="I13" s="14"/>
      <c r="J13" s="14"/>
      <c r="K13" s="14"/>
      <c r="L13" s="46"/>
      <c r="M13" s="46"/>
      <c r="N13" s="48"/>
    </row>
    <row r="14" s="44" customFormat="1" spans="1:14">
      <c r="A14" s="10" t="s">
        <v>14</v>
      </c>
      <c r="B14" s="10" t="s">
        <v>28</v>
      </c>
      <c r="C14" s="11">
        <v>22.9066459390404</v>
      </c>
      <c r="D14" s="12">
        <f>AVERAGE(C14:C16)</f>
        <v>23.33433749</v>
      </c>
      <c r="E14" s="10" t="str">
        <f t="shared" si="0"/>
        <v>MDA-MB-231/RT-R</v>
      </c>
      <c r="F14" s="10" t="s">
        <v>10</v>
      </c>
      <c r="G14" s="11">
        <v>20.7089717933519</v>
      </c>
      <c r="H14" s="12">
        <f>AVERAGE(G14:G16)</f>
        <v>19.62726088</v>
      </c>
      <c r="I14" s="12">
        <f>D14-H14</f>
        <v>3.70707661</v>
      </c>
      <c r="J14" s="12">
        <f>I14-I$2</f>
        <v>-2.43863717000001</v>
      </c>
      <c r="K14" s="12">
        <f>POWER(2,-J14)</f>
        <v>5.42129370969147</v>
      </c>
      <c r="L14" s="46"/>
      <c r="M14" s="46"/>
      <c r="N14" s="48"/>
    </row>
    <row r="15" s="44" customFormat="1" spans="1:14">
      <c r="A15" s="10" t="s">
        <v>14</v>
      </c>
      <c r="B15" s="10" t="s">
        <v>28</v>
      </c>
      <c r="C15" s="11">
        <v>21.5726048810748</v>
      </c>
      <c r="D15" s="13"/>
      <c r="E15" s="10" t="str">
        <f t="shared" si="0"/>
        <v>MDA-MB-231/RT-R</v>
      </c>
      <c r="F15" s="10" t="s">
        <v>10</v>
      </c>
      <c r="G15" s="11">
        <v>17.3761638833796</v>
      </c>
      <c r="H15" s="13"/>
      <c r="I15" s="13"/>
      <c r="J15" s="13"/>
      <c r="K15" s="13"/>
      <c r="L15" s="46"/>
      <c r="M15" s="46"/>
      <c r="N15" s="48"/>
    </row>
    <row r="16" s="44" customFormat="1" spans="1:14">
      <c r="A16" s="10" t="s">
        <v>14</v>
      </c>
      <c r="B16" s="10" t="s">
        <v>28</v>
      </c>
      <c r="C16" s="11">
        <v>25.5237616498848</v>
      </c>
      <c r="D16" s="14"/>
      <c r="E16" s="10" t="str">
        <f t="shared" si="0"/>
        <v>MDA-MB-231/RT-R</v>
      </c>
      <c r="F16" s="10" t="s">
        <v>10</v>
      </c>
      <c r="G16" s="11">
        <v>20.7966469632685</v>
      </c>
      <c r="H16" s="14"/>
      <c r="I16" s="14"/>
      <c r="J16" s="14"/>
      <c r="K16" s="14"/>
      <c r="L16" s="46"/>
      <c r="M16" s="46"/>
      <c r="N16" s="48"/>
    </row>
    <row r="17" s="44" customFormat="1" spans="1:14">
      <c r="A17" s="10" t="s">
        <v>14</v>
      </c>
      <c r="B17" s="10" t="s">
        <v>28</v>
      </c>
      <c r="C17" s="11">
        <v>24.2848410196492</v>
      </c>
      <c r="D17" s="12">
        <f>AVERAGE(C17:C19)</f>
        <v>25.36636254</v>
      </c>
      <c r="E17" s="10" t="str">
        <f t="shared" si="0"/>
        <v>MDA-MB-231/RT-R</v>
      </c>
      <c r="F17" s="10" t="s">
        <v>10</v>
      </c>
      <c r="G17" s="11">
        <v>21.8266483713985</v>
      </c>
      <c r="H17" s="12">
        <f>AVERAGE(G17:G19)</f>
        <v>21.52176281</v>
      </c>
      <c r="I17" s="12">
        <f>D17-H17</f>
        <v>3.84459973000001</v>
      </c>
      <c r="J17" s="12">
        <f>I17-I$2</f>
        <v>-2.30111405</v>
      </c>
      <c r="K17" s="12">
        <f>POWER(2,-J17)</f>
        <v>4.92838188390515</v>
      </c>
      <c r="L17" s="46"/>
      <c r="M17" s="46"/>
      <c r="N17" s="48"/>
    </row>
    <row r="18" s="44" customFormat="1" spans="1:14">
      <c r="A18" s="10" t="s">
        <v>14</v>
      </c>
      <c r="B18" s="10" t="s">
        <v>28</v>
      </c>
      <c r="C18" s="11">
        <v>27.6742490457758</v>
      </c>
      <c r="D18" s="13"/>
      <c r="E18" s="10" t="str">
        <f t="shared" si="0"/>
        <v>MDA-MB-231/RT-R</v>
      </c>
      <c r="F18" s="10" t="s">
        <v>10</v>
      </c>
      <c r="G18" s="11">
        <v>19.3767378864926</v>
      </c>
      <c r="H18" s="13"/>
      <c r="I18" s="13"/>
      <c r="J18" s="13"/>
      <c r="K18" s="13"/>
      <c r="L18" s="46"/>
      <c r="M18" s="46"/>
      <c r="N18" s="48"/>
    </row>
    <row r="19" s="44" customFormat="1" spans="1:14">
      <c r="A19" s="10" t="s">
        <v>14</v>
      </c>
      <c r="B19" s="10" t="s">
        <v>28</v>
      </c>
      <c r="C19" s="11">
        <v>24.1399975545751</v>
      </c>
      <c r="D19" s="14"/>
      <c r="E19" s="10" t="str">
        <f t="shared" si="0"/>
        <v>MDA-MB-231/RT-R</v>
      </c>
      <c r="F19" s="10" t="s">
        <v>10</v>
      </c>
      <c r="G19" s="11">
        <v>23.3619021721089</v>
      </c>
      <c r="H19" s="14"/>
      <c r="I19" s="14"/>
      <c r="J19" s="14"/>
      <c r="K19" s="14"/>
      <c r="L19" s="46"/>
      <c r="M19" s="46"/>
      <c r="N19" s="49"/>
    </row>
    <row r="20" s="44" customFormat="1" spans="1:14">
      <c r="A20" s="10" t="s">
        <v>15</v>
      </c>
      <c r="B20" s="10" t="s">
        <v>28</v>
      </c>
      <c r="C20" s="10">
        <v>26.0315759635937</v>
      </c>
      <c r="D20" s="12">
        <f>AVERAGE(C20:C22)</f>
        <v>26.70143354</v>
      </c>
      <c r="E20" s="10" t="str">
        <f t="shared" si="0"/>
        <v>BT-549</v>
      </c>
      <c r="F20" s="10" t="s">
        <v>10</v>
      </c>
      <c r="G20" s="10">
        <v>22.3442063422251</v>
      </c>
      <c r="H20" s="12">
        <f>AVERAGE(G20:G22)</f>
        <v>20.08298825</v>
      </c>
      <c r="I20" s="12">
        <f>D20-H20</f>
        <v>6.61844529</v>
      </c>
      <c r="J20" s="12">
        <f>I20-I$2</f>
        <v>0.472731509999992</v>
      </c>
      <c r="K20" s="12">
        <f>POWER(2,-J20)</f>
        <v>0.720598967633008</v>
      </c>
      <c r="L20" s="46">
        <f>AVERAGE(K20:K28)</f>
        <v>0.839999999431665</v>
      </c>
      <c r="M20" s="46">
        <f>STDEV(K20:K28)</f>
        <v>0.103923046292755</v>
      </c>
      <c r="N20" s="47">
        <f>M20/SQRT(COUNT(K20:K28))</f>
        <v>0.059999998752128</v>
      </c>
    </row>
    <row r="21" s="44" customFormat="1" spans="1:14">
      <c r="A21" s="10" t="s">
        <v>15</v>
      </c>
      <c r="B21" s="10" t="s">
        <v>28</v>
      </c>
      <c r="C21" s="10">
        <v>28.9921404650321</v>
      </c>
      <c r="D21" s="13"/>
      <c r="E21" s="10" t="str">
        <f t="shared" si="0"/>
        <v>BT-549</v>
      </c>
      <c r="F21" s="10" t="s">
        <v>10</v>
      </c>
      <c r="G21" s="10">
        <v>19.3063135968834</v>
      </c>
      <c r="H21" s="13"/>
      <c r="I21" s="13"/>
      <c r="J21" s="13"/>
      <c r="K21" s="13"/>
      <c r="L21" s="46"/>
      <c r="M21" s="46"/>
      <c r="N21" s="48"/>
    </row>
    <row r="22" s="44" customFormat="1" spans="1:14">
      <c r="A22" s="10" t="s">
        <v>15</v>
      </c>
      <c r="B22" s="10" t="s">
        <v>28</v>
      </c>
      <c r="C22" s="10">
        <v>25.0805841913742</v>
      </c>
      <c r="D22" s="14"/>
      <c r="E22" s="10" t="str">
        <f t="shared" si="0"/>
        <v>BT-549</v>
      </c>
      <c r="F22" s="10" t="s">
        <v>10</v>
      </c>
      <c r="G22" s="10">
        <v>18.5984448108915</v>
      </c>
      <c r="H22" s="14"/>
      <c r="I22" s="14"/>
      <c r="J22" s="14"/>
      <c r="K22" s="14"/>
      <c r="L22" s="46"/>
      <c r="M22" s="46"/>
      <c r="N22" s="48"/>
    </row>
    <row r="23" s="44" customFormat="1" spans="1:14">
      <c r="A23" s="10" t="s">
        <v>15</v>
      </c>
      <c r="B23" s="10" t="s">
        <v>28</v>
      </c>
      <c r="C23" s="10">
        <v>29.4506840934834</v>
      </c>
      <c r="D23" s="12">
        <f>AVERAGE(C23:C25)</f>
        <v>27.44598104</v>
      </c>
      <c r="E23" s="10" t="str">
        <f t="shared" si="0"/>
        <v>BT-549</v>
      </c>
      <c r="F23" s="10" t="s">
        <v>10</v>
      </c>
      <c r="G23" s="10">
        <v>21.0360157729534</v>
      </c>
      <c r="H23" s="12">
        <f>AVERAGE(G23:G25)</f>
        <v>21.1643181</v>
      </c>
      <c r="I23" s="12">
        <f>D23-H23</f>
        <v>6.28166293999999</v>
      </c>
      <c r="J23" s="12">
        <f>I23-I$2</f>
        <v>0.135949159999985</v>
      </c>
      <c r="K23" s="12">
        <f>POWER(2,-J23)</f>
        <v>0.910070894052537</v>
      </c>
      <c r="L23" s="46"/>
      <c r="M23" s="46"/>
      <c r="N23" s="48"/>
    </row>
    <row r="24" s="44" customFormat="1" spans="1:14">
      <c r="A24" s="10" t="s">
        <v>15</v>
      </c>
      <c r="B24" s="10" t="s">
        <v>28</v>
      </c>
      <c r="C24" s="10">
        <v>25.6005552279692</v>
      </c>
      <c r="D24" s="13"/>
      <c r="E24" s="10" t="str">
        <f t="shared" si="0"/>
        <v>BT-549</v>
      </c>
      <c r="F24" s="10" t="s">
        <v>10</v>
      </c>
      <c r="G24" s="10">
        <v>23.2353957406659</v>
      </c>
      <c r="H24" s="13"/>
      <c r="I24" s="13"/>
      <c r="J24" s="13"/>
      <c r="K24" s="13"/>
      <c r="L24" s="46"/>
      <c r="M24" s="46"/>
      <c r="N24" s="48"/>
    </row>
    <row r="25" s="44" customFormat="1" spans="1:14">
      <c r="A25" s="10" t="s">
        <v>15</v>
      </c>
      <c r="B25" s="10" t="s">
        <v>28</v>
      </c>
      <c r="C25" s="10">
        <v>27.2867037985474</v>
      </c>
      <c r="D25" s="14"/>
      <c r="E25" s="10" t="str">
        <f t="shared" si="0"/>
        <v>BT-549</v>
      </c>
      <c r="F25" s="10" t="s">
        <v>10</v>
      </c>
      <c r="G25" s="10">
        <v>19.2215427863808</v>
      </c>
      <c r="H25" s="14"/>
      <c r="I25" s="14"/>
      <c r="J25" s="14"/>
      <c r="K25" s="14"/>
      <c r="L25" s="46"/>
      <c r="M25" s="46"/>
      <c r="N25" s="48"/>
    </row>
    <row r="26" s="44" customFormat="1" spans="1:14">
      <c r="A26" s="10" t="s">
        <v>15</v>
      </c>
      <c r="B26" s="10" t="s">
        <v>28</v>
      </c>
      <c r="C26" s="10">
        <v>28.8740482422763</v>
      </c>
      <c r="D26" s="12">
        <f>AVERAGE(C26:C28)</f>
        <v>27.74737221</v>
      </c>
      <c r="E26" s="10" t="str">
        <f t="shared" si="0"/>
        <v>BT-549</v>
      </c>
      <c r="F26" s="10" t="s">
        <v>10</v>
      </c>
      <c r="G26" s="10">
        <v>20.4184992060352</v>
      </c>
      <c r="H26" s="12">
        <f>AVERAGE(G26:G28)</f>
        <v>21.43244941</v>
      </c>
      <c r="I26" s="12">
        <f>D26-H26</f>
        <v>6.3149228</v>
      </c>
      <c r="J26" s="12">
        <f>I26-I$2</f>
        <v>0.16920901999999</v>
      </c>
      <c r="K26" s="12">
        <f>POWER(2,-J26)</f>
        <v>0.889330136609449</v>
      </c>
      <c r="L26" s="46"/>
      <c r="M26" s="46"/>
      <c r="N26" s="48"/>
    </row>
    <row r="27" s="44" customFormat="1" spans="1:14">
      <c r="A27" s="10" t="s">
        <v>15</v>
      </c>
      <c r="B27" s="10" t="s">
        <v>28</v>
      </c>
      <c r="C27" s="10">
        <v>25.4957063706235</v>
      </c>
      <c r="D27" s="13"/>
      <c r="E27" s="10" t="str">
        <f t="shared" si="0"/>
        <v>BT-549</v>
      </c>
      <c r="F27" s="10" t="s">
        <v>10</v>
      </c>
      <c r="G27" s="10">
        <v>20.0870129114168</v>
      </c>
      <c r="H27" s="13"/>
      <c r="I27" s="13"/>
      <c r="J27" s="13"/>
      <c r="K27" s="13"/>
      <c r="L27" s="46"/>
      <c r="M27" s="46"/>
      <c r="N27" s="48"/>
    </row>
    <row r="28" s="44" customFormat="1" spans="1:14">
      <c r="A28" s="10" t="s">
        <v>15</v>
      </c>
      <c r="B28" s="10" t="s">
        <v>28</v>
      </c>
      <c r="C28" s="10">
        <v>28.8723620171001</v>
      </c>
      <c r="D28" s="14"/>
      <c r="E28" s="10" t="str">
        <f t="shared" si="0"/>
        <v>BT-549</v>
      </c>
      <c r="F28" s="10" t="s">
        <v>10</v>
      </c>
      <c r="G28" s="10">
        <v>23.791836112548</v>
      </c>
      <c r="H28" s="14"/>
      <c r="I28" s="14"/>
      <c r="J28" s="14"/>
      <c r="K28" s="14"/>
      <c r="L28" s="46"/>
      <c r="M28" s="46"/>
      <c r="N28" s="49"/>
    </row>
    <row r="29" s="44" customFormat="1" spans="1:14">
      <c r="A29" s="10" t="s">
        <v>16</v>
      </c>
      <c r="B29" s="10" t="s">
        <v>28</v>
      </c>
      <c r="C29" s="10">
        <v>26.273060836863</v>
      </c>
      <c r="D29" s="12">
        <f>AVERAGE(C29:C31)</f>
        <v>25.76135343</v>
      </c>
      <c r="E29" s="10" t="str">
        <f t="shared" si="0"/>
        <v>BT-549/RT-R</v>
      </c>
      <c r="F29" s="10" t="s">
        <v>10</v>
      </c>
      <c r="G29" s="10">
        <v>21.3537269299256</v>
      </c>
      <c r="H29" s="12">
        <f>AVERAGE(G29:G31)</f>
        <v>22.04651369</v>
      </c>
      <c r="I29" s="12">
        <f>D29-H29</f>
        <v>3.71483974</v>
      </c>
      <c r="J29" s="12">
        <f>I29-I$2</f>
        <v>-2.43087404000001</v>
      </c>
      <c r="K29" s="12">
        <f>POWER(2,-J29)</f>
        <v>5.39220011977221</v>
      </c>
      <c r="L29" s="46">
        <f>AVERAGE(K29:K37)</f>
        <v>4.85999999848347</v>
      </c>
      <c r="M29" s="46">
        <f>STDEV(K29:K37)</f>
        <v>0.50229473468069</v>
      </c>
      <c r="N29" s="47">
        <f>M29/SQRT(COUNT(K29:K37))</f>
        <v>0.290000000280428</v>
      </c>
    </row>
    <row r="30" s="44" customFormat="1" spans="1:14">
      <c r="A30" s="10" t="s">
        <v>16</v>
      </c>
      <c r="B30" s="10" t="s">
        <v>28</v>
      </c>
      <c r="C30" s="10">
        <v>23.5757285879821</v>
      </c>
      <c r="D30" s="13"/>
      <c r="E30" s="10" t="str">
        <f t="shared" si="0"/>
        <v>BT-549/RT-R</v>
      </c>
      <c r="F30" s="10" t="s">
        <v>10</v>
      </c>
      <c r="G30" s="10">
        <v>24.2483140008206</v>
      </c>
      <c r="H30" s="13"/>
      <c r="I30" s="13"/>
      <c r="J30" s="13"/>
      <c r="K30" s="13"/>
      <c r="L30" s="46"/>
      <c r="M30" s="46"/>
      <c r="N30" s="48"/>
    </row>
    <row r="31" s="44" customFormat="1" spans="1:14">
      <c r="A31" s="10" t="s">
        <v>16</v>
      </c>
      <c r="B31" s="10" t="s">
        <v>28</v>
      </c>
      <c r="C31" s="10">
        <v>27.4352708651549</v>
      </c>
      <c r="D31" s="14"/>
      <c r="E31" s="10" t="str">
        <f t="shared" si="0"/>
        <v>BT-549/RT-R</v>
      </c>
      <c r="F31" s="10" t="s">
        <v>10</v>
      </c>
      <c r="G31" s="10">
        <v>20.5375001392538</v>
      </c>
      <c r="H31" s="14"/>
      <c r="I31" s="14"/>
      <c r="J31" s="14"/>
      <c r="K31" s="14"/>
      <c r="L31" s="46"/>
      <c r="M31" s="46"/>
      <c r="N31" s="48"/>
    </row>
    <row r="32" s="44" customFormat="1" spans="1:14">
      <c r="A32" s="10" t="s">
        <v>16</v>
      </c>
      <c r="B32" s="10" t="s">
        <v>28</v>
      </c>
      <c r="C32" s="10">
        <v>25.038221397088</v>
      </c>
      <c r="D32" s="12">
        <f>AVERAGE(C32:C34)</f>
        <v>24.70471811</v>
      </c>
      <c r="E32" s="10" t="str">
        <f t="shared" si="0"/>
        <v>BT-549/RT-R</v>
      </c>
      <c r="F32" s="10" t="s">
        <v>10</v>
      </c>
      <c r="G32" s="10">
        <v>18.2979781955919</v>
      </c>
      <c r="H32" s="12">
        <f>AVERAGE(G32:G34)</f>
        <v>20.69461127</v>
      </c>
      <c r="I32" s="12">
        <f>D32-H32</f>
        <v>4.01010684</v>
      </c>
      <c r="J32" s="12">
        <f>I32-I$2</f>
        <v>-2.13560694000001</v>
      </c>
      <c r="K32" s="12">
        <f>POWER(2,-J32)</f>
        <v>4.39421950899557</v>
      </c>
      <c r="L32" s="46"/>
      <c r="M32" s="46"/>
      <c r="N32" s="48"/>
    </row>
    <row r="33" s="44" customFormat="1" spans="1:14">
      <c r="A33" s="10" t="s">
        <v>16</v>
      </c>
      <c r="B33" s="10" t="s">
        <v>28</v>
      </c>
      <c r="C33" s="10">
        <v>26.4158859716867</v>
      </c>
      <c r="D33" s="13"/>
      <c r="E33" s="10" t="str">
        <f t="shared" si="0"/>
        <v>BT-549/RT-R</v>
      </c>
      <c r="F33" s="10" t="s">
        <v>10</v>
      </c>
      <c r="G33" s="10">
        <v>21.7568674162383</v>
      </c>
      <c r="H33" s="13"/>
      <c r="I33" s="13"/>
      <c r="J33" s="13"/>
      <c r="K33" s="13"/>
      <c r="L33" s="46"/>
      <c r="M33" s="46"/>
      <c r="N33" s="48"/>
    </row>
    <row r="34" s="44" customFormat="1" spans="1:14">
      <c r="A34" s="10" t="s">
        <v>16</v>
      </c>
      <c r="B34" s="10" t="s">
        <v>28</v>
      </c>
      <c r="C34" s="10">
        <v>22.6600469612252</v>
      </c>
      <c r="D34" s="14"/>
      <c r="E34" s="10" t="str">
        <f t="shared" si="0"/>
        <v>BT-549/RT-R</v>
      </c>
      <c r="F34" s="10" t="s">
        <v>10</v>
      </c>
      <c r="G34" s="10">
        <v>22.0289881981698</v>
      </c>
      <c r="H34" s="14"/>
      <c r="I34" s="14"/>
      <c r="J34" s="14"/>
      <c r="K34" s="14"/>
      <c r="L34" s="46"/>
      <c r="M34" s="46"/>
      <c r="N34" s="48"/>
    </row>
    <row r="35" s="44" customFormat="1" spans="1:14">
      <c r="A35" s="10" t="s">
        <v>16</v>
      </c>
      <c r="B35" s="10" t="s">
        <v>28</v>
      </c>
      <c r="C35" s="10">
        <v>24.571213522972</v>
      </c>
      <c r="D35" s="12">
        <f>AVERAGE(C35:C37)</f>
        <v>25.01820348</v>
      </c>
      <c r="E35" s="10" t="str">
        <f t="shared" si="0"/>
        <v>BT-549/RT-R</v>
      </c>
      <c r="F35" s="10" t="s">
        <v>10</v>
      </c>
      <c r="G35" s="10">
        <v>22.8642089928568</v>
      </c>
      <c r="H35" s="12">
        <f>AVERAGE(G35:G37)</f>
        <v>21.13359332</v>
      </c>
      <c r="I35" s="12">
        <f>D35-H35</f>
        <v>3.88461016</v>
      </c>
      <c r="J35" s="12">
        <f>I35-I$2</f>
        <v>-2.26110362000001</v>
      </c>
      <c r="K35" s="12">
        <f>POWER(2,-J35)</f>
        <v>4.79358036668264</v>
      </c>
      <c r="L35" s="46"/>
      <c r="M35" s="46"/>
      <c r="N35" s="48"/>
    </row>
    <row r="36" s="44" customFormat="1" spans="1:14">
      <c r="A36" s="10" t="s">
        <v>16</v>
      </c>
      <c r="B36" s="10" t="s">
        <v>28</v>
      </c>
      <c r="C36" s="10">
        <v>27.193684622332</v>
      </c>
      <c r="D36" s="13"/>
      <c r="E36" s="10" t="str">
        <f t="shared" si="0"/>
        <v>BT-549/RT-R</v>
      </c>
      <c r="F36" s="10" t="s">
        <v>10</v>
      </c>
      <c r="G36" s="10">
        <v>18.9289471974591</v>
      </c>
      <c r="H36" s="13"/>
      <c r="I36" s="13"/>
      <c r="J36" s="13"/>
      <c r="K36" s="13"/>
      <c r="L36" s="46"/>
      <c r="M36" s="46"/>
      <c r="N36" s="48"/>
    </row>
    <row r="37" s="44" customFormat="1" spans="1:14">
      <c r="A37" s="10" t="s">
        <v>16</v>
      </c>
      <c r="B37" s="10" t="s">
        <v>28</v>
      </c>
      <c r="C37" s="10">
        <v>23.289712294696</v>
      </c>
      <c r="D37" s="14"/>
      <c r="E37" s="10" t="str">
        <f t="shared" si="0"/>
        <v>BT-549/RT-R</v>
      </c>
      <c r="F37" s="10" t="s">
        <v>10</v>
      </c>
      <c r="G37" s="10">
        <v>21.6076237696841</v>
      </c>
      <c r="H37" s="14"/>
      <c r="I37" s="14"/>
      <c r="J37" s="14"/>
      <c r="K37" s="14"/>
      <c r="L37" s="46"/>
      <c r="M37" s="46"/>
      <c r="N37" s="49"/>
    </row>
  </sheetData>
  <mergeCells count="72">
    <mergeCell ref="D2:D4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7"/>
    <mergeCell ref="H2:H4"/>
    <mergeCell ref="H5:H7"/>
    <mergeCell ref="H8:H10"/>
    <mergeCell ref="H11:H13"/>
    <mergeCell ref="H14:H16"/>
    <mergeCell ref="H17:H19"/>
    <mergeCell ref="H20:H22"/>
    <mergeCell ref="H23:H25"/>
    <mergeCell ref="H26:H28"/>
    <mergeCell ref="H29:H31"/>
    <mergeCell ref="H32:H34"/>
    <mergeCell ref="H35:H37"/>
    <mergeCell ref="I2:I4"/>
    <mergeCell ref="I5:I7"/>
    <mergeCell ref="I8:I10"/>
    <mergeCell ref="I11:I13"/>
    <mergeCell ref="I14:I16"/>
    <mergeCell ref="I17:I19"/>
    <mergeCell ref="I20:I22"/>
    <mergeCell ref="I23:I25"/>
    <mergeCell ref="I26:I28"/>
    <mergeCell ref="I29:I31"/>
    <mergeCell ref="I32:I34"/>
    <mergeCell ref="I35:I37"/>
    <mergeCell ref="J2:J4"/>
    <mergeCell ref="J5:J7"/>
    <mergeCell ref="J8:J10"/>
    <mergeCell ref="J11:J13"/>
    <mergeCell ref="J14:J16"/>
    <mergeCell ref="J17:J19"/>
    <mergeCell ref="J20:J22"/>
    <mergeCell ref="J23:J25"/>
    <mergeCell ref="J26:J28"/>
    <mergeCell ref="J29:J31"/>
    <mergeCell ref="J32:J34"/>
    <mergeCell ref="J35:J37"/>
    <mergeCell ref="K2:K4"/>
    <mergeCell ref="K5:K7"/>
    <mergeCell ref="K8:K10"/>
    <mergeCell ref="K11:K13"/>
    <mergeCell ref="K14:K16"/>
    <mergeCell ref="K17:K19"/>
    <mergeCell ref="K20:K22"/>
    <mergeCell ref="K23:K25"/>
    <mergeCell ref="K26:K28"/>
    <mergeCell ref="K29:K31"/>
    <mergeCell ref="K32:K34"/>
    <mergeCell ref="K35:K37"/>
    <mergeCell ref="L2:L10"/>
    <mergeCell ref="L11:L19"/>
    <mergeCell ref="L20:L28"/>
    <mergeCell ref="L29:L37"/>
    <mergeCell ref="M2:M10"/>
    <mergeCell ref="M11:M19"/>
    <mergeCell ref="M20:M28"/>
    <mergeCell ref="M29:M37"/>
    <mergeCell ref="N2:N10"/>
    <mergeCell ref="N11:N19"/>
    <mergeCell ref="N20:N28"/>
    <mergeCell ref="N29:N37"/>
  </mergeCells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selection activeCell="L23" sqref="L23"/>
    </sheetView>
  </sheetViews>
  <sheetFormatPr defaultColWidth="9" defaultRowHeight="15"/>
  <cols>
    <col min="1" max="1" width="9" style="74"/>
    <col min="2" max="2" width="22.5" style="74" customWidth="1"/>
    <col min="3" max="3" width="11.25" style="75" customWidth="1"/>
    <col min="4" max="4" width="17.625" style="76" customWidth="1"/>
    <col min="5" max="5" width="9" style="74"/>
    <col min="6" max="6" width="16.375" style="74" customWidth="1"/>
    <col min="7" max="7" width="10.75" style="76" customWidth="1"/>
    <col min="8" max="9" width="14.5" style="74" customWidth="1"/>
    <col min="10" max="16384" width="9" style="74"/>
  </cols>
  <sheetData>
    <row r="1" s="74" customFormat="1" customHeight="1" spans="1:10">
      <c r="A1" s="2" t="s">
        <v>17</v>
      </c>
      <c r="B1" s="77" t="s">
        <v>10</v>
      </c>
      <c r="C1" s="43" t="s">
        <v>18</v>
      </c>
      <c r="D1" s="78" t="s">
        <v>19</v>
      </c>
      <c r="F1" s="2" t="s">
        <v>12</v>
      </c>
      <c r="G1" s="5"/>
      <c r="H1" s="1" t="s">
        <v>5</v>
      </c>
      <c r="I1" s="1" t="s">
        <v>6</v>
      </c>
      <c r="J1" s="52" t="s">
        <v>7</v>
      </c>
    </row>
    <row r="2" s="74" customFormat="1" spans="1:10">
      <c r="A2" s="2"/>
      <c r="B2" s="3" t="s">
        <v>13</v>
      </c>
      <c r="C2" s="79">
        <v>225114</v>
      </c>
      <c r="D2" s="5"/>
      <c r="F2" s="37" t="s">
        <v>13</v>
      </c>
      <c r="G2" s="5">
        <f>D7</f>
        <v>0.282496868253418</v>
      </c>
      <c r="H2" s="80">
        <f>AVERAGE(G2:G4)</f>
        <v>0.253597008468323</v>
      </c>
      <c r="I2" s="80">
        <f>STDEV(G2:G4)</f>
        <v>0.027800411632365</v>
      </c>
      <c r="J2" s="5">
        <f>I2/SQRT(COUNT(G2:G4))</f>
        <v>0.0160505751395283</v>
      </c>
    </row>
    <row r="3" s="74" customFormat="1" spans="1:10">
      <c r="A3" s="2"/>
      <c r="B3" s="3" t="s">
        <v>14</v>
      </c>
      <c r="C3" s="79">
        <v>212959</v>
      </c>
      <c r="D3" s="5"/>
      <c r="F3" s="39"/>
      <c r="G3" s="5">
        <f>D17</f>
        <v>0.251249205051331</v>
      </c>
      <c r="H3" s="80"/>
      <c r="I3" s="80"/>
      <c r="J3" s="5"/>
    </row>
    <row r="4" s="74" customFormat="1" spans="1:10">
      <c r="A4" s="2"/>
      <c r="B4" s="3" t="s">
        <v>15</v>
      </c>
      <c r="C4" s="79">
        <v>221178</v>
      </c>
      <c r="D4" s="5"/>
      <c r="F4" s="41"/>
      <c r="G4" s="5">
        <f>D27</f>
        <v>0.227044952100221</v>
      </c>
      <c r="H4" s="80"/>
      <c r="I4" s="80"/>
      <c r="J4" s="5"/>
    </row>
    <row r="5" s="74" customFormat="1" spans="1:10">
      <c r="A5" s="2"/>
      <c r="B5" s="3" t="s">
        <v>16</v>
      </c>
      <c r="C5" s="79">
        <v>209202</v>
      </c>
      <c r="D5" s="5"/>
      <c r="F5" s="37" t="s">
        <v>14</v>
      </c>
      <c r="G5" s="5">
        <f>D8</f>
        <v>0.616372165534211</v>
      </c>
      <c r="H5" s="80">
        <f>AVERAGE(G5:G7)</f>
        <v>0.656212001531269</v>
      </c>
      <c r="I5" s="80">
        <f>STDEV(G5:G7)</f>
        <v>0.0596818694172568</v>
      </c>
      <c r="J5" s="5">
        <f>I5/SQRT(COUNT(G5:G7))</f>
        <v>0.0344573433737933</v>
      </c>
    </row>
    <row r="6" s="74" customFormat="1" spans="1:10">
      <c r="A6" s="2"/>
      <c r="B6" s="77" t="s">
        <v>28</v>
      </c>
      <c r="C6" s="43" t="s">
        <v>18</v>
      </c>
      <c r="D6" s="5"/>
      <c r="F6" s="39"/>
      <c r="G6" s="5">
        <f>D18</f>
        <v>0.724830134465606</v>
      </c>
      <c r="H6" s="80"/>
      <c r="I6" s="80"/>
      <c r="J6" s="5"/>
    </row>
    <row r="7" s="74" customFormat="1" spans="1:10">
      <c r="A7" s="2"/>
      <c r="B7" s="3" t="s">
        <v>13</v>
      </c>
      <c r="C7" s="79">
        <v>63594</v>
      </c>
      <c r="D7" s="5">
        <f>C7/C2</f>
        <v>0.282496868253418</v>
      </c>
      <c r="F7" s="41"/>
      <c r="G7" s="5">
        <f>D28</f>
        <v>0.627433704593992</v>
      </c>
      <c r="H7" s="80"/>
      <c r="I7" s="80"/>
      <c r="J7" s="5"/>
    </row>
    <row r="8" s="74" customFormat="1" spans="1:10">
      <c r="A8" s="2"/>
      <c r="B8" s="3" t="s">
        <v>14</v>
      </c>
      <c r="C8" s="79">
        <v>131262</v>
      </c>
      <c r="D8" s="5">
        <f>C8/C3</f>
        <v>0.616372165534211</v>
      </c>
      <c r="F8" s="37" t="s">
        <v>15</v>
      </c>
      <c r="G8" s="5">
        <f>D9</f>
        <v>0.147523713931765</v>
      </c>
      <c r="H8" s="80">
        <f>AVERAGE(G8:G10)</f>
        <v>0.15080518181557</v>
      </c>
      <c r="I8" s="80">
        <f>STDEV(G8:G10)</f>
        <v>0.00907274772495097</v>
      </c>
      <c r="J8" s="5">
        <f>I8/SQRT(COUNT(G8:G10))</f>
        <v>0.00523815334129001</v>
      </c>
    </row>
    <row r="9" s="74" customFormat="1" spans="1:10">
      <c r="A9" s="2"/>
      <c r="B9" s="3" t="s">
        <v>15</v>
      </c>
      <c r="C9" s="79">
        <v>32629</v>
      </c>
      <c r="D9" s="5">
        <f>C9/C4</f>
        <v>0.147523713931765</v>
      </c>
      <c r="F9" s="39"/>
      <c r="G9" s="5">
        <f>D19</f>
        <v>0.161062105615888</v>
      </c>
      <c r="H9" s="80"/>
      <c r="I9" s="80"/>
      <c r="J9" s="5"/>
    </row>
    <row r="10" s="74" customFormat="1" spans="1:10">
      <c r="A10" s="2"/>
      <c r="B10" s="3" t="s">
        <v>16</v>
      </c>
      <c r="C10" s="79">
        <v>113607</v>
      </c>
      <c r="D10" s="5">
        <f>C10/C5</f>
        <v>0.543049301631916</v>
      </c>
      <c r="F10" s="41"/>
      <c r="G10" s="5">
        <f>D29</f>
        <v>0.143829725899056</v>
      </c>
      <c r="H10" s="80"/>
      <c r="I10" s="80"/>
      <c r="J10" s="5"/>
    </row>
    <row r="11" s="74" customFormat="1" spans="1:10">
      <c r="A11" s="2" t="s">
        <v>20</v>
      </c>
      <c r="B11" s="77" t="s">
        <v>10</v>
      </c>
      <c r="C11" s="43" t="s">
        <v>18</v>
      </c>
      <c r="D11" s="78" t="s">
        <v>19</v>
      </c>
      <c r="F11" s="37" t="s">
        <v>16</v>
      </c>
      <c r="G11" s="5">
        <f>D10</f>
        <v>0.543049301631916</v>
      </c>
      <c r="H11" s="80">
        <f>AVERAGE(G11:G13)</f>
        <v>0.541088291450895</v>
      </c>
      <c r="I11" s="80">
        <f>STDEV(G11:G13)</f>
        <v>0.0528072860769364</v>
      </c>
      <c r="J11" s="5">
        <f>I11/SQRT(COUNT(G11:G13))</f>
        <v>0.0304883008316928</v>
      </c>
    </row>
    <row r="12" s="74" customFormat="1" spans="1:10">
      <c r="A12" s="2"/>
      <c r="B12" s="3" t="s">
        <v>13</v>
      </c>
      <c r="C12" s="79">
        <v>220140</v>
      </c>
      <c r="D12" s="5"/>
      <c r="F12" s="39"/>
      <c r="G12" s="5">
        <f>D20</f>
        <v>0.487327815802285</v>
      </c>
      <c r="H12" s="80"/>
      <c r="I12" s="80"/>
      <c r="J12" s="5"/>
    </row>
    <row r="13" s="74" customFormat="1" spans="1:10">
      <c r="A13" s="2"/>
      <c r="B13" s="3" t="s">
        <v>14</v>
      </c>
      <c r="C13" s="79">
        <v>203249</v>
      </c>
      <c r="D13" s="5"/>
      <c r="F13" s="41"/>
      <c r="G13" s="5">
        <f>D30</f>
        <v>0.592887756918484</v>
      </c>
      <c r="H13" s="80"/>
      <c r="I13" s="80"/>
      <c r="J13" s="5"/>
    </row>
    <row r="14" s="74" customFormat="1" spans="1:7">
      <c r="A14" s="2"/>
      <c r="B14" s="3" t="s">
        <v>15</v>
      </c>
      <c r="C14" s="79">
        <v>211881</v>
      </c>
      <c r="D14" s="5"/>
      <c r="G14" s="76"/>
    </row>
    <row r="15" s="74" customFormat="1" spans="1:7">
      <c r="A15" s="2"/>
      <c r="B15" s="3" t="s">
        <v>16</v>
      </c>
      <c r="C15" s="79">
        <v>209514</v>
      </c>
      <c r="D15" s="5"/>
      <c r="G15" s="76"/>
    </row>
    <row r="16" s="74" customFormat="1" spans="1:7">
      <c r="A16" s="2"/>
      <c r="B16" s="77" t="s">
        <v>28</v>
      </c>
      <c r="C16" s="43" t="s">
        <v>18</v>
      </c>
      <c r="D16" s="5"/>
      <c r="G16" s="76"/>
    </row>
    <row r="17" s="74" customFormat="1" spans="1:7">
      <c r="A17" s="2"/>
      <c r="B17" s="3" t="s">
        <v>13</v>
      </c>
      <c r="C17" s="79">
        <v>55310</v>
      </c>
      <c r="D17" s="5">
        <f t="shared" ref="D17:D20" si="0">C17/C12</f>
        <v>0.251249205051331</v>
      </c>
      <c r="G17" s="76"/>
    </row>
    <row r="18" s="74" customFormat="1" spans="1:7">
      <c r="A18" s="2"/>
      <c r="B18" s="3" t="s">
        <v>14</v>
      </c>
      <c r="C18" s="79">
        <v>147321</v>
      </c>
      <c r="D18" s="5">
        <f t="shared" si="0"/>
        <v>0.724830134465606</v>
      </c>
      <c r="G18" s="76"/>
    </row>
    <row r="19" s="74" customFormat="1" spans="1:7">
      <c r="A19" s="2"/>
      <c r="B19" s="3" t="s">
        <v>15</v>
      </c>
      <c r="C19" s="79">
        <v>34126</v>
      </c>
      <c r="D19" s="5">
        <f t="shared" si="0"/>
        <v>0.161062105615888</v>
      </c>
      <c r="G19" s="76"/>
    </row>
    <row r="20" s="74" customFormat="1" spans="1:7">
      <c r="A20" s="2"/>
      <c r="B20" s="3" t="s">
        <v>16</v>
      </c>
      <c r="C20" s="79">
        <v>102102</v>
      </c>
      <c r="D20" s="5">
        <f t="shared" si="0"/>
        <v>0.487327815802285</v>
      </c>
      <c r="G20" s="76"/>
    </row>
    <row r="21" s="74" customFormat="1" spans="1:7">
      <c r="A21" s="2" t="s">
        <v>21</v>
      </c>
      <c r="B21" s="77" t="s">
        <v>10</v>
      </c>
      <c r="C21" s="43" t="s">
        <v>18</v>
      </c>
      <c r="D21" s="78" t="s">
        <v>19</v>
      </c>
      <c r="G21" s="76"/>
    </row>
    <row r="22" s="74" customFormat="1" spans="1:7">
      <c r="A22" s="2"/>
      <c r="B22" s="3" t="s">
        <v>13</v>
      </c>
      <c r="C22" s="79">
        <v>203550</v>
      </c>
      <c r="D22" s="5"/>
      <c r="G22" s="76"/>
    </row>
    <row r="23" s="74" customFormat="1" spans="1:7">
      <c r="A23" s="2"/>
      <c r="B23" s="3" t="s">
        <v>14</v>
      </c>
      <c r="C23" s="79">
        <v>208838</v>
      </c>
      <c r="D23" s="5"/>
      <c r="G23" s="76"/>
    </row>
    <row r="24" s="74" customFormat="1" spans="1:7">
      <c r="A24" s="2"/>
      <c r="B24" s="3" t="s">
        <v>15</v>
      </c>
      <c r="C24" s="79">
        <v>208135</v>
      </c>
      <c r="D24" s="5"/>
      <c r="G24" s="76"/>
    </row>
    <row r="25" s="74" customFormat="1" spans="1:7">
      <c r="A25" s="2"/>
      <c r="B25" s="3" t="s">
        <v>16</v>
      </c>
      <c r="C25" s="79">
        <v>219087</v>
      </c>
      <c r="D25" s="5"/>
      <c r="G25" s="76"/>
    </row>
    <row r="26" s="74" customFormat="1" spans="1:7">
      <c r="A26" s="2"/>
      <c r="B26" s="77" t="s">
        <v>28</v>
      </c>
      <c r="C26" s="43" t="s">
        <v>18</v>
      </c>
      <c r="D26" s="5"/>
      <c r="G26" s="76"/>
    </row>
    <row r="27" s="74" customFormat="1" spans="1:7">
      <c r="A27" s="2"/>
      <c r="B27" s="3" t="s">
        <v>13</v>
      </c>
      <c r="C27" s="79">
        <v>46215</v>
      </c>
      <c r="D27" s="5">
        <f t="shared" ref="D27:D30" si="1">C27/C22</f>
        <v>0.227044952100221</v>
      </c>
      <c r="G27" s="76"/>
    </row>
    <row r="28" s="74" customFormat="1" spans="1:7">
      <c r="A28" s="2"/>
      <c r="B28" s="3" t="s">
        <v>14</v>
      </c>
      <c r="C28" s="79">
        <v>131032</v>
      </c>
      <c r="D28" s="5">
        <f t="shared" si="1"/>
        <v>0.627433704593992</v>
      </c>
      <c r="G28" s="76"/>
    </row>
    <row r="29" s="74" customFormat="1" spans="1:7">
      <c r="A29" s="2"/>
      <c r="B29" s="3" t="s">
        <v>15</v>
      </c>
      <c r="C29" s="79">
        <v>29936</v>
      </c>
      <c r="D29" s="5">
        <f t="shared" si="1"/>
        <v>0.143829725899056</v>
      </c>
      <c r="G29" s="76"/>
    </row>
    <row r="30" s="74" customFormat="1" spans="1:7">
      <c r="A30" s="2"/>
      <c r="B30" s="3" t="s">
        <v>16</v>
      </c>
      <c r="C30" s="79">
        <v>129894</v>
      </c>
      <c r="D30" s="5">
        <f t="shared" si="1"/>
        <v>0.592887756918484</v>
      </c>
      <c r="G30" s="76"/>
    </row>
  </sheetData>
  <mergeCells count="19">
    <mergeCell ref="A1:A10"/>
    <mergeCell ref="A11:A20"/>
    <mergeCell ref="A21:A30"/>
    <mergeCell ref="F2:F4"/>
    <mergeCell ref="F5:F7"/>
    <mergeCell ref="F8:F10"/>
    <mergeCell ref="F11:F13"/>
    <mergeCell ref="H2:H4"/>
    <mergeCell ref="H5:H7"/>
    <mergeCell ref="H8:H10"/>
    <mergeCell ref="H11:H13"/>
    <mergeCell ref="I2:I4"/>
    <mergeCell ref="I5:I7"/>
    <mergeCell ref="I8:I10"/>
    <mergeCell ref="I11:I13"/>
    <mergeCell ref="J2:J4"/>
    <mergeCell ref="J5:J7"/>
    <mergeCell ref="J8:J10"/>
    <mergeCell ref="J11:J1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workbookViewId="0">
      <selection activeCell="P39" sqref="$A1:$XFD1048576"/>
    </sheetView>
  </sheetViews>
  <sheetFormatPr defaultColWidth="9" defaultRowHeight="15"/>
  <cols>
    <col min="1" max="1" width="14.625" style="44" customWidth="1"/>
    <col min="2" max="4" width="9" style="44"/>
    <col min="5" max="5" width="14.625" style="44" customWidth="1"/>
    <col min="6" max="6" width="9" style="44"/>
    <col min="7" max="7" width="12.75" style="44" customWidth="1"/>
    <col min="8" max="8" width="10.5" style="44" customWidth="1"/>
    <col min="9" max="9" width="11.75" style="44" customWidth="1"/>
    <col min="10" max="10" width="11.5" style="44" customWidth="1"/>
    <col min="11" max="11" width="22" style="44" customWidth="1"/>
    <col min="12" max="16368" width="9" style="44"/>
    <col min="16369" max="16384" width="9" style="45"/>
  </cols>
  <sheetData>
    <row r="1" s="44" customFormat="1" spans="1:14">
      <c r="A1" s="9" t="s">
        <v>0</v>
      </c>
      <c r="B1" s="9" t="s">
        <v>1</v>
      </c>
      <c r="C1" s="9" t="s">
        <v>2</v>
      </c>
      <c r="D1" s="9" t="s">
        <v>3</v>
      </c>
      <c r="E1" s="9" t="s">
        <v>0</v>
      </c>
      <c r="F1" s="9" t="s">
        <v>1</v>
      </c>
      <c r="G1" s="9" t="s">
        <v>2</v>
      </c>
      <c r="H1" s="9" t="s">
        <v>3</v>
      </c>
      <c r="I1" s="9"/>
      <c r="J1" s="9"/>
      <c r="K1" s="9" t="s">
        <v>4</v>
      </c>
      <c r="L1" s="16" t="s">
        <v>5</v>
      </c>
      <c r="M1" s="16" t="s">
        <v>6</v>
      </c>
      <c r="N1" s="17" t="s">
        <v>7</v>
      </c>
    </row>
    <row r="2" s="44" customFormat="1" spans="1:14">
      <c r="A2" s="10" t="s">
        <v>13</v>
      </c>
      <c r="B2" s="10" t="s">
        <v>9</v>
      </c>
      <c r="C2" s="11">
        <v>26.859936274613</v>
      </c>
      <c r="D2" s="12">
        <f>AVERAGE(C2:C4)</f>
        <v>24.87067997</v>
      </c>
      <c r="E2" s="10" t="str">
        <f>A2</f>
        <v>MDA-MB-231</v>
      </c>
      <c r="F2" s="10" t="s">
        <v>10</v>
      </c>
      <c r="G2" s="11">
        <v>21.1490393454686</v>
      </c>
      <c r="H2" s="12">
        <f>AVERAGE(G2:G4)</f>
        <v>19.54173955</v>
      </c>
      <c r="I2" s="12">
        <f>D2-H2</f>
        <v>5.32894042000001</v>
      </c>
      <c r="J2" s="12">
        <f>I2-I$2</f>
        <v>0</v>
      </c>
      <c r="K2" s="12">
        <f>POWER(2,-J2)</f>
        <v>1</v>
      </c>
      <c r="L2" s="46">
        <f>AVERAGE(K2:K10)</f>
        <v>0.988502004821038</v>
      </c>
      <c r="M2" s="46">
        <f>STDEV(K2:K10)</f>
        <v>0.0862646856147825</v>
      </c>
      <c r="N2" s="47">
        <f>M2/SQRT(COUNT(K2:K10))</f>
        <v>0.0498049394612531</v>
      </c>
    </row>
    <row r="3" s="44" customFormat="1" spans="1:14">
      <c r="A3" s="10" t="s">
        <v>13</v>
      </c>
      <c r="B3" s="10" t="s">
        <v>9</v>
      </c>
      <c r="C3" s="11">
        <v>22.8601066833885</v>
      </c>
      <c r="D3" s="13"/>
      <c r="E3" s="10" t="str">
        <f t="shared" ref="E3:E37" si="0">A3</f>
        <v>MDA-MB-231</v>
      </c>
      <c r="F3" s="10" t="s">
        <v>10</v>
      </c>
      <c r="G3" s="11">
        <v>20.1321271430152</v>
      </c>
      <c r="H3" s="13"/>
      <c r="I3" s="13"/>
      <c r="J3" s="13"/>
      <c r="K3" s="13"/>
      <c r="L3" s="46"/>
      <c r="M3" s="46"/>
      <c r="N3" s="48"/>
    </row>
    <row r="4" s="44" customFormat="1" spans="1:14">
      <c r="A4" s="10" t="s">
        <v>13</v>
      </c>
      <c r="B4" s="10" t="s">
        <v>9</v>
      </c>
      <c r="C4" s="11">
        <v>24.8919969519985</v>
      </c>
      <c r="D4" s="14"/>
      <c r="E4" s="10" t="str">
        <f t="shared" si="0"/>
        <v>MDA-MB-231</v>
      </c>
      <c r="F4" s="10" t="s">
        <v>10</v>
      </c>
      <c r="G4" s="11">
        <v>17.3440521615163</v>
      </c>
      <c r="H4" s="14"/>
      <c r="I4" s="14"/>
      <c r="J4" s="14"/>
      <c r="K4" s="14"/>
      <c r="L4" s="46"/>
      <c r="M4" s="46"/>
      <c r="N4" s="48"/>
    </row>
    <row r="5" s="44" customFormat="1" spans="1:14">
      <c r="A5" s="10" t="s">
        <v>13</v>
      </c>
      <c r="B5" s="10" t="s">
        <v>9</v>
      </c>
      <c r="C5" s="11">
        <v>22.5251716857278</v>
      </c>
      <c r="D5" s="12">
        <f>AVERAGE(C5:C7)</f>
        <v>23.88884769</v>
      </c>
      <c r="E5" s="10" t="str">
        <f t="shared" si="0"/>
        <v>MDA-MB-231</v>
      </c>
      <c r="F5" s="10" t="s">
        <v>10</v>
      </c>
      <c r="G5" s="11">
        <v>16.25088556637</v>
      </c>
      <c r="H5" s="12">
        <f>AVERAGE(G5:G7)</f>
        <v>18.40319162</v>
      </c>
      <c r="I5" s="12">
        <f>D5-H5</f>
        <v>5.48565607</v>
      </c>
      <c r="J5" s="12">
        <f>I5-I$2</f>
        <v>0.156715649999995</v>
      </c>
      <c r="K5" s="12">
        <f>POWER(2,-J5)</f>
        <v>0.897064950512048</v>
      </c>
      <c r="L5" s="46"/>
      <c r="M5" s="46"/>
      <c r="N5" s="48"/>
    </row>
    <row r="6" s="44" customFormat="1" spans="1:14">
      <c r="A6" s="10" t="s">
        <v>13</v>
      </c>
      <c r="B6" s="10" t="s">
        <v>9</v>
      </c>
      <c r="C6" s="11">
        <v>22.9814434775794</v>
      </c>
      <c r="D6" s="13"/>
      <c r="E6" s="10" t="str">
        <f t="shared" si="0"/>
        <v>MDA-MB-231</v>
      </c>
      <c r="F6" s="10" t="s">
        <v>10</v>
      </c>
      <c r="G6" s="11">
        <v>18.811449453966</v>
      </c>
      <c r="H6" s="13"/>
      <c r="I6" s="13"/>
      <c r="J6" s="13"/>
      <c r="K6" s="13"/>
      <c r="L6" s="46"/>
      <c r="M6" s="46"/>
      <c r="N6" s="48"/>
    </row>
    <row r="7" s="44" customFormat="1" spans="1:14">
      <c r="A7" s="10" t="s">
        <v>13</v>
      </c>
      <c r="B7" s="10" t="s">
        <v>9</v>
      </c>
      <c r="C7" s="11">
        <v>26.1599279066928</v>
      </c>
      <c r="D7" s="14"/>
      <c r="E7" s="10" t="str">
        <f t="shared" si="0"/>
        <v>MDA-MB-231</v>
      </c>
      <c r="F7" s="10" t="s">
        <v>10</v>
      </c>
      <c r="G7" s="11">
        <v>20.147239839664</v>
      </c>
      <c r="H7" s="14"/>
      <c r="I7" s="14"/>
      <c r="J7" s="14"/>
      <c r="K7" s="14"/>
      <c r="L7" s="46"/>
      <c r="M7" s="46"/>
      <c r="N7" s="48"/>
    </row>
    <row r="8" s="44" customFormat="1" spans="1:14">
      <c r="A8" s="10" t="s">
        <v>13</v>
      </c>
      <c r="B8" s="10" t="s">
        <v>9</v>
      </c>
      <c r="C8" s="11">
        <v>26.3404459500097</v>
      </c>
      <c r="D8" s="12">
        <f>AVERAGE(C8:C10)</f>
        <v>24.13145886</v>
      </c>
      <c r="E8" s="10" t="str">
        <f t="shared" si="0"/>
        <v>MDA-MB-231</v>
      </c>
      <c r="F8" s="10" t="s">
        <v>10</v>
      </c>
      <c r="G8" s="11">
        <v>17.4627791305619</v>
      </c>
      <c r="H8" s="12">
        <f>AVERAGE(G8:G10)</f>
        <v>18.89802577</v>
      </c>
      <c r="I8" s="12">
        <f>D8-H8</f>
        <v>5.23343309</v>
      </c>
      <c r="J8" s="12">
        <f>I8-I$2</f>
        <v>-0.0955073300000109</v>
      </c>
      <c r="K8" s="12">
        <f>POWER(2,-J8)</f>
        <v>1.06844106395106</v>
      </c>
      <c r="L8" s="46"/>
      <c r="M8" s="46"/>
      <c r="N8" s="48"/>
    </row>
    <row r="9" s="44" customFormat="1" spans="1:14">
      <c r="A9" s="10" t="s">
        <v>13</v>
      </c>
      <c r="B9" s="10" t="s">
        <v>9</v>
      </c>
      <c r="C9" s="11">
        <v>23.7060691561917</v>
      </c>
      <c r="D9" s="13"/>
      <c r="E9" s="10" t="str">
        <f t="shared" si="0"/>
        <v>MDA-MB-231</v>
      </c>
      <c r="F9" s="10" t="s">
        <v>10</v>
      </c>
      <c r="G9" s="11">
        <v>18.0360446097982</v>
      </c>
      <c r="H9" s="13"/>
      <c r="I9" s="13"/>
      <c r="J9" s="13"/>
      <c r="K9" s="13"/>
      <c r="L9" s="46"/>
      <c r="M9" s="46"/>
      <c r="N9" s="48"/>
    </row>
    <row r="10" s="44" customFormat="1" spans="1:14">
      <c r="A10" s="10" t="s">
        <v>13</v>
      </c>
      <c r="B10" s="10" t="s">
        <v>9</v>
      </c>
      <c r="C10" s="11">
        <v>22.3478614737986</v>
      </c>
      <c r="D10" s="14"/>
      <c r="E10" s="10" t="str">
        <f t="shared" si="0"/>
        <v>MDA-MB-231</v>
      </c>
      <c r="F10" s="10" t="s">
        <v>10</v>
      </c>
      <c r="G10" s="11">
        <v>21.19525356964</v>
      </c>
      <c r="H10" s="14"/>
      <c r="I10" s="14"/>
      <c r="J10" s="14"/>
      <c r="K10" s="14"/>
      <c r="L10" s="46"/>
      <c r="M10" s="46"/>
      <c r="N10" s="49"/>
    </row>
    <row r="11" s="44" customFormat="1" spans="1:14">
      <c r="A11" s="10" t="s">
        <v>14</v>
      </c>
      <c r="B11" s="10" t="s">
        <v>9</v>
      </c>
      <c r="C11" s="11">
        <v>28.9319250361942</v>
      </c>
      <c r="D11" s="12">
        <f>AVERAGE(C11:C13)</f>
        <v>27.30839468</v>
      </c>
      <c r="E11" s="10" t="str">
        <f t="shared" si="0"/>
        <v>MDA-MB-231/RT-R</v>
      </c>
      <c r="F11" s="10" t="s">
        <v>10</v>
      </c>
      <c r="G11" s="11">
        <v>18.9870163461797</v>
      </c>
      <c r="H11" s="12">
        <f>AVERAGE(G11:G13)</f>
        <v>20.34165527</v>
      </c>
      <c r="I11" s="12">
        <f>D11-H11</f>
        <v>6.96673941000001</v>
      </c>
      <c r="J11" s="12">
        <f>I11-I$2</f>
        <v>1.63779899</v>
      </c>
      <c r="K11" s="12">
        <f>POWER(2,-J11)</f>
        <v>0.32134635428</v>
      </c>
      <c r="L11" s="46">
        <f>AVERAGE(K11:K19)</f>
        <v>0.381047641115316</v>
      </c>
      <c r="M11" s="46">
        <f>STDEV(K11:K19)</f>
        <v>0.0529590961151002</v>
      </c>
      <c r="N11" s="47">
        <f>M11/SQRT(COUNT(K11:K19))</f>
        <v>0.0305759483980924</v>
      </c>
    </row>
    <row r="12" s="44" customFormat="1" spans="1:14">
      <c r="A12" s="10" t="s">
        <v>14</v>
      </c>
      <c r="B12" s="10" t="s">
        <v>9</v>
      </c>
      <c r="C12" s="11">
        <v>24.9910691786721</v>
      </c>
      <c r="D12" s="13"/>
      <c r="E12" s="10" t="str">
        <f t="shared" si="0"/>
        <v>MDA-MB-231/RT-R</v>
      </c>
      <c r="F12" s="10" t="s">
        <v>10</v>
      </c>
      <c r="G12" s="11">
        <v>19.3256599237445</v>
      </c>
      <c r="H12" s="13"/>
      <c r="I12" s="13"/>
      <c r="J12" s="13"/>
      <c r="K12" s="13"/>
      <c r="L12" s="46"/>
      <c r="M12" s="46"/>
      <c r="N12" s="48"/>
    </row>
    <row r="13" s="44" customFormat="1" spans="1:14">
      <c r="A13" s="10" t="s">
        <v>14</v>
      </c>
      <c r="B13" s="10" t="s">
        <v>9</v>
      </c>
      <c r="C13" s="11">
        <v>28.0021898251337</v>
      </c>
      <c r="D13" s="14"/>
      <c r="E13" s="10" t="str">
        <f t="shared" si="0"/>
        <v>MDA-MB-231/RT-R</v>
      </c>
      <c r="F13" s="10" t="s">
        <v>10</v>
      </c>
      <c r="G13" s="11">
        <v>22.7122895400758</v>
      </c>
      <c r="H13" s="14"/>
      <c r="I13" s="14"/>
      <c r="J13" s="14"/>
      <c r="K13" s="14"/>
      <c r="L13" s="46"/>
      <c r="M13" s="46"/>
      <c r="N13" s="48"/>
    </row>
    <row r="14" s="44" customFormat="1" spans="1:14">
      <c r="A14" s="10" t="s">
        <v>14</v>
      </c>
      <c r="B14" s="10" t="s">
        <v>9</v>
      </c>
      <c r="C14" s="11">
        <v>27.460882815841</v>
      </c>
      <c r="D14" s="12">
        <f>AVERAGE(C14:C16)</f>
        <v>26.7710695</v>
      </c>
      <c r="E14" s="10" t="str">
        <f t="shared" si="0"/>
        <v>MDA-MB-231/RT-R</v>
      </c>
      <c r="F14" s="10" t="s">
        <v>10</v>
      </c>
      <c r="G14" s="11">
        <v>17.9180299573658</v>
      </c>
      <c r="H14" s="12">
        <f>AVERAGE(G14:G16)</f>
        <v>20.11814973</v>
      </c>
      <c r="I14" s="12">
        <f>D14-H14</f>
        <v>6.65291976999997</v>
      </c>
      <c r="J14" s="12">
        <f>I14-I$2</f>
        <v>1.32397934999996</v>
      </c>
      <c r="K14" s="12">
        <f>POWER(2,-J14)</f>
        <v>0.399431675444672</v>
      </c>
      <c r="L14" s="46"/>
      <c r="M14" s="46"/>
      <c r="N14" s="48"/>
    </row>
    <row r="15" s="44" customFormat="1" spans="1:14">
      <c r="A15" s="10" t="s">
        <v>14</v>
      </c>
      <c r="B15" s="10" t="s">
        <v>9</v>
      </c>
      <c r="C15" s="11">
        <v>28.3871876231484</v>
      </c>
      <c r="D15" s="13"/>
      <c r="E15" s="10" t="str">
        <f t="shared" si="0"/>
        <v>MDA-MB-231/RT-R</v>
      </c>
      <c r="F15" s="10" t="s">
        <v>10</v>
      </c>
      <c r="G15" s="11">
        <v>20.7586394480641</v>
      </c>
      <c r="H15" s="13"/>
      <c r="I15" s="13"/>
      <c r="J15" s="13"/>
      <c r="K15" s="13"/>
      <c r="L15" s="46"/>
      <c r="M15" s="46"/>
      <c r="N15" s="48"/>
    </row>
    <row r="16" s="44" customFormat="1" spans="1:14">
      <c r="A16" s="10" t="s">
        <v>14</v>
      </c>
      <c r="B16" s="10" t="s">
        <v>9</v>
      </c>
      <c r="C16" s="11">
        <v>24.4651380610106</v>
      </c>
      <c r="D16" s="14"/>
      <c r="E16" s="10" t="str">
        <f t="shared" si="0"/>
        <v>MDA-MB-231/RT-R</v>
      </c>
      <c r="F16" s="10" t="s">
        <v>10</v>
      </c>
      <c r="G16" s="11">
        <v>21.6777797845701</v>
      </c>
      <c r="H16" s="14"/>
      <c r="I16" s="14"/>
      <c r="J16" s="14"/>
      <c r="K16" s="14"/>
      <c r="L16" s="46"/>
      <c r="M16" s="46"/>
      <c r="N16" s="48"/>
    </row>
    <row r="17" s="44" customFormat="1" spans="1:14">
      <c r="A17" s="10" t="s">
        <v>14</v>
      </c>
      <c r="B17" s="10" t="s">
        <v>9</v>
      </c>
      <c r="C17" s="11">
        <v>26.9875806957071</v>
      </c>
      <c r="D17" s="12">
        <f>AVERAGE(C17:C19)</f>
        <v>25.82544969</v>
      </c>
      <c r="E17" s="10" t="str">
        <f t="shared" si="0"/>
        <v>MDA-MB-231/RT-R</v>
      </c>
      <c r="F17" s="10" t="s">
        <v>10</v>
      </c>
      <c r="G17" s="11">
        <v>21.3243093775093</v>
      </c>
      <c r="H17" s="12">
        <f>AVERAGE(G17:G19)</f>
        <v>19.2530711</v>
      </c>
      <c r="I17" s="12">
        <f>D17-H17</f>
        <v>6.57237859</v>
      </c>
      <c r="J17" s="12">
        <f>I17-I$2</f>
        <v>1.24343816999999</v>
      </c>
      <c r="K17" s="12">
        <f>POWER(2,-J17)</f>
        <v>0.422364893621275</v>
      </c>
      <c r="L17" s="46"/>
      <c r="M17" s="46"/>
      <c r="N17" s="48"/>
    </row>
    <row r="18" s="44" customFormat="1" spans="1:14">
      <c r="A18" s="10" t="s">
        <v>14</v>
      </c>
      <c r="B18" s="10" t="s">
        <v>9</v>
      </c>
      <c r="C18" s="11">
        <v>23.516064585863</v>
      </c>
      <c r="D18" s="13"/>
      <c r="E18" s="10" t="str">
        <f t="shared" si="0"/>
        <v>MDA-MB-231/RT-R</v>
      </c>
      <c r="F18" s="10" t="s">
        <v>10</v>
      </c>
      <c r="G18" s="11">
        <v>17.4526127635474</v>
      </c>
      <c r="H18" s="13"/>
      <c r="I18" s="13"/>
      <c r="J18" s="13"/>
      <c r="K18" s="13"/>
      <c r="L18" s="46"/>
      <c r="M18" s="46"/>
      <c r="N18" s="48"/>
    </row>
    <row r="19" s="44" customFormat="1" spans="1:14">
      <c r="A19" s="10" t="s">
        <v>14</v>
      </c>
      <c r="B19" s="10" t="s">
        <v>9</v>
      </c>
      <c r="C19" s="11">
        <v>26.9727037884299</v>
      </c>
      <c r="D19" s="14"/>
      <c r="E19" s="10" t="str">
        <f t="shared" si="0"/>
        <v>MDA-MB-231/RT-R</v>
      </c>
      <c r="F19" s="10" t="s">
        <v>10</v>
      </c>
      <c r="G19" s="11">
        <v>18.9822911589434</v>
      </c>
      <c r="H19" s="14"/>
      <c r="I19" s="14"/>
      <c r="J19" s="14"/>
      <c r="K19" s="14"/>
      <c r="L19" s="46"/>
      <c r="M19" s="46"/>
      <c r="N19" s="49"/>
    </row>
    <row r="20" s="44" customFormat="1" spans="1:14">
      <c r="A20" s="10" t="s">
        <v>15</v>
      </c>
      <c r="B20" s="10" t="s">
        <v>9</v>
      </c>
      <c r="C20" s="10">
        <v>23.7959048908729</v>
      </c>
      <c r="D20" s="12">
        <f>AVERAGE(C20:C22)</f>
        <v>25.40307988</v>
      </c>
      <c r="E20" s="10" t="str">
        <f t="shared" si="0"/>
        <v>BT-549</v>
      </c>
      <c r="F20" s="10" t="s">
        <v>10</v>
      </c>
      <c r="G20" s="10">
        <v>20.6591826406252</v>
      </c>
      <c r="H20" s="12">
        <f>AVERAGE(G20:G22)</f>
        <v>20.26040783</v>
      </c>
      <c r="I20" s="12">
        <f>D20-H20</f>
        <v>5.14267204999999</v>
      </c>
      <c r="J20" s="12">
        <f>I20-I$2</f>
        <v>-0.186268370000022</v>
      </c>
      <c r="K20" s="12">
        <f>POWER(2,-J20)</f>
        <v>1.13781686477704</v>
      </c>
      <c r="L20" s="46">
        <f>AVERAGE(K20:K28)</f>
        <v>1.15694737315272</v>
      </c>
      <c r="M20" s="46">
        <f>STDEV(K20:K28)</f>
        <v>0.151028771556102</v>
      </c>
      <c r="N20" s="47">
        <f>M20/SQRT(COUNT(K20:K28))</f>
        <v>0.0871965019132939</v>
      </c>
    </row>
    <row r="21" s="44" customFormat="1" spans="1:14">
      <c r="A21" s="10" t="s">
        <v>15</v>
      </c>
      <c r="B21" s="10" t="s">
        <v>9</v>
      </c>
      <c r="C21" s="10">
        <v>27.6843823050367</v>
      </c>
      <c r="D21" s="13"/>
      <c r="E21" s="10" t="str">
        <f t="shared" si="0"/>
        <v>BT-549</v>
      </c>
      <c r="F21" s="10" t="s">
        <v>10</v>
      </c>
      <c r="G21" s="10">
        <v>21.9903555401632</v>
      </c>
      <c r="H21" s="13"/>
      <c r="I21" s="13"/>
      <c r="J21" s="13"/>
      <c r="K21" s="13"/>
      <c r="L21" s="46"/>
      <c r="M21" s="46"/>
      <c r="N21" s="48"/>
    </row>
    <row r="22" s="44" customFormat="1" spans="1:14">
      <c r="A22" s="10" t="s">
        <v>15</v>
      </c>
      <c r="B22" s="10" t="s">
        <v>9</v>
      </c>
      <c r="C22" s="10">
        <v>24.7289524440904</v>
      </c>
      <c r="D22" s="14"/>
      <c r="E22" s="10" t="str">
        <f t="shared" si="0"/>
        <v>BT-549</v>
      </c>
      <c r="F22" s="10" t="s">
        <v>10</v>
      </c>
      <c r="G22" s="10">
        <v>18.1316853092116</v>
      </c>
      <c r="H22" s="14"/>
      <c r="I22" s="14"/>
      <c r="J22" s="14"/>
      <c r="K22" s="14"/>
      <c r="L22" s="46"/>
      <c r="M22" s="46"/>
      <c r="N22" s="48"/>
    </row>
    <row r="23" s="44" customFormat="1" spans="1:14">
      <c r="A23" s="10" t="s">
        <v>15</v>
      </c>
      <c r="B23" s="10" t="s">
        <v>9</v>
      </c>
      <c r="C23" s="10">
        <v>26.2010021877019</v>
      </c>
      <c r="D23" s="12">
        <f>AVERAGE(C23:C25)</f>
        <v>24.09310257</v>
      </c>
      <c r="E23" s="10" t="str">
        <f t="shared" si="0"/>
        <v>BT-549</v>
      </c>
      <c r="F23" s="10" t="s">
        <v>10</v>
      </c>
      <c r="G23" s="10">
        <v>16.8609642620722</v>
      </c>
      <c r="H23" s="12">
        <f>AVERAGE(G23:G25)</f>
        <v>18.78762378</v>
      </c>
      <c r="I23" s="12">
        <f>D23-H23</f>
        <v>5.30547879</v>
      </c>
      <c r="J23" s="12">
        <f>I23-I$2</f>
        <v>-0.0234616300000141</v>
      </c>
      <c r="K23" s="12">
        <f>POWER(2,-J23)</f>
        <v>1.01639531463242</v>
      </c>
      <c r="L23" s="46"/>
      <c r="M23" s="46"/>
      <c r="N23" s="48"/>
    </row>
    <row r="24" s="44" customFormat="1" spans="1:14">
      <c r="A24" s="10" t="s">
        <v>15</v>
      </c>
      <c r="B24" s="10" t="s">
        <v>9</v>
      </c>
      <c r="C24" s="10">
        <v>22.1511947659324</v>
      </c>
      <c r="D24" s="13"/>
      <c r="E24" s="10" t="str">
        <f t="shared" si="0"/>
        <v>BT-549</v>
      </c>
      <c r="F24" s="10" t="s">
        <v>10</v>
      </c>
      <c r="G24" s="10">
        <v>18.6849388455925</v>
      </c>
      <c r="H24" s="13"/>
      <c r="I24" s="13"/>
      <c r="J24" s="13"/>
      <c r="K24" s="13"/>
      <c r="L24" s="46"/>
      <c r="M24" s="46"/>
      <c r="N24" s="48"/>
    </row>
    <row r="25" s="44" customFormat="1" spans="1:14">
      <c r="A25" s="10" t="s">
        <v>15</v>
      </c>
      <c r="B25" s="10" t="s">
        <v>9</v>
      </c>
      <c r="C25" s="10">
        <v>23.9271107563657</v>
      </c>
      <c r="D25" s="14"/>
      <c r="E25" s="10" t="str">
        <f t="shared" si="0"/>
        <v>BT-549</v>
      </c>
      <c r="F25" s="10" t="s">
        <v>10</v>
      </c>
      <c r="G25" s="10">
        <v>20.8169682323353</v>
      </c>
      <c r="H25" s="14"/>
      <c r="I25" s="14"/>
      <c r="J25" s="14"/>
      <c r="K25" s="14"/>
      <c r="L25" s="46"/>
      <c r="M25" s="46"/>
      <c r="N25" s="48"/>
    </row>
    <row r="26" s="44" customFormat="1" spans="1:14">
      <c r="A26" s="10" t="s">
        <v>15</v>
      </c>
      <c r="B26" s="10" t="s">
        <v>9</v>
      </c>
      <c r="C26" s="10">
        <v>26.2521304916522</v>
      </c>
      <c r="D26" s="12">
        <f>AVERAGE(C26:C28)</f>
        <v>24.79273146</v>
      </c>
      <c r="E26" s="10" t="str">
        <f t="shared" si="0"/>
        <v>BT-549</v>
      </c>
      <c r="F26" s="10" t="s">
        <v>10</v>
      </c>
      <c r="G26" s="10">
        <v>18.4011475220585</v>
      </c>
      <c r="H26" s="12">
        <f>AVERAGE(G26:G28)</f>
        <v>19.86064095</v>
      </c>
      <c r="I26" s="12">
        <f>D26-H26</f>
        <v>4.93209051</v>
      </c>
      <c r="J26" s="12">
        <f>I26-I$2</f>
        <v>-0.396849910000011</v>
      </c>
      <c r="K26" s="12">
        <f>POWER(2,-J26)</f>
        <v>1.31662994004868</v>
      </c>
      <c r="L26" s="46"/>
      <c r="M26" s="46"/>
      <c r="N26" s="48"/>
    </row>
    <row r="27" s="44" customFormat="1" spans="1:14">
      <c r="A27" s="10" t="s">
        <v>15</v>
      </c>
      <c r="B27" s="10" t="s">
        <v>9</v>
      </c>
      <c r="C27" s="10">
        <v>25.6770690719406</v>
      </c>
      <c r="D27" s="13"/>
      <c r="E27" s="10" t="str">
        <f t="shared" si="0"/>
        <v>BT-549</v>
      </c>
      <c r="F27" s="10" t="s">
        <v>10</v>
      </c>
      <c r="G27" s="10">
        <v>18.9891352790087</v>
      </c>
      <c r="H27" s="13"/>
      <c r="I27" s="13"/>
      <c r="J27" s="13"/>
      <c r="K27" s="13"/>
      <c r="L27" s="46"/>
      <c r="M27" s="46"/>
      <c r="N27" s="48"/>
    </row>
    <row r="28" s="44" customFormat="1" spans="1:14">
      <c r="A28" s="10" t="s">
        <v>15</v>
      </c>
      <c r="B28" s="10" t="s">
        <v>9</v>
      </c>
      <c r="C28" s="10">
        <v>22.4489948164072</v>
      </c>
      <c r="D28" s="14"/>
      <c r="E28" s="10" t="str">
        <f t="shared" si="0"/>
        <v>BT-549</v>
      </c>
      <c r="F28" s="10" t="s">
        <v>10</v>
      </c>
      <c r="G28" s="10">
        <v>22.1916400489328</v>
      </c>
      <c r="H28" s="14"/>
      <c r="I28" s="14"/>
      <c r="J28" s="14"/>
      <c r="K28" s="14"/>
      <c r="L28" s="46"/>
      <c r="M28" s="46"/>
      <c r="N28" s="49"/>
    </row>
    <row r="29" s="44" customFormat="1" spans="1:14">
      <c r="A29" s="10" t="s">
        <v>16</v>
      </c>
      <c r="B29" s="10" t="s">
        <v>9</v>
      </c>
      <c r="C29" s="10">
        <v>23.9826147387459</v>
      </c>
      <c r="D29" s="12">
        <f>AVERAGE(C29:C31)</f>
        <v>26.0622696</v>
      </c>
      <c r="E29" s="10" t="str">
        <f t="shared" si="0"/>
        <v>BT-549/RT-R</v>
      </c>
      <c r="F29" s="10" t="s">
        <v>10</v>
      </c>
      <c r="G29" s="10">
        <v>19.5424288674523</v>
      </c>
      <c r="H29" s="12">
        <f>AVERAGE(G29:G31)</f>
        <v>20.25313498</v>
      </c>
      <c r="I29" s="12">
        <f>D29-H29</f>
        <v>5.80913462</v>
      </c>
      <c r="J29" s="12">
        <f>I29-I$2</f>
        <v>0.480194199999993</v>
      </c>
      <c r="K29" s="12">
        <f>POWER(2,-J29)</f>
        <v>0.716881118731498</v>
      </c>
      <c r="L29" s="46">
        <f>AVERAGE(K29:K37)</f>
        <v>0.65865800712459</v>
      </c>
      <c r="M29" s="46">
        <f>STDEV(K29:K37)</f>
        <v>0.0715264990308185</v>
      </c>
      <c r="N29" s="47">
        <f>M29/SQRT(COUNT(K29:K37))</f>
        <v>0.0412958434696346</v>
      </c>
    </row>
    <row r="30" s="44" customFormat="1" spans="1:14">
      <c r="A30" s="10" t="s">
        <v>16</v>
      </c>
      <c r="B30" s="10" t="s">
        <v>9</v>
      </c>
      <c r="C30" s="10">
        <v>28.1224777162276</v>
      </c>
      <c r="D30" s="13"/>
      <c r="E30" s="10" t="str">
        <f t="shared" si="0"/>
        <v>BT-549/RT-R</v>
      </c>
      <c r="F30" s="10" t="s">
        <v>10</v>
      </c>
      <c r="G30" s="10">
        <v>18.7160629740348</v>
      </c>
      <c r="H30" s="13"/>
      <c r="I30" s="13"/>
      <c r="J30" s="13"/>
      <c r="K30" s="13"/>
      <c r="L30" s="46"/>
      <c r="M30" s="46"/>
      <c r="N30" s="48"/>
    </row>
    <row r="31" s="44" customFormat="1" spans="1:14">
      <c r="A31" s="10" t="s">
        <v>16</v>
      </c>
      <c r="B31" s="10" t="s">
        <v>9</v>
      </c>
      <c r="C31" s="10">
        <v>26.0817163450265</v>
      </c>
      <c r="D31" s="14"/>
      <c r="E31" s="10" t="str">
        <f t="shared" si="0"/>
        <v>BT-549/RT-R</v>
      </c>
      <c r="F31" s="10" t="s">
        <v>10</v>
      </c>
      <c r="G31" s="10">
        <v>22.5009130985129</v>
      </c>
      <c r="H31" s="14"/>
      <c r="I31" s="14"/>
      <c r="J31" s="14"/>
      <c r="K31" s="14"/>
      <c r="L31" s="46"/>
      <c r="M31" s="46"/>
      <c r="N31" s="48"/>
    </row>
    <row r="32" s="44" customFormat="1" spans="1:14">
      <c r="A32" s="10" t="s">
        <v>16</v>
      </c>
      <c r="B32" s="10" t="s">
        <v>9</v>
      </c>
      <c r="C32" s="10">
        <v>26.7337668194749</v>
      </c>
      <c r="D32" s="12">
        <f>AVERAGE(C32:C34)</f>
        <v>24.74499341</v>
      </c>
      <c r="E32" s="10" t="str">
        <f t="shared" si="0"/>
        <v>BT-549/RT-R</v>
      </c>
      <c r="F32" s="10" t="s">
        <v>10</v>
      </c>
      <c r="G32" s="10">
        <v>20.0327861761957</v>
      </c>
      <c r="H32" s="12">
        <f>AVERAGE(G32:G34)</f>
        <v>18.62722937</v>
      </c>
      <c r="I32" s="12">
        <f>D32-H32</f>
        <v>6.11776404000002</v>
      </c>
      <c r="J32" s="12">
        <f>I32-I$2</f>
        <v>0.788823620000006</v>
      </c>
      <c r="K32" s="12">
        <f>POWER(2,-J32)</f>
        <v>0.578815868634626</v>
      </c>
      <c r="L32" s="46"/>
      <c r="M32" s="46"/>
      <c r="N32" s="48"/>
    </row>
    <row r="33" s="44" customFormat="1" spans="1:14">
      <c r="A33" s="10" t="s">
        <v>16</v>
      </c>
      <c r="B33" s="10" t="s">
        <v>9</v>
      </c>
      <c r="C33" s="10">
        <v>24.8988598325495</v>
      </c>
      <c r="D33" s="13"/>
      <c r="E33" s="10" t="str">
        <f t="shared" si="0"/>
        <v>BT-549/RT-R</v>
      </c>
      <c r="F33" s="10" t="s">
        <v>10</v>
      </c>
      <c r="G33" s="10">
        <v>19.5987291840505</v>
      </c>
      <c r="H33" s="13"/>
      <c r="I33" s="13"/>
      <c r="J33" s="13"/>
      <c r="K33" s="13"/>
      <c r="L33" s="46"/>
      <c r="M33" s="46"/>
      <c r="N33" s="48"/>
    </row>
    <row r="34" s="44" customFormat="1" spans="1:14">
      <c r="A34" s="10" t="s">
        <v>16</v>
      </c>
      <c r="B34" s="10" t="s">
        <v>9</v>
      </c>
      <c r="C34" s="10">
        <v>22.6023535779756</v>
      </c>
      <c r="D34" s="14"/>
      <c r="E34" s="10" t="str">
        <f t="shared" si="0"/>
        <v>BT-549/RT-R</v>
      </c>
      <c r="F34" s="10" t="s">
        <v>10</v>
      </c>
      <c r="G34" s="10">
        <v>16.2501727497537</v>
      </c>
      <c r="H34" s="14"/>
      <c r="I34" s="14"/>
      <c r="J34" s="14"/>
      <c r="K34" s="14"/>
      <c r="L34" s="46"/>
      <c r="M34" s="46"/>
      <c r="N34" s="48"/>
    </row>
    <row r="35" s="44" customFormat="1" spans="1:14">
      <c r="A35" s="10" t="s">
        <v>16</v>
      </c>
      <c r="B35" s="10" t="s">
        <v>9</v>
      </c>
      <c r="C35" s="10">
        <v>24.4253276864692</v>
      </c>
      <c r="D35" s="12">
        <f>AVERAGE(C35:C37)</f>
        <v>25.17660866</v>
      </c>
      <c r="E35" s="10" t="str">
        <f t="shared" si="0"/>
        <v>BT-549/RT-R</v>
      </c>
      <c r="F35" s="10" t="s">
        <v>10</v>
      </c>
      <c r="G35" s="10">
        <v>20.6070683630535</v>
      </c>
      <c r="H35" s="12">
        <f>AVERAGE(G35:G37)</f>
        <v>19.29186253</v>
      </c>
      <c r="I35" s="12">
        <f>D35-H35</f>
        <v>5.88474613</v>
      </c>
      <c r="J35" s="12">
        <f>I35-I$2</f>
        <v>0.555805709999994</v>
      </c>
      <c r="K35" s="12">
        <f>POWER(2,-J35)</f>
        <v>0.680277034007645</v>
      </c>
      <c r="L35" s="46"/>
      <c r="M35" s="46"/>
      <c r="N35" s="48"/>
    </row>
    <row r="36" s="44" customFormat="1" spans="1:14">
      <c r="A36" s="10" t="s">
        <v>16</v>
      </c>
      <c r="B36" s="10" t="s">
        <v>9</v>
      </c>
      <c r="C36" s="10">
        <v>23.6716155636057</v>
      </c>
      <c r="D36" s="13"/>
      <c r="E36" s="10" t="str">
        <f t="shared" si="0"/>
        <v>BT-549/RT-R</v>
      </c>
      <c r="F36" s="10" t="s">
        <v>10</v>
      </c>
      <c r="G36" s="10">
        <v>16.9539098842423</v>
      </c>
      <c r="H36" s="13"/>
      <c r="I36" s="13"/>
      <c r="J36" s="13"/>
      <c r="K36" s="13"/>
      <c r="L36" s="46"/>
      <c r="M36" s="46"/>
      <c r="N36" s="48"/>
    </row>
    <row r="37" s="44" customFormat="1" spans="1:14">
      <c r="A37" s="10" t="s">
        <v>16</v>
      </c>
      <c r="B37" s="10" t="s">
        <v>9</v>
      </c>
      <c r="C37" s="10">
        <v>27.4328827299251</v>
      </c>
      <c r="D37" s="14"/>
      <c r="E37" s="10" t="str">
        <f t="shared" si="0"/>
        <v>BT-549/RT-R</v>
      </c>
      <c r="F37" s="10" t="s">
        <v>10</v>
      </c>
      <c r="G37" s="10">
        <v>20.3146093427042</v>
      </c>
      <c r="H37" s="14"/>
      <c r="I37" s="14"/>
      <c r="J37" s="14"/>
      <c r="K37" s="14"/>
      <c r="L37" s="46"/>
      <c r="M37" s="46"/>
      <c r="N37" s="49"/>
    </row>
  </sheetData>
  <mergeCells count="72">
    <mergeCell ref="D2:D4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7"/>
    <mergeCell ref="H2:H4"/>
    <mergeCell ref="H5:H7"/>
    <mergeCell ref="H8:H10"/>
    <mergeCell ref="H11:H13"/>
    <mergeCell ref="H14:H16"/>
    <mergeCell ref="H17:H19"/>
    <mergeCell ref="H20:H22"/>
    <mergeCell ref="H23:H25"/>
    <mergeCell ref="H26:H28"/>
    <mergeCell ref="H29:H31"/>
    <mergeCell ref="H32:H34"/>
    <mergeCell ref="H35:H37"/>
    <mergeCell ref="I2:I4"/>
    <mergeCell ref="I5:I7"/>
    <mergeCell ref="I8:I10"/>
    <mergeCell ref="I11:I13"/>
    <mergeCell ref="I14:I16"/>
    <mergeCell ref="I17:I19"/>
    <mergeCell ref="I20:I22"/>
    <mergeCell ref="I23:I25"/>
    <mergeCell ref="I26:I28"/>
    <mergeCell ref="I29:I31"/>
    <mergeCell ref="I32:I34"/>
    <mergeCell ref="I35:I37"/>
    <mergeCell ref="J2:J4"/>
    <mergeCell ref="J5:J7"/>
    <mergeCell ref="J8:J10"/>
    <mergeCell ref="J11:J13"/>
    <mergeCell ref="J14:J16"/>
    <mergeCell ref="J17:J19"/>
    <mergeCell ref="J20:J22"/>
    <mergeCell ref="J23:J25"/>
    <mergeCell ref="J26:J28"/>
    <mergeCell ref="J29:J31"/>
    <mergeCell ref="J32:J34"/>
    <mergeCell ref="J35:J37"/>
    <mergeCell ref="K2:K4"/>
    <mergeCell ref="K5:K7"/>
    <mergeCell ref="K8:K10"/>
    <mergeCell ref="K11:K13"/>
    <mergeCell ref="K14:K16"/>
    <mergeCell ref="K17:K19"/>
    <mergeCell ref="K20:K22"/>
    <mergeCell ref="K23:K25"/>
    <mergeCell ref="K26:K28"/>
    <mergeCell ref="K29:K31"/>
    <mergeCell ref="K32:K34"/>
    <mergeCell ref="K35:K37"/>
    <mergeCell ref="L2:L10"/>
    <mergeCell ref="L11:L19"/>
    <mergeCell ref="L20:L28"/>
    <mergeCell ref="L29:L37"/>
    <mergeCell ref="M2:M10"/>
    <mergeCell ref="M11:M19"/>
    <mergeCell ref="M20:M28"/>
    <mergeCell ref="M29:M37"/>
    <mergeCell ref="N2:N10"/>
    <mergeCell ref="N11:N19"/>
    <mergeCell ref="N20:N28"/>
    <mergeCell ref="N29:N37"/>
  </mergeCells>
  <pageMargins left="0.7" right="0.7" top="0.75" bottom="0.75" header="0.3" footer="0.3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K30" sqref="$A1:$XFD1048576"/>
    </sheetView>
  </sheetViews>
  <sheetFormatPr defaultColWidth="9" defaultRowHeight="15"/>
  <cols>
    <col min="1" max="1" width="14.625" style="44" customWidth="1"/>
    <col min="2" max="2" width="9" style="44"/>
    <col min="3" max="3" width="14.125" style="44"/>
    <col min="4" max="4" width="11.875" style="44" customWidth="1"/>
    <col min="5" max="5" width="14.625" style="44" customWidth="1"/>
    <col min="6" max="6" width="9" style="44"/>
    <col min="7" max="7" width="12.75" style="44" customWidth="1"/>
    <col min="8" max="8" width="10.5" style="44" customWidth="1"/>
    <col min="9" max="9" width="11.75" style="44" customWidth="1"/>
    <col min="10" max="10" width="11.5" style="44" customWidth="1"/>
    <col min="11" max="11" width="22" style="44" customWidth="1"/>
    <col min="12" max="16355" width="9" style="44"/>
    <col min="16356" max="16384" width="9" style="45"/>
  </cols>
  <sheetData>
    <row r="1" s="44" customFormat="1" spans="1:14">
      <c r="A1" s="9" t="s">
        <v>0</v>
      </c>
      <c r="B1" s="9" t="s">
        <v>1</v>
      </c>
      <c r="C1" s="9" t="s">
        <v>2</v>
      </c>
      <c r="D1" s="9" t="s">
        <v>3</v>
      </c>
      <c r="E1" s="9" t="s">
        <v>0</v>
      </c>
      <c r="F1" s="9" t="s">
        <v>1</v>
      </c>
      <c r="G1" s="9" t="s">
        <v>2</v>
      </c>
      <c r="H1" s="9" t="s">
        <v>3</v>
      </c>
      <c r="I1" s="9"/>
      <c r="J1" s="9"/>
      <c r="K1" s="9" t="s">
        <v>4</v>
      </c>
      <c r="L1" s="16" t="s">
        <v>5</v>
      </c>
      <c r="M1" s="16" t="s">
        <v>6</v>
      </c>
      <c r="N1" s="17" t="s">
        <v>7</v>
      </c>
    </row>
    <row r="2" s="44" customFormat="1" spans="1:14">
      <c r="A2" s="10" t="s">
        <v>22</v>
      </c>
      <c r="B2" s="10" t="s">
        <v>28</v>
      </c>
      <c r="C2" s="11">
        <v>23.9588731439748</v>
      </c>
      <c r="D2" s="12">
        <f>AVERAGE(C2:C4)</f>
        <v>25.73432828</v>
      </c>
      <c r="E2" s="10" t="str">
        <f t="shared" ref="E2:E19" si="0">A2</f>
        <v>oe-NC</v>
      </c>
      <c r="F2" s="10" t="s">
        <v>10</v>
      </c>
      <c r="G2" s="11">
        <v>18.2057044415203</v>
      </c>
      <c r="H2" s="12">
        <f>AVERAGE(G2:G4)</f>
        <v>19.5212804</v>
      </c>
      <c r="I2" s="12">
        <f>D2-H2</f>
        <v>6.21304788000001</v>
      </c>
      <c r="J2" s="12">
        <f>I2-I$2</f>
        <v>0</v>
      </c>
      <c r="K2" s="12">
        <f>POWER(2,-J2)</f>
        <v>1</v>
      </c>
      <c r="L2" s="46">
        <f>AVERAGE(K2:K10)</f>
        <v>0.988573657492858</v>
      </c>
      <c r="M2" s="46">
        <f>STDEV(K2:K10)</f>
        <v>0.0862844306913824</v>
      </c>
      <c r="N2" s="47">
        <f>M2/SQRT(COUNT(K2:K10))</f>
        <v>0.0498163392865432</v>
      </c>
    </row>
    <row r="3" s="44" customFormat="1" spans="1:14">
      <c r="A3" s="10" t="s">
        <v>22</v>
      </c>
      <c r="B3" s="10" t="s">
        <v>28</v>
      </c>
      <c r="C3" s="11">
        <v>25.2511367056226</v>
      </c>
      <c r="D3" s="13"/>
      <c r="E3" s="10" t="str">
        <f t="shared" si="0"/>
        <v>oe-NC</v>
      </c>
      <c r="F3" s="10" t="s">
        <v>10</v>
      </c>
      <c r="G3" s="11">
        <v>21.810645813229</v>
      </c>
      <c r="H3" s="13"/>
      <c r="I3" s="13"/>
      <c r="J3" s="13"/>
      <c r="K3" s="13"/>
      <c r="L3" s="46"/>
      <c r="M3" s="46"/>
      <c r="N3" s="48"/>
    </row>
    <row r="4" s="44" customFormat="1" spans="1:14">
      <c r="A4" s="10" t="s">
        <v>22</v>
      </c>
      <c r="B4" s="10" t="s">
        <v>28</v>
      </c>
      <c r="C4" s="11">
        <v>27.9929749904026</v>
      </c>
      <c r="D4" s="14"/>
      <c r="E4" s="10" t="str">
        <f t="shared" si="0"/>
        <v>oe-NC</v>
      </c>
      <c r="F4" s="10" t="s">
        <v>10</v>
      </c>
      <c r="G4" s="11">
        <v>18.5474909452507</v>
      </c>
      <c r="H4" s="14"/>
      <c r="I4" s="14"/>
      <c r="J4" s="14"/>
      <c r="K4" s="14"/>
      <c r="L4" s="46"/>
      <c r="M4" s="46"/>
      <c r="N4" s="48"/>
    </row>
    <row r="5" s="44" customFormat="1" spans="1:14">
      <c r="A5" s="10" t="s">
        <v>22</v>
      </c>
      <c r="B5" s="10" t="s">
        <v>28</v>
      </c>
      <c r="C5" s="11">
        <v>25.0695680595612</v>
      </c>
      <c r="D5" s="12">
        <f>AVERAGE(C5:C7)</f>
        <v>27.24252424</v>
      </c>
      <c r="E5" s="10" t="str">
        <f t="shared" si="0"/>
        <v>oe-NC</v>
      </c>
      <c r="F5" s="10" t="s">
        <v>10</v>
      </c>
      <c r="G5" s="11">
        <v>19.2163124920627</v>
      </c>
      <c r="H5" s="12">
        <f>AVERAGE(G5:G7)</f>
        <v>20.87289003</v>
      </c>
      <c r="I5" s="12">
        <f>D5-H5</f>
        <v>6.36963421</v>
      </c>
      <c r="J5" s="12">
        <f>I5-I$2</f>
        <v>0.156586329999993</v>
      </c>
      <c r="K5" s="12">
        <f>POWER(2,-J5)</f>
        <v>0.897145365038778</v>
      </c>
      <c r="L5" s="46"/>
      <c r="M5" s="46"/>
      <c r="N5" s="48"/>
    </row>
    <row r="6" s="44" customFormat="1" spans="1:14">
      <c r="A6" s="10" t="s">
        <v>22</v>
      </c>
      <c r="B6" s="10" t="s">
        <v>28</v>
      </c>
      <c r="C6" s="11">
        <v>27.6517312778189</v>
      </c>
      <c r="D6" s="13"/>
      <c r="E6" s="10" t="str">
        <f t="shared" si="0"/>
        <v>oe-NC</v>
      </c>
      <c r="F6" s="10" t="s">
        <v>10</v>
      </c>
      <c r="G6" s="11">
        <v>23.0070934767333</v>
      </c>
      <c r="H6" s="13"/>
      <c r="I6" s="13"/>
      <c r="J6" s="13"/>
      <c r="K6" s="13"/>
      <c r="L6" s="46"/>
      <c r="M6" s="46"/>
      <c r="N6" s="48"/>
    </row>
    <row r="7" s="44" customFormat="1" spans="1:14">
      <c r="A7" s="10" t="s">
        <v>22</v>
      </c>
      <c r="B7" s="10" t="s">
        <v>28</v>
      </c>
      <c r="C7" s="11">
        <v>29.0062733826199</v>
      </c>
      <c r="D7" s="14"/>
      <c r="E7" s="10" t="str">
        <f t="shared" si="0"/>
        <v>oe-NC</v>
      </c>
      <c r="F7" s="10" t="s">
        <v>10</v>
      </c>
      <c r="G7" s="11">
        <v>20.395264121204</v>
      </c>
      <c r="H7" s="14"/>
      <c r="I7" s="14"/>
      <c r="J7" s="14"/>
      <c r="K7" s="14"/>
      <c r="L7" s="46"/>
      <c r="M7" s="46"/>
      <c r="N7" s="48"/>
    </row>
    <row r="8" s="44" customFormat="1" spans="1:14">
      <c r="A8" s="10" t="s">
        <v>22</v>
      </c>
      <c r="B8" s="10" t="s">
        <v>28</v>
      </c>
      <c r="C8" s="11">
        <v>24.5133758296929</v>
      </c>
      <c r="D8" s="12">
        <f>AVERAGE(C8:C10)</f>
        <v>25.19117362</v>
      </c>
      <c r="E8" s="10" t="str">
        <f t="shared" si="0"/>
        <v>oe-NC</v>
      </c>
      <c r="F8" s="10" t="s">
        <v>10</v>
      </c>
      <c r="G8" s="11">
        <v>16.9701705740336</v>
      </c>
      <c r="H8" s="12">
        <f>AVERAGE(G8:G10)</f>
        <v>19.07381473</v>
      </c>
      <c r="I8" s="12">
        <f>D8-H8</f>
        <v>6.11735889000002</v>
      </c>
      <c r="J8" s="12">
        <f>I8-I$2</f>
        <v>-0.0956889899999851</v>
      </c>
      <c r="K8" s="12">
        <f>POWER(2,-J8)</f>
        <v>1.0685756074398</v>
      </c>
      <c r="L8" s="46"/>
      <c r="M8" s="46"/>
      <c r="N8" s="48"/>
    </row>
    <row r="9" s="44" customFormat="1" spans="1:14">
      <c r="A9" s="10" t="s">
        <v>22</v>
      </c>
      <c r="B9" s="10" t="s">
        <v>28</v>
      </c>
      <c r="C9" s="11">
        <v>23.5972397193352</v>
      </c>
      <c r="D9" s="13"/>
      <c r="E9" s="10" t="str">
        <f t="shared" si="0"/>
        <v>oe-NC</v>
      </c>
      <c r="F9" s="10" t="s">
        <v>10</v>
      </c>
      <c r="G9" s="11">
        <v>19.3004029327687</v>
      </c>
      <c r="H9" s="13"/>
      <c r="I9" s="13"/>
      <c r="J9" s="13"/>
      <c r="K9" s="13"/>
      <c r="L9" s="46"/>
      <c r="M9" s="46"/>
      <c r="N9" s="48"/>
    </row>
    <row r="10" s="44" customFormat="1" spans="1:14">
      <c r="A10" s="10" t="s">
        <v>22</v>
      </c>
      <c r="B10" s="10" t="s">
        <v>28</v>
      </c>
      <c r="C10" s="11">
        <v>27.462905310972</v>
      </c>
      <c r="D10" s="14"/>
      <c r="E10" s="10" t="str">
        <f t="shared" si="0"/>
        <v>oe-NC</v>
      </c>
      <c r="F10" s="10" t="s">
        <v>10</v>
      </c>
      <c r="G10" s="11">
        <v>20.9508706831976</v>
      </c>
      <c r="H10" s="14"/>
      <c r="I10" s="14"/>
      <c r="J10" s="14"/>
      <c r="K10" s="14"/>
      <c r="L10" s="46"/>
      <c r="M10" s="46"/>
      <c r="N10" s="49"/>
    </row>
    <row r="11" s="44" customFormat="1" spans="1:14">
      <c r="A11" s="10" t="s">
        <v>23</v>
      </c>
      <c r="B11" s="10" t="s">
        <v>28</v>
      </c>
      <c r="C11" s="11">
        <v>26.1079935182579</v>
      </c>
      <c r="D11" s="12">
        <f>AVERAGE(C11:C13)</f>
        <v>27.59095823</v>
      </c>
      <c r="E11" s="10" t="str">
        <f t="shared" si="0"/>
        <v>oe-ZBTB14</v>
      </c>
      <c r="F11" s="10" t="s">
        <v>10</v>
      </c>
      <c r="G11" s="11">
        <v>22.2533319434634</v>
      </c>
      <c r="H11" s="12">
        <f>AVERAGE(G11:G13)</f>
        <v>20.05135155</v>
      </c>
      <c r="I11" s="12">
        <f>D11-H11</f>
        <v>7.53960667999998</v>
      </c>
      <c r="J11" s="12">
        <f>I11-I$2</f>
        <v>1.32655879999998</v>
      </c>
      <c r="K11" s="12">
        <f>POWER(2,-J11)</f>
        <v>0.398718154232159</v>
      </c>
      <c r="L11" s="46">
        <f>AVERAGE(K11:K19)</f>
        <v>0.359919314008118</v>
      </c>
      <c r="M11" s="46">
        <f>STDEV(K11:K19)</f>
        <v>0.0346785204776963</v>
      </c>
      <c r="N11" s="47">
        <f>M11/SQRT(COUNT(K11:K19))</f>
        <v>0.0200216531328959</v>
      </c>
    </row>
    <row r="12" s="44" customFormat="1" spans="1:14">
      <c r="A12" s="10" t="s">
        <v>23</v>
      </c>
      <c r="B12" s="10" t="s">
        <v>28</v>
      </c>
      <c r="C12" s="11">
        <v>29.852543131029</v>
      </c>
      <c r="D12" s="13"/>
      <c r="E12" s="10" t="str">
        <f t="shared" si="0"/>
        <v>oe-ZBTB14</v>
      </c>
      <c r="F12" s="10" t="s">
        <v>10</v>
      </c>
      <c r="G12" s="11">
        <v>18.171219671607</v>
      </c>
      <c r="H12" s="13"/>
      <c r="I12" s="13"/>
      <c r="J12" s="13"/>
      <c r="K12" s="13"/>
      <c r="L12" s="46"/>
      <c r="M12" s="46"/>
      <c r="N12" s="48"/>
    </row>
    <row r="13" s="44" customFormat="1" spans="1:14">
      <c r="A13" s="10" t="s">
        <v>23</v>
      </c>
      <c r="B13" s="10" t="s">
        <v>28</v>
      </c>
      <c r="C13" s="11">
        <v>26.8123380407131</v>
      </c>
      <c r="D13" s="14"/>
      <c r="E13" s="10" t="str">
        <f t="shared" si="0"/>
        <v>oe-ZBTB14</v>
      </c>
      <c r="F13" s="10" t="s">
        <v>10</v>
      </c>
      <c r="G13" s="11">
        <v>19.7295030349297</v>
      </c>
      <c r="H13" s="14"/>
      <c r="I13" s="14"/>
      <c r="J13" s="14"/>
      <c r="K13" s="14"/>
      <c r="L13" s="46"/>
      <c r="M13" s="46"/>
      <c r="N13" s="48"/>
    </row>
    <row r="14" s="44" customFormat="1" spans="1:14">
      <c r="A14" s="10" t="s">
        <v>23</v>
      </c>
      <c r="B14" s="10" t="s">
        <v>28</v>
      </c>
      <c r="C14" s="11">
        <v>27.2454002432068</v>
      </c>
      <c r="D14" s="12">
        <f>AVERAGE(C14:C16)</f>
        <v>29.30662835</v>
      </c>
      <c r="E14" s="10" t="str">
        <f t="shared" si="0"/>
        <v>oe-ZBTB14</v>
      </c>
      <c r="F14" s="10" t="s">
        <v>10</v>
      </c>
      <c r="G14" s="11">
        <v>23.4050487485552</v>
      </c>
      <c r="H14" s="12">
        <f>AVERAGE(G14:G16)</f>
        <v>21.57528528</v>
      </c>
      <c r="I14" s="12">
        <f>D14-H14</f>
        <v>7.73134307</v>
      </c>
      <c r="J14" s="12">
        <f>I14-I$2</f>
        <v>1.51829519</v>
      </c>
      <c r="K14" s="12">
        <f>POWER(2,-J14)</f>
        <v>0.349098196786182</v>
      </c>
      <c r="L14" s="46"/>
      <c r="M14" s="46"/>
      <c r="N14" s="48"/>
    </row>
    <row r="15" s="44" customFormat="1" spans="1:14">
      <c r="A15" s="10" t="s">
        <v>23</v>
      </c>
      <c r="B15" s="10" t="s">
        <v>28</v>
      </c>
      <c r="C15" s="11">
        <v>29.3090867639995</v>
      </c>
      <c r="D15" s="13"/>
      <c r="E15" s="10" t="str">
        <f t="shared" si="0"/>
        <v>oe-ZBTB14</v>
      </c>
      <c r="F15" s="10" t="s">
        <v>10</v>
      </c>
      <c r="G15" s="11">
        <v>21.7968340261547</v>
      </c>
      <c r="H15" s="13"/>
      <c r="I15" s="13"/>
      <c r="J15" s="13"/>
      <c r="K15" s="13"/>
      <c r="L15" s="46"/>
      <c r="M15" s="46"/>
      <c r="N15" s="48"/>
    </row>
    <row r="16" s="44" customFormat="1" spans="1:14">
      <c r="A16" s="10" t="s">
        <v>23</v>
      </c>
      <c r="B16" s="10" t="s">
        <v>28</v>
      </c>
      <c r="C16" s="11">
        <v>31.3653980427938</v>
      </c>
      <c r="D16" s="14"/>
      <c r="E16" s="10" t="str">
        <f t="shared" si="0"/>
        <v>oe-ZBTB14</v>
      </c>
      <c r="F16" s="10" t="s">
        <v>10</v>
      </c>
      <c r="G16" s="11">
        <v>19.5239730652901</v>
      </c>
      <c r="H16" s="14"/>
      <c r="I16" s="14"/>
      <c r="J16" s="14"/>
      <c r="K16" s="14"/>
      <c r="L16" s="46"/>
      <c r="M16" s="46"/>
      <c r="N16" s="48"/>
    </row>
    <row r="17" s="44" customFormat="1" spans="1:14">
      <c r="A17" s="10" t="s">
        <v>23</v>
      </c>
      <c r="B17" s="10" t="s">
        <v>28</v>
      </c>
      <c r="C17" s="11">
        <v>26.4791600609729</v>
      </c>
      <c r="D17" s="12">
        <f>AVERAGE(C17:C19)</f>
        <v>27.85308625</v>
      </c>
      <c r="E17" s="10" t="str">
        <f t="shared" si="0"/>
        <v>oe-ZBTB14</v>
      </c>
      <c r="F17" s="10" t="s">
        <v>10</v>
      </c>
      <c r="G17" s="11">
        <v>21.3891502074279</v>
      </c>
      <c r="H17" s="12">
        <f>AVERAGE(G17:G19)</f>
        <v>20.04903968</v>
      </c>
      <c r="I17" s="12">
        <f>D17-H17</f>
        <v>7.80404656999998</v>
      </c>
      <c r="J17" s="12">
        <f>I17-I$2</f>
        <v>1.59099868999997</v>
      </c>
      <c r="K17" s="12">
        <f>POWER(2,-J17)</f>
        <v>0.331941591006014</v>
      </c>
      <c r="L17" s="46"/>
      <c r="M17" s="46"/>
      <c r="N17" s="48"/>
    </row>
    <row r="18" s="44" customFormat="1" spans="1:14">
      <c r="A18" s="10" t="s">
        <v>23</v>
      </c>
      <c r="B18" s="10" t="s">
        <v>28</v>
      </c>
      <c r="C18" s="11">
        <v>26.9574422801008</v>
      </c>
      <c r="D18" s="13"/>
      <c r="E18" s="10" t="str">
        <f t="shared" si="0"/>
        <v>oe-ZBTB14</v>
      </c>
      <c r="F18" s="10" t="s">
        <v>10</v>
      </c>
      <c r="G18" s="11">
        <v>21.0445107086957</v>
      </c>
      <c r="H18" s="13"/>
      <c r="I18" s="13"/>
      <c r="J18" s="13"/>
      <c r="K18" s="13"/>
      <c r="L18" s="46"/>
      <c r="M18" s="46"/>
      <c r="N18" s="48"/>
    </row>
    <row r="19" s="44" customFormat="1" spans="1:14">
      <c r="A19" s="10" t="s">
        <v>23</v>
      </c>
      <c r="B19" s="10" t="s">
        <v>28</v>
      </c>
      <c r="C19" s="11">
        <v>30.1226564089263</v>
      </c>
      <c r="D19" s="14"/>
      <c r="E19" s="10" t="str">
        <f t="shared" si="0"/>
        <v>oe-ZBTB14</v>
      </c>
      <c r="F19" s="10" t="s">
        <v>10</v>
      </c>
      <c r="G19" s="11">
        <v>17.7134581238764</v>
      </c>
      <c r="H19" s="14"/>
      <c r="I19" s="14"/>
      <c r="J19" s="14"/>
      <c r="K19" s="14"/>
      <c r="L19" s="46"/>
      <c r="M19" s="46"/>
      <c r="N19" s="49"/>
    </row>
  </sheetData>
  <mergeCells count="36">
    <mergeCell ref="D2:D4"/>
    <mergeCell ref="D5:D7"/>
    <mergeCell ref="D8:D10"/>
    <mergeCell ref="D11:D13"/>
    <mergeCell ref="D14:D16"/>
    <mergeCell ref="D17:D19"/>
    <mergeCell ref="H2:H4"/>
    <mergeCell ref="H5:H7"/>
    <mergeCell ref="H8:H10"/>
    <mergeCell ref="H11:H13"/>
    <mergeCell ref="H14:H16"/>
    <mergeCell ref="H17:H19"/>
    <mergeCell ref="I2:I4"/>
    <mergeCell ref="I5:I7"/>
    <mergeCell ref="I8:I10"/>
    <mergeCell ref="I11:I13"/>
    <mergeCell ref="I14:I16"/>
    <mergeCell ref="I17:I19"/>
    <mergeCell ref="J2:J4"/>
    <mergeCell ref="J5:J7"/>
    <mergeCell ref="J8:J10"/>
    <mergeCell ref="J11:J13"/>
    <mergeCell ref="J14:J16"/>
    <mergeCell ref="J17:J19"/>
    <mergeCell ref="K2:K4"/>
    <mergeCell ref="K5:K7"/>
    <mergeCell ref="K8:K10"/>
    <mergeCell ref="K11:K13"/>
    <mergeCell ref="K14:K16"/>
    <mergeCell ref="K17:K19"/>
    <mergeCell ref="L2:L10"/>
    <mergeCell ref="L11:L19"/>
    <mergeCell ref="M2:M10"/>
    <mergeCell ref="M11:M19"/>
    <mergeCell ref="N2:N10"/>
    <mergeCell ref="N11:N19"/>
  </mergeCells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K33" sqref="$A1:$XFD1048576"/>
    </sheetView>
  </sheetViews>
  <sheetFormatPr defaultColWidth="9" defaultRowHeight="15"/>
  <cols>
    <col min="1" max="1" width="14.625" style="44" customWidth="1"/>
    <col min="2" max="2" width="9" style="44"/>
    <col min="3" max="3" width="14.125" style="44"/>
    <col min="4" max="4" width="11.875" style="44" customWidth="1"/>
    <col min="5" max="5" width="14.625" style="44" customWidth="1"/>
    <col min="6" max="6" width="9" style="44"/>
    <col min="7" max="7" width="12.75" style="44" customWidth="1"/>
    <col min="8" max="8" width="10.5" style="44" customWidth="1"/>
    <col min="9" max="9" width="11.75" style="44" customWidth="1"/>
    <col min="10" max="10" width="11.5" style="44" customWidth="1"/>
    <col min="11" max="11" width="22" style="44" customWidth="1"/>
    <col min="12" max="16355" width="9" style="44"/>
    <col min="16356" max="16384" width="9" style="45"/>
  </cols>
  <sheetData>
    <row r="1" s="44" customFormat="1" spans="1:14">
      <c r="A1" s="9" t="s">
        <v>0</v>
      </c>
      <c r="B1" s="9" t="s">
        <v>1</v>
      </c>
      <c r="C1" s="9" t="s">
        <v>2</v>
      </c>
      <c r="D1" s="9" t="s">
        <v>3</v>
      </c>
      <c r="E1" s="9" t="s">
        <v>0</v>
      </c>
      <c r="F1" s="9" t="s">
        <v>1</v>
      </c>
      <c r="G1" s="9" t="s">
        <v>2</v>
      </c>
      <c r="H1" s="9" t="s">
        <v>3</v>
      </c>
      <c r="I1" s="9"/>
      <c r="J1" s="9"/>
      <c r="K1" s="9" t="s">
        <v>4</v>
      </c>
      <c r="L1" s="16" t="s">
        <v>5</v>
      </c>
      <c r="M1" s="16" t="s">
        <v>6</v>
      </c>
      <c r="N1" s="17" t="s">
        <v>7</v>
      </c>
    </row>
    <row r="2" s="44" customFormat="1" spans="1:14">
      <c r="A2" s="10" t="s">
        <v>22</v>
      </c>
      <c r="B2" s="10" t="s">
        <v>28</v>
      </c>
      <c r="C2" s="11">
        <v>26.6505375180738</v>
      </c>
      <c r="D2" s="12">
        <f>AVERAGE(C2:C4)</f>
        <v>24.71263784</v>
      </c>
      <c r="E2" s="10" t="str">
        <f t="shared" ref="E2:E19" si="0">A2</f>
        <v>oe-NC</v>
      </c>
      <c r="F2" s="10" t="s">
        <v>10</v>
      </c>
      <c r="G2" s="11">
        <v>19.9837530093299</v>
      </c>
      <c r="H2" s="12">
        <f>AVERAGE(G2:G4)</f>
        <v>18.59228297</v>
      </c>
      <c r="I2" s="12">
        <f>D2-H2</f>
        <v>6.12035487000001</v>
      </c>
      <c r="J2" s="12">
        <f>I2-I$2</f>
        <v>0</v>
      </c>
      <c r="K2" s="12">
        <f>POWER(2,-J2)</f>
        <v>1</v>
      </c>
      <c r="L2" s="46">
        <f>AVERAGE(K2:K10)</f>
        <v>1.02154470403595</v>
      </c>
      <c r="M2" s="46">
        <f>STDEV(K2:K10)</f>
        <v>0.120801496011008</v>
      </c>
      <c r="N2" s="47">
        <f>M2/SQRT(COUNT(K2:K10))</f>
        <v>0.0697447762404651</v>
      </c>
    </row>
    <row r="3" s="44" customFormat="1" spans="1:14">
      <c r="A3" s="10" t="s">
        <v>22</v>
      </c>
      <c r="B3" s="10" t="s">
        <v>28</v>
      </c>
      <c r="C3" s="11">
        <v>22.6375647581502</v>
      </c>
      <c r="D3" s="13"/>
      <c r="E3" s="10" t="str">
        <f t="shared" si="0"/>
        <v>oe-NC</v>
      </c>
      <c r="F3" s="10" t="s">
        <v>10</v>
      </c>
      <c r="G3" s="11">
        <v>16.3254787770536</v>
      </c>
      <c r="H3" s="13"/>
      <c r="I3" s="13"/>
      <c r="J3" s="13"/>
      <c r="K3" s="13"/>
      <c r="L3" s="46"/>
      <c r="M3" s="46"/>
      <c r="N3" s="48"/>
    </row>
    <row r="4" s="44" customFormat="1" spans="1:14">
      <c r="A4" s="10" t="s">
        <v>22</v>
      </c>
      <c r="B4" s="10" t="s">
        <v>28</v>
      </c>
      <c r="C4" s="11">
        <v>24.849811243776</v>
      </c>
      <c r="D4" s="14"/>
      <c r="E4" s="10" t="str">
        <f t="shared" si="0"/>
        <v>oe-NC</v>
      </c>
      <c r="F4" s="10" t="s">
        <v>10</v>
      </c>
      <c r="G4" s="11">
        <v>19.4676171236165</v>
      </c>
      <c r="H4" s="14"/>
      <c r="I4" s="14"/>
      <c r="J4" s="14"/>
      <c r="K4" s="14"/>
      <c r="L4" s="46"/>
      <c r="M4" s="46"/>
      <c r="N4" s="48"/>
    </row>
    <row r="5" s="44" customFormat="1" spans="1:14">
      <c r="A5" s="10" t="s">
        <v>22</v>
      </c>
      <c r="B5" s="10" t="s">
        <v>28</v>
      </c>
      <c r="C5" s="11">
        <v>27.687379751685</v>
      </c>
      <c r="D5" s="12">
        <f>AVERAGE(C5:C7)</f>
        <v>26.1323276</v>
      </c>
      <c r="E5" s="10" t="str">
        <f t="shared" si="0"/>
        <v>oe-NC</v>
      </c>
      <c r="F5" s="10" t="s">
        <v>10</v>
      </c>
      <c r="G5" s="11">
        <v>21.1928058576474</v>
      </c>
      <c r="H5" s="12">
        <f>AVERAGE(G5:G7)</f>
        <v>19.88060447</v>
      </c>
      <c r="I5" s="12">
        <f>D5-H5</f>
        <v>6.25172313000001</v>
      </c>
      <c r="J5" s="12">
        <f>I5-I$2</f>
        <v>0.131368259999999</v>
      </c>
      <c r="K5" s="12">
        <f>POWER(2,-J5)</f>
        <v>0.91296517825345</v>
      </c>
      <c r="L5" s="46"/>
      <c r="M5" s="46"/>
      <c r="N5" s="48"/>
    </row>
    <row r="6" s="44" customFormat="1" spans="1:14">
      <c r="A6" s="10" t="s">
        <v>22</v>
      </c>
      <c r="B6" s="10" t="s">
        <v>28</v>
      </c>
      <c r="C6" s="11">
        <v>23.8224962007461</v>
      </c>
      <c r="D6" s="13"/>
      <c r="E6" s="10" t="str">
        <f t="shared" si="0"/>
        <v>oe-NC</v>
      </c>
      <c r="F6" s="10" t="s">
        <v>10</v>
      </c>
      <c r="G6" s="11">
        <v>20.8336947650562</v>
      </c>
      <c r="H6" s="13"/>
      <c r="I6" s="13"/>
      <c r="J6" s="13"/>
      <c r="K6" s="13"/>
      <c r="L6" s="46"/>
      <c r="M6" s="46"/>
      <c r="N6" s="48"/>
    </row>
    <row r="7" s="44" customFormat="1" spans="1:14">
      <c r="A7" s="10" t="s">
        <v>22</v>
      </c>
      <c r="B7" s="10" t="s">
        <v>28</v>
      </c>
      <c r="C7" s="11">
        <v>26.8871068475689</v>
      </c>
      <c r="D7" s="14"/>
      <c r="E7" s="10" t="str">
        <f t="shared" si="0"/>
        <v>oe-NC</v>
      </c>
      <c r="F7" s="10" t="s">
        <v>10</v>
      </c>
      <c r="G7" s="11">
        <v>17.6153127872964</v>
      </c>
      <c r="H7" s="14"/>
      <c r="I7" s="14"/>
      <c r="J7" s="14"/>
      <c r="K7" s="14"/>
      <c r="L7" s="46"/>
      <c r="M7" s="46"/>
      <c r="N7" s="48"/>
    </row>
    <row r="8" s="44" customFormat="1" spans="1:14">
      <c r="A8" s="10" t="s">
        <v>22</v>
      </c>
      <c r="B8" s="10" t="s">
        <v>28</v>
      </c>
      <c r="C8" s="11">
        <v>24.9959207494102</v>
      </c>
      <c r="D8" s="12">
        <f>AVERAGE(C8:C10)</f>
        <v>25.62079099</v>
      </c>
      <c r="E8" s="10" t="str">
        <f t="shared" si="0"/>
        <v>oe-NC</v>
      </c>
      <c r="F8" s="10" t="s">
        <v>10</v>
      </c>
      <c r="G8" s="11">
        <v>20.5039706424768</v>
      </c>
      <c r="H8" s="12">
        <f>AVERAGE(G8:G10)</f>
        <v>19.70416217</v>
      </c>
      <c r="I8" s="12">
        <f>D8-H8</f>
        <v>5.91662882</v>
      </c>
      <c r="J8" s="12">
        <f>I8-I$2</f>
        <v>-0.203726050000007</v>
      </c>
      <c r="K8" s="12">
        <f>POWER(2,-J8)</f>
        <v>1.1516689338544</v>
      </c>
      <c r="L8" s="46"/>
      <c r="M8" s="46"/>
      <c r="N8" s="48"/>
    </row>
    <row r="9" s="44" customFormat="1" spans="1:14">
      <c r="A9" s="10" t="s">
        <v>22</v>
      </c>
      <c r="B9" s="10" t="s">
        <v>28</v>
      </c>
      <c r="C9" s="11">
        <v>23.9663115501731</v>
      </c>
      <c r="D9" s="13"/>
      <c r="E9" s="10" t="str">
        <f t="shared" si="0"/>
        <v>oe-NC</v>
      </c>
      <c r="F9" s="10" t="s">
        <v>10</v>
      </c>
      <c r="G9" s="11">
        <v>21.2230674098472</v>
      </c>
      <c r="H9" s="13"/>
      <c r="I9" s="13"/>
      <c r="J9" s="13"/>
      <c r="K9" s="13"/>
      <c r="L9" s="46"/>
      <c r="M9" s="46"/>
      <c r="N9" s="48"/>
    </row>
    <row r="10" s="44" customFormat="1" spans="1:14">
      <c r="A10" s="10" t="s">
        <v>22</v>
      </c>
      <c r="B10" s="10" t="s">
        <v>28</v>
      </c>
      <c r="C10" s="11">
        <v>27.9001406704166</v>
      </c>
      <c r="D10" s="14"/>
      <c r="E10" s="10" t="str">
        <f t="shared" si="0"/>
        <v>oe-NC</v>
      </c>
      <c r="F10" s="10" t="s">
        <v>10</v>
      </c>
      <c r="G10" s="11">
        <v>17.385448457676</v>
      </c>
      <c r="H10" s="14"/>
      <c r="I10" s="14"/>
      <c r="J10" s="14"/>
      <c r="K10" s="14"/>
      <c r="L10" s="46"/>
      <c r="M10" s="46"/>
      <c r="N10" s="49"/>
    </row>
    <row r="11" s="44" customFormat="1" spans="1:14">
      <c r="A11" s="10" t="s">
        <v>23</v>
      </c>
      <c r="B11" s="10" t="s">
        <v>28</v>
      </c>
      <c r="C11" s="11">
        <v>28.7783033166942</v>
      </c>
      <c r="D11" s="12">
        <f>AVERAGE(C11:C13)</f>
        <v>27.76468011</v>
      </c>
      <c r="E11" s="10" t="str">
        <f t="shared" si="0"/>
        <v>oe-ZBTB14</v>
      </c>
      <c r="F11" s="10" t="s">
        <v>10</v>
      </c>
      <c r="G11" s="11">
        <v>19.5113186405128</v>
      </c>
      <c r="H11" s="12">
        <f>AVERAGE(G11:G13)</f>
        <v>20.48201473</v>
      </c>
      <c r="I11" s="12">
        <f>D11-H11</f>
        <v>7.28266538000001</v>
      </c>
      <c r="J11" s="12">
        <f>I11-I$2</f>
        <v>1.16231051</v>
      </c>
      <c r="K11" s="12">
        <f>POWER(2,-J11)</f>
        <v>0.446796407226568</v>
      </c>
      <c r="L11" s="46">
        <f>AVERAGE(K11:K19)</f>
        <v>0.389128839734767</v>
      </c>
      <c r="M11" s="46">
        <f>STDEV(K11:K19)</f>
        <v>0.0522753689492393</v>
      </c>
      <c r="N11" s="47">
        <f>M11/SQRT(COUNT(K11:K19))</f>
        <v>0.0301811983348303</v>
      </c>
    </row>
    <row r="12" s="44" customFormat="1" spans="1:14">
      <c r="A12" s="10" t="s">
        <v>23</v>
      </c>
      <c r="B12" s="10" t="s">
        <v>28</v>
      </c>
      <c r="C12" s="11">
        <v>29.0214801408111</v>
      </c>
      <c r="D12" s="13"/>
      <c r="E12" s="10" t="str">
        <f t="shared" si="0"/>
        <v>oe-ZBTB14</v>
      </c>
      <c r="F12" s="10" t="s">
        <v>10</v>
      </c>
      <c r="G12" s="11">
        <v>22.7931261291767</v>
      </c>
      <c r="H12" s="13"/>
      <c r="I12" s="13"/>
      <c r="J12" s="13"/>
      <c r="K12" s="13"/>
      <c r="L12" s="46"/>
      <c r="M12" s="46"/>
      <c r="N12" s="48"/>
    </row>
    <row r="13" s="44" customFormat="1" spans="1:14">
      <c r="A13" s="10" t="s">
        <v>23</v>
      </c>
      <c r="B13" s="10" t="s">
        <v>28</v>
      </c>
      <c r="C13" s="11">
        <v>25.4942568724947</v>
      </c>
      <c r="D13" s="14"/>
      <c r="E13" s="10" t="str">
        <f t="shared" si="0"/>
        <v>oe-ZBTB14</v>
      </c>
      <c r="F13" s="10" t="s">
        <v>10</v>
      </c>
      <c r="G13" s="11">
        <v>19.1415994203106</v>
      </c>
      <c r="H13" s="14"/>
      <c r="I13" s="14"/>
      <c r="J13" s="14"/>
      <c r="K13" s="14"/>
      <c r="L13" s="46"/>
      <c r="M13" s="46"/>
      <c r="N13" s="48"/>
    </row>
    <row r="14" s="44" customFormat="1" spans="1:14">
      <c r="A14" s="10" t="s">
        <v>23</v>
      </c>
      <c r="B14" s="10" t="s">
        <v>28</v>
      </c>
      <c r="C14" s="11">
        <v>27.1488615807274</v>
      </c>
      <c r="D14" s="12">
        <f>AVERAGE(C14:C16)</f>
        <v>26.58978825</v>
      </c>
      <c r="E14" s="10" t="str">
        <f t="shared" si="0"/>
        <v>oe-ZBTB14</v>
      </c>
      <c r="F14" s="10" t="s">
        <v>10</v>
      </c>
      <c r="G14" s="11">
        <v>18.1325445820153</v>
      </c>
      <c r="H14" s="12">
        <f>AVERAGE(G14:G16)</f>
        <v>19.05724082</v>
      </c>
      <c r="I14" s="12">
        <f>D14-H14</f>
        <v>7.53254742999999</v>
      </c>
      <c r="J14" s="12">
        <f>I14-I$2</f>
        <v>1.41219255999999</v>
      </c>
      <c r="K14" s="12">
        <f>POWER(2,-J14)</f>
        <v>0.375740215213136</v>
      </c>
      <c r="L14" s="46"/>
      <c r="M14" s="46"/>
      <c r="N14" s="48"/>
    </row>
    <row r="15" s="44" customFormat="1" spans="1:14">
      <c r="A15" s="10" t="s">
        <v>23</v>
      </c>
      <c r="B15" s="10" t="s">
        <v>28</v>
      </c>
      <c r="C15" s="11">
        <v>24.3182481312879</v>
      </c>
      <c r="D15" s="13"/>
      <c r="E15" s="10" t="str">
        <f t="shared" si="0"/>
        <v>oe-ZBTB14</v>
      </c>
      <c r="F15" s="10" t="s">
        <v>10</v>
      </c>
      <c r="G15" s="11">
        <v>17.7306499655803</v>
      </c>
      <c r="H15" s="13"/>
      <c r="I15" s="13"/>
      <c r="J15" s="13"/>
      <c r="K15" s="13"/>
      <c r="L15" s="46"/>
      <c r="M15" s="46"/>
      <c r="N15" s="48"/>
    </row>
    <row r="16" s="44" customFormat="1" spans="1:14">
      <c r="A16" s="10" t="s">
        <v>23</v>
      </c>
      <c r="B16" s="10" t="s">
        <v>28</v>
      </c>
      <c r="C16" s="11">
        <v>28.3022550379847</v>
      </c>
      <c r="D16" s="14"/>
      <c r="E16" s="10" t="str">
        <f t="shared" si="0"/>
        <v>oe-ZBTB14</v>
      </c>
      <c r="F16" s="10" t="s">
        <v>10</v>
      </c>
      <c r="G16" s="11">
        <v>21.3085279124044</v>
      </c>
      <c r="H16" s="14"/>
      <c r="I16" s="14"/>
      <c r="J16" s="14"/>
      <c r="K16" s="14"/>
      <c r="L16" s="46"/>
      <c r="M16" s="46"/>
      <c r="N16" s="48"/>
    </row>
    <row r="17" s="44" customFormat="1" spans="1:14">
      <c r="A17" s="10" t="s">
        <v>23</v>
      </c>
      <c r="B17" s="10" t="s">
        <v>28</v>
      </c>
      <c r="C17" s="11">
        <v>25.806527418022</v>
      </c>
      <c r="D17" s="12">
        <f>AVERAGE(C17:C19)</f>
        <v>27.80795499</v>
      </c>
      <c r="E17" s="10" t="str">
        <f t="shared" si="0"/>
        <v>oe-ZBTB14</v>
      </c>
      <c r="F17" s="10" t="s">
        <v>10</v>
      </c>
      <c r="G17" s="11">
        <v>21.4536363752183</v>
      </c>
      <c r="H17" s="12">
        <f>AVERAGE(G17:G19)</f>
        <v>20.15164056</v>
      </c>
      <c r="I17" s="12">
        <f>D17-H17</f>
        <v>7.65631443</v>
      </c>
      <c r="J17" s="12">
        <f>I17-I$2</f>
        <v>1.53595955999999</v>
      </c>
      <c r="K17" s="12">
        <f>POWER(2,-J17)</f>
        <v>0.344849896764597</v>
      </c>
      <c r="L17" s="46"/>
      <c r="M17" s="46"/>
      <c r="N17" s="48"/>
    </row>
    <row r="18" s="44" customFormat="1" spans="1:14">
      <c r="A18" s="10" t="s">
        <v>23</v>
      </c>
      <c r="B18" s="10" t="s">
        <v>28</v>
      </c>
      <c r="C18" s="11">
        <v>27.7519683664146</v>
      </c>
      <c r="D18" s="13"/>
      <c r="E18" s="10" t="str">
        <f t="shared" si="0"/>
        <v>oe-ZBTB14</v>
      </c>
      <c r="F18" s="10" t="s">
        <v>10</v>
      </c>
      <c r="G18" s="11">
        <v>21.2007029962803</v>
      </c>
      <c r="H18" s="13"/>
      <c r="I18" s="13"/>
      <c r="J18" s="13"/>
      <c r="K18" s="13"/>
      <c r="L18" s="46"/>
      <c r="M18" s="46"/>
      <c r="N18" s="48"/>
    </row>
    <row r="19" s="44" customFormat="1" spans="1:14">
      <c r="A19" s="10" t="s">
        <v>23</v>
      </c>
      <c r="B19" s="10" t="s">
        <v>28</v>
      </c>
      <c r="C19" s="11">
        <v>29.8653691855634</v>
      </c>
      <c r="D19" s="14"/>
      <c r="E19" s="10" t="str">
        <f t="shared" si="0"/>
        <v>oe-ZBTB14</v>
      </c>
      <c r="F19" s="10" t="s">
        <v>10</v>
      </c>
      <c r="G19" s="11">
        <v>17.8005823085014</v>
      </c>
      <c r="H19" s="14"/>
      <c r="I19" s="14"/>
      <c r="J19" s="14"/>
      <c r="K19" s="14"/>
      <c r="L19" s="46"/>
      <c r="M19" s="46"/>
      <c r="N19" s="49"/>
    </row>
  </sheetData>
  <mergeCells count="36">
    <mergeCell ref="D2:D4"/>
    <mergeCell ref="D5:D7"/>
    <mergeCell ref="D8:D10"/>
    <mergeCell ref="D11:D13"/>
    <mergeCell ref="D14:D16"/>
    <mergeCell ref="D17:D19"/>
    <mergeCell ref="H2:H4"/>
    <mergeCell ref="H5:H7"/>
    <mergeCell ref="H8:H10"/>
    <mergeCell ref="H11:H13"/>
    <mergeCell ref="H14:H16"/>
    <mergeCell ref="H17:H19"/>
    <mergeCell ref="I2:I4"/>
    <mergeCell ref="I5:I7"/>
    <mergeCell ref="I8:I10"/>
    <mergeCell ref="I11:I13"/>
    <mergeCell ref="I14:I16"/>
    <mergeCell ref="I17:I19"/>
    <mergeCell ref="J2:J4"/>
    <mergeCell ref="J5:J7"/>
    <mergeCell ref="J8:J10"/>
    <mergeCell ref="J11:J13"/>
    <mergeCell ref="J14:J16"/>
    <mergeCell ref="J17:J19"/>
    <mergeCell ref="K2:K4"/>
    <mergeCell ref="K5:K7"/>
    <mergeCell ref="K8:K10"/>
    <mergeCell ref="K11:K13"/>
    <mergeCell ref="K14:K16"/>
    <mergeCell ref="K17:K19"/>
    <mergeCell ref="L2:L10"/>
    <mergeCell ref="L11:L19"/>
    <mergeCell ref="M2:M10"/>
    <mergeCell ref="M11:M19"/>
    <mergeCell ref="N2:N10"/>
    <mergeCell ref="N11:N19"/>
  </mergeCells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30"/>
  <sheetViews>
    <sheetView workbookViewId="0">
      <selection activeCell="J25" sqref="J25"/>
    </sheetView>
  </sheetViews>
  <sheetFormatPr defaultColWidth="9" defaultRowHeight="13.5"/>
  <cols>
    <col min="5" max="7" width="14.125"/>
    <col min="8" max="8" width="16" customWidth="1"/>
    <col min="9" max="9" width="16.125" customWidth="1"/>
  </cols>
  <sheetData>
    <row r="1" customFormat="1" ht="15" spans="2:9">
      <c r="B1" s="54"/>
      <c r="C1" s="54" t="s">
        <v>29</v>
      </c>
      <c r="D1" s="54" t="s">
        <v>30</v>
      </c>
      <c r="E1" s="54" t="s">
        <v>31</v>
      </c>
      <c r="F1" s="54" t="s">
        <v>32</v>
      </c>
      <c r="G1" s="54" t="s">
        <v>33</v>
      </c>
      <c r="H1" s="55" t="s">
        <v>34</v>
      </c>
      <c r="I1" s="55" t="s">
        <v>35</v>
      </c>
    </row>
    <row r="2" customFormat="1" ht="15" spans="2:9">
      <c r="B2" s="54" t="s">
        <v>22</v>
      </c>
      <c r="C2" s="56">
        <v>23</v>
      </c>
      <c r="D2" s="56">
        <v>28.6438561897747</v>
      </c>
      <c r="E2" s="56">
        <v>27.1846828308934</v>
      </c>
      <c r="F2" s="57">
        <f t="shared" ref="F2:F7" si="0">2^(C2-D2)</f>
        <v>0.0200000000000004</v>
      </c>
      <c r="G2" s="57">
        <f t="shared" ref="G2:G7" si="1">2^(C2-E2)</f>
        <v>0.0549901552199995</v>
      </c>
      <c r="H2" s="58">
        <f t="shared" ref="H2:H7" si="2">5%*F2</f>
        <v>0.00100000000000002</v>
      </c>
      <c r="I2" s="58">
        <f t="shared" ref="I2:I7" si="3">5%*G2</f>
        <v>0.00274950776099997</v>
      </c>
    </row>
    <row r="3" customFormat="1" ht="15" spans="2:9">
      <c r="B3" s="54"/>
      <c r="C3" s="56">
        <v>20</v>
      </c>
      <c r="D3" s="56">
        <v>25.8602030505873</v>
      </c>
      <c r="E3" s="56">
        <v>24.5076010333164</v>
      </c>
      <c r="F3" s="57">
        <f t="shared" si="0"/>
        <v>0.0172148443800002</v>
      </c>
      <c r="G3" s="57">
        <f t="shared" si="1"/>
        <v>0.0439619431678929</v>
      </c>
      <c r="H3" s="58">
        <f t="shared" si="2"/>
        <v>0.000860742219000009</v>
      </c>
      <c r="I3" s="58">
        <f t="shared" si="3"/>
        <v>0.00219809715839464</v>
      </c>
    </row>
    <row r="4" customFormat="1" ht="15" spans="2:9">
      <c r="B4" s="54"/>
      <c r="C4" s="56">
        <v>21</v>
      </c>
      <c r="D4" s="56">
        <v>26.6150597122096</v>
      </c>
      <c r="E4" s="56">
        <v>25.3090627997408</v>
      </c>
      <c r="F4" s="57">
        <f t="shared" si="0"/>
        <v>0.02040321468</v>
      </c>
      <c r="G4" s="57">
        <f t="shared" si="1"/>
        <v>0.0504478711399983</v>
      </c>
      <c r="H4" s="58">
        <f t="shared" si="2"/>
        <v>0.001020160734</v>
      </c>
      <c r="I4" s="58">
        <f t="shared" si="3"/>
        <v>0.00252239355699992</v>
      </c>
    </row>
    <row r="5" customFormat="1" ht="15" spans="2:9">
      <c r="B5" s="54" t="s">
        <v>23</v>
      </c>
      <c r="C5" s="56">
        <v>22</v>
      </c>
      <c r="D5" s="56">
        <v>27.708787399288</v>
      </c>
      <c r="E5" s="56">
        <v>24.172268216611</v>
      </c>
      <c r="F5" s="57">
        <f t="shared" si="0"/>
        <v>0.0191198180000004</v>
      </c>
      <c r="G5" s="57">
        <f t="shared" si="1"/>
        <v>0.221861583399999</v>
      </c>
      <c r="H5" s="58">
        <f t="shared" si="2"/>
        <v>0.000955990900000018</v>
      </c>
      <c r="I5" s="58">
        <f t="shared" si="3"/>
        <v>0.01109307917</v>
      </c>
    </row>
    <row r="6" customFormat="1" ht="15" spans="2:9">
      <c r="B6" s="54"/>
      <c r="C6" s="56">
        <v>24</v>
      </c>
      <c r="D6" s="56">
        <v>29.8116836883467</v>
      </c>
      <c r="E6" s="56">
        <v>26.5334055185031</v>
      </c>
      <c r="F6" s="57">
        <f t="shared" si="0"/>
        <v>0.0178036432994503</v>
      </c>
      <c r="G6" s="57">
        <f t="shared" si="1"/>
        <v>0.172730467219998</v>
      </c>
      <c r="H6" s="58">
        <f t="shared" si="2"/>
        <v>0.000890182164972515</v>
      </c>
      <c r="I6" s="58">
        <f t="shared" si="3"/>
        <v>0.0086365233609999</v>
      </c>
    </row>
    <row r="7" customFormat="1" ht="15" spans="2:9">
      <c r="B7" s="54"/>
      <c r="C7" s="56">
        <v>25</v>
      </c>
      <c r="D7" s="56">
        <v>30.5144725115119</v>
      </c>
      <c r="E7" s="56">
        <v>27.3569162910533</v>
      </c>
      <c r="F7" s="57">
        <f t="shared" si="0"/>
        <v>0.0218765263400002</v>
      </c>
      <c r="G7" s="57">
        <f t="shared" si="1"/>
        <v>0.195207949299998</v>
      </c>
      <c r="H7" s="58">
        <f t="shared" si="2"/>
        <v>0.00109382631700001</v>
      </c>
      <c r="I7" s="58">
        <f t="shared" si="3"/>
        <v>0.00976039746499991</v>
      </c>
    </row>
    <row r="8" customFormat="1" spans="2:8">
      <c r="B8" s="59"/>
      <c r="C8" s="59"/>
      <c r="D8" s="59"/>
      <c r="E8" s="59"/>
      <c r="F8" s="59"/>
      <c r="G8" s="59"/>
      <c r="H8" s="59"/>
    </row>
    <row r="9" customFormat="1" ht="15" spans="2:8">
      <c r="B9" s="60"/>
      <c r="C9" s="61" t="s">
        <v>12</v>
      </c>
      <c r="D9" s="62"/>
      <c r="E9" s="61" t="s">
        <v>5</v>
      </c>
      <c r="F9" s="61" t="s">
        <v>6</v>
      </c>
      <c r="G9" s="52" t="s">
        <v>7</v>
      </c>
      <c r="H9" s="59"/>
    </row>
    <row r="10" customFormat="1" ht="15" spans="2:9">
      <c r="B10" s="63" t="s">
        <v>22</v>
      </c>
      <c r="C10" s="64" t="s">
        <v>36</v>
      </c>
      <c r="D10" s="65">
        <f>H2/H2</f>
        <v>1</v>
      </c>
      <c r="E10" s="66">
        <f>AVERAGE(D10:D12)</f>
        <v>0.960300984333324</v>
      </c>
      <c r="F10" s="66">
        <f>STDEV(D10:D12)</f>
        <v>0.0868076875332905</v>
      </c>
      <c r="G10" s="5">
        <f>F10/SQRT(COUNT(D10:D12))</f>
        <v>0.0501184417650742</v>
      </c>
      <c r="H10" s="59"/>
      <c r="I10" s="59"/>
    </row>
    <row r="11" customFormat="1" ht="15" spans="2:9">
      <c r="B11" s="67"/>
      <c r="C11" s="68"/>
      <c r="D11" s="65">
        <f>H3/H2</f>
        <v>0.860742218999994</v>
      </c>
      <c r="E11" s="69"/>
      <c r="F11" s="69"/>
      <c r="G11" s="5"/>
      <c r="H11" s="59"/>
      <c r="I11" s="59"/>
    </row>
    <row r="12" customFormat="1" ht="15" spans="2:9">
      <c r="B12" s="67"/>
      <c r="C12" s="70"/>
      <c r="D12" s="65">
        <f>H4/H2</f>
        <v>1.02016073399998</v>
      </c>
      <c r="E12" s="71"/>
      <c r="F12" s="71"/>
      <c r="G12" s="5"/>
      <c r="H12" s="59"/>
      <c r="I12" s="59"/>
    </row>
    <row r="13" customFormat="1" ht="15" spans="2:9">
      <c r="B13" s="67"/>
      <c r="C13" s="64" t="s">
        <v>37</v>
      </c>
      <c r="D13" s="65">
        <f>I2/H2</f>
        <v>2.74950776099993</v>
      </c>
      <c r="E13" s="66">
        <f>AVERAGE(D13:D15)</f>
        <v>2.48999949213147</v>
      </c>
      <c r="F13" s="66">
        <f>STDEV(D13:D15)</f>
        <v>0.277128931628249</v>
      </c>
      <c r="G13" s="5">
        <f>F13/SQRT(COUNT(D13:D15))</f>
        <v>0.160000463275803</v>
      </c>
      <c r="H13" s="59"/>
      <c r="I13" s="59"/>
    </row>
    <row r="14" customFormat="1" ht="15" spans="2:9">
      <c r="B14" s="67"/>
      <c r="C14" s="68"/>
      <c r="D14" s="65">
        <f>I3/H2</f>
        <v>2.1980971583946</v>
      </c>
      <c r="E14" s="69"/>
      <c r="F14" s="69"/>
      <c r="G14" s="5"/>
      <c r="H14" s="59"/>
      <c r="I14" s="59"/>
    </row>
    <row r="15" customFormat="1" ht="15" spans="2:9">
      <c r="B15" s="72"/>
      <c r="C15" s="70"/>
      <c r="D15" s="65">
        <f>I4/H2</f>
        <v>2.52239355699987</v>
      </c>
      <c r="E15" s="71"/>
      <c r="F15" s="71"/>
      <c r="G15" s="5"/>
      <c r="H15" s="59"/>
      <c r="I15" s="59"/>
    </row>
    <row r="16" customFormat="1" ht="15" spans="2:9">
      <c r="B16" s="63" t="s">
        <v>23</v>
      </c>
      <c r="C16" s="64" t="s">
        <v>36</v>
      </c>
      <c r="D16" s="65">
        <f>H5/H2</f>
        <v>0.955990900000001</v>
      </c>
      <c r="E16" s="66">
        <f>AVERAGE(D16:D18)</f>
        <v>0.979999793990829</v>
      </c>
      <c r="F16" s="66">
        <f>STDEV(D16:D18)</f>
        <v>0.103923315029621</v>
      </c>
      <c r="G16" s="5">
        <f>F16/SQRT(COUNT(D16:D18))</f>
        <v>0.0600001539074301</v>
      </c>
      <c r="H16" s="59"/>
      <c r="I16" s="59"/>
    </row>
    <row r="17" customFormat="1" ht="15" spans="2:9">
      <c r="B17" s="67"/>
      <c r="C17" s="68"/>
      <c r="D17" s="65">
        <f>H6/H2</f>
        <v>0.890182164972499</v>
      </c>
      <c r="E17" s="69"/>
      <c r="F17" s="69"/>
      <c r="G17" s="5"/>
      <c r="H17" s="59"/>
      <c r="I17" s="59"/>
    </row>
    <row r="18" customFormat="1" ht="15" spans="2:9">
      <c r="B18" s="67"/>
      <c r="C18" s="70"/>
      <c r="D18" s="65">
        <f>H7/H2</f>
        <v>1.09382631699999</v>
      </c>
      <c r="E18" s="71"/>
      <c r="F18" s="71"/>
      <c r="G18" s="5"/>
      <c r="H18" s="59"/>
      <c r="I18" s="59"/>
    </row>
    <row r="19" customFormat="1" ht="15" spans="2:8">
      <c r="B19" s="67"/>
      <c r="C19" s="64" t="s">
        <v>37</v>
      </c>
      <c r="D19" s="65">
        <f>I5/H2</f>
        <v>11.0930791699998</v>
      </c>
      <c r="E19" s="66">
        <f>AVERAGE(D19:D21)</f>
        <v>9.82999999866641</v>
      </c>
      <c r="F19" s="66">
        <f>STDEV(D19:D21)</f>
        <v>1.22975607142333</v>
      </c>
      <c r="G19" s="5">
        <f>F19/SQRT(COUNT(D19:D21))</f>
        <v>0.709999998873838</v>
      </c>
      <c r="H19" s="59"/>
    </row>
    <row r="20" customFormat="1" ht="15" spans="2:8">
      <c r="B20" s="67"/>
      <c r="C20" s="68"/>
      <c r="D20" s="65">
        <f>I6/H2</f>
        <v>8.63652336099974</v>
      </c>
      <c r="E20" s="69"/>
      <c r="F20" s="69"/>
      <c r="G20" s="5"/>
      <c r="H20" s="59"/>
    </row>
    <row r="21" customFormat="1" ht="15" spans="2:8">
      <c r="B21" s="72"/>
      <c r="C21" s="70"/>
      <c r="D21" s="65">
        <f>I7/H2</f>
        <v>9.76039746499974</v>
      </c>
      <c r="E21" s="71"/>
      <c r="F21" s="71"/>
      <c r="G21" s="5"/>
      <c r="H21" s="59"/>
    </row>
    <row r="22" customFormat="1" spans="2:8">
      <c r="B22" s="59"/>
      <c r="C22" s="59"/>
      <c r="D22" s="59"/>
      <c r="E22" s="59"/>
      <c r="F22" s="59"/>
      <c r="G22" s="59"/>
      <c r="H22" s="59"/>
    </row>
    <row r="23" customFormat="1" spans="2:8">
      <c r="B23" s="59"/>
      <c r="C23" s="59"/>
      <c r="D23" s="59"/>
      <c r="E23" s="59"/>
      <c r="F23" s="59"/>
      <c r="G23" s="59"/>
      <c r="H23" s="59"/>
    </row>
    <row r="24" customFormat="1" spans="2:8">
      <c r="B24" s="59"/>
      <c r="C24" s="59"/>
      <c r="D24" s="59"/>
      <c r="E24" s="59"/>
      <c r="F24" s="59"/>
      <c r="G24" s="59"/>
      <c r="H24" s="59"/>
    </row>
    <row r="25" customFormat="1" spans="2:8">
      <c r="B25" s="59"/>
      <c r="C25" s="59"/>
      <c r="D25" s="59"/>
      <c r="E25" s="59"/>
      <c r="F25" s="59"/>
      <c r="G25" s="59"/>
      <c r="H25" s="59"/>
    </row>
    <row r="26" customFormat="1" spans="2:8">
      <c r="B26" s="59"/>
      <c r="C26" s="59"/>
      <c r="D26" s="59"/>
      <c r="E26" s="59"/>
      <c r="F26" s="59"/>
      <c r="G26" s="59"/>
      <c r="H26" s="59"/>
    </row>
    <row r="27" customFormat="1" spans="2:8">
      <c r="B27" s="59"/>
      <c r="C27" s="59"/>
      <c r="D27" s="59"/>
      <c r="E27" s="59"/>
      <c r="F27" s="59"/>
      <c r="G27" s="59"/>
      <c r="H27" s="59"/>
    </row>
    <row r="28" customFormat="1" spans="2:8">
      <c r="B28" s="59"/>
      <c r="C28" s="59"/>
      <c r="D28" s="59"/>
      <c r="E28" s="59"/>
      <c r="F28" s="59"/>
      <c r="G28" s="59"/>
      <c r="H28" s="59"/>
    </row>
    <row r="29" customFormat="1" spans="2:8">
      <c r="B29" s="59"/>
      <c r="C29" s="59"/>
      <c r="D29" s="59"/>
      <c r="E29" s="59"/>
      <c r="F29" s="59"/>
      <c r="G29" s="59"/>
      <c r="H29" s="59"/>
    </row>
    <row r="30" customFormat="1" spans="2:8">
      <c r="B30" s="59"/>
      <c r="C30" s="59"/>
      <c r="D30" s="59"/>
      <c r="E30" s="59"/>
      <c r="F30" s="59"/>
      <c r="G30" s="59"/>
      <c r="H30" s="59"/>
    </row>
  </sheetData>
  <mergeCells count="20">
    <mergeCell ref="B2:B4"/>
    <mergeCell ref="B5:B7"/>
    <mergeCell ref="B10:B15"/>
    <mergeCell ref="B16:B21"/>
    <mergeCell ref="C10:C12"/>
    <mergeCell ref="C13:C15"/>
    <mergeCell ref="C16:C18"/>
    <mergeCell ref="C19:C21"/>
    <mergeCell ref="E10:E12"/>
    <mergeCell ref="E13:E15"/>
    <mergeCell ref="E16:E18"/>
    <mergeCell ref="E19:E21"/>
    <mergeCell ref="F10:F12"/>
    <mergeCell ref="F13:F15"/>
    <mergeCell ref="F16:F18"/>
    <mergeCell ref="F19:F21"/>
    <mergeCell ref="G10:G12"/>
    <mergeCell ref="G13:G15"/>
    <mergeCell ref="G16:G18"/>
    <mergeCell ref="G19:G21"/>
  </mergeCells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V21"/>
  <sheetViews>
    <sheetView workbookViewId="0">
      <selection activeCell="K22" sqref="K22"/>
    </sheetView>
  </sheetViews>
  <sheetFormatPr defaultColWidth="9" defaultRowHeight="13.5"/>
  <cols>
    <col min="5" max="7" width="14.125"/>
    <col min="8" max="9" width="10.375"/>
  </cols>
  <sheetData>
    <row r="1" ht="15" spans="2:22">
      <c r="B1" s="54"/>
      <c r="C1" s="54" t="s">
        <v>29</v>
      </c>
      <c r="D1" s="54" t="s">
        <v>30</v>
      </c>
      <c r="E1" s="54" t="s">
        <v>31</v>
      </c>
      <c r="F1" s="54" t="s">
        <v>32</v>
      </c>
      <c r="G1" s="54" t="s">
        <v>33</v>
      </c>
      <c r="H1" s="55" t="s">
        <v>34</v>
      </c>
      <c r="I1" s="55" t="s">
        <v>35</v>
      </c>
      <c r="J1" s="73"/>
      <c r="K1" s="73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ht="15" spans="2:22">
      <c r="B2" s="54" t="s">
        <v>22</v>
      </c>
      <c r="C2" s="56">
        <v>24</v>
      </c>
      <c r="D2" s="56">
        <v>29.6438561897747</v>
      </c>
      <c r="E2" s="56">
        <v>27.8489205269712</v>
      </c>
      <c r="F2" s="57">
        <f t="shared" ref="F2:F7" si="0">2^(C2-D2)</f>
        <v>0.0200000000000004</v>
      </c>
      <c r="G2" s="57">
        <f t="shared" ref="G2:G7" si="1">2^(C2-E2)</f>
        <v>0.0693999999999995</v>
      </c>
      <c r="H2" s="58">
        <f t="shared" ref="H2:H7" si="2">5%*F2</f>
        <v>0.00100000000000002</v>
      </c>
      <c r="I2" s="58">
        <f t="shared" ref="I2:I7" si="3">5%*G2</f>
        <v>0.00346999999999998</v>
      </c>
      <c r="J2" s="73"/>
      <c r="K2" s="73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ht="15" spans="2:22">
      <c r="B3" s="54"/>
      <c r="C3" s="56">
        <v>21</v>
      </c>
      <c r="D3" s="56">
        <v>26.4297313544219</v>
      </c>
      <c r="E3" s="56">
        <v>24.7485545684414</v>
      </c>
      <c r="F3" s="57">
        <f t="shared" si="0"/>
        <v>0.0232000004824301</v>
      </c>
      <c r="G3" s="57">
        <f t="shared" si="1"/>
        <v>0.0743999484298686</v>
      </c>
      <c r="H3" s="58">
        <f t="shared" si="2"/>
        <v>0.0011600000241215</v>
      </c>
      <c r="I3" s="58">
        <f t="shared" si="3"/>
        <v>0.00371999742149343</v>
      </c>
      <c r="J3" s="73"/>
      <c r="K3" s="73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</row>
    <row r="4" ht="15" spans="2:22">
      <c r="B4" s="54"/>
      <c r="C4" s="56">
        <v>22</v>
      </c>
      <c r="D4" s="56">
        <v>27.7027488788283</v>
      </c>
      <c r="E4" s="56">
        <v>25.6989977439672</v>
      </c>
      <c r="F4" s="57">
        <f t="shared" si="0"/>
        <v>0.0192000133084304</v>
      </c>
      <c r="G4" s="57">
        <f t="shared" si="1"/>
        <v>0.0769999999999992</v>
      </c>
      <c r="H4" s="58">
        <f t="shared" si="2"/>
        <v>0.00096000066542152</v>
      </c>
      <c r="I4" s="58">
        <f t="shared" si="3"/>
        <v>0.00384999999999996</v>
      </c>
      <c r="J4" s="73"/>
      <c r="K4" s="73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</row>
    <row r="5" ht="15" spans="2:22">
      <c r="B5" s="54" t="s">
        <v>23</v>
      </c>
      <c r="C5" s="56">
        <v>23</v>
      </c>
      <c r="D5" s="56">
        <v>28.8447685837007</v>
      </c>
      <c r="E5" s="56">
        <v>24.8551704791612</v>
      </c>
      <c r="F5" s="57">
        <f t="shared" si="0"/>
        <v>0.0174000036182289</v>
      </c>
      <c r="G5" s="57">
        <f t="shared" si="1"/>
        <v>0.276399999999998</v>
      </c>
      <c r="H5" s="58">
        <f t="shared" si="2"/>
        <v>0.000870000180911447</v>
      </c>
      <c r="I5" s="58">
        <f t="shared" si="3"/>
        <v>0.0138199999999999</v>
      </c>
      <c r="J5" s="73"/>
      <c r="K5" s="73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</row>
    <row r="6" ht="15" spans="2:22">
      <c r="B6" s="54"/>
      <c r="C6" s="56">
        <v>22</v>
      </c>
      <c r="D6" s="56">
        <v>27.5872726614084</v>
      </c>
      <c r="E6" s="56">
        <v>24.0505034187944</v>
      </c>
      <c r="F6" s="57">
        <f t="shared" si="0"/>
        <v>0.0207999999999994</v>
      </c>
      <c r="G6" s="57">
        <f t="shared" si="1"/>
        <v>0.241399832674333</v>
      </c>
      <c r="H6" s="58">
        <f t="shared" si="2"/>
        <v>0.00103999999999997</v>
      </c>
      <c r="I6" s="58">
        <f t="shared" si="3"/>
        <v>0.0120699916337167</v>
      </c>
      <c r="J6" s="73"/>
      <c r="K6" s="73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</row>
    <row r="7" ht="15" spans="2:22">
      <c r="B7" s="54"/>
      <c r="C7" s="56">
        <v>20</v>
      </c>
      <c r="D7" s="56">
        <v>25.4422223286051</v>
      </c>
      <c r="E7" s="56">
        <v>22.1635910677203</v>
      </c>
      <c r="F7" s="57">
        <f t="shared" si="0"/>
        <v>0.0229999999999996</v>
      </c>
      <c r="G7" s="57">
        <f t="shared" si="1"/>
        <v>0.223199999999994</v>
      </c>
      <c r="H7" s="58">
        <f t="shared" si="2"/>
        <v>0.00114999999999998</v>
      </c>
      <c r="I7" s="58">
        <f t="shared" si="3"/>
        <v>0.0111599999999997</v>
      </c>
      <c r="J7" s="73"/>
      <c r="K7" s="73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</row>
    <row r="8" spans="2:9">
      <c r="B8" s="59"/>
      <c r="C8" s="59"/>
      <c r="D8" s="59"/>
      <c r="E8" s="59"/>
      <c r="F8" s="59"/>
      <c r="G8" s="59"/>
      <c r="H8" s="59"/>
      <c r="I8" s="59"/>
    </row>
    <row r="9" ht="15" spans="2:8">
      <c r="B9" s="60"/>
      <c r="C9" s="61" t="s">
        <v>12</v>
      </c>
      <c r="D9" s="62"/>
      <c r="E9" s="61" t="s">
        <v>5</v>
      </c>
      <c r="F9" s="61" t="s">
        <v>6</v>
      </c>
      <c r="G9" s="52" t="s">
        <v>7</v>
      </c>
      <c r="H9" s="59"/>
    </row>
    <row r="10" ht="15" spans="2:8">
      <c r="B10" s="63" t="s">
        <v>22</v>
      </c>
      <c r="C10" s="64" t="s">
        <v>36</v>
      </c>
      <c r="D10" s="65">
        <f>H2/H2</f>
        <v>1</v>
      </c>
      <c r="E10" s="66">
        <f>AVERAGE(D10:D12)</f>
        <v>1.04000022984766</v>
      </c>
      <c r="F10" s="66">
        <f>STDEV(D10:D12)</f>
        <v>0.105829814612897</v>
      </c>
      <c r="G10" s="5">
        <f>F10/SQRT(COUNT(D10:D12))</f>
        <v>0.0611008719550442</v>
      </c>
      <c r="H10" s="59"/>
    </row>
    <row r="11" ht="15" spans="2:8">
      <c r="B11" s="67"/>
      <c r="C11" s="68"/>
      <c r="D11" s="65">
        <f>H3/H2</f>
        <v>1.16000002412148</v>
      </c>
      <c r="E11" s="69"/>
      <c r="F11" s="69"/>
      <c r="G11" s="5"/>
      <c r="H11" s="59"/>
    </row>
    <row r="12" ht="15" spans="2:8">
      <c r="B12" s="67"/>
      <c r="C12" s="70"/>
      <c r="D12" s="65">
        <f>H4/H2</f>
        <v>0.960000665421503</v>
      </c>
      <c r="E12" s="71"/>
      <c r="F12" s="71"/>
      <c r="G12" s="5"/>
      <c r="H12" s="59"/>
    </row>
    <row r="13" ht="15" spans="2:8">
      <c r="B13" s="67"/>
      <c r="C13" s="64" t="s">
        <v>37</v>
      </c>
      <c r="D13" s="65">
        <f>I2/H2</f>
        <v>3.46999999999991</v>
      </c>
      <c r="E13" s="66">
        <f>AVERAGE(D13:D15)</f>
        <v>3.67999914049772</v>
      </c>
      <c r="F13" s="66">
        <f>STDEV(D13:D15)</f>
        <v>0.193131812143806</v>
      </c>
      <c r="G13" s="5">
        <f>F13/SQRT(COUNT(D13:D15))</f>
        <v>0.111504703730307</v>
      </c>
      <c r="H13" s="59"/>
    </row>
    <row r="14" ht="15" spans="2:8">
      <c r="B14" s="67"/>
      <c r="C14" s="68"/>
      <c r="D14" s="65">
        <f>I3/H2</f>
        <v>3.71999742149336</v>
      </c>
      <c r="E14" s="69"/>
      <c r="F14" s="69"/>
      <c r="G14" s="5"/>
      <c r="H14" s="59"/>
    </row>
    <row r="15" ht="15" spans="2:8">
      <c r="B15" s="72"/>
      <c r="C15" s="70"/>
      <c r="D15" s="65">
        <f>I4/H2</f>
        <v>3.84999999999989</v>
      </c>
      <c r="E15" s="71"/>
      <c r="F15" s="71"/>
      <c r="G15" s="5"/>
      <c r="H15" s="59"/>
    </row>
    <row r="16" ht="15" spans="2:8">
      <c r="B16" s="63" t="s">
        <v>23</v>
      </c>
      <c r="C16" s="64" t="s">
        <v>36</v>
      </c>
      <c r="D16" s="65">
        <f>H5/H2</f>
        <v>0.870000180911431</v>
      </c>
      <c r="E16" s="66">
        <f>AVERAGE(D16:D18)</f>
        <v>1.02000006030378</v>
      </c>
      <c r="F16" s="66">
        <f>STDEV(D16:D18)</f>
        <v>0.141067263613107</v>
      </c>
      <c r="G16" s="5">
        <f>F16/SQRT(COUNT(D16:D18))</f>
        <v>0.0814452226208712</v>
      </c>
      <c r="H16" s="59"/>
    </row>
    <row r="17" ht="15" spans="2:8">
      <c r="B17" s="67"/>
      <c r="C17" s="68"/>
      <c r="D17" s="65">
        <f>H6/H2</f>
        <v>1.03999999999995</v>
      </c>
      <c r="E17" s="69"/>
      <c r="F17" s="69"/>
      <c r="G17" s="5"/>
      <c r="H17" s="59"/>
    </row>
    <row r="18" ht="15" spans="2:8">
      <c r="B18" s="67"/>
      <c r="C18" s="70"/>
      <c r="D18" s="65">
        <f>H7/H2</f>
        <v>1.14999999999996</v>
      </c>
      <c r="E18" s="71"/>
      <c r="F18" s="71"/>
      <c r="G18" s="5"/>
      <c r="H18" s="59"/>
    </row>
    <row r="19" ht="15" spans="2:8">
      <c r="B19" s="67"/>
      <c r="C19" s="64" t="s">
        <v>37</v>
      </c>
      <c r="D19" s="65">
        <f>I5/H2</f>
        <v>13.8199999999997</v>
      </c>
      <c r="E19" s="66">
        <f>AVERAGE(D19:D21)</f>
        <v>12.3499972112385</v>
      </c>
      <c r="F19" s="66">
        <f>STDEV(D19:D21)</f>
        <v>1.35192542049584</v>
      </c>
      <c r="G19" s="5">
        <f>F19/SQRT(COUNT(D19:D21))</f>
        <v>0.780534505447569</v>
      </c>
      <c r="H19" s="59"/>
    </row>
    <row r="20" ht="15" spans="2:8">
      <c r="B20" s="67"/>
      <c r="C20" s="68"/>
      <c r="D20" s="65">
        <f>I6/H2</f>
        <v>12.0699916337165</v>
      </c>
      <c r="E20" s="69"/>
      <c r="F20" s="69"/>
      <c r="G20" s="5"/>
      <c r="H20" s="59"/>
    </row>
    <row r="21" ht="15" spans="2:8">
      <c r="B21" s="72"/>
      <c r="C21" s="70"/>
      <c r="D21" s="65">
        <f>I7/H2</f>
        <v>11.1599999999995</v>
      </c>
      <c r="E21" s="71"/>
      <c r="F21" s="71"/>
      <c r="G21" s="5"/>
      <c r="H21" s="59"/>
    </row>
  </sheetData>
  <mergeCells count="20">
    <mergeCell ref="B2:B4"/>
    <mergeCell ref="B5:B7"/>
    <mergeCell ref="B10:B15"/>
    <mergeCell ref="B16:B21"/>
    <mergeCell ref="C10:C12"/>
    <mergeCell ref="C13:C15"/>
    <mergeCell ref="C16:C18"/>
    <mergeCell ref="C19:C21"/>
    <mergeCell ref="E10:E12"/>
    <mergeCell ref="E13:E15"/>
    <mergeCell ref="E16:E18"/>
    <mergeCell ref="E19:E21"/>
    <mergeCell ref="F10:F12"/>
    <mergeCell ref="F13:F15"/>
    <mergeCell ref="F16:F18"/>
    <mergeCell ref="F19:F21"/>
    <mergeCell ref="G10:G12"/>
    <mergeCell ref="G13:G15"/>
    <mergeCell ref="G16:G18"/>
    <mergeCell ref="G19:G21"/>
  </mergeCells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7"/>
  <sheetViews>
    <sheetView workbookViewId="0">
      <selection activeCell="H16" sqref="H16"/>
    </sheetView>
  </sheetViews>
  <sheetFormatPr defaultColWidth="9" defaultRowHeight="13.5" outlineLevelRow="6" outlineLevelCol="7"/>
  <sheetData>
    <row r="1" ht="15" spans="2:8">
      <c r="B1" s="3" t="s">
        <v>12</v>
      </c>
      <c r="C1" s="3" t="s">
        <v>38</v>
      </c>
      <c r="D1" s="3" t="s">
        <v>39</v>
      </c>
      <c r="E1" s="3" t="s">
        <v>40</v>
      </c>
      <c r="F1" s="50" t="s">
        <v>5</v>
      </c>
      <c r="G1" s="50" t="s">
        <v>6</v>
      </c>
      <c r="H1" s="1" t="s">
        <v>7</v>
      </c>
    </row>
    <row r="2" ht="15" spans="2:8">
      <c r="B2" s="3" t="s">
        <v>22</v>
      </c>
      <c r="C2" s="51">
        <v>48358</v>
      </c>
      <c r="D2" s="3">
        <v>48358</v>
      </c>
      <c r="E2" s="52">
        <f t="shared" ref="E2:E7" si="0">C2/D2</f>
        <v>1</v>
      </c>
      <c r="F2" s="53">
        <f>AVERAGE(E2:E4)</f>
        <v>0.99000124332666</v>
      </c>
      <c r="G2" s="53">
        <f>STDEV(E2:E4)</f>
        <v>0.125293465349483</v>
      </c>
      <c r="H2" s="5">
        <f>G2/SQRT(COUNT(E2:E4))</f>
        <v>0.072338215947225</v>
      </c>
    </row>
    <row r="3" ht="15" spans="2:8">
      <c r="B3" s="3"/>
      <c r="C3" s="51">
        <v>67894</v>
      </c>
      <c r="D3" s="3">
        <v>61166</v>
      </c>
      <c r="E3" s="52">
        <f t="shared" si="0"/>
        <v>1.10999574927247</v>
      </c>
      <c r="F3" s="53"/>
      <c r="G3" s="53"/>
      <c r="H3" s="5"/>
    </row>
    <row r="4" ht="15" spans="2:8">
      <c r="B4" s="3"/>
      <c r="C4" s="51">
        <v>49570</v>
      </c>
      <c r="D4" s="3">
        <v>57639</v>
      </c>
      <c r="E4" s="52">
        <f t="shared" si="0"/>
        <v>0.860007980707507</v>
      </c>
      <c r="F4" s="53"/>
      <c r="G4" s="53"/>
      <c r="H4" s="5"/>
    </row>
    <row r="5" ht="15" spans="2:8">
      <c r="B5" s="3" t="s">
        <v>23</v>
      </c>
      <c r="C5" s="51">
        <v>16306</v>
      </c>
      <c r="D5" s="3">
        <v>65223</v>
      </c>
      <c r="E5" s="52">
        <f t="shared" si="0"/>
        <v>0.250003833003695</v>
      </c>
      <c r="F5" s="53">
        <f>AVERAGE(E5:E7)</f>
        <v>0.233331774506558</v>
      </c>
      <c r="G5" s="53">
        <f>STDEV(E5:E7)</f>
        <v>0.0152796527667736</v>
      </c>
      <c r="H5" s="5">
        <f>G5/SQRT(COUNT(E5:E7))</f>
        <v>0.00882171163802073</v>
      </c>
    </row>
    <row r="6" ht="15" spans="2:8">
      <c r="B6" s="3"/>
      <c r="C6" s="51">
        <v>12328</v>
      </c>
      <c r="D6" s="3">
        <v>53601</v>
      </c>
      <c r="E6" s="52">
        <f t="shared" si="0"/>
        <v>0.229995709035279</v>
      </c>
      <c r="F6" s="53"/>
      <c r="G6" s="53"/>
      <c r="H6" s="5"/>
    </row>
    <row r="7" ht="15" spans="2:8">
      <c r="B7" s="3"/>
      <c r="C7" s="51">
        <v>14602</v>
      </c>
      <c r="D7" s="3">
        <v>66374</v>
      </c>
      <c r="E7" s="52">
        <f t="shared" si="0"/>
        <v>0.2199957814807</v>
      </c>
      <c r="F7" s="53"/>
      <c r="G7" s="53"/>
      <c r="H7" s="5"/>
    </row>
  </sheetData>
  <mergeCells count="8">
    <mergeCell ref="B2:B4"/>
    <mergeCell ref="B5:B7"/>
    <mergeCell ref="F2:F4"/>
    <mergeCell ref="F5:F7"/>
    <mergeCell ref="G2:G4"/>
    <mergeCell ref="G5:G7"/>
    <mergeCell ref="H2:H4"/>
    <mergeCell ref="H5:H7"/>
  </mergeCells>
  <pageMargins left="0.75" right="0.75" top="1" bottom="1" header="0.5" footer="0.5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7"/>
  <sheetViews>
    <sheetView workbookViewId="0">
      <selection activeCell="E6" sqref="E6"/>
    </sheetView>
  </sheetViews>
  <sheetFormatPr defaultColWidth="9" defaultRowHeight="13.5" outlineLevelRow="6" outlineLevelCol="7"/>
  <sheetData>
    <row r="1" ht="15" spans="2:8">
      <c r="B1" s="3" t="s">
        <v>12</v>
      </c>
      <c r="C1" s="3" t="s">
        <v>38</v>
      </c>
      <c r="D1" s="3" t="s">
        <v>39</v>
      </c>
      <c r="E1" s="3" t="s">
        <v>40</v>
      </c>
      <c r="F1" s="50" t="s">
        <v>5</v>
      </c>
      <c r="G1" s="50" t="s">
        <v>6</v>
      </c>
      <c r="H1" s="1" t="s">
        <v>7</v>
      </c>
    </row>
    <row r="2" ht="15" spans="2:8">
      <c r="B2" s="3" t="s">
        <v>22</v>
      </c>
      <c r="C2" s="51">
        <v>62287</v>
      </c>
      <c r="D2" s="3">
        <v>62287</v>
      </c>
      <c r="E2" s="52">
        <f t="shared" ref="E2:E7" si="0">C2/D2</f>
        <v>1</v>
      </c>
      <c r="F2" s="53">
        <f>AVERAGE(E2:E4)</f>
        <v>1.02000152833496</v>
      </c>
      <c r="G2" s="53">
        <f>STDEV(E2:E4)</f>
        <v>0.101484869833392</v>
      </c>
      <c r="H2" s="5">
        <f>G2/SQRT(COUNT(E2:E4))</f>
        <v>0.0585923169169832</v>
      </c>
    </row>
    <row r="3" ht="15" spans="2:8">
      <c r="B3" s="3"/>
      <c r="C3" s="51">
        <v>60847</v>
      </c>
      <c r="D3" s="3">
        <v>53847</v>
      </c>
      <c r="E3" s="52">
        <f t="shared" si="0"/>
        <v>1.12999795717496</v>
      </c>
      <c r="F3" s="53"/>
      <c r="G3" s="53"/>
      <c r="H3" s="5"/>
    </row>
    <row r="4" ht="15" spans="2:8">
      <c r="B4" s="3"/>
      <c r="C4" s="51">
        <v>53321</v>
      </c>
      <c r="D4" s="3">
        <v>57334</v>
      </c>
      <c r="E4" s="52">
        <f t="shared" si="0"/>
        <v>0.930006627829909</v>
      </c>
      <c r="F4" s="53"/>
      <c r="G4" s="53"/>
      <c r="H4" s="5"/>
    </row>
    <row r="5" ht="15" spans="2:8">
      <c r="B5" s="3" t="s">
        <v>23</v>
      </c>
      <c r="C5" s="51">
        <v>13579</v>
      </c>
      <c r="D5" s="3">
        <v>61723</v>
      </c>
      <c r="E5" s="52">
        <f t="shared" si="0"/>
        <v>0.21999902791504</v>
      </c>
      <c r="F5" s="53">
        <f>AVERAGE(E5:E7)</f>
        <v>0.250000137473469</v>
      </c>
      <c r="G5" s="53">
        <f>STDEV(E5:E7)</f>
        <v>0.0360544912697983</v>
      </c>
      <c r="H5" s="5">
        <f>G5/SQRT(COUNT(E5:E7))</f>
        <v>0.0208160702401131</v>
      </c>
    </row>
    <row r="6" ht="15" spans="2:8">
      <c r="B6" s="3"/>
      <c r="C6" s="51">
        <v>16295</v>
      </c>
      <c r="D6" s="3">
        <v>56190</v>
      </c>
      <c r="E6" s="52">
        <f t="shared" si="0"/>
        <v>0.289998220323901</v>
      </c>
      <c r="F6" s="53"/>
      <c r="G6" s="53"/>
      <c r="H6" s="5"/>
    </row>
    <row r="7" ht="15" spans="2:8">
      <c r="B7" s="3"/>
      <c r="C7" s="51">
        <v>18204</v>
      </c>
      <c r="D7" s="3">
        <v>75849</v>
      </c>
      <c r="E7" s="52">
        <f t="shared" si="0"/>
        <v>0.240003164181466</v>
      </c>
      <c r="F7" s="53"/>
      <c r="G7" s="53"/>
      <c r="H7" s="5"/>
    </row>
  </sheetData>
  <mergeCells count="8">
    <mergeCell ref="B2:B4"/>
    <mergeCell ref="B5:B7"/>
    <mergeCell ref="F2:F4"/>
    <mergeCell ref="F5:F7"/>
    <mergeCell ref="G2:G4"/>
    <mergeCell ref="G5:G7"/>
    <mergeCell ref="H2:H4"/>
    <mergeCell ref="H5:H7"/>
  </mergeCells>
  <pageMargins left="0.75" right="0.75" top="1" bottom="1" header="0.5" footer="0.5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K36" sqref="$A1:$XFD1048576"/>
    </sheetView>
  </sheetViews>
  <sheetFormatPr defaultColWidth="9" defaultRowHeight="15"/>
  <cols>
    <col min="1" max="1" width="14.625" style="44" customWidth="1"/>
    <col min="2" max="2" width="9" style="44"/>
    <col min="3" max="3" width="14.125" style="44"/>
    <col min="4" max="4" width="11.875" style="44" customWidth="1"/>
    <col min="5" max="5" width="14.625" style="44" customWidth="1"/>
    <col min="6" max="6" width="9" style="44"/>
    <col min="7" max="7" width="12.75" style="44" customWidth="1"/>
    <col min="8" max="8" width="10.5" style="44" customWidth="1"/>
    <col min="9" max="9" width="11.75" style="44" customWidth="1"/>
    <col min="10" max="10" width="11.5" style="44" customWidth="1"/>
    <col min="11" max="11" width="22" style="44" customWidth="1"/>
    <col min="12" max="16347" width="9" style="44"/>
    <col min="16348" max="16384" width="9" style="45"/>
  </cols>
  <sheetData>
    <row r="1" s="44" customFormat="1" spans="1:14">
      <c r="A1" s="9" t="s">
        <v>0</v>
      </c>
      <c r="B1" s="9" t="s">
        <v>1</v>
      </c>
      <c r="C1" s="9" t="s">
        <v>2</v>
      </c>
      <c r="D1" s="9" t="s">
        <v>3</v>
      </c>
      <c r="E1" s="9" t="s">
        <v>0</v>
      </c>
      <c r="F1" s="9" t="s">
        <v>1</v>
      </c>
      <c r="G1" s="9" t="s">
        <v>2</v>
      </c>
      <c r="H1" s="9" t="s">
        <v>3</v>
      </c>
      <c r="I1" s="9"/>
      <c r="J1" s="9"/>
      <c r="K1" s="9" t="s">
        <v>4</v>
      </c>
      <c r="L1" s="16" t="s">
        <v>5</v>
      </c>
      <c r="M1" s="16" t="s">
        <v>6</v>
      </c>
      <c r="N1" s="17" t="s">
        <v>7</v>
      </c>
    </row>
    <row r="2" s="44" customFormat="1" spans="1:14">
      <c r="A2" s="10" t="s">
        <v>41</v>
      </c>
      <c r="B2" s="10" t="s">
        <v>9</v>
      </c>
      <c r="C2" s="11">
        <v>28.7193619752931</v>
      </c>
      <c r="D2" s="12">
        <f>AVERAGE(C2:C4)</f>
        <v>26.4332278</v>
      </c>
      <c r="E2" s="10" t="str">
        <f t="shared" ref="E2:E19" si="0">A2</f>
        <v>oe-ZBTB14+oe-NC</v>
      </c>
      <c r="F2" s="10" t="s">
        <v>10</v>
      </c>
      <c r="G2" s="11">
        <v>21.1995840288434</v>
      </c>
      <c r="H2" s="12">
        <f>AVERAGE(G2:G4)</f>
        <v>20.2276189</v>
      </c>
      <c r="I2" s="12">
        <f>D2-H2</f>
        <v>6.2056089</v>
      </c>
      <c r="J2" s="12">
        <f>I2-I$2</f>
        <v>0</v>
      </c>
      <c r="K2" s="12">
        <f>POWER(2,-J2)</f>
        <v>1</v>
      </c>
      <c r="L2" s="46">
        <f>AVERAGE(K2:K10)</f>
        <v>1.0213508196936</v>
      </c>
      <c r="M2" s="46">
        <f>STDEV(K2:K10)</f>
        <v>0.120863572230832</v>
      </c>
      <c r="N2" s="47">
        <f>M2/SQRT(COUNT(K2:K10))</f>
        <v>0.0697806159626908</v>
      </c>
    </row>
    <row r="3" s="44" customFormat="1" spans="1:14">
      <c r="A3" s="10" t="s">
        <v>41</v>
      </c>
      <c r="B3" s="10" t="s">
        <v>9</v>
      </c>
      <c r="C3" s="11">
        <v>25.3145102383791</v>
      </c>
      <c r="D3" s="13"/>
      <c r="E3" s="10" t="str">
        <f t="shared" si="0"/>
        <v>oe-ZBTB14+oe-NC</v>
      </c>
      <c r="F3" s="10" t="s">
        <v>10</v>
      </c>
      <c r="G3" s="11">
        <v>17.9826699228136</v>
      </c>
      <c r="H3" s="13"/>
      <c r="I3" s="13"/>
      <c r="J3" s="13"/>
      <c r="K3" s="13"/>
      <c r="L3" s="46"/>
      <c r="M3" s="46"/>
      <c r="N3" s="48"/>
    </row>
    <row r="4" s="44" customFormat="1" spans="1:14">
      <c r="A4" s="10" t="s">
        <v>41</v>
      </c>
      <c r="B4" s="10" t="s">
        <v>9</v>
      </c>
      <c r="C4" s="11">
        <v>25.2658111863278</v>
      </c>
      <c r="D4" s="14"/>
      <c r="E4" s="10" t="str">
        <f t="shared" si="0"/>
        <v>oe-ZBTB14+oe-NC</v>
      </c>
      <c r="F4" s="10" t="s">
        <v>10</v>
      </c>
      <c r="G4" s="11">
        <v>21.500602748343</v>
      </c>
      <c r="H4" s="14"/>
      <c r="I4" s="14"/>
      <c r="J4" s="14"/>
      <c r="K4" s="14"/>
      <c r="L4" s="46"/>
      <c r="M4" s="46"/>
      <c r="N4" s="48"/>
    </row>
    <row r="5" s="44" customFormat="1" spans="1:14">
      <c r="A5" s="10" t="s">
        <v>41</v>
      </c>
      <c r="B5" s="10" t="s">
        <v>9</v>
      </c>
      <c r="C5" s="11">
        <v>23.9556897235906</v>
      </c>
      <c r="D5" s="12">
        <f>AVERAGE(C5:C7)</f>
        <v>25.9787716</v>
      </c>
      <c r="E5" s="10" t="str">
        <f t="shared" si="0"/>
        <v>oe-ZBTB14+oe-NC</v>
      </c>
      <c r="F5" s="10" t="s">
        <v>10</v>
      </c>
      <c r="G5" s="11">
        <v>19.0214534191508</v>
      </c>
      <c r="H5" s="12">
        <f>AVERAGE(G5:G7)</f>
        <v>19.97663583</v>
      </c>
      <c r="I5" s="12">
        <f>D5-H5</f>
        <v>6.00213577</v>
      </c>
      <c r="J5" s="12">
        <f>I5-I$2</f>
        <v>-0.203473129999995</v>
      </c>
      <c r="K5" s="12">
        <f>POWER(2,-J5)</f>
        <v>1.15146705156624</v>
      </c>
      <c r="L5" s="46"/>
      <c r="M5" s="46"/>
      <c r="N5" s="48"/>
    </row>
    <row r="6" s="44" customFormat="1" spans="1:14">
      <c r="A6" s="10" t="s">
        <v>41</v>
      </c>
      <c r="B6" s="10" t="s">
        <v>9</v>
      </c>
      <c r="C6" s="11">
        <v>26.2049751642006</v>
      </c>
      <c r="D6" s="13"/>
      <c r="E6" s="10" t="str">
        <f t="shared" si="0"/>
        <v>oe-ZBTB14+oe-NC</v>
      </c>
      <c r="F6" s="10" t="s">
        <v>10</v>
      </c>
      <c r="G6" s="11">
        <v>18.6223373221767</v>
      </c>
      <c r="H6" s="13"/>
      <c r="I6" s="13"/>
      <c r="J6" s="13"/>
      <c r="K6" s="13"/>
      <c r="L6" s="46"/>
      <c r="M6" s="46"/>
      <c r="N6" s="48"/>
    </row>
    <row r="7" s="44" customFormat="1" spans="1:14">
      <c r="A7" s="10" t="s">
        <v>41</v>
      </c>
      <c r="B7" s="10" t="s">
        <v>9</v>
      </c>
      <c r="C7" s="11">
        <v>27.7756499122089</v>
      </c>
      <c r="D7" s="14"/>
      <c r="E7" s="10" t="str">
        <f t="shared" si="0"/>
        <v>oe-ZBTB14+oe-NC</v>
      </c>
      <c r="F7" s="10" t="s">
        <v>10</v>
      </c>
      <c r="G7" s="11">
        <v>22.2861167486724</v>
      </c>
      <c r="H7" s="14"/>
      <c r="I7" s="14"/>
      <c r="J7" s="14"/>
      <c r="K7" s="14"/>
      <c r="L7" s="46"/>
      <c r="M7" s="46"/>
      <c r="N7" s="48"/>
    </row>
    <row r="8" s="44" customFormat="1" spans="1:14">
      <c r="A8" s="10" t="s">
        <v>41</v>
      </c>
      <c r="B8" s="10" t="s">
        <v>9</v>
      </c>
      <c r="C8" s="11">
        <v>27.3319871582491</v>
      </c>
      <c r="D8" s="12">
        <f>AVERAGE(C8:C10)</f>
        <v>27.84739196</v>
      </c>
      <c r="E8" s="10" t="str">
        <f t="shared" si="0"/>
        <v>oe-ZBTB14+oe-NC</v>
      </c>
      <c r="F8" s="10" t="s">
        <v>10</v>
      </c>
      <c r="G8" s="11">
        <v>23.265206004907</v>
      </c>
      <c r="H8" s="12">
        <f>AVERAGE(G8:G10)</f>
        <v>21.50981455</v>
      </c>
      <c r="I8" s="12">
        <f>D8-H8</f>
        <v>6.33757740999999</v>
      </c>
      <c r="J8" s="12">
        <f>I8-I$2</f>
        <v>0.131968509999997</v>
      </c>
      <c r="K8" s="12">
        <f>POWER(2,-J8)</f>
        <v>0.912585407514576</v>
      </c>
      <c r="L8" s="46"/>
      <c r="M8" s="46"/>
      <c r="N8" s="48"/>
    </row>
    <row r="9" s="44" customFormat="1" spans="1:14">
      <c r="A9" s="10" t="s">
        <v>41</v>
      </c>
      <c r="B9" s="10" t="s">
        <v>9</v>
      </c>
      <c r="C9" s="11">
        <v>26.0428459719201</v>
      </c>
      <c r="D9" s="13"/>
      <c r="E9" s="10" t="str">
        <f t="shared" si="0"/>
        <v>oe-ZBTB14+oe-NC</v>
      </c>
      <c r="F9" s="10" t="s">
        <v>10</v>
      </c>
      <c r="G9" s="11">
        <v>19.4269007385345</v>
      </c>
      <c r="H9" s="13"/>
      <c r="I9" s="13"/>
      <c r="J9" s="13"/>
      <c r="K9" s="13"/>
      <c r="L9" s="46"/>
      <c r="M9" s="46"/>
      <c r="N9" s="48"/>
    </row>
    <row r="10" s="44" customFormat="1" spans="1:14">
      <c r="A10" s="10" t="s">
        <v>41</v>
      </c>
      <c r="B10" s="10" t="s">
        <v>9</v>
      </c>
      <c r="C10" s="11">
        <v>30.1673427498308</v>
      </c>
      <c r="D10" s="14"/>
      <c r="E10" s="10" t="str">
        <f t="shared" si="0"/>
        <v>oe-ZBTB14+oe-NC</v>
      </c>
      <c r="F10" s="10" t="s">
        <v>10</v>
      </c>
      <c r="G10" s="11">
        <v>21.8373369065585</v>
      </c>
      <c r="H10" s="14"/>
      <c r="I10" s="14"/>
      <c r="J10" s="14"/>
      <c r="K10" s="14"/>
      <c r="L10" s="46"/>
      <c r="M10" s="46"/>
      <c r="N10" s="49"/>
    </row>
    <row r="11" s="44" customFormat="1" spans="1:14">
      <c r="A11" s="10" t="s">
        <v>42</v>
      </c>
      <c r="B11" s="10" t="s">
        <v>9</v>
      </c>
      <c r="C11" s="11">
        <v>22.0194438166205</v>
      </c>
      <c r="D11" s="12">
        <f>AVERAGE(C11:C13)</f>
        <v>23.97059177</v>
      </c>
      <c r="E11" s="10" t="str">
        <f t="shared" si="0"/>
        <v>oe-ZBTB14+oe-TMEM208</v>
      </c>
      <c r="F11" s="10" t="s">
        <v>10</v>
      </c>
      <c r="G11" s="11">
        <v>20.2274414907594</v>
      </c>
      <c r="H11" s="12">
        <f>AVERAGE(G11:G13)</f>
        <v>17.94646301</v>
      </c>
      <c r="I11" s="12">
        <f>D11-H11</f>
        <v>6.02412876</v>
      </c>
      <c r="J11" s="12">
        <f>I11-I$2</f>
        <v>-0.181480139999998</v>
      </c>
      <c r="K11" s="12">
        <f>POWER(2,-J11)</f>
        <v>1.13404676946394</v>
      </c>
      <c r="L11" s="46">
        <f>AVERAGE(K11:K19)</f>
        <v>1.02976215938489</v>
      </c>
      <c r="M11" s="46">
        <f>STDEV(K11:K19)</f>
        <v>0.103924716068375</v>
      </c>
      <c r="N11" s="47">
        <f>M11/SQRT(COUNT(K11:K19))</f>
        <v>0.0600009627975316</v>
      </c>
    </row>
    <row r="12" s="44" customFormat="1" spans="1:14">
      <c r="A12" s="10" t="s">
        <v>42</v>
      </c>
      <c r="B12" s="10" t="s">
        <v>9</v>
      </c>
      <c r="C12" s="11">
        <v>23.9930832486774</v>
      </c>
      <c r="D12" s="13"/>
      <c r="E12" s="10" t="str">
        <f t="shared" si="0"/>
        <v>oe-ZBTB14+oe-TMEM208</v>
      </c>
      <c r="F12" s="10" t="s">
        <v>10</v>
      </c>
      <c r="G12" s="11">
        <v>17.2736840193843</v>
      </c>
      <c r="H12" s="13"/>
      <c r="I12" s="13"/>
      <c r="J12" s="13"/>
      <c r="K12" s="13"/>
      <c r="L12" s="46"/>
      <c r="M12" s="46"/>
      <c r="N12" s="48"/>
    </row>
    <row r="13" s="44" customFormat="1" spans="1:14">
      <c r="A13" s="10" t="s">
        <v>42</v>
      </c>
      <c r="B13" s="10" t="s">
        <v>9</v>
      </c>
      <c r="C13" s="11">
        <v>25.899248244702</v>
      </c>
      <c r="D13" s="14"/>
      <c r="E13" s="10" t="str">
        <f t="shared" si="0"/>
        <v>oe-ZBTB14+oe-TMEM208</v>
      </c>
      <c r="F13" s="10" t="s">
        <v>10</v>
      </c>
      <c r="G13" s="11">
        <v>16.3382635198563</v>
      </c>
      <c r="H13" s="14"/>
      <c r="I13" s="14"/>
      <c r="J13" s="14"/>
      <c r="K13" s="14"/>
      <c r="L13" s="46"/>
      <c r="M13" s="46"/>
      <c r="N13" s="48"/>
    </row>
    <row r="14" s="44" customFormat="1" spans="1:14">
      <c r="A14" s="10" t="s">
        <v>42</v>
      </c>
      <c r="B14" s="10" t="s">
        <v>9</v>
      </c>
      <c r="C14" s="11">
        <v>25.2592043330265</v>
      </c>
      <c r="D14" s="12">
        <f>AVERAGE(C14:C16)</f>
        <v>26.22839263</v>
      </c>
      <c r="E14" s="10" t="str">
        <f t="shared" si="0"/>
        <v>oe-ZBTB14+oe-TMEM208</v>
      </c>
      <c r="F14" s="10" t="s">
        <v>10</v>
      </c>
      <c r="G14" s="11">
        <v>21.9491769557376</v>
      </c>
      <c r="H14" s="12">
        <f>AVERAGE(G14:G16)</f>
        <v>20.06408082</v>
      </c>
      <c r="I14" s="12">
        <f>D14-H14</f>
        <v>6.16431180999999</v>
      </c>
      <c r="J14" s="12">
        <f>I14-I$2</f>
        <v>-0.041297090000004</v>
      </c>
      <c r="K14" s="12">
        <f>POWER(2,-J14)</f>
        <v>1.02903859300539</v>
      </c>
      <c r="L14" s="46"/>
      <c r="M14" s="46"/>
      <c r="N14" s="48"/>
    </row>
    <row r="15" s="44" customFormat="1" spans="1:14">
      <c r="A15" s="10" t="s">
        <v>42</v>
      </c>
      <c r="B15" s="10" t="s">
        <v>9</v>
      </c>
      <c r="C15" s="11">
        <v>28.5062813816563</v>
      </c>
      <c r="D15" s="13"/>
      <c r="E15" s="10" t="str">
        <f t="shared" si="0"/>
        <v>oe-ZBTB14+oe-TMEM208</v>
      </c>
      <c r="F15" s="10" t="s">
        <v>10</v>
      </c>
      <c r="G15" s="11">
        <v>20.22412488854</v>
      </c>
      <c r="H15" s="13"/>
      <c r="I15" s="13"/>
      <c r="J15" s="13"/>
      <c r="K15" s="13"/>
      <c r="L15" s="46"/>
      <c r="M15" s="46"/>
      <c r="N15" s="48"/>
    </row>
    <row r="16" s="44" customFormat="1" spans="1:14">
      <c r="A16" s="10" t="s">
        <v>42</v>
      </c>
      <c r="B16" s="10" t="s">
        <v>9</v>
      </c>
      <c r="C16" s="11">
        <v>24.9196921753172</v>
      </c>
      <c r="D16" s="14"/>
      <c r="E16" s="10" t="str">
        <f t="shared" si="0"/>
        <v>oe-ZBTB14+oe-TMEM208</v>
      </c>
      <c r="F16" s="10" t="s">
        <v>10</v>
      </c>
      <c r="G16" s="11">
        <v>18.0189406157225</v>
      </c>
      <c r="H16" s="14"/>
      <c r="I16" s="14"/>
      <c r="J16" s="14"/>
      <c r="K16" s="14"/>
      <c r="L16" s="46"/>
      <c r="M16" s="46"/>
      <c r="N16" s="48"/>
    </row>
    <row r="17" s="44" customFormat="1" spans="1:14">
      <c r="A17" s="10" t="s">
        <v>42</v>
      </c>
      <c r="B17" s="10" t="s">
        <v>9</v>
      </c>
      <c r="C17" s="11">
        <v>24.8295746841902</v>
      </c>
      <c r="D17" s="12">
        <f>AVERAGE(C17:C19)</f>
        <v>26.78525321</v>
      </c>
      <c r="E17" s="10" t="str">
        <f t="shared" si="0"/>
        <v>oe-ZBTB14+oe-TMEM208</v>
      </c>
      <c r="F17" s="10" t="s">
        <v>10</v>
      </c>
      <c r="G17" s="11">
        <v>19.1671090773942</v>
      </c>
      <c r="H17" s="12">
        <f>AVERAGE(G17:G19)</f>
        <v>20.46904171</v>
      </c>
      <c r="I17" s="12">
        <f>D17-H17</f>
        <v>6.31621149999999</v>
      </c>
      <c r="J17" s="12">
        <f>I17-I$2</f>
        <v>0.110602599999996</v>
      </c>
      <c r="K17" s="12">
        <f>POWER(2,-J17)</f>
        <v>0.926201115685343</v>
      </c>
      <c r="L17" s="46"/>
      <c r="M17" s="46"/>
      <c r="N17" s="48"/>
    </row>
    <row r="18" s="44" customFormat="1" spans="1:14">
      <c r="A18" s="10" t="s">
        <v>42</v>
      </c>
      <c r="B18" s="10" t="s">
        <v>9</v>
      </c>
      <c r="C18" s="11">
        <v>28.6241912638487</v>
      </c>
      <c r="D18" s="13"/>
      <c r="E18" s="10" t="str">
        <f t="shared" si="0"/>
        <v>oe-ZBTB14+oe-TMEM208</v>
      </c>
      <c r="F18" s="10" t="s">
        <v>10</v>
      </c>
      <c r="G18" s="11">
        <v>19.2542297530032</v>
      </c>
      <c r="H18" s="13"/>
      <c r="I18" s="13"/>
      <c r="J18" s="13"/>
      <c r="K18" s="13"/>
      <c r="L18" s="46"/>
      <c r="M18" s="46"/>
      <c r="N18" s="48"/>
    </row>
    <row r="19" s="44" customFormat="1" spans="1:14">
      <c r="A19" s="10" t="s">
        <v>42</v>
      </c>
      <c r="B19" s="10" t="s">
        <v>9</v>
      </c>
      <c r="C19" s="11">
        <v>26.901993681961</v>
      </c>
      <c r="D19" s="14"/>
      <c r="E19" s="10" t="str">
        <f t="shared" si="0"/>
        <v>oe-ZBTB14+oe-TMEM208</v>
      </c>
      <c r="F19" s="10" t="s">
        <v>10</v>
      </c>
      <c r="G19" s="11">
        <v>22.9857862996026</v>
      </c>
      <c r="H19" s="14"/>
      <c r="I19" s="14"/>
      <c r="J19" s="14"/>
      <c r="K19" s="14"/>
      <c r="L19" s="46"/>
      <c r="M19" s="46"/>
      <c r="N19" s="49"/>
    </row>
  </sheetData>
  <mergeCells count="36">
    <mergeCell ref="D2:D4"/>
    <mergeCell ref="D5:D7"/>
    <mergeCell ref="D8:D10"/>
    <mergeCell ref="D11:D13"/>
    <mergeCell ref="D14:D16"/>
    <mergeCell ref="D17:D19"/>
    <mergeCell ref="H2:H4"/>
    <mergeCell ref="H5:H7"/>
    <mergeCell ref="H8:H10"/>
    <mergeCell ref="H11:H13"/>
    <mergeCell ref="H14:H16"/>
    <mergeCell ref="H17:H19"/>
    <mergeCell ref="I2:I4"/>
    <mergeCell ref="I5:I7"/>
    <mergeCell ref="I8:I10"/>
    <mergeCell ref="I11:I13"/>
    <mergeCell ref="I14:I16"/>
    <mergeCell ref="I17:I19"/>
    <mergeCell ref="J2:J4"/>
    <mergeCell ref="J5:J7"/>
    <mergeCell ref="J8:J10"/>
    <mergeCell ref="J11:J13"/>
    <mergeCell ref="J14:J16"/>
    <mergeCell ref="J17:J19"/>
    <mergeCell ref="K2:K4"/>
    <mergeCell ref="K5:K7"/>
    <mergeCell ref="K8:K10"/>
    <mergeCell ref="K11:K13"/>
    <mergeCell ref="K14:K16"/>
    <mergeCell ref="K17:K19"/>
    <mergeCell ref="L2:L10"/>
    <mergeCell ref="L11:L19"/>
    <mergeCell ref="M2:M10"/>
    <mergeCell ref="M11:M19"/>
    <mergeCell ref="N2:N10"/>
    <mergeCell ref="N11:N19"/>
  </mergeCells>
  <pageMargins left="0.75" right="0.75" top="1" bottom="1" header="0.5" footer="0.5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K39" sqref="$A1:$XFD1048576"/>
    </sheetView>
  </sheetViews>
  <sheetFormatPr defaultColWidth="9" defaultRowHeight="15"/>
  <cols>
    <col min="1" max="1" width="14.625" style="44" customWidth="1"/>
    <col min="2" max="2" width="9" style="44"/>
    <col min="3" max="3" width="14.125" style="44"/>
    <col min="4" max="4" width="11.875" style="44" customWidth="1"/>
    <col min="5" max="5" width="14.625" style="44" customWidth="1"/>
    <col min="6" max="6" width="9" style="44"/>
    <col min="7" max="7" width="12.75" style="44" customWidth="1"/>
    <col min="8" max="8" width="10.5" style="44" customWidth="1"/>
    <col min="9" max="9" width="11.75" style="44" customWidth="1"/>
    <col min="10" max="10" width="11.5" style="44" customWidth="1"/>
    <col min="11" max="11" width="22" style="44" customWidth="1"/>
    <col min="12" max="16346" width="9" style="44"/>
    <col min="16347" max="16384" width="9" style="45"/>
  </cols>
  <sheetData>
    <row r="1" s="44" customFormat="1" spans="1:14">
      <c r="A1" s="9" t="s">
        <v>0</v>
      </c>
      <c r="B1" s="9" t="s">
        <v>1</v>
      </c>
      <c r="C1" s="9" t="s">
        <v>2</v>
      </c>
      <c r="D1" s="9" t="s">
        <v>3</v>
      </c>
      <c r="E1" s="9" t="s">
        <v>0</v>
      </c>
      <c r="F1" s="9" t="s">
        <v>1</v>
      </c>
      <c r="G1" s="9" t="s">
        <v>2</v>
      </c>
      <c r="H1" s="9" t="s">
        <v>3</v>
      </c>
      <c r="I1" s="9"/>
      <c r="J1" s="9"/>
      <c r="K1" s="9" t="s">
        <v>4</v>
      </c>
      <c r="L1" s="16" t="s">
        <v>5</v>
      </c>
      <c r="M1" s="16" t="s">
        <v>6</v>
      </c>
      <c r="N1" s="17" t="s">
        <v>7</v>
      </c>
    </row>
    <row r="2" s="44" customFormat="1" spans="1:14">
      <c r="A2" s="10" t="s">
        <v>41</v>
      </c>
      <c r="B2" s="10" t="s">
        <v>28</v>
      </c>
      <c r="C2" s="11">
        <v>26.1288385424291</v>
      </c>
      <c r="D2" s="12">
        <f>AVERAGE(C2:C4)</f>
        <v>27.08627838</v>
      </c>
      <c r="E2" s="10" t="str">
        <f t="shared" ref="E2:E19" si="0">A2</f>
        <v>oe-ZBTB14+oe-NC</v>
      </c>
      <c r="F2" s="10" t="s">
        <v>10</v>
      </c>
      <c r="G2" s="11">
        <v>20.1637798759519</v>
      </c>
      <c r="H2" s="12">
        <f>AVERAGE(G2:G4)</f>
        <v>20.72948028</v>
      </c>
      <c r="I2" s="12">
        <f>D2-H2</f>
        <v>6.35679810000002</v>
      </c>
      <c r="J2" s="12">
        <f>I2-I$2</f>
        <v>0</v>
      </c>
      <c r="K2" s="12">
        <f>POWER(2,-J2)</f>
        <v>1</v>
      </c>
      <c r="L2" s="46">
        <f>AVERAGE(K2:K10)</f>
        <v>0.981083407611044</v>
      </c>
      <c r="M2" s="46">
        <f>STDEV(K2:K10)</f>
        <v>0.0869365398137414</v>
      </c>
      <c r="N2" s="47">
        <f>M2/SQRT(COUNT(K2:K10))</f>
        <v>0.0501928346638782</v>
      </c>
    </row>
    <row r="3" s="44" customFormat="1" spans="1:14">
      <c r="A3" s="10" t="s">
        <v>41</v>
      </c>
      <c r="B3" s="10" t="s">
        <v>28</v>
      </c>
      <c r="C3" s="11">
        <v>29.3299293790473</v>
      </c>
      <c r="D3" s="13"/>
      <c r="E3" s="10" t="str">
        <f t="shared" si="0"/>
        <v>oe-ZBTB14+oe-NC</v>
      </c>
      <c r="F3" s="10" t="s">
        <v>10</v>
      </c>
      <c r="G3" s="11">
        <v>19.0526398713293</v>
      </c>
      <c r="H3" s="13"/>
      <c r="I3" s="13"/>
      <c r="J3" s="13"/>
      <c r="K3" s="13"/>
      <c r="L3" s="46"/>
      <c r="M3" s="46"/>
      <c r="N3" s="48"/>
    </row>
    <row r="4" s="44" customFormat="1" spans="1:14">
      <c r="A4" s="10" t="s">
        <v>41</v>
      </c>
      <c r="B4" s="10" t="s">
        <v>28</v>
      </c>
      <c r="C4" s="11">
        <v>25.8000672185236</v>
      </c>
      <c r="D4" s="14"/>
      <c r="E4" s="10" t="str">
        <f t="shared" si="0"/>
        <v>oe-ZBTB14+oe-NC</v>
      </c>
      <c r="F4" s="10" t="s">
        <v>10</v>
      </c>
      <c r="G4" s="11">
        <v>22.9720210927187</v>
      </c>
      <c r="H4" s="14"/>
      <c r="I4" s="14"/>
      <c r="J4" s="14"/>
      <c r="K4" s="14"/>
      <c r="L4" s="46"/>
      <c r="M4" s="46"/>
      <c r="N4" s="48"/>
    </row>
    <row r="5" s="44" customFormat="1" spans="1:14">
      <c r="A5" s="10" t="s">
        <v>41</v>
      </c>
      <c r="B5" s="10" t="s">
        <v>28</v>
      </c>
      <c r="C5" s="11">
        <v>25.3533198849554</v>
      </c>
      <c r="D5" s="12">
        <f>AVERAGE(C5:C7)</f>
        <v>26.84450173</v>
      </c>
      <c r="E5" s="10" t="str">
        <f t="shared" si="0"/>
        <v>oe-ZBTB14+oe-NC</v>
      </c>
      <c r="F5" s="10" t="s">
        <v>10</v>
      </c>
      <c r="G5" s="11">
        <v>21.072393593202</v>
      </c>
      <c r="H5" s="12">
        <f>AVERAGE(G5:G7)</f>
        <v>20.31348283</v>
      </c>
      <c r="I5" s="12">
        <f>D5-H5</f>
        <v>6.53101889999999</v>
      </c>
      <c r="J5" s="12">
        <f>I5-I$2</f>
        <v>0.174220799999972</v>
      </c>
      <c r="K5" s="12">
        <f>POWER(2,-J5)</f>
        <v>0.886246051606337</v>
      </c>
      <c r="L5" s="46"/>
      <c r="M5" s="46"/>
      <c r="N5" s="48"/>
    </row>
    <row r="6" s="44" customFormat="1" spans="1:14">
      <c r="A6" s="10" t="s">
        <v>41</v>
      </c>
      <c r="B6" s="10" t="s">
        <v>28</v>
      </c>
      <c r="C6" s="11">
        <v>29.182192689818</v>
      </c>
      <c r="D6" s="13"/>
      <c r="E6" s="10" t="str">
        <f t="shared" si="0"/>
        <v>oe-ZBTB14+oe-NC</v>
      </c>
      <c r="F6" s="10" t="s">
        <v>10</v>
      </c>
      <c r="G6" s="11">
        <v>18.1087491572548</v>
      </c>
      <c r="H6" s="13"/>
      <c r="I6" s="13"/>
      <c r="J6" s="13"/>
      <c r="K6" s="13"/>
      <c r="L6" s="46"/>
      <c r="M6" s="46"/>
      <c r="N6" s="48"/>
    </row>
    <row r="7" s="44" customFormat="1" spans="1:14">
      <c r="A7" s="10" t="s">
        <v>41</v>
      </c>
      <c r="B7" s="10" t="s">
        <v>28</v>
      </c>
      <c r="C7" s="11">
        <v>25.9979926152265</v>
      </c>
      <c r="D7" s="14"/>
      <c r="E7" s="10" t="str">
        <f t="shared" si="0"/>
        <v>oe-ZBTB14+oe-NC</v>
      </c>
      <c r="F7" s="10" t="s">
        <v>10</v>
      </c>
      <c r="G7" s="11">
        <v>21.7593057395432</v>
      </c>
      <c r="H7" s="14"/>
      <c r="I7" s="14"/>
      <c r="J7" s="14"/>
      <c r="K7" s="14"/>
      <c r="L7" s="46"/>
      <c r="M7" s="46"/>
      <c r="N7" s="48"/>
    </row>
    <row r="8" s="44" customFormat="1" spans="1:14">
      <c r="A8" s="10" t="s">
        <v>41</v>
      </c>
      <c r="B8" s="10" t="s">
        <v>28</v>
      </c>
      <c r="C8" s="11">
        <v>23.2409401047652</v>
      </c>
      <c r="D8" s="12">
        <f>AVERAGE(C8:C10)</f>
        <v>25.10759961</v>
      </c>
      <c r="E8" s="10" t="str">
        <f t="shared" si="0"/>
        <v>oe-ZBTB14+oe-NC</v>
      </c>
      <c r="F8" s="10" t="s">
        <v>10</v>
      </c>
      <c r="G8" s="11">
        <v>16.5236457761467</v>
      </c>
      <c r="H8" s="12">
        <f>AVERAGE(G8:G10)</f>
        <v>18.83078258</v>
      </c>
      <c r="I8" s="12">
        <f>D8-H8</f>
        <v>6.27681703000001</v>
      </c>
      <c r="J8" s="12">
        <f>I8-I$2</f>
        <v>-0.0799810700000094</v>
      </c>
      <c r="K8" s="12">
        <f>POWER(2,-J8)</f>
        <v>1.0570041712268</v>
      </c>
      <c r="L8" s="46"/>
      <c r="M8" s="46"/>
      <c r="N8" s="48"/>
    </row>
    <row r="9" s="44" customFormat="1" spans="1:14">
      <c r="A9" s="10" t="s">
        <v>41</v>
      </c>
      <c r="B9" s="10" t="s">
        <v>28</v>
      </c>
      <c r="C9" s="11">
        <v>27.3813347933127</v>
      </c>
      <c r="D9" s="13"/>
      <c r="E9" s="10" t="str">
        <f t="shared" si="0"/>
        <v>oe-ZBTB14+oe-NC</v>
      </c>
      <c r="F9" s="10" t="s">
        <v>10</v>
      </c>
      <c r="G9" s="11">
        <v>19.8958081887181</v>
      </c>
      <c r="H9" s="13"/>
      <c r="I9" s="13"/>
      <c r="J9" s="13"/>
      <c r="K9" s="13"/>
      <c r="L9" s="46"/>
      <c r="M9" s="46"/>
      <c r="N9" s="48"/>
    </row>
    <row r="10" s="44" customFormat="1" spans="1:14">
      <c r="A10" s="10" t="s">
        <v>41</v>
      </c>
      <c r="B10" s="10" t="s">
        <v>28</v>
      </c>
      <c r="C10" s="11">
        <v>24.7005239319222</v>
      </c>
      <c r="D10" s="14"/>
      <c r="E10" s="10" t="str">
        <f t="shared" si="0"/>
        <v>oe-ZBTB14+oe-NC</v>
      </c>
      <c r="F10" s="10" t="s">
        <v>10</v>
      </c>
      <c r="G10" s="11">
        <v>20.0728937751352</v>
      </c>
      <c r="H10" s="14"/>
      <c r="I10" s="14"/>
      <c r="J10" s="14"/>
      <c r="K10" s="14"/>
      <c r="L10" s="46"/>
      <c r="M10" s="46"/>
      <c r="N10" s="49"/>
    </row>
    <row r="11" s="44" customFormat="1" spans="1:14">
      <c r="A11" s="10" t="s">
        <v>42</v>
      </c>
      <c r="B11" s="10" t="s">
        <v>28</v>
      </c>
      <c r="C11" s="11">
        <v>20.8223035822147</v>
      </c>
      <c r="D11" s="12">
        <f>AVERAGE(C11:C13)</f>
        <v>23.0336472</v>
      </c>
      <c r="E11" s="10" t="str">
        <f t="shared" si="0"/>
        <v>oe-ZBTB14+oe-TMEM208</v>
      </c>
      <c r="F11" s="10" t="s">
        <v>10</v>
      </c>
      <c r="G11" s="11">
        <v>19.9532097051738</v>
      </c>
      <c r="H11" s="12">
        <f>AVERAGE(G11:G13)</f>
        <v>19.5741214</v>
      </c>
      <c r="I11" s="12">
        <f>D11-H11</f>
        <v>3.45952580000001</v>
      </c>
      <c r="J11" s="12">
        <f>I11-I$2</f>
        <v>-2.89727230000001</v>
      </c>
      <c r="K11" s="12">
        <f>POWER(2,-J11)</f>
        <v>7.45016459964466</v>
      </c>
      <c r="L11" s="46">
        <f>AVERAGE(K11:K19)</f>
        <v>7.42999998819083</v>
      </c>
      <c r="M11" s="46">
        <f>STDEV(K11:K19)</f>
        <v>0.900666410863446</v>
      </c>
      <c r="N11" s="47">
        <f>M11/SQRT(COUNT(K11:K19))</f>
        <v>0.519999994762065</v>
      </c>
    </row>
    <row r="12" s="44" customFormat="1" spans="1:14">
      <c r="A12" s="10" t="s">
        <v>42</v>
      </c>
      <c r="B12" s="10" t="s">
        <v>28</v>
      </c>
      <c r="C12" s="11">
        <v>23.8293681207502</v>
      </c>
      <c r="D12" s="13"/>
      <c r="E12" s="10" t="str">
        <f t="shared" si="0"/>
        <v>oe-ZBTB14+oe-TMEM208</v>
      </c>
      <c r="F12" s="10" t="s">
        <v>10</v>
      </c>
      <c r="G12" s="11">
        <v>17.3610360339311</v>
      </c>
      <c r="H12" s="13"/>
      <c r="I12" s="13"/>
      <c r="J12" s="13"/>
      <c r="K12" s="13"/>
      <c r="L12" s="46"/>
      <c r="M12" s="46"/>
      <c r="N12" s="48"/>
    </row>
    <row r="13" s="44" customFormat="1" spans="1:14">
      <c r="A13" s="10" t="s">
        <v>42</v>
      </c>
      <c r="B13" s="10" t="s">
        <v>28</v>
      </c>
      <c r="C13" s="11">
        <v>24.4492698970351</v>
      </c>
      <c r="D13" s="14"/>
      <c r="E13" s="10" t="str">
        <f t="shared" si="0"/>
        <v>oe-ZBTB14+oe-TMEM208</v>
      </c>
      <c r="F13" s="10" t="s">
        <v>10</v>
      </c>
      <c r="G13" s="11">
        <v>21.4081184608951</v>
      </c>
      <c r="H13" s="14"/>
      <c r="I13" s="14"/>
      <c r="J13" s="14"/>
      <c r="K13" s="14"/>
      <c r="L13" s="46"/>
      <c r="M13" s="46"/>
      <c r="N13" s="48"/>
    </row>
    <row r="14" s="44" customFormat="1" spans="1:14">
      <c r="A14" s="10" t="s">
        <v>42</v>
      </c>
      <c r="B14" s="10" t="s">
        <v>28</v>
      </c>
      <c r="C14" s="11">
        <v>22.6972977318303</v>
      </c>
      <c r="D14" s="12">
        <f>AVERAGE(C14:C16)</f>
        <v>23.05264489</v>
      </c>
      <c r="E14" s="10" t="str">
        <f t="shared" si="0"/>
        <v>oe-ZBTB14+oe-TMEM208</v>
      </c>
      <c r="F14" s="10" t="s">
        <v>10</v>
      </c>
      <c r="G14" s="11">
        <v>17.5140506014055</v>
      </c>
      <c r="H14" s="12">
        <f>AVERAGE(G14:G16)</f>
        <v>19.75250224</v>
      </c>
      <c r="I14" s="12">
        <f>D14-H14</f>
        <v>3.30014264999999</v>
      </c>
      <c r="J14" s="12">
        <f>I14-I$2</f>
        <v>-3.05665545000003</v>
      </c>
      <c r="K14" s="12">
        <f>POWER(2,-J14)</f>
        <v>8.32041478128841</v>
      </c>
      <c r="L14" s="46"/>
      <c r="M14" s="46"/>
      <c r="N14" s="48"/>
    </row>
    <row r="15" s="44" customFormat="1" spans="1:14">
      <c r="A15" s="10" t="s">
        <v>42</v>
      </c>
      <c r="B15" s="10" t="s">
        <v>28</v>
      </c>
      <c r="C15" s="11">
        <v>25.0950962837012</v>
      </c>
      <c r="D15" s="13"/>
      <c r="E15" s="10" t="str">
        <f t="shared" si="0"/>
        <v>oe-ZBTB14+oe-TMEM208</v>
      </c>
      <c r="F15" s="10" t="s">
        <v>10</v>
      </c>
      <c r="G15" s="11">
        <v>20.1748775041168</v>
      </c>
      <c r="H15" s="13"/>
      <c r="I15" s="13"/>
      <c r="J15" s="13"/>
      <c r="K15" s="13"/>
      <c r="L15" s="46"/>
      <c r="M15" s="46"/>
      <c r="N15" s="48"/>
    </row>
    <row r="16" s="44" customFormat="1" spans="1:14">
      <c r="A16" s="10" t="s">
        <v>42</v>
      </c>
      <c r="B16" s="10" t="s">
        <v>28</v>
      </c>
      <c r="C16" s="11">
        <v>21.3655406544684</v>
      </c>
      <c r="D16" s="14"/>
      <c r="E16" s="10" t="str">
        <f t="shared" si="0"/>
        <v>oe-ZBTB14+oe-TMEM208</v>
      </c>
      <c r="F16" s="10" t="s">
        <v>10</v>
      </c>
      <c r="G16" s="11">
        <v>21.5685786144776</v>
      </c>
      <c r="H16" s="14"/>
      <c r="I16" s="14"/>
      <c r="J16" s="14"/>
      <c r="K16" s="14"/>
      <c r="L16" s="46"/>
      <c r="M16" s="46"/>
      <c r="N16" s="48"/>
    </row>
    <row r="17" s="44" customFormat="1" spans="1:14">
      <c r="A17" s="10" t="s">
        <v>42</v>
      </c>
      <c r="B17" s="10" t="s">
        <v>28</v>
      </c>
      <c r="C17" s="11">
        <v>21.6286726281054</v>
      </c>
      <c r="D17" s="12">
        <f>AVERAGE(C17:C19)</f>
        <v>23.6220972</v>
      </c>
      <c r="E17" s="10" t="str">
        <f t="shared" si="0"/>
        <v>oe-ZBTB14+oe-TMEM208</v>
      </c>
      <c r="F17" s="10" t="s">
        <v>10</v>
      </c>
      <c r="G17" s="11">
        <v>20.5249547188689</v>
      </c>
      <c r="H17" s="12">
        <f>AVERAGE(G17:G19)</f>
        <v>19.97004285</v>
      </c>
      <c r="I17" s="12">
        <f>D17-H17</f>
        <v>3.65205435000001</v>
      </c>
      <c r="J17" s="12">
        <f>I17-I$2</f>
        <v>-2.70474375000001</v>
      </c>
      <c r="K17" s="12">
        <f>POWER(2,-J17)</f>
        <v>6.51942058363943</v>
      </c>
      <c r="L17" s="46"/>
      <c r="M17" s="46"/>
      <c r="N17" s="48"/>
    </row>
    <row r="18" s="44" customFormat="1" spans="1:14">
      <c r="A18" s="10" t="s">
        <v>42</v>
      </c>
      <c r="B18" s="10" t="s">
        <v>28</v>
      </c>
      <c r="C18" s="11">
        <v>25.2259287964005</v>
      </c>
      <c r="D18" s="13"/>
      <c r="E18" s="10" t="str">
        <f t="shared" si="0"/>
        <v>oe-ZBTB14+oe-TMEM208</v>
      </c>
      <c r="F18" s="10" t="s">
        <v>10</v>
      </c>
      <c r="G18" s="11">
        <v>21.7163098742092</v>
      </c>
      <c r="H18" s="13"/>
      <c r="I18" s="13"/>
      <c r="J18" s="13"/>
      <c r="K18" s="13"/>
      <c r="L18" s="46"/>
      <c r="M18" s="46"/>
      <c r="N18" s="48"/>
    </row>
    <row r="19" s="44" customFormat="1" spans="1:14">
      <c r="A19" s="10" t="s">
        <v>42</v>
      </c>
      <c r="B19" s="10" t="s">
        <v>28</v>
      </c>
      <c r="C19" s="11">
        <v>24.0116901754941</v>
      </c>
      <c r="D19" s="14"/>
      <c r="E19" s="10" t="str">
        <f t="shared" si="0"/>
        <v>oe-ZBTB14+oe-TMEM208</v>
      </c>
      <c r="F19" s="10" t="s">
        <v>10</v>
      </c>
      <c r="G19" s="11">
        <v>17.6688639569219</v>
      </c>
      <c r="H19" s="14"/>
      <c r="I19" s="14"/>
      <c r="J19" s="14"/>
      <c r="K19" s="14"/>
      <c r="L19" s="46"/>
      <c r="M19" s="46"/>
      <c r="N19" s="49"/>
    </row>
  </sheetData>
  <mergeCells count="36">
    <mergeCell ref="D2:D4"/>
    <mergeCell ref="D5:D7"/>
    <mergeCell ref="D8:D10"/>
    <mergeCell ref="D11:D13"/>
    <mergeCell ref="D14:D16"/>
    <mergeCell ref="D17:D19"/>
    <mergeCell ref="H2:H4"/>
    <mergeCell ref="H5:H7"/>
    <mergeCell ref="H8:H10"/>
    <mergeCell ref="H11:H13"/>
    <mergeCell ref="H14:H16"/>
    <mergeCell ref="H17:H19"/>
    <mergeCell ref="I2:I4"/>
    <mergeCell ref="I5:I7"/>
    <mergeCell ref="I8:I10"/>
    <mergeCell ref="I11:I13"/>
    <mergeCell ref="I14:I16"/>
    <mergeCell ref="I17:I19"/>
    <mergeCell ref="J2:J4"/>
    <mergeCell ref="J5:J7"/>
    <mergeCell ref="J8:J10"/>
    <mergeCell ref="J11:J13"/>
    <mergeCell ref="J14:J16"/>
    <mergeCell ref="J17:J19"/>
    <mergeCell ref="K2:K4"/>
    <mergeCell ref="K5:K7"/>
    <mergeCell ref="K8:K10"/>
    <mergeCell ref="K11:K13"/>
    <mergeCell ref="K14:K16"/>
    <mergeCell ref="K17:K19"/>
    <mergeCell ref="L2:L10"/>
    <mergeCell ref="L11:L19"/>
    <mergeCell ref="M2:M10"/>
    <mergeCell ref="M11:M19"/>
    <mergeCell ref="N2:N10"/>
    <mergeCell ref="N11:N19"/>
  </mergeCells>
  <pageMargins left="0.75" right="0.75" top="1" bottom="1" header="0.5" footer="0.5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K37" sqref="$A1:$XFD1048576"/>
    </sheetView>
  </sheetViews>
  <sheetFormatPr defaultColWidth="9" defaultRowHeight="15"/>
  <cols>
    <col min="1" max="1" width="14.625" style="44" customWidth="1"/>
    <col min="2" max="2" width="9" style="44"/>
    <col min="3" max="3" width="14.125" style="44"/>
    <col min="4" max="4" width="11.875" style="44" customWidth="1"/>
    <col min="5" max="5" width="14.625" style="44" customWidth="1"/>
    <col min="6" max="6" width="9" style="44"/>
    <col min="7" max="7" width="12.75" style="44" customWidth="1"/>
    <col min="8" max="8" width="10.5" style="44" customWidth="1"/>
    <col min="9" max="9" width="11.75" style="44" customWidth="1"/>
    <col min="10" max="10" width="11.5" style="44" customWidth="1"/>
    <col min="11" max="11" width="22" style="44" customWidth="1"/>
    <col min="12" max="16347" width="9" style="44"/>
    <col min="16348" max="16384" width="9" style="45"/>
  </cols>
  <sheetData>
    <row r="1" s="44" customFormat="1" spans="1:14">
      <c r="A1" s="9" t="s">
        <v>0</v>
      </c>
      <c r="B1" s="9" t="s">
        <v>1</v>
      </c>
      <c r="C1" s="9" t="s">
        <v>2</v>
      </c>
      <c r="D1" s="9" t="s">
        <v>3</v>
      </c>
      <c r="E1" s="9" t="s">
        <v>0</v>
      </c>
      <c r="F1" s="9" t="s">
        <v>1</v>
      </c>
      <c r="G1" s="9" t="s">
        <v>2</v>
      </c>
      <c r="H1" s="9" t="s">
        <v>3</v>
      </c>
      <c r="I1" s="9"/>
      <c r="J1" s="9"/>
      <c r="K1" s="9" t="s">
        <v>4</v>
      </c>
      <c r="L1" s="16" t="s">
        <v>5</v>
      </c>
      <c r="M1" s="16" t="s">
        <v>6</v>
      </c>
      <c r="N1" s="17" t="s">
        <v>7</v>
      </c>
    </row>
    <row r="2" s="44" customFormat="1" spans="1:14">
      <c r="A2" s="10" t="s">
        <v>41</v>
      </c>
      <c r="B2" s="10" t="s">
        <v>9</v>
      </c>
      <c r="C2" s="11">
        <v>22.62612854672</v>
      </c>
      <c r="D2" s="12">
        <f>AVERAGE(C2:C4)</f>
        <v>24.6113919</v>
      </c>
      <c r="E2" s="10" t="str">
        <f t="shared" ref="E2:E19" si="0">A2</f>
        <v>oe-ZBTB14+oe-NC</v>
      </c>
      <c r="F2" s="10" t="s">
        <v>10</v>
      </c>
      <c r="G2" s="11">
        <v>16.2991301322505</v>
      </c>
      <c r="H2" s="12">
        <f>AVERAGE(G2:G4)</f>
        <v>18.50806593</v>
      </c>
      <c r="I2" s="12">
        <f>D2-H2</f>
        <v>6.10332597</v>
      </c>
      <c r="J2" s="12">
        <f>I2-I$2</f>
        <v>0</v>
      </c>
      <c r="K2" s="12">
        <f>POWER(2,-J2)</f>
        <v>1</v>
      </c>
      <c r="L2" s="46">
        <f>AVERAGE(K2:K10)</f>
        <v>1.00899784658898</v>
      </c>
      <c r="M2" s="46">
        <f>STDEV(K2:K10)</f>
        <v>0.0867412164489723</v>
      </c>
      <c r="N2" s="47">
        <f>M2/SQRT(COUNT(K2:K10))</f>
        <v>0.0500800646666498</v>
      </c>
    </row>
    <row r="3" s="44" customFormat="1" spans="1:14">
      <c r="A3" s="10" t="s">
        <v>41</v>
      </c>
      <c r="B3" s="10" t="s">
        <v>9</v>
      </c>
      <c r="C3" s="11">
        <v>24.8434665021264</v>
      </c>
      <c r="D3" s="13"/>
      <c r="E3" s="10" t="str">
        <f t="shared" si="0"/>
        <v>oe-ZBTB14+oe-NC</v>
      </c>
      <c r="F3" s="10" t="s">
        <v>10</v>
      </c>
      <c r="G3" s="11">
        <v>20.2917627895835</v>
      </c>
      <c r="H3" s="13"/>
      <c r="I3" s="13"/>
      <c r="J3" s="13"/>
      <c r="K3" s="13"/>
      <c r="L3" s="46"/>
      <c r="M3" s="46"/>
      <c r="N3" s="48"/>
    </row>
    <row r="4" s="44" customFormat="1" spans="1:14">
      <c r="A4" s="10" t="s">
        <v>41</v>
      </c>
      <c r="B4" s="10" t="s">
        <v>9</v>
      </c>
      <c r="C4" s="11">
        <v>26.3645806511536</v>
      </c>
      <c r="D4" s="14"/>
      <c r="E4" s="10" t="str">
        <f t="shared" si="0"/>
        <v>oe-ZBTB14+oe-NC</v>
      </c>
      <c r="F4" s="10" t="s">
        <v>10</v>
      </c>
      <c r="G4" s="11">
        <v>18.933304868166</v>
      </c>
      <c r="H4" s="14"/>
      <c r="I4" s="14"/>
      <c r="J4" s="14"/>
      <c r="K4" s="14"/>
      <c r="L4" s="46"/>
      <c r="M4" s="46"/>
      <c r="N4" s="48"/>
    </row>
    <row r="5" s="44" customFormat="1" spans="1:14">
      <c r="A5" s="10" t="s">
        <v>41</v>
      </c>
      <c r="B5" s="10" t="s">
        <v>9</v>
      </c>
      <c r="C5" s="11">
        <v>25.7768028063268</v>
      </c>
      <c r="D5" s="12">
        <f>AVERAGE(C5:C7)</f>
        <v>24.42232392</v>
      </c>
      <c r="E5" s="10" t="str">
        <f t="shared" si="0"/>
        <v>oe-ZBTB14+oe-NC</v>
      </c>
      <c r="F5" s="10" t="s">
        <v>10</v>
      </c>
      <c r="G5" s="11">
        <v>16.3605763245435</v>
      </c>
      <c r="H5" s="12">
        <f>AVERAGE(G5:G7)</f>
        <v>18.20980458</v>
      </c>
      <c r="I5" s="12">
        <f>D5-H5</f>
        <v>6.21251934</v>
      </c>
      <c r="J5" s="12">
        <f>I5-I$2</f>
        <v>0.10919337</v>
      </c>
      <c r="K5" s="12">
        <f>POWER(2,-J5)</f>
        <v>0.927106274465172</v>
      </c>
      <c r="L5" s="46"/>
      <c r="M5" s="46"/>
      <c r="N5" s="48"/>
    </row>
    <row r="6" s="44" customFormat="1" spans="1:14">
      <c r="A6" s="10" t="s">
        <v>41</v>
      </c>
      <c r="B6" s="10" t="s">
        <v>9</v>
      </c>
      <c r="C6" s="11">
        <v>22.0032348249231</v>
      </c>
      <c r="D6" s="13"/>
      <c r="E6" s="10" t="str">
        <f t="shared" si="0"/>
        <v>oe-ZBTB14+oe-NC</v>
      </c>
      <c r="F6" s="10" t="s">
        <v>10</v>
      </c>
      <c r="G6" s="11">
        <v>20.5689103056179</v>
      </c>
      <c r="H6" s="13"/>
      <c r="I6" s="13"/>
      <c r="J6" s="13"/>
      <c r="K6" s="13"/>
      <c r="L6" s="46"/>
      <c r="M6" s="46"/>
      <c r="N6" s="48"/>
    </row>
    <row r="7" s="44" customFormat="1" spans="1:14">
      <c r="A7" s="10" t="s">
        <v>41</v>
      </c>
      <c r="B7" s="10" t="s">
        <v>9</v>
      </c>
      <c r="C7" s="11">
        <v>25.4869341287501</v>
      </c>
      <c r="D7" s="14"/>
      <c r="E7" s="10" t="str">
        <f t="shared" si="0"/>
        <v>oe-ZBTB14+oe-NC</v>
      </c>
      <c r="F7" s="10" t="s">
        <v>10</v>
      </c>
      <c r="G7" s="11">
        <v>17.6999271098386</v>
      </c>
      <c r="H7" s="14"/>
      <c r="I7" s="14"/>
      <c r="J7" s="14"/>
      <c r="K7" s="14"/>
      <c r="L7" s="46"/>
      <c r="M7" s="46"/>
      <c r="N7" s="48"/>
    </row>
    <row r="8" s="44" customFormat="1" spans="1:14">
      <c r="A8" s="10" t="s">
        <v>41</v>
      </c>
      <c r="B8" s="10" t="s">
        <v>9</v>
      </c>
      <c r="C8" s="11">
        <v>27.9878427127368</v>
      </c>
      <c r="D8" s="12">
        <f>AVERAGE(C8:C10)</f>
        <v>25.90515345</v>
      </c>
      <c r="E8" s="10" t="str">
        <f t="shared" si="0"/>
        <v>oe-ZBTB14+oe-NC</v>
      </c>
      <c r="F8" s="10" t="s">
        <v>10</v>
      </c>
      <c r="G8" s="11">
        <v>21.6983074559709</v>
      </c>
      <c r="H8" s="12">
        <f>AVERAGE(G8:G10)</f>
        <v>19.93918314</v>
      </c>
      <c r="I8" s="12">
        <f>D8-H8</f>
        <v>5.96597030999999</v>
      </c>
      <c r="J8" s="12">
        <f>I8-I$2</f>
        <v>-0.137355660000011</v>
      </c>
      <c r="K8" s="12">
        <f>POWER(2,-J8)</f>
        <v>1.09988726530176</v>
      </c>
      <c r="L8" s="46"/>
      <c r="M8" s="46"/>
      <c r="N8" s="48"/>
    </row>
    <row r="9" s="44" customFormat="1" spans="1:14">
      <c r="A9" s="10" t="s">
        <v>41</v>
      </c>
      <c r="B9" s="10" t="s">
        <v>9</v>
      </c>
      <c r="C9" s="11">
        <v>23.8079186367658</v>
      </c>
      <c r="D9" s="13"/>
      <c r="E9" s="10" t="str">
        <f t="shared" si="0"/>
        <v>oe-ZBTB14+oe-NC</v>
      </c>
      <c r="F9" s="10" t="s">
        <v>10</v>
      </c>
      <c r="G9" s="11">
        <v>18.0277725286455</v>
      </c>
      <c r="H9" s="13"/>
      <c r="I9" s="13"/>
      <c r="J9" s="13"/>
      <c r="K9" s="13"/>
      <c r="L9" s="46"/>
      <c r="M9" s="46"/>
      <c r="N9" s="48"/>
    </row>
    <row r="10" s="44" customFormat="1" spans="1:14">
      <c r="A10" s="10" t="s">
        <v>41</v>
      </c>
      <c r="B10" s="10" t="s">
        <v>9</v>
      </c>
      <c r="C10" s="11">
        <v>25.9196990004974</v>
      </c>
      <c r="D10" s="14"/>
      <c r="E10" s="10" t="str">
        <f t="shared" si="0"/>
        <v>oe-ZBTB14+oe-NC</v>
      </c>
      <c r="F10" s="10" t="s">
        <v>10</v>
      </c>
      <c r="G10" s="11">
        <v>20.0914694353836</v>
      </c>
      <c r="H10" s="14"/>
      <c r="I10" s="14"/>
      <c r="J10" s="14"/>
      <c r="K10" s="14"/>
      <c r="L10" s="46"/>
      <c r="M10" s="46"/>
      <c r="N10" s="49"/>
    </row>
    <row r="11" s="44" customFormat="1" spans="1:14">
      <c r="A11" s="10" t="s">
        <v>42</v>
      </c>
      <c r="B11" s="10" t="s">
        <v>9</v>
      </c>
      <c r="C11" s="11">
        <v>28.1828472877838</v>
      </c>
      <c r="D11" s="12">
        <f>AVERAGE(C11:C13)</f>
        <v>26.04516546</v>
      </c>
      <c r="E11" s="10" t="str">
        <f t="shared" si="0"/>
        <v>oe-ZBTB14+oe-TMEM208</v>
      </c>
      <c r="F11" s="10" t="s">
        <v>10</v>
      </c>
      <c r="G11" s="11">
        <v>18.891859335355</v>
      </c>
      <c r="H11" s="12">
        <f>AVERAGE(G11:G13)</f>
        <v>19.75745572</v>
      </c>
      <c r="I11" s="12">
        <f>D11-H11</f>
        <v>6.28770974</v>
      </c>
      <c r="J11" s="12">
        <f>I11-I$2</f>
        <v>0.18438377</v>
      </c>
      <c r="K11" s="12">
        <f>POWER(2,-J11)</f>
        <v>0.880024887802094</v>
      </c>
      <c r="L11" s="46">
        <f>AVERAGE(K11:K19)</f>
        <v>0.949752998518572</v>
      </c>
      <c r="M11" s="46">
        <f>STDEV(K11:K19)</f>
        <v>0.103497333820388</v>
      </c>
      <c r="N11" s="47">
        <f>M11/SQRT(COUNT(K11:K19))</f>
        <v>0.0597542135416094</v>
      </c>
    </row>
    <row r="12" s="44" customFormat="1" spans="1:14">
      <c r="A12" s="10" t="s">
        <v>42</v>
      </c>
      <c r="B12" s="10" t="s">
        <v>9</v>
      </c>
      <c r="C12" s="11">
        <v>25.4462578417704</v>
      </c>
      <c r="D12" s="13"/>
      <c r="E12" s="10" t="str">
        <f t="shared" si="0"/>
        <v>oe-ZBTB14+oe-TMEM208</v>
      </c>
      <c r="F12" s="10" t="s">
        <v>10</v>
      </c>
      <c r="G12" s="11">
        <v>18.1645053656941</v>
      </c>
      <c r="H12" s="13"/>
      <c r="I12" s="13"/>
      <c r="J12" s="13"/>
      <c r="K12" s="13"/>
      <c r="L12" s="46"/>
      <c r="M12" s="46"/>
      <c r="N12" s="48"/>
    </row>
    <row r="13" s="44" customFormat="1" spans="1:14">
      <c r="A13" s="10" t="s">
        <v>42</v>
      </c>
      <c r="B13" s="10" t="s">
        <v>9</v>
      </c>
      <c r="C13" s="11">
        <v>24.5063912504457</v>
      </c>
      <c r="D13" s="14"/>
      <c r="E13" s="10" t="str">
        <f t="shared" si="0"/>
        <v>oe-ZBTB14+oe-TMEM208</v>
      </c>
      <c r="F13" s="10" t="s">
        <v>10</v>
      </c>
      <c r="G13" s="11">
        <v>22.2160024589509</v>
      </c>
      <c r="H13" s="14"/>
      <c r="I13" s="14"/>
      <c r="J13" s="14"/>
      <c r="K13" s="14"/>
      <c r="L13" s="46"/>
      <c r="M13" s="46"/>
      <c r="N13" s="48"/>
    </row>
    <row r="14" s="44" customFormat="1" spans="1:14">
      <c r="A14" s="10" t="s">
        <v>42</v>
      </c>
      <c r="B14" s="10" t="s">
        <v>9</v>
      </c>
      <c r="C14" s="11">
        <v>25.021592158485</v>
      </c>
      <c r="D14" s="12">
        <f>AVERAGE(C14:C16)</f>
        <v>27.08298922</v>
      </c>
      <c r="E14" s="10" t="str">
        <f t="shared" si="0"/>
        <v>oe-ZBTB14+oe-TMEM208</v>
      </c>
      <c r="F14" s="10" t="s">
        <v>10</v>
      </c>
      <c r="G14" s="11">
        <v>23.2529246377275</v>
      </c>
      <c r="H14" s="12">
        <f>AVERAGE(G14:G16)</f>
        <v>21.07548203</v>
      </c>
      <c r="I14" s="12">
        <f>D14-H14</f>
        <v>6.00750719</v>
      </c>
      <c r="J14" s="12">
        <f>I14-I$2</f>
        <v>-0.0958187800000019</v>
      </c>
      <c r="K14" s="12">
        <f>POWER(2,-J14)</f>
        <v>1.06867174464337</v>
      </c>
      <c r="L14" s="46"/>
      <c r="M14" s="46"/>
      <c r="N14" s="48"/>
    </row>
    <row r="15" s="44" customFormat="1" spans="1:14">
      <c r="A15" s="10" t="s">
        <v>42</v>
      </c>
      <c r="B15" s="10" t="s">
        <v>9</v>
      </c>
      <c r="C15" s="11">
        <v>28.8203571332009</v>
      </c>
      <c r="D15" s="13"/>
      <c r="E15" s="10" t="str">
        <f t="shared" si="0"/>
        <v>oe-ZBTB14+oe-TMEM208</v>
      </c>
      <c r="F15" s="10" t="s">
        <v>10</v>
      </c>
      <c r="G15" s="11">
        <v>19.8596475185628</v>
      </c>
      <c r="H15" s="13"/>
      <c r="I15" s="13"/>
      <c r="J15" s="13"/>
      <c r="K15" s="13"/>
      <c r="L15" s="46"/>
      <c r="M15" s="46"/>
      <c r="N15" s="48"/>
    </row>
    <row r="16" s="44" customFormat="1" spans="1:14">
      <c r="A16" s="10" t="s">
        <v>42</v>
      </c>
      <c r="B16" s="10" t="s">
        <v>9</v>
      </c>
      <c r="C16" s="11">
        <v>27.4070183683141</v>
      </c>
      <c r="D16" s="14"/>
      <c r="E16" s="10" t="str">
        <f t="shared" si="0"/>
        <v>oe-ZBTB14+oe-TMEM208</v>
      </c>
      <c r="F16" s="10" t="s">
        <v>10</v>
      </c>
      <c r="G16" s="11">
        <v>20.1138739337097</v>
      </c>
      <c r="H16" s="14"/>
      <c r="I16" s="14"/>
      <c r="J16" s="14"/>
      <c r="K16" s="14"/>
      <c r="L16" s="46"/>
      <c r="M16" s="46"/>
      <c r="N16" s="48"/>
    </row>
    <row r="17" s="44" customFormat="1" spans="1:14">
      <c r="A17" s="10" t="s">
        <v>42</v>
      </c>
      <c r="B17" s="10" t="s">
        <v>9</v>
      </c>
      <c r="C17" s="11">
        <v>28.8303292815282</v>
      </c>
      <c r="D17" s="12">
        <f>AVERAGE(C17:C19)</f>
        <v>27.43683227</v>
      </c>
      <c r="E17" s="10" t="str">
        <f t="shared" si="0"/>
        <v>oe-ZBTB14+oe-TMEM208</v>
      </c>
      <c r="F17" s="10" t="s">
        <v>10</v>
      </c>
      <c r="G17" s="11">
        <v>20.9193637081413</v>
      </c>
      <c r="H17" s="12">
        <f>AVERAGE(G17:G19)</f>
        <v>21.18240439</v>
      </c>
      <c r="I17" s="12">
        <f>D17-H17</f>
        <v>6.25442787999998</v>
      </c>
      <c r="J17" s="12">
        <f>I17-I$2</f>
        <v>0.151101909999984</v>
      </c>
      <c r="K17" s="12">
        <f>POWER(2,-J17)</f>
        <v>0.900562363110254</v>
      </c>
      <c r="L17" s="46"/>
      <c r="M17" s="46"/>
      <c r="N17" s="48"/>
    </row>
    <row r="18" s="44" customFormat="1" spans="1:14">
      <c r="A18" s="10" t="s">
        <v>42</v>
      </c>
      <c r="B18" s="10" t="s">
        <v>9</v>
      </c>
      <c r="C18" s="11">
        <v>25.0953270773225</v>
      </c>
      <c r="D18" s="13"/>
      <c r="E18" s="10" t="str">
        <f t="shared" si="0"/>
        <v>oe-ZBTB14+oe-TMEM208</v>
      </c>
      <c r="F18" s="10" t="s">
        <v>10</v>
      </c>
      <c r="G18" s="11">
        <v>19.4679271145264</v>
      </c>
      <c r="H18" s="13"/>
      <c r="I18" s="13"/>
      <c r="J18" s="13"/>
      <c r="K18" s="13"/>
      <c r="L18" s="46"/>
      <c r="M18" s="46"/>
      <c r="N18" s="48"/>
    </row>
    <row r="19" s="44" customFormat="1" spans="1:14">
      <c r="A19" s="10" t="s">
        <v>42</v>
      </c>
      <c r="B19" s="10" t="s">
        <v>9</v>
      </c>
      <c r="C19" s="11">
        <v>28.3848404511493</v>
      </c>
      <c r="D19" s="14"/>
      <c r="E19" s="10" t="str">
        <f t="shared" si="0"/>
        <v>oe-ZBTB14+oe-TMEM208</v>
      </c>
      <c r="F19" s="10" t="s">
        <v>10</v>
      </c>
      <c r="G19" s="11">
        <v>23.1599223473324</v>
      </c>
      <c r="H19" s="14"/>
      <c r="I19" s="14"/>
      <c r="J19" s="14"/>
      <c r="K19" s="14"/>
      <c r="L19" s="46"/>
      <c r="M19" s="46"/>
      <c r="N19" s="49"/>
    </row>
  </sheetData>
  <mergeCells count="36">
    <mergeCell ref="D2:D4"/>
    <mergeCell ref="D5:D7"/>
    <mergeCell ref="D8:D10"/>
    <mergeCell ref="D11:D13"/>
    <mergeCell ref="D14:D16"/>
    <mergeCell ref="D17:D19"/>
    <mergeCell ref="H2:H4"/>
    <mergeCell ref="H5:H7"/>
    <mergeCell ref="H8:H10"/>
    <mergeCell ref="H11:H13"/>
    <mergeCell ref="H14:H16"/>
    <mergeCell ref="H17:H19"/>
    <mergeCell ref="I2:I4"/>
    <mergeCell ref="I5:I7"/>
    <mergeCell ref="I8:I10"/>
    <mergeCell ref="I11:I13"/>
    <mergeCell ref="I14:I16"/>
    <mergeCell ref="I17:I19"/>
    <mergeCell ref="J2:J4"/>
    <mergeCell ref="J5:J7"/>
    <mergeCell ref="J8:J10"/>
    <mergeCell ref="J11:J13"/>
    <mergeCell ref="J14:J16"/>
    <mergeCell ref="J17:J19"/>
    <mergeCell ref="K2:K4"/>
    <mergeCell ref="K5:K7"/>
    <mergeCell ref="K8:K10"/>
    <mergeCell ref="K11:K13"/>
    <mergeCell ref="K14:K16"/>
    <mergeCell ref="K17:K19"/>
    <mergeCell ref="L2:L10"/>
    <mergeCell ref="L11:L19"/>
    <mergeCell ref="M2:M10"/>
    <mergeCell ref="M11:M19"/>
    <mergeCell ref="N2:N10"/>
    <mergeCell ref="N11:N19"/>
  </mergeCells>
  <pageMargins left="0.75" right="0.75" top="1" bottom="1" header="0.5" footer="0.5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Q45" sqref="Q45"/>
    </sheetView>
  </sheetViews>
  <sheetFormatPr defaultColWidth="9" defaultRowHeight="15"/>
  <cols>
    <col min="1" max="1" width="14.625" style="44" customWidth="1"/>
    <col min="2" max="2" width="9" style="44"/>
    <col min="3" max="3" width="14.125" style="44"/>
    <col min="4" max="4" width="11.875" style="44" customWidth="1"/>
    <col min="5" max="5" width="14.625" style="44" customWidth="1"/>
    <col min="6" max="6" width="9" style="44"/>
    <col min="7" max="7" width="12.75" style="44" customWidth="1"/>
    <col min="8" max="8" width="10.5" style="44" customWidth="1"/>
    <col min="9" max="9" width="11.75" style="44" customWidth="1"/>
    <col min="10" max="10" width="11.5" style="44" customWidth="1"/>
    <col min="11" max="11" width="22" style="44" customWidth="1"/>
    <col min="12" max="16348" width="9" style="44"/>
    <col min="16349" max="16384" width="9" style="45"/>
  </cols>
  <sheetData>
    <row r="1" s="44" customFormat="1" spans="1:14">
      <c r="A1" s="9" t="s">
        <v>0</v>
      </c>
      <c r="B1" s="9" t="s">
        <v>1</v>
      </c>
      <c r="C1" s="9" t="s">
        <v>2</v>
      </c>
      <c r="D1" s="9" t="s">
        <v>3</v>
      </c>
      <c r="E1" s="9" t="s">
        <v>0</v>
      </c>
      <c r="F1" s="9" t="s">
        <v>1</v>
      </c>
      <c r="G1" s="9" t="s">
        <v>2</v>
      </c>
      <c r="H1" s="9" t="s">
        <v>3</v>
      </c>
      <c r="I1" s="9"/>
      <c r="J1" s="9"/>
      <c r="K1" s="9" t="s">
        <v>4</v>
      </c>
      <c r="L1" s="16" t="s">
        <v>5</v>
      </c>
      <c r="M1" s="16" t="s">
        <v>6</v>
      </c>
      <c r="N1" s="17" t="s">
        <v>7</v>
      </c>
    </row>
    <row r="2" s="44" customFormat="1" spans="1:14">
      <c r="A2" s="10" t="s">
        <v>41</v>
      </c>
      <c r="B2" s="10" t="s">
        <v>28</v>
      </c>
      <c r="C2" s="11">
        <v>27.2503704201875</v>
      </c>
      <c r="D2" s="12">
        <f>AVERAGE(C2:C4)</f>
        <v>26.66459107</v>
      </c>
      <c r="E2" s="10" t="str">
        <f t="shared" ref="E2:E19" si="0">A2</f>
        <v>oe-ZBTB14+oe-NC</v>
      </c>
      <c r="F2" s="10" t="s">
        <v>10</v>
      </c>
      <c r="G2" s="11">
        <v>21.1441655446135</v>
      </c>
      <c r="H2" s="12">
        <f>AVERAGE(G2:G4)</f>
        <v>20.68146652</v>
      </c>
      <c r="I2" s="12">
        <f>D2-H2</f>
        <v>5.98312455</v>
      </c>
      <c r="J2" s="12">
        <f>I2-I$2</f>
        <v>0</v>
      </c>
      <c r="K2" s="12">
        <f>POWER(2,-J2)</f>
        <v>1</v>
      </c>
      <c r="L2" s="46">
        <f>AVERAGE(K2:K10)</f>
        <v>1.02953653224573</v>
      </c>
      <c r="M2" s="46">
        <f>STDEV(K2:K10)</f>
        <v>0.156014177486325</v>
      </c>
      <c r="N2" s="47">
        <f>M2/SQRT(COUNT(K2:K10))</f>
        <v>0.0900748273691277</v>
      </c>
    </row>
    <row r="3" s="44" customFormat="1" spans="1:14">
      <c r="A3" s="10" t="s">
        <v>41</v>
      </c>
      <c r="B3" s="10" t="s">
        <v>28</v>
      </c>
      <c r="C3" s="11">
        <v>28.2130994818691</v>
      </c>
      <c r="D3" s="13"/>
      <c r="E3" s="10" t="str">
        <f t="shared" si="0"/>
        <v>oe-ZBTB14+oe-NC</v>
      </c>
      <c r="F3" s="10" t="s">
        <v>10</v>
      </c>
      <c r="G3" s="11">
        <v>18.6952859020121</v>
      </c>
      <c r="H3" s="13"/>
      <c r="I3" s="13"/>
      <c r="J3" s="13"/>
      <c r="K3" s="13"/>
      <c r="L3" s="46"/>
      <c r="M3" s="46"/>
      <c r="N3" s="48"/>
    </row>
    <row r="4" s="44" customFormat="1" spans="1:14">
      <c r="A4" s="10" t="s">
        <v>41</v>
      </c>
      <c r="B4" s="10" t="s">
        <v>28</v>
      </c>
      <c r="C4" s="11">
        <v>24.5303033079434</v>
      </c>
      <c r="D4" s="14"/>
      <c r="E4" s="10" t="str">
        <f t="shared" si="0"/>
        <v>oe-ZBTB14+oe-NC</v>
      </c>
      <c r="F4" s="10" t="s">
        <v>10</v>
      </c>
      <c r="G4" s="11">
        <v>22.2049481133745</v>
      </c>
      <c r="H4" s="14"/>
      <c r="I4" s="14"/>
      <c r="J4" s="14"/>
      <c r="K4" s="14"/>
      <c r="L4" s="46"/>
      <c r="M4" s="46"/>
      <c r="N4" s="48"/>
    </row>
    <row r="5" s="44" customFormat="1" spans="1:14">
      <c r="A5" s="10" t="s">
        <v>41</v>
      </c>
      <c r="B5" s="10" t="s">
        <v>28</v>
      </c>
      <c r="C5" s="11">
        <v>28.2602286401729</v>
      </c>
      <c r="D5" s="12">
        <f>AVERAGE(C5:C7)</f>
        <v>26.02496029</v>
      </c>
      <c r="E5" s="10" t="str">
        <f t="shared" si="0"/>
        <v>oe-ZBTB14+oe-NC</v>
      </c>
      <c r="F5" s="10" t="s">
        <v>10</v>
      </c>
      <c r="G5" s="11">
        <v>19.2265840398989</v>
      </c>
      <c r="H5" s="12">
        <f>AVERAGE(G5:G7)</f>
        <v>19.87436423</v>
      </c>
      <c r="I5" s="12">
        <f>D5-H5</f>
        <v>6.15059606000001</v>
      </c>
      <c r="J5" s="12">
        <f>I5-I$2</f>
        <v>0.167471510000009</v>
      </c>
      <c r="K5" s="12">
        <f>POWER(2,-J5)</f>
        <v>0.89040184672729</v>
      </c>
      <c r="L5" s="46"/>
      <c r="M5" s="46"/>
      <c r="N5" s="48"/>
    </row>
    <row r="6" s="44" customFormat="1" spans="1:14">
      <c r="A6" s="10" t="s">
        <v>41</v>
      </c>
      <c r="B6" s="10" t="s">
        <v>28</v>
      </c>
      <c r="C6" s="11">
        <v>24.3662331912522</v>
      </c>
      <c r="D6" s="13"/>
      <c r="E6" s="10" t="str">
        <f t="shared" si="0"/>
        <v>oe-ZBTB14+oe-NC</v>
      </c>
      <c r="F6" s="10" t="s">
        <v>10</v>
      </c>
      <c r="G6" s="11">
        <v>18.1953350508449</v>
      </c>
      <c r="H6" s="13"/>
      <c r="I6" s="13"/>
      <c r="J6" s="13"/>
      <c r="K6" s="13"/>
      <c r="L6" s="46"/>
      <c r="M6" s="46"/>
      <c r="N6" s="48"/>
    </row>
    <row r="7" s="44" customFormat="1" spans="1:14">
      <c r="A7" s="10" t="s">
        <v>41</v>
      </c>
      <c r="B7" s="10" t="s">
        <v>28</v>
      </c>
      <c r="C7" s="11">
        <v>25.4484190385749</v>
      </c>
      <c r="D7" s="14"/>
      <c r="E7" s="10" t="str">
        <f t="shared" si="0"/>
        <v>oe-ZBTB14+oe-NC</v>
      </c>
      <c r="F7" s="10" t="s">
        <v>10</v>
      </c>
      <c r="G7" s="11">
        <v>22.2011735992562</v>
      </c>
      <c r="H7" s="14"/>
      <c r="I7" s="14"/>
      <c r="J7" s="14"/>
      <c r="K7" s="14"/>
      <c r="L7" s="46"/>
      <c r="M7" s="46"/>
      <c r="N7" s="48"/>
    </row>
    <row r="8" s="44" customFormat="1" spans="1:14">
      <c r="A8" s="10" t="s">
        <v>41</v>
      </c>
      <c r="B8" s="10" t="s">
        <v>28</v>
      </c>
      <c r="C8" s="11">
        <v>29.6713845494011</v>
      </c>
      <c r="D8" s="12">
        <f>AVERAGE(C8:C10)</f>
        <v>27.36747247</v>
      </c>
      <c r="E8" s="10" t="str">
        <f t="shared" si="0"/>
        <v>oe-ZBTB14+oe-NC</v>
      </c>
      <c r="F8" s="10" t="s">
        <v>10</v>
      </c>
      <c r="G8" s="11">
        <v>20.4194630469592</v>
      </c>
      <c r="H8" s="12">
        <f>AVERAGE(G8:G10)</f>
        <v>21.64522599</v>
      </c>
      <c r="I8" s="12">
        <f>D8-H8</f>
        <v>5.72224648</v>
      </c>
      <c r="J8" s="12">
        <f>I8-I$2</f>
        <v>-0.260878070000008</v>
      </c>
      <c r="K8" s="12">
        <f>POWER(2,-J8)</f>
        <v>1.19820775000991</v>
      </c>
      <c r="L8" s="46"/>
      <c r="M8" s="46"/>
      <c r="N8" s="48"/>
    </row>
    <row r="9" s="44" customFormat="1" spans="1:14">
      <c r="A9" s="10" t="s">
        <v>41</v>
      </c>
      <c r="B9" s="10" t="s">
        <v>28</v>
      </c>
      <c r="C9" s="11">
        <v>25.7448872261565</v>
      </c>
      <c r="D9" s="13"/>
      <c r="E9" s="10" t="str">
        <f t="shared" si="0"/>
        <v>oe-ZBTB14+oe-NC</v>
      </c>
      <c r="F9" s="10" t="s">
        <v>10</v>
      </c>
      <c r="G9" s="11">
        <v>23.905750901589</v>
      </c>
      <c r="H9" s="13"/>
      <c r="I9" s="13"/>
      <c r="J9" s="13"/>
      <c r="K9" s="13"/>
      <c r="L9" s="46"/>
      <c r="M9" s="46"/>
      <c r="N9" s="48"/>
    </row>
    <row r="10" s="44" customFormat="1" spans="1:14">
      <c r="A10" s="10" t="s">
        <v>41</v>
      </c>
      <c r="B10" s="10" t="s">
        <v>28</v>
      </c>
      <c r="C10" s="11">
        <v>26.6861456344424</v>
      </c>
      <c r="D10" s="14"/>
      <c r="E10" s="10" t="str">
        <f t="shared" si="0"/>
        <v>oe-ZBTB14+oe-NC</v>
      </c>
      <c r="F10" s="10" t="s">
        <v>10</v>
      </c>
      <c r="G10" s="11">
        <v>20.6104640214518</v>
      </c>
      <c r="H10" s="14"/>
      <c r="I10" s="14"/>
      <c r="J10" s="14"/>
      <c r="K10" s="14"/>
      <c r="L10" s="46"/>
      <c r="M10" s="46"/>
      <c r="N10" s="49"/>
    </row>
    <row r="11" s="44" customFormat="1" spans="1:14">
      <c r="A11" s="10" t="s">
        <v>42</v>
      </c>
      <c r="B11" s="10" t="s">
        <v>28</v>
      </c>
      <c r="C11" s="11">
        <v>22.9950618606255</v>
      </c>
      <c r="D11" s="12">
        <f>AVERAGE(C11:C13)</f>
        <v>22.82304948</v>
      </c>
      <c r="E11" s="10" t="str">
        <f t="shared" si="0"/>
        <v>oe-ZBTB14+oe-TMEM208</v>
      </c>
      <c r="F11" s="10" t="s">
        <v>10</v>
      </c>
      <c r="G11" s="11">
        <v>21.0340688172844</v>
      </c>
      <c r="H11" s="12">
        <f>AVERAGE(G11:G13)</f>
        <v>19.76377504</v>
      </c>
      <c r="I11" s="12">
        <f>D11-H11</f>
        <v>3.05927444000001</v>
      </c>
      <c r="J11" s="12">
        <f>I11-I$2</f>
        <v>-2.92385011</v>
      </c>
      <c r="K11" s="12">
        <f>POWER(2,-J11)</f>
        <v>7.58868604732247</v>
      </c>
      <c r="L11" s="46">
        <f>AVERAGE(K11:K19)</f>
        <v>7.85999999432659</v>
      </c>
      <c r="M11" s="46">
        <f>STDEV(K11:K19)</f>
        <v>1.05655098684811</v>
      </c>
      <c r="N11" s="47">
        <f>M11/SQRT(COUNT(K11:K19))</f>
        <v>0.609999996669319</v>
      </c>
    </row>
    <row r="12" s="44" customFormat="1" spans="1:14">
      <c r="A12" s="10" t="s">
        <v>42</v>
      </c>
      <c r="B12" s="10" t="s">
        <v>28</v>
      </c>
      <c r="C12" s="11">
        <v>20.5821862629489</v>
      </c>
      <c r="D12" s="13"/>
      <c r="E12" s="10" t="str">
        <f t="shared" si="0"/>
        <v>oe-ZBTB14+oe-TMEM208</v>
      </c>
      <c r="F12" s="10" t="s">
        <v>10</v>
      </c>
      <c r="G12" s="11">
        <v>20.9525429765468</v>
      </c>
      <c r="H12" s="13"/>
      <c r="I12" s="13"/>
      <c r="J12" s="13"/>
      <c r="K12" s="13"/>
      <c r="L12" s="46"/>
      <c r="M12" s="46"/>
      <c r="N12" s="48"/>
    </row>
    <row r="13" s="44" customFormat="1" spans="1:14">
      <c r="A13" s="10" t="s">
        <v>42</v>
      </c>
      <c r="B13" s="10" t="s">
        <v>28</v>
      </c>
      <c r="C13" s="11">
        <v>24.8919003164256</v>
      </c>
      <c r="D13" s="14"/>
      <c r="E13" s="10" t="str">
        <f t="shared" si="0"/>
        <v>oe-ZBTB14+oe-TMEM208</v>
      </c>
      <c r="F13" s="10" t="s">
        <v>10</v>
      </c>
      <c r="G13" s="11">
        <v>17.3047133261688</v>
      </c>
      <c r="H13" s="14"/>
      <c r="I13" s="14"/>
      <c r="J13" s="14"/>
      <c r="K13" s="14"/>
      <c r="L13" s="46"/>
      <c r="M13" s="46"/>
      <c r="N13" s="48"/>
    </row>
    <row r="14" s="44" customFormat="1" spans="1:14">
      <c r="A14" s="10" t="s">
        <v>42</v>
      </c>
      <c r="B14" s="10" t="s">
        <v>28</v>
      </c>
      <c r="C14" s="11">
        <v>22.594244077561</v>
      </c>
      <c r="D14" s="12">
        <f>AVERAGE(C14:C16)</f>
        <v>24.12992046</v>
      </c>
      <c r="E14" s="10" t="str">
        <f t="shared" si="0"/>
        <v>oe-ZBTB14+oe-TMEM208</v>
      </c>
      <c r="F14" s="10" t="s">
        <v>10</v>
      </c>
      <c r="G14" s="11">
        <v>18.6242928715034</v>
      </c>
      <c r="H14" s="12">
        <f>AVERAGE(G14:G16)</f>
        <v>20.94703608</v>
      </c>
      <c r="I14" s="12">
        <f>D14-H14</f>
        <v>3.18288437999999</v>
      </c>
      <c r="J14" s="12">
        <f>I14-I$2</f>
        <v>-2.80024017000001</v>
      </c>
      <c r="K14" s="12">
        <f>POWER(2,-J14)</f>
        <v>6.96556398929201</v>
      </c>
      <c r="L14" s="46"/>
      <c r="M14" s="46"/>
      <c r="N14" s="48"/>
    </row>
    <row r="15" s="44" customFormat="1" spans="1:14">
      <c r="A15" s="10" t="s">
        <v>42</v>
      </c>
      <c r="B15" s="10" t="s">
        <v>28</v>
      </c>
      <c r="C15" s="11">
        <v>26.4314383884249</v>
      </c>
      <c r="D15" s="13"/>
      <c r="E15" s="10" t="str">
        <f t="shared" si="0"/>
        <v>oe-ZBTB14+oe-TMEM208</v>
      </c>
      <c r="F15" s="10" t="s">
        <v>10</v>
      </c>
      <c r="G15" s="11">
        <v>22.6376032913135</v>
      </c>
      <c r="H15" s="13"/>
      <c r="I15" s="13"/>
      <c r="J15" s="13"/>
      <c r="K15" s="13"/>
      <c r="L15" s="46"/>
      <c r="M15" s="46"/>
      <c r="N15" s="48"/>
    </row>
    <row r="16" s="44" customFormat="1" spans="1:14">
      <c r="A16" s="10" t="s">
        <v>42</v>
      </c>
      <c r="B16" s="10" t="s">
        <v>28</v>
      </c>
      <c r="C16" s="11">
        <v>23.3640789140141</v>
      </c>
      <c r="D16" s="14"/>
      <c r="E16" s="10" t="str">
        <f t="shared" si="0"/>
        <v>oe-ZBTB14+oe-TMEM208</v>
      </c>
      <c r="F16" s="10" t="s">
        <v>10</v>
      </c>
      <c r="G16" s="11">
        <v>21.5792120771831</v>
      </c>
      <c r="H16" s="14"/>
      <c r="I16" s="14"/>
      <c r="J16" s="14"/>
      <c r="K16" s="14"/>
      <c r="L16" s="46"/>
      <c r="M16" s="46"/>
      <c r="N16" s="48"/>
    </row>
    <row r="17" s="44" customFormat="1" spans="1:14">
      <c r="A17" s="10" t="s">
        <v>42</v>
      </c>
      <c r="B17" s="10" t="s">
        <v>28</v>
      </c>
      <c r="C17" s="11">
        <v>19.125763050791</v>
      </c>
      <c r="D17" s="12">
        <f>AVERAGE(C17:C19)</f>
        <v>21.52362386</v>
      </c>
      <c r="E17" s="10" t="str">
        <f t="shared" si="0"/>
        <v>oe-ZBTB14+oe-TMEM208</v>
      </c>
      <c r="F17" s="10" t="s">
        <v>10</v>
      </c>
      <c r="G17" s="11">
        <v>20.903512607746</v>
      </c>
      <c r="H17" s="12">
        <f>AVERAGE(G17:G19)</f>
        <v>18.71454612</v>
      </c>
      <c r="I17" s="12">
        <f>D17-H17</f>
        <v>2.80907774</v>
      </c>
      <c r="J17" s="12">
        <f>I17-I$2</f>
        <v>-3.17404681</v>
      </c>
      <c r="K17" s="12">
        <f>POWER(2,-J17)</f>
        <v>9.02574994636529</v>
      </c>
      <c r="L17" s="46"/>
      <c r="M17" s="46"/>
      <c r="N17" s="48"/>
    </row>
    <row r="18" s="44" customFormat="1" spans="1:14">
      <c r="A18" s="10" t="s">
        <v>42</v>
      </c>
      <c r="B18" s="10" t="s">
        <v>28</v>
      </c>
      <c r="C18" s="11">
        <v>23.0351205051756</v>
      </c>
      <c r="D18" s="13"/>
      <c r="E18" s="10" t="str">
        <f t="shared" si="0"/>
        <v>oe-ZBTB14+oe-TMEM208</v>
      </c>
      <c r="F18" s="10" t="s">
        <v>10</v>
      </c>
      <c r="G18" s="11">
        <v>17.1630953864259</v>
      </c>
      <c r="H18" s="13"/>
      <c r="I18" s="13"/>
      <c r="J18" s="13"/>
      <c r="K18" s="13"/>
      <c r="L18" s="46"/>
      <c r="M18" s="46"/>
      <c r="N18" s="48"/>
    </row>
    <row r="19" s="44" customFormat="1" spans="1:14">
      <c r="A19" s="10" t="s">
        <v>42</v>
      </c>
      <c r="B19" s="10" t="s">
        <v>28</v>
      </c>
      <c r="C19" s="11">
        <v>22.4099880240334</v>
      </c>
      <c r="D19" s="14"/>
      <c r="E19" s="10" t="str">
        <f t="shared" si="0"/>
        <v>oe-ZBTB14+oe-TMEM208</v>
      </c>
      <c r="F19" s="10" t="s">
        <v>10</v>
      </c>
      <c r="G19" s="11">
        <v>18.0770303658282</v>
      </c>
      <c r="H19" s="14"/>
      <c r="I19" s="14"/>
      <c r="J19" s="14"/>
      <c r="K19" s="14"/>
      <c r="L19" s="46"/>
      <c r="M19" s="46"/>
      <c r="N19" s="49"/>
    </row>
  </sheetData>
  <mergeCells count="36">
    <mergeCell ref="D2:D4"/>
    <mergeCell ref="D5:D7"/>
    <mergeCell ref="D8:D10"/>
    <mergeCell ref="D11:D13"/>
    <mergeCell ref="D14:D16"/>
    <mergeCell ref="D17:D19"/>
    <mergeCell ref="H2:H4"/>
    <mergeCell ref="H5:H7"/>
    <mergeCell ref="H8:H10"/>
    <mergeCell ref="H11:H13"/>
    <mergeCell ref="H14:H16"/>
    <mergeCell ref="H17:H19"/>
    <mergeCell ref="I2:I4"/>
    <mergeCell ref="I5:I7"/>
    <mergeCell ref="I8:I10"/>
    <mergeCell ref="I11:I13"/>
    <mergeCell ref="I14:I16"/>
    <mergeCell ref="I17:I19"/>
    <mergeCell ref="J2:J4"/>
    <mergeCell ref="J5:J7"/>
    <mergeCell ref="J8:J10"/>
    <mergeCell ref="J11:J13"/>
    <mergeCell ref="J14:J16"/>
    <mergeCell ref="J17:J19"/>
    <mergeCell ref="K2:K4"/>
    <mergeCell ref="K5:K7"/>
    <mergeCell ref="K8:K10"/>
    <mergeCell ref="K11:K13"/>
    <mergeCell ref="K14:K16"/>
    <mergeCell ref="K17:K19"/>
    <mergeCell ref="L2:L10"/>
    <mergeCell ref="L11:L19"/>
    <mergeCell ref="M2:M10"/>
    <mergeCell ref="M11:M19"/>
    <mergeCell ref="N2:N10"/>
    <mergeCell ref="N11:N1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selection activeCell="C47" sqref="C47"/>
    </sheetView>
  </sheetViews>
  <sheetFormatPr defaultColWidth="9" defaultRowHeight="15"/>
  <cols>
    <col min="1" max="1" width="9" style="74"/>
    <col min="2" max="2" width="22.5" style="74" customWidth="1"/>
    <col min="3" max="3" width="11.25" style="75" customWidth="1"/>
    <col min="4" max="4" width="17.625" style="76" customWidth="1"/>
    <col min="5" max="5" width="9" style="74"/>
    <col min="6" max="6" width="16.375" style="74" customWidth="1"/>
    <col min="7" max="7" width="10.75" style="76" customWidth="1"/>
    <col min="8" max="9" width="14.5" style="74" customWidth="1"/>
    <col min="10" max="10" width="14.125" style="74"/>
    <col min="11" max="16384" width="9" style="74"/>
  </cols>
  <sheetData>
    <row r="1" s="74" customFormat="1" customHeight="1" spans="1:10">
      <c r="A1" s="2" t="s">
        <v>17</v>
      </c>
      <c r="B1" s="77" t="s">
        <v>10</v>
      </c>
      <c r="C1" s="43" t="s">
        <v>18</v>
      </c>
      <c r="D1" s="78" t="s">
        <v>19</v>
      </c>
      <c r="F1" s="2" t="s">
        <v>12</v>
      </c>
      <c r="G1" s="5"/>
      <c r="H1" s="1" t="s">
        <v>5</v>
      </c>
      <c r="I1" s="1" t="s">
        <v>6</v>
      </c>
      <c r="J1" s="1" t="s">
        <v>7</v>
      </c>
    </row>
    <row r="2" s="74" customFormat="1" spans="1:10">
      <c r="A2" s="2"/>
      <c r="B2" s="3" t="s">
        <v>13</v>
      </c>
      <c r="C2" s="79">
        <v>211027</v>
      </c>
      <c r="D2" s="5"/>
      <c r="F2" s="37" t="s">
        <v>13</v>
      </c>
      <c r="G2" s="5">
        <f>D7</f>
        <v>0.491633771981784</v>
      </c>
      <c r="H2" s="5">
        <f>AVERAGE(G2:G4)</f>
        <v>0.492188169058462</v>
      </c>
      <c r="I2" s="5">
        <f>STDEV(G2:G4)</f>
        <v>0.0354084733037704</v>
      </c>
      <c r="J2" s="5">
        <f>I2/SQRT(COUNT(G2:G4))</f>
        <v>0.0204430915935255</v>
      </c>
    </row>
    <row r="3" s="74" customFormat="1" spans="1:10">
      <c r="A3" s="2"/>
      <c r="B3" s="3" t="s">
        <v>14</v>
      </c>
      <c r="C3" s="79">
        <v>199782</v>
      </c>
      <c r="D3" s="5"/>
      <c r="F3" s="39"/>
      <c r="G3" s="5">
        <f>D17</f>
        <v>0.527870585638989</v>
      </c>
      <c r="H3" s="5"/>
      <c r="I3" s="5"/>
      <c r="J3" s="5"/>
    </row>
    <row r="4" s="74" customFormat="1" spans="1:10">
      <c r="A4" s="2"/>
      <c r="B4" s="3" t="s">
        <v>15</v>
      </c>
      <c r="C4" s="79">
        <v>195855</v>
      </c>
      <c r="D4" s="5"/>
      <c r="F4" s="41"/>
      <c r="G4" s="5">
        <f>D27</f>
        <v>0.457060149554613</v>
      </c>
      <c r="H4" s="5"/>
      <c r="I4" s="5"/>
      <c r="J4" s="5"/>
    </row>
    <row r="5" s="74" customFormat="1" spans="1:10">
      <c r="A5" s="2"/>
      <c r="B5" s="3" t="s">
        <v>16</v>
      </c>
      <c r="C5" s="79">
        <v>202869</v>
      </c>
      <c r="D5" s="5"/>
      <c r="F5" s="37" t="s">
        <v>14</v>
      </c>
      <c r="G5" s="5">
        <f>D8</f>
        <v>0.215559960356789</v>
      </c>
      <c r="H5" s="5">
        <f>AVERAGE(G5:G7)</f>
        <v>0.18297105163121</v>
      </c>
      <c r="I5" s="5">
        <f>STDEV(G5:G7)</f>
        <v>0.0305895702953765</v>
      </c>
      <c r="J5" s="5">
        <f>I5/SQRT(COUNT(G5:G7))</f>
        <v>0.0176608966444306</v>
      </c>
    </row>
    <row r="6" s="74" customFormat="1" spans="1:10">
      <c r="A6" s="2"/>
      <c r="B6" s="77" t="s">
        <v>9</v>
      </c>
      <c r="C6" s="43" t="s">
        <v>18</v>
      </c>
      <c r="D6" s="5"/>
      <c r="F6" s="39"/>
      <c r="G6" s="5">
        <f>D18</f>
        <v>0.178474651426319</v>
      </c>
      <c r="H6" s="5"/>
      <c r="I6" s="5"/>
      <c r="J6" s="5"/>
    </row>
    <row r="7" s="74" customFormat="1" spans="1:10">
      <c r="A7" s="2"/>
      <c r="B7" s="3" t="s">
        <v>13</v>
      </c>
      <c r="C7" s="79">
        <v>103748</v>
      </c>
      <c r="D7" s="5">
        <f>C7/C2</f>
        <v>0.491633771981784</v>
      </c>
      <c r="F7" s="41"/>
      <c r="G7" s="5">
        <f>D28</f>
        <v>0.154878543110522</v>
      </c>
      <c r="H7" s="5"/>
      <c r="I7" s="5"/>
      <c r="J7" s="5"/>
    </row>
    <row r="8" s="74" customFormat="1" spans="1:10">
      <c r="A8" s="2"/>
      <c r="B8" s="3" t="s">
        <v>14</v>
      </c>
      <c r="C8" s="79">
        <v>43065</v>
      </c>
      <c r="D8" s="5">
        <f>C8/C3</f>
        <v>0.215559960356789</v>
      </c>
      <c r="F8" s="37" t="s">
        <v>15</v>
      </c>
      <c r="G8" s="5">
        <f>D9</f>
        <v>0.979847336039417</v>
      </c>
      <c r="H8" s="5">
        <f>AVERAGE(G8:G10)</f>
        <v>1.06198436256013</v>
      </c>
      <c r="I8" s="5">
        <f>STDEV(G8:G10)</f>
        <v>0.0766476335766867</v>
      </c>
      <c r="J8" s="5">
        <f>I8/SQRT(COUNT(G8:G10))</f>
        <v>0.0442525318782479</v>
      </c>
    </row>
    <row r="9" s="74" customFormat="1" spans="1:10">
      <c r="A9" s="2"/>
      <c r="B9" s="3" t="s">
        <v>15</v>
      </c>
      <c r="C9" s="79">
        <v>191908</v>
      </c>
      <c r="D9" s="5">
        <f>C9/C4</f>
        <v>0.979847336039417</v>
      </c>
      <c r="F9" s="39"/>
      <c r="G9" s="5">
        <f>D19</f>
        <v>1.13160092984625</v>
      </c>
      <c r="H9" s="5"/>
      <c r="I9" s="5"/>
      <c r="J9" s="5"/>
    </row>
    <row r="10" s="74" customFormat="1" spans="1:10">
      <c r="A10" s="2"/>
      <c r="B10" s="3" t="s">
        <v>16</v>
      </c>
      <c r="C10" s="79">
        <v>107356</v>
      </c>
      <c r="D10" s="5">
        <f>C10/C5</f>
        <v>0.5291887868526</v>
      </c>
      <c r="F10" s="41"/>
      <c r="G10" s="5">
        <f>D29</f>
        <v>1.07450482179471</v>
      </c>
      <c r="H10" s="5"/>
      <c r="I10" s="5"/>
      <c r="J10" s="5"/>
    </row>
    <row r="11" s="74" customFormat="1" spans="1:10">
      <c r="A11" s="2" t="s">
        <v>20</v>
      </c>
      <c r="B11" s="77" t="s">
        <v>10</v>
      </c>
      <c r="C11" s="43" t="s">
        <v>18</v>
      </c>
      <c r="D11" s="78" t="s">
        <v>19</v>
      </c>
      <c r="F11" s="37" t="s">
        <v>16</v>
      </c>
      <c r="G11" s="5">
        <f>D10</f>
        <v>0.5291887868526</v>
      </c>
      <c r="H11" s="5">
        <f>AVERAGE(G11:G13)</f>
        <v>0.516790063328868</v>
      </c>
      <c r="I11" s="5">
        <f>STDEV(G11:G13)</f>
        <v>0.0637150690811834</v>
      </c>
      <c r="J11" s="5">
        <f>I11/SQRT(COUNT(G11:G13))</f>
        <v>0.0367859122854569</v>
      </c>
    </row>
    <row r="12" s="74" customFormat="1" spans="1:10">
      <c r="A12" s="2"/>
      <c r="B12" s="3" t="s">
        <v>13</v>
      </c>
      <c r="C12" s="79">
        <v>194847</v>
      </c>
      <c r="D12" s="5"/>
      <c r="F12" s="39"/>
      <c r="G12" s="5">
        <f>D20</f>
        <v>0.573394473501946</v>
      </c>
      <c r="H12" s="5"/>
      <c r="I12" s="5"/>
      <c r="J12" s="5"/>
    </row>
    <row r="13" s="74" customFormat="1" spans="1:10">
      <c r="A13" s="2"/>
      <c r="B13" s="3" t="s">
        <v>14</v>
      </c>
      <c r="C13" s="79">
        <v>202970</v>
      </c>
      <c r="D13" s="5"/>
      <c r="F13" s="41"/>
      <c r="G13" s="5">
        <f>D30</f>
        <v>0.447786929632057</v>
      </c>
      <c r="H13" s="5"/>
      <c r="I13" s="5"/>
      <c r="J13" s="5"/>
    </row>
    <row r="14" s="74" customFormat="1" spans="1:7">
      <c r="A14" s="2"/>
      <c r="B14" s="3" t="s">
        <v>15</v>
      </c>
      <c r="C14" s="79">
        <v>209497</v>
      </c>
      <c r="D14" s="5"/>
      <c r="G14" s="76"/>
    </row>
    <row r="15" s="74" customFormat="1" spans="1:7">
      <c r="A15" s="2"/>
      <c r="B15" s="3" t="s">
        <v>16</v>
      </c>
      <c r="C15" s="79">
        <v>209355</v>
      </c>
      <c r="D15" s="5"/>
      <c r="G15" s="76"/>
    </row>
    <row r="16" s="74" customFormat="1" spans="1:7">
      <c r="A16" s="2"/>
      <c r="B16" s="77" t="s">
        <v>9</v>
      </c>
      <c r="C16" s="43" t="s">
        <v>18</v>
      </c>
      <c r="D16" s="5"/>
      <c r="G16" s="76"/>
    </row>
    <row r="17" s="74" customFormat="1" spans="1:7">
      <c r="A17" s="2"/>
      <c r="B17" s="3" t="s">
        <v>13</v>
      </c>
      <c r="C17" s="79">
        <v>102854</v>
      </c>
      <c r="D17" s="5">
        <f t="shared" ref="D17:D20" si="0">C17/C12</f>
        <v>0.527870585638989</v>
      </c>
      <c r="G17" s="76"/>
    </row>
    <row r="18" s="74" customFormat="1" spans="1:7">
      <c r="A18" s="2"/>
      <c r="B18" s="3" t="s">
        <v>14</v>
      </c>
      <c r="C18" s="79">
        <v>36225</v>
      </c>
      <c r="D18" s="5">
        <f t="shared" si="0"/>
        <v>0.178474651426319</v>
      </c>
      <c r="G18" s="76"/>
    </row>
    <row r="19" s="74" customFormat="1" spans="1:7">
      <c r="A19" s="2"/>
      <c r="B19" s="3" t="s">
        <v>15</v>
      </c>
      <c r="C19" s="79">
        <v>237067</v>
      </c>
      <c r="D19" s="5">
        <f t="shared" si="0"/>
        <v>1.13160092984625</v>
      </c>
      <c r="G19" s="76"/>
    </row>
    <row r="20" s="74" customFormat="1" spans="1:7">
      <c r="A20" s="2"/>
      <c r="B20" s="3" t="s">
        <v>16</v>
      </c>
      <c r="C20" s="79">
        <v>120043</v>
      </c>
      <c r="D20" s="5">
        <f t="shared" si="0"/>
        <v>0.573394473501946</v>
      </c>
      <c r="G20" s="76"/>
    </row>
    <row r="21" s="74" customFormat="1" spans="1:7">
      <c r="A21" s="2" t="s">
        <v>21</v>
      </c>
      <c r="B21" s="77" t="s">
        <v>10</v>
      </c>
      <c r="C21" s="43" t="s">
        <v>18</v>
      </c>
      <c r="D21" s="78" t="s">
        <v>19</v>
      </c>
      <c r="G21" s="76"/>
    </row>
    <row r="22" s="74" customFormat="1" spans="1:7">
      <c r="A22" s="2"/>
      <c r="B22" s="3" t="s">
        <v>13</v>
      </c>
      <c r="C22" s="79">
        <v>201398</v>
      </c>
      <c r="D22" s="5"/>
      <c r="G22" s="76"/>
    </row>
    <row r="23" s="74" customFormat="1" spans="1:7">
      <c r="A23" s="2"/>
      <c r="B23" s="3" t="s">
        <v>14</v>
      </c>
      <c r="C23" s="79">
        <v>202294</v>
      </c>
      <c r="D23" s="5"/>
      <c r="G23" s="76"/>
    </row>
    <row r="24" s="74" customFormat="1" spans="1:7">
      <c r="A24" s="2"/>
      <c r="B24" s="3" t="s">
        <v>15</v>
      </c>
      <c r="C24" s="79">
        <v>203866</v>
      </c>
      <c r="D24" s="5"/>
      <c r="G24" s="76"/>
    </row>
    <row r="25" s="74" customFormat="1" spans="1:7">
      <c r="A25" s="2"/>
      <c r="B25" s="3" t="s">
        <v>16</v>
      </c>
      <c r="C25" s="79">
        <v>210522</v>
      </c>
      <c r="D25" s="5"/>
      <c r="G25" s="76"/>
    </row>
    <row r="26" s="74" customFormat="1" spans="1:7">
      <c r="A26" s="2"/>
      <c r="B26" s="77" t="s">
        <v>9</v>
      </c>
      <c r="C26" s="43" t="s">
        <v>18</v>
      </c>
      <c r="D26" s="5"/>
      <c r="G26" s="76"/>
    </row>
    <row r="27" s="74" customFormat="1" spans="1:7">
      <c r="A27" s="2"/>
      <c r="B27" s="3" t="s">
        <v>13</v>
      </c>
      <c r="C27" s="79">
        <v>92051</v>
      </c>
      <c r="D27" s="5">
        <f t="shared" ref="D27:D30" si="1">C27/C22</f>
        <v>0.457060149554613</v>
      </c>
      <c r="G27" s="76"/>
    </row>
    <row r="28" s="74" customFormat="1" spans="1:7">
      <c r="A28" s="2"/>
      <c r="B28" s="3" t="s">
        <v>14</v>
      </c>
      <c r="C28" s="79">
        <v>31331</v>
      </c>
      <c r="D28" s="5">
        <f t="shared" si="1"/>
        <v>0.154878543110522</v>
      </c>
      <c r="G28" s="76"/>
    </row>
    <row r="29" s="74" customFormat="1" spans="1:7">
      <c r="A29" s="2"/>
      <c r="B29" s="3" t="s">
        <v>15</v>
      </c>
      <c r="C29" s="79">
        <v>219055</v>
      </c>
      <c r="D29" s="5">
        <f t="shared" si="1"/>
        <v>1.07450482179471</v>
      </c>
      <c r="G29" s="76"/>
    </row>
    <row r="30" s="74" customFormat="1" spans="1:7">
      <c r="A30" s="2"/>
      <c r="B30" s="3" t="s">
        <v>16</v>
      </c>
      <c r="C30" s="79">
        <v>94269</v>
      </c>
      <c r="D30" s="5">
        <f t="shared" si="1"/>
        <v>0.447786929632057</v>
      </c>
      <c r="G30" s="76"/>
    </row>
  </sheetData>
  <mergeCells count="19">
    <mergeCell ref="A1:A10"/>
    <mergeCell ref="A11:A20"/>
    <mergeCell ref="A21:A30"/>
    <mergeCell ref="F2:F4"/>
    <mergeCell ref="F5:F7"/>
    <mergeCell ref="F8:F10"/>
    <mergeCell ref="F11:F13"/>
    <mergeCell ref="H2:H4"/>
    <mergeCell ref="H5:H7"/>
    <mergeCell ref="H8:H10"/>
    <mergeCell ref="H11:H13"/>
    <mergeCell ref="I2:I4"/>
    <mergeCell ref="I5:I7"/>
    <mergeCell ref="I8:I10"/>
    <mergeCell ref="I11:I13"/>
    <mergeCell ref="J2:J4"/>
    <mergeCell ref="J5:J7"/>
    <mergeCell ref="J8:J10"/>
    <mergeCell ref="J11:J13"/>
  </mergeCells>
  <pageMargins left="0.7" right="0.7" top="0.75" bottom="0.75" header="0.3" footer="0.3"/>
  <pageSetup paperSize="9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5"/>
  <sheetViews>
    <sheetView workbookViewId="0">
      <selection activeCell="M16" sqref="M16"/>
    </sheetView>
  </sheetViews>
  <sheetFormatPr defaultColWidth="9" defaultRowHeight="13.5" outlineLevelCol="7"/>
  <sheetData>
    <row r="1" ht="15" spans="2:8">
      <c r="B1" s="1" t="s">
        <v>12</v>
      </c>
      <c r="C1" s="1" t="s">
        <v>24</v>
      </c>
      <c r="D1" s="1"/>
      <c r="E1" s="2"/>
      <c r="F1" s="1" t="s">
        <v>5</v>
      </c>
      <c r="G1" s="1" t="s">
        <v>6</v>
      </c>
      <c r="H1" s="1" t="s">
        <v>7</v>
      </c>
    </row>
    <row r="2" ht="15" spans="2:8">
      <c r="B2" s="2" t="s">
        <v>43</v>
      </c>
      <c r="C2" s="37">
        <v>0</v>
      </c>
      <c r="D2" s="3">
        <v>413</v>
      </c>
      <c r="E2" s="5">
        <f>D2/D$2</f>
        <v>1</v>
      </c>
      <c r="F2" s="38">
        <f>AVERAGE(E2:E4)</f>
        <v>0.988700564971751</v>
      </c>
      <c r="G2" s="38">
        <f>STDEV(E2:E4)</f>
        <v>0.121460211679146</v>
      </c>
      <c r="H2" s="5">
        <f>G2/SQRT(COUNT(E2:E4))</f>
        <v>0.0701250859087839</v>
      </c>
    </row>
    <row r="3" ht="15" spans="2:8">
      <c r="B3" s="2"/>
      <c r="C3" s="39"/>
      <c r="D3" s="3">
        <v>456</v>
      </c>
      <c r="E3" s="5">
        <f>D3/D$2</f>
        <v>1.10411622276029</v>
      </c>
      <c r="F3" s="40"/>
      <c r="G3" s="40"/>
      <c r="H3" s="5"/>
    </row>
    <row r="4" ht="15" spans="2:8">
      <c r="B4" s="2"/>
      <c r="C4" s="41"/>
      <c r="D4" s="3">
        <v>356</v>
      </c>
      <c r="E4" s="5">
        <f>D4/D$2</f>
        <v>0.861985472154964</v>
      </c>
      <c r="F4" s="42"/>
      <c r="G4" s="42"/>
      <c r="H4" s="5"/>
    </row>
    <row r="5" ht="15" spans="2:8">
      <c r="B5" s="2"/>
      <c r="C5" s="37">
        <v>2</v>
      </c>
      <c r="D5" s="3">
        <v>300</v>
      </c>
      <c r="E5" s="5">
        <f>D5/D$2</f>
        <v>0.726392251815981</v>
      </c>
      <c r="F5" s="38">
        <f>AVERAGE(E5:E7)</f>
        <v>0.707828894269572</v>
      </c>
      <c r="G5" s="38">
        <f>STDEV(E5:E7)</f>
        <v>0.0732153638171209</v>
      </c>
      <c r="H5" s="5">
        <f>G5/SQRT(COUNT(E5:E7))</f>
        <v>0.0422709100086312</v>
      </c>
    </row>
    <row r="6" ht="15" spans="2:8">
      <c r="B6" s="2"/>
      <c r="C6" s="39"/>
      <c r="D6" s="3">
        <v>259</v>
      </c>
      <c r="E6" s="5">
        <f>D6/D$2</f>
        <v>0.627118644067797</v>
      </c>
      <c r="F6" s="40"/>
      <c r="G6" s="40"/>
      <c r="H6" s="5"/>
    </row>
    <row r="7" ht="15" spans="2:8">
      <c r="B7" s="2"/>
      <c r="C7" s="41"/>
      <c r="D7" s="3">
        <v>318</v>
      </c>
      <c r="E7" s="5">
        <f>D7/D$2</f>
        <v>0.76997578692494</v>
      </c>
      <c r="F7" s="42"/>
      <c r="G7" s="42"/>
      <c r="H7" s="5"/>
    </row>
    <row r="8" ht="15" spans="2:8">
      <c r="B8" s="2"/>
      <c r="C8" s="37">
        <v>4</v>
      </c>
      <c r="D8" s="3">
        <v>266</v>
      </c>
      <c r="E8" s="5">
        <f>D8/D$2</f>
        <v>0.644067796610169</v>
      </c>
      <c r="F8" s="38">
        <f>AVERAGE(E8:E10)</f>
        <v>0.588377723970944</v>
      </c>
      <c r="G8" s="38">
        <f>STDEV(E8:E10)</f>
        <v>0.0802691741125945</v>
      </c>
      <c r="H8" s="5">
        <f>G8/SQRT(COUNT(E8:E10))</f>
        <v>0.0463434292815354</v>
      </c>
    </row>
    <row r="9" ht="15" spans="2:8">
      <c r="B9" s="2"/>
      <c r="C9" s="39"/>
      <c r="D9" s="3">
        <v>205</v>
      </c>
      <c r="E9" s="5">
        <f>D9/D$2</f>
        <v>0.49636803874092</v>
      </c>
      <c r="F9" s="40"/>
      <c r="G9" s="40"/>
      <c r="H9" s="5"/>
    </row>
    <row r="10" ht="15" spans="2:8">
      <c r="B10" s="2"/>
      <c r="C10" s="41"/>
      <c r="D10" s="3">
        <v>258</v>
      </c>
      <c r="E10" s="5">
        <f>D10/D$2</f>
        <v>0.624697336561743</v>
      </c>
      <c r="F10" s="42"/>
      <c r="G10" s="42"/>
      <c r="H10" s="5"/>
    </row>
    <row r="11" ht="15" spans="2:8">
      <c r="B11" s="2"/>
      <c r="C11" s="37">
        <v>6</v>
      </c>
      <c r="D11" s="3">
        <v>63</v>
      </c>
      <c r="E11" s="5">
        <f>D11/D$2</f>
        <v>0.152542372881356</v>
      </c>
      <c r="F11" s="38">
        <f>AVERAGE(E11:E13)</f>
        <v>0.175948345439871</v>
      </c>
      <c r="G11" s="38">
        <f>STDEV(E11:E13)</f>
        <v>0.0306592734676716</v>
      </c>
      <c r="H11" s="5">
        <f>G11/SQRT(COUNT(E11:E13))</f>
        <v>0.0177011397897186</v>
      </c>
    </row>
    <row r="12" ht="15" spans="2:8">
      <c r="B12" s="2"/>
      <c r="C12" s="39"/>
      <c r="D12" s="3">
        <v>87</v>
      </c>
      <c r="E12" s="5">
        <f>D12/D$2</f>
        <v>0.210653753026634</v>
      </c>
      <c r="F12" s="40"/>
      <c r="G12" s="40"/>
      <c r="H12" s="5"/>
    </row>
    <row r="13" ht="15" spans="2:8">
      <c r="B13" s="2"/>
      <c r="C13" s="41"/>
      <c r="D13" s="3">
        <v>68</v>
      </c>
      <c r="E13" s="5">
        <f>D13/D$2</f>
        <v>0.164648910411622</v>
      </c>
      <c r="F13" s="42"/>
      <c r="G13" s="42"/>
      <c r="H13" s="5"/>
    </row>
    <row r="14" ht="15" spans="2:8">
      <c r="B14" s="2" t="s">
        <v>44</v>
      </c>
      <c r="C14" s="37">
        <v>0</v>
      </c>
      <c r="D14" s="3">
        <v>365</v>
      </c>
      <c r="E14" s="5">
        <f t="shared" ref="E14:E25" si="0">D14/D$14</f>
        <v>1</v>
      </c>
      <c r="F14" s="38">
        <f>AVERAGE(E14:E16)</f>
        <v>0.999086757990868</v>
      </c>
      <c r="G14" s="38">
        <f>STDEV(E14:E16)</f>
        <v>0.0479517281929683</v>
      </c>
      <c r="H14" s="5">
        <f>G14/SQRT(COUNT(E14:E16))</f>
        <v>0.027684943180318</v>
      </c>
    </row>
    <row r="15" ht="15" spans="2:8">
      <c r="B15" s="2"/>
      <c r="C15" s="39"/>
      <c r="D15" s="3">
        <v>347</v>
      </c>
      <c r="E15" s="5">
        <f t="shared" si="0"/>
        <v>0.950684931506849</v>
      </c>
      <c r="F15" s="40"/>
      <c r="G15" s="40"/>
      <c r="H15" s="5"/>
    </row>
    <row r="16" ht="15" spans="2:8">
      <c r="B16" s="2"/>
      <c r="C16" s="41"/>
      <c r="D16" s="3">
        <v>382</v>
      </c>
      <c r="E16" s="5">
        <f t="shared" si="0"/>
        <v>1.04657534246575</v>
      </c>
      <c r="F16" s="42"/>
      <c r="G16" s="42"/>
      <c r="H16" s="5"/>
    </row>
    <row r="17" ht="15" spans="2:8">
      <c r="B17" s="2"/>
      <c r="C17" s="37">
        <v>2</v>
      </c>
      <c r="D17" s="3">
        <v>353</v>
      </c>
      <c r="E17" s="5">
        <f t="shared" si="0"/>
        <v>0.967123287671233</v>
      </c>
      <c r="F17" s="38">
        <f>AVERAGE(E17:E19)</f>
        <v>0.972602739726027</v>
      </c>
      <c r="G17" s="38">
        <f>STDEV(E17:E19)</f>
        <v>0.0768589596663317</v>
      </c>
      <c r="H17" s="5">
        <f>G17/SQRT(COUNT(E17:E19))</f>
        <v>0.0443745410529912</v>
      </c>
    </row>
    <row r="18" ht="15" spans="2:8">
      <c r="B18" s="2"/>
      <c r="C18" s="39"/>
      <c r="D18" s="3">
        <v>384</v>
      </c>
      <c r="E18" s="5">
        <f t="shared" si="0"/>
        <v>1.05205479452055</v>
      </c>
      <c r="F18" s="40"/>
      <c r="G18" s="40"/>
      <c r="H18" s="5"/>
    </row>
    <row r="19" ht="15" spans="2:8">
      <c r="B19" s="2"/>
      <c r="C19" s="41"/>
      <c r="D19" s="3">
        <v>328</v>
      </c>
      <c r="E19" s="5">
        <f t="shared" si="0"/>
        <v>0.898630136986301</v>
      </c>
      <c r="F19" s="42"/>
      <c r="G19" s="42"/>
      <c r="H19" s="5"/>
    </row>
    <row r="20" ht="15" spans="2:8">
      <c r="B20" s="2"/>
      <c r="C20" s="37">
        <v>4</v>
      </c>
      <c r="D20" s="3">
        <v>340</v>
      </c>
      <c r="E20" s="5">
        <f t="shared" si="0"/>
        <v>0.931506849315068</v>
      </c>
      <c r="F20" s="38">
        <f>AVERAGE(E20:E22)</f>
        <v>0.957077625570776</v>
      </c>
      <c r="G20" s="38">
        <f>STDEV(E20:E22)</f>
        <v>0.103760529953136</v>
      </c>
      <c r="H20" s="5">
        <f>G20/SQRT(COUNT(E20:E22))</f>
        <v>0.0599061698997013</v>
      </c>
    </row>
    <row r="21" ht="15" spans="2:8">
      <c r="B21" s="2"/>
      <c r="C21" s="39"/>
      <c r="D21" s="3">
        <v>317</v>
      </c>
      <c r="E21" s="5">
        <f t="shared" si="0"/>
        <v>0.868493150684931</v>
      </c>
      <c r="F21" s="40"/>
      <c r="G21" s="40"/>
      <c r="H21" s="5"/>
    </row>
    <row r="22" ht="15" spans="2:8">
      <c r="B22" s="2"/>
      <c r="C22" s="41"/>
      <c r="D22" s="3">
        <v>391</v>
      </c>
      <c r="E22" s="5">
        <f t="shared" si="0"/>
        <v>1.07123287671233</v>
      </c>
      <c r="F22" s="42"/>
      <c r="G22" s="42"/>
      <c r="H22" s="5"/>
    </row>
    <row r="23" ht="15" spans="2:8">
      <c r="B23" s="2"/>
      <c r="C23" s="37">
        <v>6</v>
      </c>
      <c r="D23" s="3">
        <v>381</v>
      </c>
      <c r="E23" s="5">
        <f t="shared" si="0"/>
        <v>1.04383561643836</v>
      </c>
      <c r="F23" s="38">
        <f>AVERAGE(E23:E25)</f>
        <v>0.947945205479452</v>
      </c>
      <c r="G23" s="38">
        <f>STDEV(E23:E25)</f>
        <v>0.0909077261536277</v>
      </c>
      <c r="H23" s="5">
        <f>G23/SQRT(COUNT(E23:E25))</f>
        <v>0.0524856001662138</v>
      </c>
    </row>
    <row r="24" ht="15" spans="2:8">
      <c r="B24" s="2"/>
      <c r="C24" s="39"/>
      <c r="D24" s="3">
        <v>342</v>
      </c>
      <c r="E24" s="5">
        <f t="shared" si="0"/>
        <v>0.936986301369863</v>
      </c>
      <c r="F24" s="40"/>
      <c r="G24" s="40"/>
      <c r="H24" s="5"/>
    </row>
    <row r="25" ht="15" spans="2:8">
      <c r="B25" s="2"/>
      <c r="C25" s="41"/>
      <c r="D25" s="3">
        <v>315</v>
      </c>
      <c r="E25" s="5">
        <f t="shared" si="0"/>
        <v>0.863013698630137</v>
      </c>
      <c r="F25" s="42"/>
      <c r="G25" s="42"/>
      <c r="H25" s="5"/>
    </row>
  </sheetData>
  <mergeCells count="34">
    <mergeCell ref="B2:B13"/>
    <mergeCell ref="B14:B25"/>
    <mergeCell ref="C2:C4"/>
    <mergeCell ref="C5:C7"/>
    <mergeCell ref="C8:C10"/>
    <mergeCell ref="C11:C13"/>
    <mergeCell ref="C14:C16"/>
    <mergeCell ref="C17:C19"/>
    <mergeCell ref="C20:C22"/>
    <mergeCell ref="C23:C25"/>
    <mergeCell ref="F2:F4"/>
    <mergeCell ref="F5:F7"/>
    <mergeCell ref="F8:F10"/>
    <mergeCell ref="F11:F13"/>
    <mergeCell ref="F14:F16"/>
    <mergeCell ref="F17:F19"/>
    <mergeCell ref="F20:F22"/>
    <mergeCell ref="F23:F25"/>
    <mergeCell ref="G2:G4"/>
    <mergeCell ref="G5:G7"/>
    <mergeCell ref="G8:G10"/>
    <mergeCell ref="G11:G13"/>
    <mergeCell ref="G14:G16"/>
    <mergeCell ref="G17:G19"/>
    <mergeCell ref="G20:G22"/>
    <mergeCell ref="G23:G25"/>
    <mergeCell ref="H2:H4"/>
    <mergeCell ref="H5:H7"/>
    <mergeCell ref="H8:H10"/>
    <mergeCell ref="H11:H13"/>
    <mergeCell ref="H14:H16"/>
    <mergeCell ref="H17:H19"/>
    <mergeCell ref="H20:H22"/>
    <mergeCell ref="H23:H25"/>
  </mergeCells>
  <pageMargins left="0.75" right="0.75" top="1" bottom="1" header="0.5" footer="0.5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5"/>
  <sheetViews>
    <sheetView workbookViewId="0">
      <selection activeCell="Z54" sqref="Z54"/>
    </sheetView>
  </sheetViews>
  <sheetFormatPr defaultColWidth="9" defaultRowHeight="13.5" outlineLevelCol="7"/>
  <sheetData>
    <row r="1" ht="15" spans="2:8">
      <c r="B1" s="1" t="s">
        <v>12</v>
      </c>
      <c r="C1" s="1" t="s">
        <v>24</v>
      </c>
      <c r="D1" s="1"/>
      <c r="E1" s="2"/>
      <c r="F1" s="1" t="s">
        <v>5</v>
      </c>
      <c r="G1" s="1" t="s">
        <v>6</v>
      </c>
      <c r="H1" s="1" t="s">
        <v>7</v>
      </c>
    </row>
    <row r="2" ht="15" spans="2:8">
      <c r="B2" s="2" t="s">
        <v>43</v>
      </c>
      <c r="C2" s="37">
        <v>0</v>
      </c>
      <c r="D2" s="3">
        <v>246</v>
      </c>
      <c r="E2" s="5">
        <f>D2/D$2</f>
        <v>1</v>
      </c>
      <c r="F2" s="38">
        <f>AVERAGE(E2:E4)</f>
        <v>0.970189701897019</v>
      </c>
      <c r="G2" s="38">
        <f>STDEV(E2:E4)</f>
        <v>0.0969947434589338</v>
      </c>
      <c r="H2" s="5">
        <f>G2/SQRT(COUNT(E2:E4))</f>
        <v>0.0559999412459941</v>
      </c>
    </row>
    <row r="3" ht="15" spans="2:8">
      <c r="B3" s="2"/>
      <c r="C3" s="39"/>
      <c r="D3" s="3">
        <v>212</v>
      </c>
      <c r="E3" s="5">
        <f>D3/D$2</f>
        <v>0.861788617886179</v>
      </c>
      <c r="F3" s="40"/>
      <c r="G3" s="40"/>
      <c r="H3" s="5"/>
    </row>
    <row r="4" ht="15" spans="2:8">
      <c r="B4" s="2"/>
      <c r="C4" s="41"/>
      <c r="D4" s="3">
        <v>258</v>
      </c>
      <c r="E4" s="5">
        <f>D4/D$2</f>
        <v>1.04878048780488</v>
      </c>
      <c r="F4" s="42"/>
      <c r="G4" s="42"/>
      <c r="H4" s="5"/>
    </row>
    <row r="5" ht="15" spans="2:8">
      <c r="B5" s="2"/>
      <c r="C5" s="37">
        <v>2</v>
      </c>
      <c r="D5" s="3">
        <v>152</v>
      </c>
      <c r="E5" s="5">
        <f>D5/D$2</f>
        <v>0.617886178861789</v>
      </c>
      <c r="F5" s="38">
        <f>AVERAGE(E5:E7)</f>
        <v>0.567750677506775</v>
      </c>
      <c r="G5" s="38">
        <f>STDEV(E5:E7)</f>
        <v>0.0765192840297859</v>
      </c>
      <c r="H5" s="5">
        <f>G5/SQRT(COUNT(E5:E7))</f>
        <v>0.0441784292327943</v>
      </c>
    </row>
    <row r="6" ht="15" spans="2:8">
      <c r="B6" s="2"/>
      <c r="C6" s="39"/>
      <c r="D6" s="3">
        <v>149</v>
      </c>
      <c r="E6" s="5">
        <f>D6/D$2</f>
        <v>0.605691056910569</v>
      </c>
      <c r="F6" s="40"/>
      <c r="G6" s="40"/>
      <c r="H6" s="5"/>
    </row>
    <row r="7" ht="15" spans="2:8">
      <c r="B7" s="2"/>
      <c r="C7" s="41"/>
      <c r="D7" s="3">
        <v>118</v>
      </c>
      <c r="E7" s="5">
        <f>D7/D$2</f>
        <v>0.479674796747967</v>
      </c>
      <c r="F7" s="42"/>
      <c r="G7" s="42"/>
      <c r="H7" s="5"/>
    </row>
    <row r="8" ht="15" spans="2:8">
      <c r="B8" s="2"/>
      <c r="C8" s="37">
        <v>4</v>
      </c>
      <c r="D8" s="3">
        <v>157</v>
      </c>
      <c r="E8" s="5">
        <f>D8/D$2</f>
        <v>0.638211382113821</v>
      </c>
      <c r="F8" s="38">
        <f>AVERAGE(E8:E10)</f>
        <v>0.55420054200542</v>
      </c>
      <c r="G8" s="38">
        <f>STDEV(E8:E10)</f>
        <v>0.0767349329797711</v>
      </c>
      <c r="H8" s="5">
        <f>G8/SQRT(COUNT(E8:E10))</f>
        <v>0.0443029342121187</v>
      </c>
    </row>
    <row r="9" ht="15" spans="2:8">
      <c r="B9" s="2"/>
      <c r="C9" s="39"/>
      <c r="D9" s="3">
        <v>132</v>
      </c>
      <c r="E9" s="5">
        <f>D9/D$2</f>
        <v>0.536585365853659</v>
      </c>
      <c r="F9" s="40"/>
      <c r="G9" s="40"/>
      <c r="H9" s="5"/>
    </row>
    <row r="10" ht="15" spans="2:8">
      <c r="B10" s="2"/>
      <c r="C10" s="41"/>
      <c r="D10" s="3">
        <v>120</v>
      </c>
      <c r="E10" s="5">
        <f>D10/D$2</f>
        <v>0.48780487804878</v>
      </c>
      <c r="F10" s="42"/>
      <c r="G10" s="42"/>
      <c r="H10" s="5"/>
    </row>
    <row r="11" ht="15" spans="2:8">
      <c r="B11" s="2"/>
      <c r="C11" s="37">
        <v>6</v>
      </c>
      <c r="D11" s="3">
        <v>31</v>
      </c>
      <c r="E11" s="5">
        <f>D11/D$2</f>
        <v>0.126016260162602</v>
      </c>
      <c r="F11" s="38">
        <f>AVERAGE(E11:E13)</f>
        <v>0.157181571815718</v>
      </c>
      <c r="G11" s="38">
        <f>STDEV(E11:E13)</f>
        <v>0.0305103800791266</v>
      </c>
      <c r="H11" s="5">
        <f>G11/SQRT(COUNT(E11:E13))</f>
        <v>0.0176151761517615</v>
      </c>
    </row>
    <row r="12" ht="15" spans="2:8">
      <c r="B12" s="2"/>
      <c r="C12" s="39"/>
      <c r="D12" s="3">
        <v>39</v>
      </c>
      <c r="E12" s="5">
        <f>D12/D$2</f>
        <v>0.158536585365854</v>
      </c>
      <c r="F12" s="40"/>
      <c r="G12" s="40"/>
      <c r="H12" s="5"/>
    </row>
    <row r="13" ht="15" spans="2:8">
      <c r="B13" s="2"/>
      <c r="C13" s="41"/>
      <c r="D13" s="3">
        <v>46</v>
      </c>
      <c r="E13" s="5">
        <f>D13/D$2</f>
        <v>0.186991869918699</v>
      </c>
      <c r="F13" s="42"/>
      <c r="G13" s="42"/>
      <c r="H13" s="5"/>
    </row>
    <row r="14" ht="15" spans="2:8">
      <c r="B14" s="2" t="s">
        <v>44</v>
      </c>
      <c r="C14" s="37">
        <v>0</v>
      </c>
      <c r="D14" s="3">
        <v>241</v>
      </c>
      <c r="E14" s="5">
        <f t="shared" ref="E14:E25" si="0">D14/D$14</f>
        <v>1</v>
      </c>
      <c r="F14" s="38">
        <f>AVERAGE(E14:E16)</f>
        <v>0.993084370677732</v>
      </c>
      <c r="G14" s="38">
        <f>STDEV(E14:E16)</f>
        <v>0.122553068990476</v>
      </c>
      <c r="H14" s="5">
        <f>G14/SQRT(COUNT(E14:E16))</f>
        <v>0.0707560473716662</v>
      </c>
    </row>
    <row r="15" ht="15" spans="2:8">
      <c r="B15" s="2"/>
      <c r="C15" s="39"/>
      <c r="D15" s="3">
        <v>209</v>
      </c>
      <c r="E15" s="5">
        <f t="shared" si="0"/>
        <v>0.867219917012448</v>
      </c>
      <c r="F15" s="40"/>
      <c r="G15" s="40"/>
      <c r="H15" s="5"/>
    </row>
    <row r="16" ht="15" spans="2:8">
      <c r="B16" s="2"/>
      <c r="C16" s="41"/>
      <c r="D16" s="3">
        <v>268</v>
      </c>
      <c r="E16" s="5">
        <f t="shared" si="0"/>
        <v>1.11203319502075</v>
      </c>
      <c r="F16" s="42"/>
      <c r="G16" s="42"/>
      <c r="H16" s="5"/>
    </row>
    <row r="17" ht="15" spans="2:8">
      <c r="B17" s="2"/>
      <c r="C17" s="37">
        <v>2</v>
      </c>
      <c r="D17" s="3">
        <v>257</v>
      </c>
      <c r="E17" s="5">
        <f t="shared" si="0"/>
        <v>1.06639004149378</v>
      </c>
      <c r="F17" s="38">
        <f>AVERAGE(E17:E19)</f>
        <v>0.97372060857538</v>
      </c>
      <c r="G17" s="38">
        <f>STDEV(E17:E19)</f>
        <v>0.082397626603632</v>
      </c>
      <c r="H17" s="5">
        <f>G17/SQRT(COUNT(E17:E19))</f>
        <v>0.0475722919001932</v>
      </c>
    </row>
    <row r="18" ht="15" spans="2:8">
      <c r="B18" s="2"/>
      <c r="C18" s="39"/>
      <c r="D18" s="3">
        <v>228</v>
      </c>
      <c r="E18" s="5">
        <f t="shared" si="0"/>
        <v>0.946058091286307</v>
      </c>
      <c r="F18" s="40"/>
      <c r="G18" s="40"/>
      <c r="H18" s="5"/>
    </row>
    <row r="19" ht="15" spans="2:8">
      <c r="B19" s="2"/>
      <c r="C19" s="41"/>
      <c r="D19" s="3">
        <v>219</v>
      </c>
      <c r="E19" s="5">
        <f t="shared" si="0"/>
        <v>0.908713692946058</v>
      </c>
      <c r="F19" s="42"/>
      <c r="G19" s="42"/>
      <c r="H19" s="5"/>
    </row>
    <row r="20" ht="15" spans="2:8">
      <c r="B20" s="2"/>
      <c r="C20" s="37">
        <v>4</v>
      </c>
      <c r="D20" s="3">
        <v>197</v>
      </c>
      <c r="E20" s="5">
        <f t="shared" si="0"/>
        <v>0.817427385892116</v>
      </c>
      <c r="F20" s="38">
        <f>AVERAGE(E20:E22)</f>
        <v>0.827109266943292</v>
      </c>
      <c r="G20" s="38">
        <f>STDEV(E20:E22)</f>
        <v>0.0813461463487281</v>
      </c>
      <c r="H20" s="5">
        <f>G20/SQRT(COUNT(E20:E22))</f>
        <v>0.0469652194919769</v>
      </c>
    </row>
    <row r="21" ht="15" spans="2:8">
      <c r="B21" s="2"/>
      <c r="C21" s="39"/>
      <c r="D21" s="3">
        <v>181</v>
      </c>
      <c r="E21" s="5">
        <f t="shared" si="0"/>
        <v>0.75103734439834</v>
      </c>
      <c r="F21" s="40"/>
      <c r="G21" s="40"/>
      <c r="H21" s="5"/>
    </row>
    <row r="22" ht="15" spans="2:8">
      <c r="B22" s="2"/>
      <c r="C22" s="41"/>
      <c r="D22" s="3">
        <v>220</v>
      </c>
      <c r="E22" s="5">
        <f t="shared" si="0"/>
        <v>0.912863070539419</v>
      </c>
      <c r="F22" s="42"/>
      <c r="G22" s="42"/>
      <c r="H22" s="5"/>
    </row>
    <row r="23" ht="15" spans="2:8">
      <c r="B23" s="2"/>
      <c r="C23" s="37">
        <v>6</v>
      </c>
      <c r="D23" s="3">
        <v>188</v>
      </c>
      <c r="E23" s="5">
        <f t="shared" si="0"/>
        <v>0.780082987551867</v>
      </c>
      <c r="F23" s="38">
        <f>AVERAGE(E23:E25)</f>
        <v>0.759336099585062</v>
      </c>
      <c r="G23" s="38">
        <f>STDEV(E23:E25)</f>
        <v>0.0869391155176638</v>
      </c>
      <c r="H23" s="5">
        <f>G23/SQRT(COUNT(E23:E25))</f>
        <v>0.0501943217472312</v>
      </c>
    </row>
    <row r="24" ht="15" spans="2:8">
      <c r="B24" s="2"/>
      <c r="C24" s="39"/>
      <c r="D24" s="3">
        <v>160</v>
      </c>
      <c r="E24" s="5">
        <f t="shared" si="0"/>
        <v>0.663900414937759</v>
      </c>
      <c r="F24" s="40"/>
      <c r="G24" s="40"/>
      <c r="H24" s="5"/>
    </row>
    <row r="25" ht="15" spans="2:8">
      <c r="B25" s="2"/>
      <c r="C25" s="41"/>
      <c r="D25" s="3">
        <v>201</v>
      </c>
      <c r="E25" s="5">
        <f t="shared" si="0"/>
        <v>0.83402489626556</v>
      </c>
      <c r="F25" s="42"/>
      <c r="G25" s="42"/>
      <c r="H25" s="5"/>
    </row>
  </sheetData>
  <mergeCells count="34">
    <mergeCell ref="B2:B13"/>
    <mergeCell ref="B14:B25"/>
    <mergeCell ref="C2:C4"/>
    <mergeCell ref="C5:C7"/>
    <mergeCell ref="C8:C10"/>
    <mergeCell ref="C11:C13"/>
    <mergeCell ref="C14:C16"/>
    <mergeCell ref="C17:C19"/>
    <mergeCell ref="C20:C22"/>
    <mergeCell ref="C23:C25"/>
    <mergeCell ref="F2:F4"/>
    <mergeCell ref="F5:F7"/>
    <mergeCell ref="F8:F10"/>
    <mergeCell ref="F11:F13"/>
    <mergeCell ref="F14:F16"/>
    <mergeCell ref="F17:F19"/>
    <mergeCell ref="F20:F22"/>
    <mergeCell ref="F23:F25"/>
    <mergeCell ref="G2:G4"/>
    <mergeCell ref="G5:G7"/>
    <mergeCell ref="G8:G10"/>
    <mergeCell ref="G11:G13"/>
    <mergeCell ref="G14:G16"/>
    <mergeCell ref="G17:G19"/>
    <mergeCell ref="G20:G22"/>
    <mergeCell ref="G23:G25"/>
    <mergeCell ref="H2:H4"/>
    <mergeCell ref="H5:H7"/>
    <mergeCell ref="H8:H10"/>
    <mergeCell ref="H11:H13"/>
    <mergeCell ref="H14:H16"/>
    <mergeCell ref="H17:H19"/>
    <mergeCell ref="H20:H22"/>
    <mergeCell ref="H23:H25"/>
  </mergeCells>
  <pageMargins left="0.75" right="0.75" top="1" bottom="1" header="0.5" footer="0.5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7"/>
  <sheetViews>
    <sheetView workbookViewId="0">
      <selection activeCell="Z58" sqref="Z58"/>
    </sheetView>
  </sheetViews>
  <sheetFormatPr defaultColWidth="9" defaultRowHeight="13.5" outlineLevelRow="6" outlineLevelCol="5"/>
  <cols>
    <col min="4" max="4" width="14.125" customWidth="1"/>
    <col min="5" max="6" width="14.125"/>
  </cols>
  <sheetData>
    <row r="1" customFormat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customFormat="1" ht="15" spans="2:6">
      <c r="B2" s="37" t="s">
        <v>43</v>
      </c>
      <c r="C2" s="5">
        <v>17.91</v>
      </c>
      <c r="D2" s="38">
        <f>AVERAGE(C2:C4)</f>
        <v>21.3766666666667</v>
      </c>
      <c r="E2" s="38">
        <f>STDEV(C2:C4)</f>
        <v>3.03575910331062</v>
      </c>
      <c r="F2" s="5">
        <f>E2/SQRT(COUNT(C2:C4))</f>
        <v>1.75269633549125</v>
      </c>
    </row>
    <row r="3" customFormat="1" ht="15" spans="2:6">
      <c r="B3" s="39"/>
      <c r="C3" s="5">
        <v>23.56</v>
      </c>
      <c r="D3" s="40"/>
      <c r="E3" s="40"/>
      <c r="F3" s="5"/>
    </row>
    <row r="4" customFormat="1" ht="15" spans="2:6">
      <c r="B4" s="41"/>
      <c r="C4" s="5">
        <v>22.66</v>
      </c>
      <c r="D4" s="42"/>
      <c r="E4" s="42"/>
      <c r="F4" s="5"/>
    </row>
    <row r="5" customFormat="1" ht="15" spans="2:6">
      <c r="B5" s="37" t="s">
        <v>44</v>
      </c>
      <c r="C5" s="5">
        <v>57.32</v>
      </c>
      <c r="D5" s="38">
        <f>AVERAGE(C5:C7)</f>
        <v>50.5633333333333</v>
      </c>
      <c r="E5" s="38">
        <f>STDEV(C5:C7)</f>
        <v>6.65256592100622</v>
      </c>
      <c r="F5" s="5">
        <f>E5/SQRT(COUNT(C5:C7))</f>
        <v>3.84086072529467</v>
      </c>
    </row>
    <row r="6" customFormat="1" ht="15" spans="2:6">
      <c r="B6" s="39"/>
      <c r="C6" s="5">
        <v>50.35</v>
      </c>
      <c r="D6" s="40"/>
      <c r="E6" s="40"/>
      <c r="F6" s="5"/>
    </row>
    <row r="7" customFormat="1" ht="15" spans="2:6">
      <c r="B7" s="41"/>
      <c r="C7" s="5">
        <v>44.02</v>
      </c>
      <c r="D7" s="42"/>
      <c r="E7" s="42"/>
      <c r="F7" s="5"/>
    </row>
  </sheetData>
  <mergeCells count="8">
    <mergeCell ref="B2:B4"/>
    <mergeCell ref="B5:B7"/>
    <mergeCell ref="D2:D4"/>
    <mergeCell ref="D5:D7"/>
    <mergeCell ref="E2:E4"/>
    <mergeCell ref="E5:E7"/>
    <mergeCell ref="F2:F4"/>
    <mergeCell ref="F5:F7"/>
  </mergeCells>
  <pageMargins left="0.75" right="0.75" top="1" bottom="1" header="0.5" footer="0.5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7"/>
  <sheetViews>
    <sheetView workbookViewId="0">
      <selection activeCell="M10" sqref="M10"/>
    </sheetView>
  </sheetViews>
  <sheetFormatPr defaultColWidth="9" defaultRowHeight="13.5" outlineLevelRow="6" outlineLevelCol="5"/>
  <cols>
    <col min="4" max="6" width="14.125"/>
  </cols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7" t="s">
        <v>43</v>
      </c>
      <c r="C2" s="5">
        <v>17.28</v>
      </c>
      <c r="D2" s="38">
        <f>AVERAGE(C2:C4)</f>
        <v>17.2066666666667</v>
      </c>
      <c r="E2" s="38">
        <f>STDEV(C2:C4)</f>
        <v>2.34086166471523</v>
      </c>
      <c r="F2" s="5">
        <f>E2/SQRT(COUNT(C2:C4))</f>
        <v>1.35149711225901</v>
      </c>
    </row>
    <row r="3" ht="15" spans="2:6">
      <c r="B3" s="39"/>
      <c r="C3" s="5">
        <v>19.51</v>
      </c>
      <c r="D3" s="40"/>
      <c r="E3" s="40"/>
      <c r="F3" s="5"/>
    </row>
    <row r="4" ht="15" spans="2:6">
      <c r="B4" s="41"/>
      <c r="C4" s="5">
        <v>14.83</v>
      </c>
      <c r="D4" s="42"/>
      <c r="E4" s="42"/>
      <c r="F4" s="5"/>
    </row>
    <row r="5" ht="15" spans="2:6">
      <c r="B5" s="37" t="s">
        <v>44</v>
      </c>
      <c r="C5" s="5">
        <v>36.06</v>
      </c>
      <c r="D5" s="38">
        <f>AVERAGE(C5:C7)</f>
        <v>41.8266666666667</v>
      </c>
      <c r="E5" s="38">
        <f>STDEV(C5:C7)</f>
        <v>6.41729953588995</v>
      </c>
      <c r="F5" s="5">
        <f>E5/SQRT(COUNT(C5:C7))</f>
        <v>3.70502961451652</v>
      </c>
    </row>
    <row r="6" ht="15" spans="2:6">
      <c r="B6" s="39"/>
      <c r="C6" s="5">
        <v>48.74</v>
      </c>
      <c r="D6" s="40"/>
      <c r="E6" s="40"/>
      <c r="F6" s="5"/>
    </row>
    <row r="7" ht="15" spans="2:6">
      <c r="B7" s="41"/>
      <c r="C7" s="5">
        <v>40.68</v>
      </c>
      <c r="D7" s="42"/>
      <c r="E7" s="42"/>
      <c r="F7" s="5"/>
    </row>
  </sheetData>
  <mergeCells count="8">
    <mergeCell ref="B2:B4"/>
    <mergeCell ref="B5:B7"/>
    <mergeCell ref="D2:D4"/>
    <mergeCell ref="D5:D7"/>
    <mergeCell ref="E2:E4"/>
    <mergeCell ref="E5:E7"/>
    <mergeCell ref="F2:F4"/>
    <mergeCell ref="F5:F7"/>
  </mergeCells>
  <pageMargins left="0.75" right="0.75" top="1" bottom="1" header="0.5" footer="0.5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7"/>
  <sheetViews>
    <sheetView workbookViewId="0">
      <selection activeCell="N12" sqref="N12"/>
    </sheetView>
  </sheetViews>
  <sheetFormatPr defaultColWidth="9" defaultRowHeight="13.5" outlineLevelRow="6" outlineLevelCol="5"/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7" t="s">
        <v>43</v>
      </c>
      <c r="C2" s="43">
        <v>65</v>
      </c>
      <c r="D2" s="38">
        <f>AVERAGE(C2:C4)</f>
        <v>75</v>
      </c>
      <c r="E2" s="38">
        <f>STDEV(C2:C4)</f>
        <v>8.88819441731559</v>
      </c>
      <c r="F2" s="5">
        <f>E2/SQRT(COUNT(C2:C4))</f>
        <v>5.13160143944688</v>
      </c>
    </row>
    <row r="3" ht="15" spans="2:6">
      <c r="B3" s="39"/>
      <c r="C3" s="43">
        <v>78</v>
      </c>
      <c r="D3" s="40"/>
      <c r="E3" s="40"/>
      <c r="F3" s="5"/>
    </row>
    <row r="4" ht="15" spans="2:6">
      <c r="B4" s="41"/>
      <c r="C4" s="43">
        <v>82</v>
      </c>
      <c r="D4" s="42"/>
      <c r="E4" s="42"/>
      <c r="F4" s="5"/>
    </row>
    <row r="5" ht="15" spans="2:6">
      <c r="B5" s="37" t="s">
        <v>44</v>
      </c>
      <c r="C5" s="43">
        <v>90</v>
      </c>
      <c r="D5" s="38">
        <f>AVERAGE(C5:C7)</f>
        <v>104</v>
      </c>
      <c r="E5" s="38">
        <f>STDEV(C5:C7)</f>
        <v>14</v>
      </c>
      <c r="F5" s="5">
        <f>E5/SQRT(COUNT(C5:C7))</f>
        <v>8.08290376865476</v>
      </c>
    </row>
    <row r="6" ht="15" spans="2:6">
      <c r="B6" s="39"/>
      <c r="C6" s="43">
        <v>118</v>
      </c>
      <c r="D6" s="40"/>
      <c r="E6" s="40"/>
      <c r="F6" s="5"/>
    </row>
    <row r="7" ht="15" spans="2:6">
      <c r="B7" s="41"/>
      <c r="C7" s="43">
        <v>104</v>
      </c>
      <c r="D7" s="42"/>
      <c r="E7" s="42"/>
      <c r="F7" s="5"/>
    </row>
  </sheetData>
  <mergeCells count="8">
    <mergeCell ref="B2:B4"/>
    <mergeCell ref="B5:B7"/>
    <mergeCell ref="D2:D4"/>
    <mergeCell ref="D5:D7"/>
    <mergeCell ref="E2:E4"/>
    <mergeCell ref="E5:E7"/>
    <mergeCell ref="F2:F4"/>
    <mergeCell ref="F5:F7"/>
  </mergeCells>
  <pageMargins left="0.75" right="0.75" top="1" bottom="1" header="0.5" footer="0.5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7"/>
  <sheetViews>
    <sheetView workbookViewId="0">
      <selection activeCell="N9" sqref="N9"/>
    </sheetView>
  </sheetViews>
  <sheetFormatPr defaultColWidth="9" defaultRowHeight="13.5" outlineLevelRow="6" outlineLevelCol="5"/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7" t="s">
        <v>43</v>
      </c>
      <c r="C2" s="43">
        <v>24</v>
      </c>
      <c r="D2" s="38">
        <f>AVERAGE(C2:C4)</f>
        <v>28</v>
      </c>
      <c r="E2" s="38">
        <f>STDEV(C2:C4)</f>
        <v>3.60555127546399</v>
      </c>
      <c r="F2" s="5">
        <f>E2/SQRT(COUNT(C2:C4))</f>
        <v>2.08166599946613</v>
      </c>
    </row>
    <row r="3" ht="15" spans="2:6">
      <c r="B3" s="39"/>
      <c r="C3" s="43">
        <v>31</v>
      </c>
      <c r="D3" s="40"/>
      <c r="E3" s="40"/>
      <c r="F3" s="5"/>
    </row>
    <row r="4" ht="15" spans="2:6">
      <c r="B4" s="41"/>
      <c r="C4" s="43">
        <v>29</v>
      </c>
      <c r="D4" s="42"/>
      <c r="E4" s="42"/>
      <c r="F4" s="5"/>
    </row>
    <row r="5" ht="15" spans="2:6">
      <c r="B5" s="37" t="s">
        <v>44</v>
      </c>
      <c r="C5" s="43">
        <v>79</v>
      </c>
      <c r="D5" s="38">
        <f>AVERAGE(C5:C7)</f>
        <v>71.6666666666667</v>
      </c>
      <c r="E5" s="38">
        <f>STDEV(C5:C7)</f>
        <v>7.02376916856849</v>
      </c>
      <c r="F5" s="5">
        <f>E5/SQRT(COUNT(C5:C7))</f>
        <v>4.05517502019881</v>
      </c>
    </row>
    <row r="6" ht="15" spans="2:6">
      <c r="B6" s="39"/>
      <c r="C6" s="43">
        <v>71</v>
      </c>
      <c r="D6" s="40"/>
      <c r="E6" s="40"/>
      <c r="F6" s="5"/>
    </row>
    <row r="7" ht="15" spans="2:6">
      <c r="B7" s="41"/>
      <c r="C7" s="43">
        <v>65</v>
      </c>
      <c r="D7" s="42"/>
      <c r="E7" s="42"/>
      <c r="F7" s="5"/>
    </row>
  </sheetData>
  <mergeCells count="8">
    <mergeCell ref="B2:B4"/>
    <mergeCell ref="B5:B7"/>
    <mergeCell ref="D2:D4"/>
    <mergeCell ref="D5:D7"/>
    <mergeCell ref="E2:E4"/>
    <mergeCell ref="E5:E7"/>
    <mergeCell ref="F2:F4"/>
    <mergeCell ref="F5:F7"/>
  </mergeCells>
  <pageMargins left="0.75" right="0.75" top="1" bottom="1" header="0.5" footer="0.5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7"/>
  <sheetViews>
    <sheetView workbookViewId="0">
      <selection activeCell="O32" sqref="O32"/>
    </sheetView>
  </sheetViews>
  <sheetFormatPr defaultColWidth="9" defaultRowHeight="13.5" outlineLevelRow="6" outlineLevelCol="5"/>
  <cols>
    <col min="4" max="6" width="14.125"/>
  </cols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7" t="s">
        <v>43</v>
      </c>
      <c r="C2" s="5">
        <v>20.67</v>
      </c>
      <c r="D2" s="38">
        <f>AVERAGE(C2:C4)</f>
        <v>18.1433333333333</v>
      </c>
      <c r="E2" s="38">
        <f>STDEV(C2:C4)</f>
        <v>2.80813698621227</v>
      </c>
      <c r="F2" s="5">
        <f>E2/SQRT(COUNT(C2:C4))</f>
        <v>1.621278644911</v>
      </c>
    </row>
    <row r="3" ht="15" spans="2:6">
      <c r="B3" s="39"/>
      <c r="C3" s="5">
        <v>18.64</v>
      </c>
      <c r="D3" s="40"/>
      <c r="E3" s="40"/>
      <c r="F3" s="5"/>
    </row>
    <row r="4" ht="15" spans="2:6">
      <c r="B4" s="41"/>
      <c r="C4" s="5">
        <v>15.12</v>
      </c>
      <c r="D4" s="42"/>
      <c r="E4" s="42"/>
      <c r="F4" s="5"/>
    </row>
    <row r="5" ht="15" spans="2:6">
      <c r="B5" s="37" t="s">
        <v>44</v>
      </c>
      <c r="C5" s="5">
        <v>7.04</v>
      </c>
      <c r="D5" s="38">
        <f>AVERAGE(C5:C7)</f>
        <v>8.50666666666667</v>
      </c>
      <c r="E5" s="38">
        <f>STDEV(C5:C7)</f>
        <v>1.47001133782476</v>
      </c>
      <c r="F5" s="5">
        <f>E5/SQRT(COUNT(C5:C7))</f>
        <v>0.848711441604926</v>
      </c>
    </row>
    <row r="6" ht="15" spans="2:6">
      <c r="B6" s="39"/>
      <c r="C6" s="5">
        <v>8.5</v>
      </c>
      <c r="D6" s="40"/>
      <c r="E6" s="40"/>
      <c r="F6" s="5"/>
    </row>
    <row r="7" ht="15" spans="2:6">
      <c r="B7" s="41"/>
      <c r="C7" s="5">
        <v>9.98</v>
      </c>
      <c r="D7" s="42"/>
      <c r="E7" s="42"/>
      <c r="F7" s="5"/>
    </row>
  </sheetData>
  <mergeCells count="8">
    <mergeCell ref="B2:B4"/>
    <mergeCell ref="B5:B7"/>
    <mergeCell ref="D2:D4"/>
    <mergeCell ref="D5:D7"/>
    <mergeCell ref="E2:E4"/>
    <mergeCell ref="E5:E7"/>
    <mergeCell ref="F2:F4"/>
    <mergeCell ref="F5:F7"/>
  </mergeCells>
  <pageMargins left="0.75" right="0.75" top="1" bottom="1" header="0.5" footer="0.5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7"/>
  <sheetViews>
    <sheetView workbookViewId="0">
      <selection activeCell="Z60" sqref="Z60"/>
    </sheetView>
  </sheetViews>
  <sheetFormatPr defaultColWidth="9" defaultRowHeight="13.5" outlineLevelRow="6" outlineLevelCol="5"/>
  <cols>
    <col min="4" max="4" width="14.125" customWidth="1"/>
    <col min="5" max="6" width="14.125"/>
  </cols>
  <sheetData>
    <row r="1" customFormat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customFormat="1" ht="15" spans="2:6">
      <c r="B2" s="37" t="s">
        <v>43</v>
      </c>
      <c r="C2" s="5">
        <v>20.08</v>
      </c>
      <c r="D2" s="38">
        <f>AVERAGE(C2:C4)</f>
        <v>22.7433333333333</v>
      </c>
      <c r="E2" s="38">
        <f>STDEV(C2:C4)</f>
        <v>2.63063363723141</v>
      </c>
      <c r="F2" s="5">
        <f>E2/SQRT(COUNT(C2:C4))</f>
        <v>1.51879703859484</v>
      </c>
    </row>
    <row r="3" customFormat="1" ht="15" spans="2:6">
      <c r="B3" s="39"/>
      <c r="C3" s="5">
        <v>25.34</v>
      </c>
      <c r="D3" s="40"/>
      <c r="E3" s="40"/>
      <c r="F3" s="5"/>
    </row>
    <row r="4" customFormat="1" ht="15" spans="2:6">
      <c r="B4" s="41"/>
      <c r="C4" s="5">
        <v>22.81</v>
      </c>
      <c r="D4" s="42"/>
      <c r="E4" s="42"/>
      <c r="F4" s="5"/>
    </row>
    <row r="5" customFormat="1" ht="15" spans="2:6">
      <c r="B5" s="37" t="s">
        <v>44</v>
      </c>
      <c r="C5" s="5">
        <v>11.47</v>
      </c>
      <c r="D5" s="38">
        <f>AVERAGE(C5:C7)</f>
        <v>10.5133333333333</v>
      </c>
      <c r="E5" s="38">
        <f>STDEV(C5:C7)</f>
        <v>0.886359595950387</v>
      </c>
      <c r="F5" s="5">
        <f>E5/SQRT(COUNT(C5:C7))</f>
        <v>0.511739951320764</v>
      </c>
    </row>
    <row r="6" customFormat="1" ht="15" spans="2:6">
      <c r="B6" s="39"/>
      <c r="C6" s="5">
        <v>9.72</v>
      </c>
      <c r="D6" s="40"/>
      <c r="E6" s="40"/>
      <c r="F6" s="5"/>
    </row>
    <row r="7" customFormat="1" ht="15" spans="2:6">
      <c r="B7" s="41"/>
      <c r="C7" s="5">
        <v>10.35</v>
      </c>
      <c r="D7" s="42"/>
      <c r="E7" s="42"/>
      <c r="F7" s="5"/>
    </row>
  </sheetData>
  <mergeCells count="8">
    <mergeCell ref="B2:B4"/>
    <mergeCell ref="B5:B7"/>
    <mergeCell ref="D2:D4"/>
    <mergeCell ref="D5:D7"/>
    <mergeCell ref="E2:E4"/>
    <mergeCell ref="E5:E7"/>
    <mergeCell ref="F2:F4"/>
    <mergeCell ref="F5:F7"/>
  </mergeCells>
  <pageMargins left="0.75" right="0.75" top="1" bottom="1" header="0.5" footer="0.5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7"/>
  <sheetViews>
    <sheetView workbookViewId="0">
      <selection activeCell="L6" sqref="L6"/>
    </sheetView>
  </sheetViews>
  <sheetFormatPr defaultColWidth="9" defaultRowHeight="13.5" outlineLevelRow="6" outlineLevelCol="5"/>
  <cols>
    <col min="4" max="6" width="14.125"/>
  </cols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7" t="s">
        <v>43</v>
      </c>
      <c r="C2" s="5">
        <v>14.47</v>
      </c>
      <c r="D2" s="38">
        <f>AVERAGE(C2:C4)</f>
        <v>16.4533333333333</v>
      </c>
      <c r="E2" s="38">
        <f>STDEV(C2:C4)</f>
        <v>2.09814997875112</v>
      </c>
      <c r="F2" s="5">
        <f>E2/SQRT(COUNT(C2:C4))</f>
        <v>1.21136745503217</v>
      </c>
    </row>
    <row r="3" ht="15" spans="2:6">
      <c r="B3" s="39"/>
      <c r="C3" s="5">
        <v>18.65</v>
      </c>
      <c r="D3" s="40"/>
      <c r="E3" s="40"/>
      <c r="F3" s="5"/>
    </row>
    <row r="4" ht="15" spans="2:6">
      <c r="B4" s="41"/>
      <c r="C4" s="5">
        <v>16.24</v>
      </c>
      <c r="D4" s="42"/>
      <c r="E4" s="42"/>
      <c r="F4" s="5"/>
    </row>
    <row r="5" ht="15" spans="2:6">
      <c r="B5" s="37" t="s">
        <v>44</v>
      </c>
      <c r="C5" s="5">
        <v>8.25</v>
      </c>
      <c r="D5" s="38">
        <f>AVERAGE(C5:C7)</f>
        <v>8.33666666666667</v>
      </c>
      <c r="E5" s="38">
        <f>STDEV(C5:C7)</f>
        <v>0.743796567169635</v>
      </c>
      <c r="F5" s="5">
        <f>E5/SQRT(COUNT(C5:C7))</f>
        <v>0.429431148277708</v>
      </c>
    </row>
    <row r="6" ht="15" spans="2:6">
      <c r="B6" s="39"/>
      <c r="C6" s="5">
        <v>9.12</v>
      </c>
      <c r="D6" s="40"/>
      <c r="E6" s="40"/>
      <c r="F6" s="5"/>
    </row>
    <row r="7" ht="15" spans="2:6">
      <c r="B7" s="41"/>
      <c r="C7" s="5">
        <v>7.64</v>
      </c>
      <c r="D7" s="42"/>
      <c r="E7" s="42"/>
      <c r="F7" s="5"/>
    </row>
  </sheetData>
  <mergeCells count="8">
    <mergeCell ref="B2:B4"/>
    <mergeCell ref="B5:B7"/>
    <mergeCell ref="D2:D4"/>
    <mergeCell ref="D5:D7"/>
    <mergeCell ref="E2:E4"/>
    <mergeCell ref="E5:E7"/>
    <mergeCell ref="F2:F4"/>
    <mergeCell ref="F5:F7"/>
  </mergeCells>
  <pageMargins left="0.75" right="0.75" top="1" bottom="1" header="0.5" footer="0.5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7"/>
  <sheetViews>
    <sheetView workbookViewId="0">
      <selection activeCell="S26" sqref="S26:T27"/>
    </sheetView>
  </sheetViews>
  <sheetFormatPr defaultColWidth="9" defaultRowHeight="13.5" outlineLevelRow="6" outlineLevelCol="5"/>
  <cols>
    <col min="4" max="4" width="14.125" customWidth="1"/>
    <col min="5" max="6" width="14.125"/>
  </cols>
  <sheetData>
    <row r="1" customFormat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customFormat="1" ht="15" spans="2:6">
      <c r="B2" s="37" t="s">
        <v>43</v>
      </c>
      <c r="C2" s="5">
        <v>18.24</v>
      </c>
      <c r="D2" s="38">
        <f>AVERAGE(C2:C4)</f>
        <v>18.3633333333333</v>
      </c>
      <c r="E2" s="38">
        <f>STDEV(C2:C4)</f>
        <v>1.59857227967125</v>
      </c>
      <c r="F2" s="5">
        <f>E2/SQRT(COUNT(C2:C4))</f>
        <v>0.92293613598727</v>
      </c>
    </row>
    <row r="3" customFormat="1" ht="15" spans="2:6">
      <c r="B3" s="39"/>
      <c r="C3" s="5">
        <v>20.02</v>
      </c>
      <c r="D3" s="40"/>
      <c r="E3" s="40"/>
      <c r="F3" s="5"/>
    </row>
    <row r="4" customFormat="1" ht="15" spans="2:6">
      <c r="B4" s="41"/>
      <c r="C4" s="5">
        <v>16.83</v>
      </c>
      <c r="D4" s="42"/>
      <c r="E4" s="42"/>
      <c r="F4" s="5"/>
    </row>
    <row r="5" customFormat="1" ht="15" spans="2:6">
      <c r="B5" s="37" t="s">
        <v>44</v>
      </c>
      <c r="C5" s="5">
        <v>11.68</v>
      </c>
      <c r="D5" s="38">
        <f>AVERAGE(C5:C7)</f>
        <v>10.7333333333333</v>
      </c>
      <c r="E5" s="38">
        <f>STDEV(C5:C7)</f>
        <v>0.930447920806604</v>
      </c>
      <c r="F5" s="5">
        <f>E5/SQRT(COUNT(C5:C7))</f>
        <v>0.537194357544621</v>
      </c>
    </row>
    <row r="6" customFormat="1" ht="15" spans="2:6">
      <c r="B6" s="39"/>
      <c r="C6" s="5">
        <v>10.7</v>
      </c>
      <c r="D6" s="40"/>
      <c r="E6" s="40"/>
      <c r="F6" s="5"/>
    </row>
    <row r="7" customFormat="1" ht="15" spans="2:6">
      <c r="B7" s="41"/>
      <c r="C7" s="5">
        <v>9.82</v>
      </c>
      <c r="D7" s="42"/>
      <c r="E7" s="42"/>
      <c r="F7" s="5"/>
    </row>
  </sheetData>
  <mergeCells count="8">
    <mergeCell ref="B2:B4"/>
    <mergeCell ref="B5:B7"/>
    <mergeCell ref="D2:D4"/>
    <mergeCell ref="D5:D7"/>
    <mergeCell ref="E2:E4"/>
    <mergeCell ref="E5:E7"/>
    <mergeCell ref="F2:F4"/>
    <mergeCell ref="F5:F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H36" sqref="$A1:$XFD1048576"/>
    </sheetView>
  </sheetViews>
  <sheetFormatPr defaultColWidth="9" defaultRowHeight="15"/>
  <cols>
    <col min="1" max="1" width="14.625" style="44" customWidth="1"/>
    <col min="2" max="2" width="9" style="44"/>
    <col min="3" max="3" width="14.125" style="44"/>
    <col min="4" max="4" width="11.875" style="44" customWidth="1"/>
    <col min="5" max="5" width="14.625" style="44" customWidth="1"/>
    <col min="6" max="6" width="9" style="44"/>
    <col min="7" max="7" width="12.75" style="44" customWidth="1"/>
    <col min="8" max="8" width="10.5" style="44" customWidth="1"/>
    <col min="9" max="9" width="11.75" style="44" customWidth="1"/>
    <col min="10" max="10" width="11.5" style="44" customWidth="1"/>
    <col min="11" max="11" width="22" style="44" customWidth="1"/>
    <col min="12" max="16361" width="9" style="44"/>
    <col min="16362" max="16384" width="9" style="45"/>
  </cols>
  <sheetData>
    <row r="1" s="44" customFormat="1" spans="1:14">
      <c r="A1" s="9" t="s">
        <v>0</v>
      </c>
      <c r="B1" s="9" t="s">
        <v>1</v>
      </c>
      <c r="C1" s="9" t="s">
        <v>2</v>
      </c>
      <c r="D1" s="9" t="s">
        <v>3</v>
      </c>
      <c r="E1" s="9" t="s">
        <v>0</v>
      </c>
      <c r="F1" s="9" t="s">
        <v>1</v>
      </c>
      <c r="G1" s="9" t="s">
        <v>2</v>
      </c>
      <c r="H1" s="9" t="s">
        <v>3</v>
      </c>
      <c r="I1" s="9"/>
      <c r="J1" s="9"/>
      <c r="K1" s="9" t="s">
        <v>4</v>
      </c>
      <c r="L1" s="16" t="s">
        <v>5</v>
      </c>
      <c r="M1" s="16" t="s">
        <v>6</v>
      </c>
      <c r="N1" s="17" t="s">
        <v>7</v>
      </c>
    </row>
    <row r="2" s="44" customFormat="1" spans="1:14">
      <c r="A2" s="10" t="s">
        <v>22</v>
      </c>
      <c r="B2" s="10" t="s">
        <v>9</v>
      </c>
      <c r="C2" s="11">
        <v>23.2724301780782</v>
      </c>
      <c r="D2" s="12">
        <f>AVERAGE(C2:C4)</f>
        <v>25.53391528</v>
      </c>
      <c r="E2" s="10" t="str">
        <f t="shared" ref="E2:E37" si="0">A2</f>
        <v>oe-NC</v>
      </c>
      <c r="F2" s="10" t="s">
        <v>10</v>
      </c>
      <c r="G2" s="11">
        <v>19.1534309596619</v>
      </c>
      <c r="H2" s="12">
        <f>AVERAGE(G2:G4)</f>
        <v>19.4135525</v>
      </c>
      <c r="I2" s="12">
        <f>D2-H2</f>
        <v>6.12036278</v>
      </c>
      <c r="J2" s="12">
        <f>I2-I$2</f>
        <v>0</v>
      </c>
      <c r="K2" s="12">
        <f>POWER(2,-J2)</f>
        <v>1</v>
      </c>
      <c r="L2" s="46">
        <f>AVERAGE(K2:K10)</f>
        <v>0.979483385783534</v>
      </c>
      <c r="M2" s="46">
        <f>STDEV(K2:K10)</f>
        <v>0.086414131222483</v>
      </c>
      <c r="N2" s="47">
        <f>M2/SQRT(COUNT(K2:K10))</f>
        <v>0.0498912219230882</v>
      </c>
    </row>
    <row r="3" s="44" customFormat="1" spans="1:14">
      <c r="A3" s="10" t="s">
        <v>22</v>
      </c>
      <c r="B3" s="10" t="s">
        <v>9</v>
      </c>
      <c r="C3" s="11">
        <v>26.5880820492841</v>
      </c>
      <c r="D3" s="13"/>
      <c r="E3" s="10" t="str">
        <f t="shared" si="0"/>
        <v>oe-NC</v>
      </c>
      <c r="F3" s="10" t="s">
        <v>10</v>
      </c>
      <c r="G3" s="11">
        <v>17.5261513527616</v>
      </c>
      <c r="H3" s="13"/>
      <c r="I3" s="13"/>
      <c r="J3" s="13"/>
      <c r="K3" s="13"/>
      <c r="L3" s="46"/>
      <c r="M3" s="46"/>
      <c r="N3" s="48"/>
    </row>
    <row r="4" s="44" customFormat="1" spans="1:14">
      <c r="A4" s="10" t="s">
        <v>22</v>
      </c>
      <c r="B4" s="10" t="s">
        <v>9</v>
      </c>
      <c r="C4" s="11">
        <v>26.7412336126377</v>
      </c>
      <c r="D4" s="14"/>
      <c r="E4" s="10" t="str">
        <f t="shared" si="0"/>
        <v>oe-NC</v>
      </c>
      <c r="F4" s="10" t="s">
        <v>10</v>
      </c>
      <c r="G4" s="11">
        <v>21.5610751875764</v>
      </c>
      <c r="H4" s="14"/>
      <c r="I4" s="14"/>
      <c r="J4" s="14"/>
      <c r="K4" s="14"/>
      <c r="L4" s="46"/>
      <c r="M4" s="46"/>
      <c r="N4" s="48"/>
    </row>
    <row r="5" s="44" customFormat="1" spans="1:14">
      <c r="A5" s="10" t="s">
        <v>22</v>
      </c>
      <c r="B5" s="10" t="s">
        <v>9</v>
      </c>
      <c r="C5" s="11">
        <v>24.5922193327847</v>
      </c>
      <c r="D5" s="12">
        <f>AVERAGE(C5:C7)</f>
        <v>26.66851385</v>
      </c>
      <c r="E5" s="10" t="str">
        <f t="shared" si="0"/>
        <v>oe-NC</v>
      </c>
      <c r="F5" s="10" t="s">
        <v>10</v>
      </c>
      <c r="G5" s="11">
        <v>18.9271619332212</v>
      </c>
      <c r="H5" s="12">
        <f>AVERAGE(G5:G7)</f>
        <v>20.62374233</v>
      </c>
      <c r="I5" s="12">
        <f>D5-H5</f>
        <v>6.04477152</v>
      </c>
      <c r="J5" s="12">
        <f>I5-I$2</f>
        <v>-0.0755912599999995</v>
      </c>
      <c r="K5" s="12">
        <f>POWER(2,-J5)</f>
        <v>1.05379282359472</v>
      </c>
      <c r="L5" s="46"/>
      <c r="M5" s="46"/>
      <c r="N5" s="48"/>
    </row>
    <row r="6" s="44" customFormat="1" spans="1:14">
      <c r="A6" s="10" t="s">
        <v>22</v>
      </c>
      <c r="B6" s="10" t="s">
        <v>9</v>
      </c>
      <c r="C6" s="11">
        <v>28.3798258791774</v>
      </c>
      <c r="D6" s="13"/>
      <c r="E6" s="10" t="str">
        <f t="shared" si="0"/>
        <v>oe-NC</v>
      </c>
      <c r="F6" s="10" t="s">
        <v>10</v>
      </c>
      <c r="G6" s="11">
        <v>20.1004235396651</v>
      </c>
      <c r="H6" s="13"/>
      <c r="I6" s="13"/>
      <c r="J6" s="13"/>
      <c r="K6" s="13"/>
      <c r="L6" s="46"/>
      <c r="M6" s="46"/>
      <c r="N6" s="48"/>
    </row>
    <row r="7" s="44" customFormat="1" spans="1:14">
      <c r="A7" s="10" t="s">
        <v>22</v>
      </c>
      <c r="B7" s="10" t="s">
        <v>9</v>
      </c>
      <c r="C7" s="11">
        <v>27.0334963380379</v>
      </c>
      <c r="D7" s="14"/>
      <c r="E7" s="10" t="str">
        <f t="shared" si="0"/>
        <v>oe-NC</v>
      </c>
      <c r="F7" s="10" t="s">
        <v>10</v>
      </c>
      <c r="G7" s="11">
        <v>22.8436415171137</v>
      </c>
      <c r="H7" s="14"/>
      <c r="I7" s="14"/>
      <c r="J7" s="14"/>
      <c r="K7" s="14"/>
      <c r="L7" s="46"/>
      <c r="M7" s="46"/>
      <c r="N7" s="48"/>
    </row>
    <row r="8" s="44" customFormat="1" spans="1:14">
      <c r="A8" s="10" t="s">
        <v>22</v>
      </c>
      <c r="B8" s="10" t="s">
        <v>9</v>
      </c>
      <c r="C8" s="11">
        <v>26.183116828769</v>
      </c>
      <c r="D8" s="12">
        <f>AVERAGE(C8:C10)</f>
        <v>26.23705666</v>
      </c>
      <c r="E8" s="10" t="str">
        <f t="shared" si="0"/>
        <v>oe-NC</v>
      </c>
      <c r="F8" s="10" t="s">
        <v>10</v>
      </c>
      <c r="G8" s="11">
        <v>21.8083561192999</v>
      </c>
      <c r="H8" s="12">
        <f>AVERAGE(G8:G10)</f>
        <v>19.93988453</v>
      </c>
      <c r="I8" s="12">
        <f>D8-H8</f>
        <v>6.29717213000001</v>
      </c>
      <c r="J8" s="12">
        <f>I8-I$2</f>
        <v>0.17680935000001</v>
      </c>
      <c r="K8" s="12">
        <f>POWER(2,-J8)</f>
        <v>0.884657333755881</v>
      </c>
      <c r="L8" s="46"/>
      <c r="M8" s="46"/>
      <c r="N8" s="48"/>
    </row>
    <row r="9" s="44" customFormat="1" spans="1:14">
      <c r="A9" s="10" t="s">
        <v>22</v>
      </c>
      <c r="B9" s="10" t="s">
        <v>9</v>
      </c>
      <c r="C9" s="11">
        <v>28.2434754562273</v>
      </c>
      <c r="D9" s="13"/>
      <c r="E9" s="10" t="str">
        <f t="shared" si="0"/>
        <v>oe-NC</v>
      </c>
      <c r="F9" s="10" t="s">
        <v>10</v>
      </c>
      <c r="G9" s="11">
        <v>17.8132937378831</v>
      </c>
      <c r="H9" s="13"/>
      <c r="I9" s="13"/>
      <c r="J9" s="13"/>
      <c r="K9" s="13"/>
      <c r="L9" s="46"/>
      <c r="M9" s="46"/>
      <c r="N9" s="48"/>
    </row>
    <row r="10" s="44" customFormat="1" spans="1:14">
      <c r="A10" s="10" t="s">
        <v>22</v>
      </c>
      <c r="B10" s="10" t="s">
        <v>9</v>
      </c>
      <c r="C10" s="11">
        <v>24.2845776950037</v>
      </c>
      <c r="D10" s="14"/>
      <c r="E10" s="10" t="str">
        <f t="shared" si="0"/>
        <v>oe-NC</v>
      </c>
      <c r="F10" s="10" t="s">
        <v>10</v>
      </c>
      <c r="G10" s="11">
        <v>20.198003732817</v>
      </c>
      <c r="H10" s="14"/>
      <c r="I10" s="14"/>
      <c r="J10" s="14"/>
      <c r="K10" s="14"/>
      <c r="L10" s="46"/>
      <c r="M10" s="46"/>
      <c r="N10" s="49"/>
    </row>
    <row r="11" s="44" customFormat="1" spans="1:14">
      <c r="A11" s="10" t="s">
        <v>23</v>
      </c>
      <c r="B11" s="10" t="s">
        <v>9</v>
      </c>
      <c r="C11" s="11">
        <v>23.8233494581669</v>
      </c>
      <c r="D11" s="12">
        <f>AVERAGE(C11:C13)</f>
        <v>21.62098922</v>
      </c>
      <c r="E11" s="10" t="str">
        <f t="shared" si="0"/>
        <v>oe-ZBTB14</v>
      </c>
      <c r="F11" s="10" t="s">
        <v>10</v>
      </c>
      <c r="G11" s="11">
        <v>19.0598927886431</v>
      </c>
      <c r="H11" s="12">
        <f>AVERAGE(G11:G13)</f>
        <v>18.70179268</v>
      </c>
      <c r="I11" s="12">
        <f>D11-H11</f>
        <v>2.91919653999999</v>
      </c>
      <c r="J11" s="12">
        <f>I11-I$2</f>
        <v>-3.20116624000001</v>
      </c>
      <c r="K11" s="12">
        <f>POWER(2,-J11)</f>
        <v>9.19701848450901</v>
      </c>
      <c r="L11" s="46">
        <f>AVERAGE(K11:K19)</f>
        <v>8.29158368221672</v>
      </c>
      <c r="M11" s="46">
        <f>STDEV(K11:K19)</f>
        <v>0.791033074801357</v>
      </c>
      <c r="N11" s="47">
        <f>M11/SQRT(COUNT(K11:K19))</f>
        <v>0.456703158674461</v>
      </c>
    </row>
    <row r="12" s="44" customFormat="1" spans="1:14">
      <c r="A12" s="10" t="s">
        <v>23</v>
      </c>
      <c r="B12" s="10" t="s">
        <v>9</v>
      </c>
      <c r="C12" s="11">
        <v>21.0128679574498</v>
      </c>
      <c r="D12" s="13"/>
      <c r="E12" s="10" t="str">
        <f t="shared" si="0"/>
        <v>oe-ZBTB14</v>
      </c>
      <c r="F12" s="10" t="s">
        <v>10</v>
      </c>
      <c r="G12" s="11">
        <v>20.5491491086286</v>
      </c>
      <c r="H12" s="13"/>
      <c r="I12" s="13"/>
      <c r="J12" s="13"/>
      <c r="K12" s="13"/>
      <c r="L12" s="46"/>
      <c r="M12" s="46"/>
      <c r="N12" s="48"/>
    </row>
    <row r="13" s="44" customFormat="1" spans="1:14">
      <c r="A13" s="10" t="s">
        <v>23</v>
      </c>
      <c r="B13" s="10" t="s">
        <v>9</v>
      </c>
      <c r="C13" s="11">
        <v>20.0267502443832</v>
      </c>
      <c r="D13" s="14"/>
      <c r="E13" s="10" t="str">
        <f t="shared" si="0"/>
        <v>oe-ZBTB14</v>
      </c>
      <c r="F13" s="10" t="s">
        <v>10</v>
      </c>
      <c r="G13" s="11">
        <v>16.4963361427283</v>
      </c>
      <c r="H13" s="14"/>
      <c r="I13" s="14"/>
      <c r="J13" s="14"/>
      <c r="K13" s="14"/>
      <c r="L13" s="46"/>
      <c r="M13" s="46"/>
      <c r="N13" s="48"/>
    </row>
    <row r="14" s="44" customFormat="1" spans="1:14">
      <c r="A14" s="10" t="s">
        <v>23</v>
      </c>
      <c r="B14" s="10" t="s">
        <v>9</v>
      </c>
      <c r="C14" s="11">
        <v>24.0799123724528</v>
      </c>
      <c r="D14" s="12">
        <f>AVERAGE(C14:C16)</f>
        <v>21.79438004</v>
      </c>
      <c r="E14" s="10" t="str">
        <f t="shared" si="0"/>
        <v>oe-ZBTB14</v>
      </c>
      <c r="F14" s="10" t="s">
        <v>10</v>
      </c>
      <c r="G14" s="11">
        <v>20.3524117650962</v>
      </c>
      <c r="H14" s="12">
        <f>AVERAGE(G14:G16)</f>
        <v>18.66372772</v>
      </c>
      <c r="I14" s="12">
        <f>D14-H14</f>
        <v>3.13065232000001</v>
      </c>
      <c r="J14" s="12">
        <f>I14-I$2</f>
        <v>-2.98971045999999</v>
      </c>
      <c r="K14" s="12">
        <f>POWER(2,-J14)</f>
        <v>7.94314566315607</v>
      </c>
      <c r="L14" s="46"/>
      <c r="M14" s="46"/>
      <c r="N14" s="48"/>
    </row>
    <row r="15" s="44" customFormat="1" spans="1:14">
      <c r="A15" s="10" t="s">
        <v>23</v>
      </c>
      <c r="B15" s="10" t="s">
        <v>9</v>
      </c>
      <c r="C15" s="11">
        <v>20.6000729387332</v>
      </c>
      <c r="D15" s="13"/>
      <c r="E15" s="10" t="str">
        <f t="shared" si="0"/>
        <v>oe-ZBTB14</v>
      </c>
      <c r="F15" s="10" t="s">
        <v>10</v>
      </c>
      <c r="G15" s="11">
        <v>19.0788139990547</v>
      </c>
      <c r="H15" s="13"/>
      <c r="I15" s="13"/>
      <c r="J15" s="13"/>
      <c r="K15" s="13"/>
      <c r="L15" s="46"/>
      <c r="M15" s="46"/>
      <c r="N15" s="48"/>
    </row>
    <row r="16" s="44" customFormat="1" spans="1:14">
      <c r="A16" s="10" t="s">
        <v>23</v>
      </c>
      <c r="B16" s="10" t="s">
        <v>9</v>
      </c>
      <c r="C16" s="11">
        <v>20.703154808814</v>
      </c>
      <c r="D16" s="14"/>
      <c r="E16" s="10" t="str">
        <f t="shared" si="0"/>
        <v>oe-ZBTB14</v>
      </c>
      <c r="F16" s="10" t="s">
        <v>10</v>
      </c>
      <c r="G16" s="11">
        <v>16.5599573958491</v>
      </c>
      <c r="H16" s="14"/>
      <c r="I16" s="14"/>
      <c r="J16" s="14"/>
      <c r="K16" s="14"/>
      <c r="L16" s="46"/>
      <c r="M16" s="46"/>
      <c r="N16" s="48"/>
    </row>
    <row r="17" s="44" customFormat="1" spans="1:14">
      <c r="A17" s="10" t="s">
        <v>23</v>
      </c>
      <c r="B17" s="10" t="s">
        <v>9</v>
      </c>
      <c r="C17" s="11">
        <v>19.8139694451139</v>
      </c>
      <c r="D17" s="12">
        <f>AVERAGE(C17:C19)</f>
        <v>21.98226809</v>
      </c>
      <c r="E17" s="10" t="str">
        <f t="shared" si="0"/>
        <v>oe-ZBTB14</v>
      </c>
      <c r="F17" s="10" t="s">
        <v>10</v>
      </c>
      <c r="G17" s="11">
        <v>17.5703382107556</v>
      </c>
      <c r="H17" s="12">
        <f>AVERAGE(G17:G19)</f>
        <v>18.81322955</v>
      </c>
      <c r="I17" s="12">
        <f>D17-H17</f>
        <v>3.16903854</v>
      </c>
      <c r="J17" s="12">
        <f>I17-I$2</f>
        <v>-2.95132424</v>
      </c>
      <c r="K17" s="12">
        <f>POWER(2,-J17)</f>
        <v>7.73458689898508</v>
      </c>
      <c r="L17" s="46"/>
      <c r="M17" s="46"/>
      <c r="N17" s="48"/>
    </row>
    <row r="18" s="44" customFormat="1" spans="1:14">
      <c r="A18" s="10" t="s">
        <v>23</v>
      </c>
      <c r="B18" s="10" t="s">
        <v>9</v>
      </c>
      <c r="C18" s="11">
        <v>22.5791179768402</v>
      </c>
      <c r="D18" s="13"/>
      <c r="E18" s="10" t="str">
        <f t="shared" si="0"/>
        <v>oe-ZBTB14</v>
      </c>
      <c r="F18" s="10" t="s">
        <v>10</v>
      </c>
      <c r="G18" s="11">
        <v>21.0965464057023</v>
      </c>
      <c r="H18" s="13"/>
      <c r="I18" s="13"/>
      <c r="J18" s="13"/>
      <c r="K18" s="13"/>
      <c r="L18" s="46"/>
      <c r="M18" s="46"/>
      <c r="N18" s="48"/>
    </row>
    <row r="19" s="44" customFormat="1" spans="1:14">
      <c r="A19" s="10" t="s">
        <v>23</v>
      </c>
      <c r="B19" s="10" t="s">
        <v>9</v>
      </c>
      <c r="C19" s="11">
        <v>23.5537168480459</v>
      </c>
      <c r="D19" s="14"/>
      <c r="E19" s="10" t="str">
        <f t="shared" si="0"/>
        <v>oe-ZBTB14</v>
      </c>
      <c r="F19" s="10" t="s">
        <v>10</v>
      </c>
      <c r="G19" s="11">
        <v>17.7728040335421</v>
      </c>
      <c r="H19" s="14"/>
      <c r="I19" s="14"/>
      <c r="J19" s="14"/>
      <c r="K19" s="14"/>
      <c r="L19" s="46"/>
      <c r="M19" s="46"/>
      <c r="N19" s="49"/>
    </row>
  </sheetData>
  <mergeCells count="36">
    <mergeCell ref="D2:D4"/>
    <mergeCell ref="D5:D7"/>
    <mergeCell ref="D8:D10"/>
    <mergeCell ref="D11:D13"/>
    <mergeCell ref="D14:D16"/>
    <mergeCell ref="D17:D19"/>
    <mergeCell ref="H2:H4"/>
    <mergeCell ref="H5:H7"/>
    <mergeCell ref="H8:H10"/>
    <mergeCell ref="H11:H13"/>
    <mergeCell ref="H14:H16"/>
    <mergeCell ref="H17:H19"/>
    <mergeCell ref="I2:I4"/>
    <mergeCell ref="I5:I7"/>
    <mergeCell ref="I8:I10"/>
    <mergeCell ref="I11:I13"/>
    <mergeCell ref="I14:I16"/>
    <mergeCell ref="I17:I19"/>
    <mergeCell ref="J2:J4"/>
    <mergeCell ref="J5:J7"/>
    <mergeCell ref="J8:J10"/>
    <mergeCell ref="J11:J13"/>
    <mergeCell ref="J14:J16"/>
    <mergeCell ref="J17:J19"/>
    <mergeCell ref="K2:K4"/>
    <mergeCell ref="K5:K7"/>
    <mergeCell ref="K8:K10"/>
    <mergeCell ref="K11:K13"/>
    <mergeCell ref="K14:K16"/>
    <mergeCell ref="K17:K19"/>
    <mergeCell ref="L2:L10"/>
    <mergeCell ref="L11:L19"/>
    <mergeCell ref="M2:M10"/>
    <mergeCell ref="M11:M19"/>
    <mergeCell ref="N2:N10"/>
    <mergeCell ref="N11:N19"/>
  </mergeCells>
  <pageMargins left="0.7" right="0.7" top="0.75" bottom="0.75" header="0.3" footer="0.3"/>
  <pageSetup paperSize="9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31"/>
  <sheetViews>
    <sheetView workbookViewId="0">
      <selection activeCell="S18" sqref="S18"/>
    </sheetView>
  </sheetViews>
  <sheetFormatPr defaultColWidth="9" defaultRowHeight="13.5"/>
  <cols>
    <col min="5" max="5" width="9.25"/>
    <col min="6" max="7" width="14.125"/>
    <col min="13" max="14" width="14.125"/>
  </cols>
  <sheetData>
    <row r="1" ht="15" spans="2:14">
      <c r="B1" s="1" t="s">
        <v>12</v>
      </c>
      <c r="C1" s="1" t="s">
        <v>25</v>
      </c>
      <c r="D1" s="2"/>
      <c r="E1" s="1" t="s">
        <v>5</v>
      </c>
      <c r="F1" s="1" t="s">
        <v>6</v>
      </c>
      <c r="G1" s="1" t="s">
        <v>7</v>
      </c>
      <c r="I1" s="1" t="s">
        <v>12</v>
      </c>
      <c r="J1" s="1" t="s">
        <v>25</v>
      </c>
      <c r="K1" s="2"/>
      <c r="L1" s="1" t="s">
        <v>5</v>
      </c>
      <c r="M1" s="1" t="s">
        <v>6</v>
      </c>
      <c r="N1" s="1" t="s">
        <v>7</v>
      </c>
    </row>
    <row r="2" ht="15" spans="2:14">
      <c r="B2" s="36" t="s">
        <v>43</v>
      </c>
      <c r="C2" s="3">
        <v>0</v>
      </c>
      <c r="D2" s="5">
        <v>0</v>
      </c>
      <c r="E2" s="5">
        <f>AVERAGE(D2:D6)</f>
        <v>0</v>
      </c>
      <c r="F2" s="6">
        <f>STDEV(D2:D6)</f>
        <v>0</v>
      </c>
      <c r="G2" s="5">
        <f>F2/SQRT(COUNT(D2:D6))</f>
        <v>0</v>
      </c>
      <c r="I2" s="36" t="s">
        <v>44</v>
      </c>
      <c r="J2" s="3">
        <v>0</v>
      </c>
      <c r="K2" s="5">
        <v>0</v>
      </c>
      <c r="L2" s="5">
        <f>AVERAGE(K2:K6)</f>
        <v>0</v>
      </c>
      <c r="M2" s="6">
        <f>STDEV(K2:K6)</f>
        <v>0</v>
      </c>
      <c r="N2" s="5">
        <f>M2/SQRT(COUNT(K2:K6))</f>
        <v>0</v>
      </c>
    </row>
    <row r="3" ht="15" spans="2:14">
      <c r="B3" s="36"/>
      <c r="C3" s="3"/>
      <c r="D3" s="5">
        <v>0</v>
      </c>
      <c r="E3" s="5"/>
      <c r="F3" s="6"/>
      <c r="G3" s="5"/>
      <c r="I3" s="36"/>
      <c r="J3" s="3"/>
      <c r="K3" s="5">
        <v>0</v>
      </c>
      <c r="L3" s="5"/>
      <c r="M3" s="6"/>
      <c r="N3" s="5"/>
    </row>
    <row r="4" ht="15" spans="2:14">
      <c r="B4" s="36"/>
      <c r="C4" s="3"/>
      <c r="D4" s="5">
        <v>0</v>
      </c>
      <c r="E4" s="5"/>
      <c r="F4" s="6"/>
      <c r="G4" s="5"/>
      <c r="I4" s="36"/>
      <c r="J4" s="3"/>
      <c r="K4" s="5">
        <v>0</v>
      </c>
      <c r="L4" s="5"/>
      <c r="M4" s="6"/>
      <c r="N4" s="5"/>
    </row>
    <row r="5" ht="15" spans="2:14">
      <c r="B5" s="36"/>
      <c r="C5" s="3"/>
      <c r="D5" s="5">
        <v>0</v>
      </c>
      <c r="E5" s="5"/>
      <c r="F5" s="6"/>
      <c r="G5" s="5"/>
      <c r="I5" s="36"/>
      <c r="J5" s="3"/>
      <c r="K5" s="5">
        <v>0</v>
      </c>
      <c r="L5" s="5"/>
      <c r="M5" s="6"/>
      <c r="N5" s="5"/>
    </row>
    <row r="6" ht="15" spans="2:14">
      <c r="B6" s="36"/>
      <c r="C6" s="3"/>
      <c r="D6" s="5">
        <v>0</v>
      </c>
      <c r="E6" s="5"/>
      <c r="F6" s="6"/>
      <c r="G6" s="5"/>
      <c r="I6" s="36"/>
      <c r="J6" s="3"/>
      <c r="K6" s="5">
        <v>0</v>
      </c>
      <c r="L6" s="5"/>
      <c r="M6" s="6"/>
      <c r="N6" s="5"/>
    </row>
    <row r="7" ht="15" spans="2:14">
      <c r="B7" s="36"/>
      <c r="C7" s="3">
        <v>7</v>
      </c>
      <c r="D7" s="5">
        <v>7.56</v>
      </c>
      <c r="E7" s="5">
        <f>AVERAGE(D7:D11)</f>
        <v>9.538</v>
      </c>
      <c r="F7" s="6">
        <f>STDEV(D7:D11)</f>
        <v>2.49867364815816</v>
      </c>
      <c r="G7" s="5">
        <f>F7/SQRT(COUNT(D7:D11))</f>
        <v>1.11744082617381</v>
      </c>
      <c r="I7" s="36"/>
      <c r="J7" s="3">
        <v>7</v>
      </c>
      <c r="K7" s="5">
        <v>8.76</v>
      </c>
      <c r="L7" s="5">
        <f>AVERAGE(K7:K11)</f>
        <v>11.582</v>
      </c>
      <c r="M7" s="6">
        <f>STDEV(K7:K11)</f>
        <v>1.6940690658884</v>
      </c>
      <c r="N7" s="5">
        <f>M7/SQRT(COUNT(K7:K11))</f>
        <v>0.757610717981207</v>
      </c>
    </row>
    <row r="8" ht="15" spans="2:14">
      <c r="B8" s="36"/>
      <c r="C8" s="3"/>
      <c r="D8" s="5">
        <v>6.89</v>
      </c>
      <c r="E8" s="5"/>
      <c r="F8" s="6"/>
      <c r="G8" s="5"/>
      <c r="I8" s="36"/>
      <c r="J8" s="3"/>
      <c r="K8" s="5">
        <v>12.43</v>
      </c>
      <c r="L8" s="5"/>
      <c r="M8" s="6"/>
      <c r="N8" s="5"/>
    </row>
    <row r="9" ht="15" spans="2:14">
      <c r="B9" s="36"/>
      <c r="C9" s="3"/>
      <c r="D9" s="5">
        <v>9.78</v>
      </c>
      <c r="E9" s="5"/>
      <c r="F9" s="6"/>
      <c r="G9" s="5"/>
      <c r="I9" s="36"/>
      <c r="J9" s="3"/>
      <c r="K9" s="5">
        <v>12.27</v>
      </c>
      <c r="L9" s="5"/>
      <c r="M9" s="6"/>
      <c r="N9" s="5"/>
    </row>
    <row r="10" ht="15" spans="2:14">
      <c r="B10" s="36"/>
      <c r="C10" s="3"/>
      <c r="D10" s="5">
        <v>13.21</v>
      </c>
      <c r="E10" s="5"/>
      <c r="F10" s="6"/>
      <c r="G10" s="5"/>
      <c r="I10" s="36"/>
      <c r="J10" s="3"/>
      <c r="K10" s="5">
        <v>13.09</v>
      </c>
      <c r="L10" s="5"/>
      <c r="M10" s="6"/>
      <c r="N10" s="5"/>
    </row>
    <row r="11" ht="15" spans="2:14">
      <c r="B11" s="36"/>
      <c r="C11" s="3"/>
      <c r="D11" s="5">
        <v>10.25</v>
      </c>
      <c r="E11" s="5"/>
      <c r="F11" s="6"/>
      <c r="G11" s="5"/>
      <c r="I11" s="36"/>
      <c r="J11" s="3"/>
      <c r="K11" s="5">
        <v>11.36</v>
      </c>
      <c r="L11" s="5"/>
      <c r="M11" s="6"/>
      <c r="N11" s="5"/>
    </row>
    <row r="12" ht="15" spans="2:14">
      <c r="B12" s="36"/>
      <c r="C12" s="3">
        <v>14</v>
      </c>
      <c r="D12" s="5">
        <v>25.47</v>
      </c>
      <c r="E12" s="5">
        <f>AVERAGE(D12:D16)</f>
        <v>25.362</v>
      </c>
      <c r="F12" s="6">
        <f>STDEV(D12:D16)</f>
        <v>4.71775052328967</v>
      </c>
      <c r="G12" s="5">
        <f>F12/SQRT(COUNT(D12:D16))</f>
        <v>2.10984217419218</v>
      </c>
      <c r="I12" s="36"/>
      <c r="J12" s="3">
        <v>14</v>
      </c>
      <c r="K12" s="5">
        <v>46.5</v>
      </c>
      <c r="L12" s="5">
        <f>AVERAGE(K12:K16)</f>
        <v>39.402</v>
      </c>
      <c r="M12" s="6">
        <f>STDEV(K12:K16)</f>
        <v>5.18641205459034</v>
      </c>
      <c r="N12" s="5">
        <f>M12/SQRT(COUNT(K12:K16))</f>
        <v>2.31943398267767</v>
      </c>
    </row>
    <row r="13" ht="15" spans="2:14">
      <c r="B13" s="36"/>
      <c r="C13" s="3"/>
      <c r="D13" s="5">
        <v>23.65</v>
      </c>
      <c r="E13" s="5"/>
      <c r="F13" s="6"/>
      <c r="G13" s="5"/>
      <c r="I13" s="36"/>
      <c r="J13" s="3"/>
      <c r="K13" s="5">
        <v>34.97</v>
      </c>
      <c r="L13" s="5"/>
      <c r="M13" s="6"/>
      <c r="N13" s="5"/>
    </row>
    <row r="14" ht="15" spans="2:14">
      <c r="B14" s="36"/>
      <c r="C14" s="3"/>
      <c r="D14" s="5">
        <v>31.95</v>
      </c>
      <c r="E14" s="5"/>
      <c r="F14" s="6"/>
      <c r="G14" s="5"/>
      <c r="I14" s="36"/>
      <c r="J14" s="3"/>
      <c r="K14" s="5">
        <v>39.86</v>
      </c>
      <c r="L14" s="5"/>
      <c r="M14" s="6"/>
      <c r="N14" s="5"/>
    </row>
    <row r="15" ht="15" spans="2:14">
      <c r="B15" s="36"/>
      <c r="C15" s="3"/>
      <c r="D15" s="5">
        <v>26.76</v>
      </c>
      <c r="E15" s="5"/>
      <c r="F15" s="6"/>
      <c r="G15" s="5"/>
      <c r="I15" s="36"/>
      <c r="J15" s="3"/>
      <c r="K15" s="5">
        <v>41.87</v>
      </c>
      <c r="L15" s="5"/>
      <c r="M15" s="6"/>
      <c r="N15" s="5"/>
    </row>
    <row r="16" ht="15" spans="2:14">
      <c r="B16" s="36"/>
      <c r="C16" s="3"/>
      <c r="D16" s="5">
        <v>18.98</v>
      </c>
      <c r="E16" s="5"/>
      <c r="F16" s="6"/>
      <c r="G16" s="5"/>
      <c r="I16" s="36"/>
      <c r="J16" s="3"/>
      <c r="K16" s="5">
        <v>33.81</v>
      </c>
      <c r="L16" s="5"/>
      <c r="M16" s="6"/>
      <c r="N16" s="5"/>
    </row>
    <row r="17" ht="15" spans="2:14">
      <c r="B17" s="36"/>
      <c r="C17" s="3">
        <v>21</v>
      </c>
      <c r="D17" s="5">
        <v>51.18</v>
      </c>
      <c r="E17" s="5">
        <f>AVERAGE(D17:D21)</f>
        <v>42.532</v>
      </c>
      <c r="F17" s="6">
        <f>STDEV(D17:D21)</f>
        <v>8.58524140604095</v>
      </c>
      <c r="G17" s="5">
        <f>F17/SQRT(COUNT(D17:D21))</f>
        <v>3.83943667743069</v>
      </c>
      <c r="I17" s="36"/>
      <c r="J17" s="3">
        <v>21</v>
      </c>
      <c r="K17" s="5">
        <v>124.92</v>
      </c>
      <c r="L17" s="5">
        <f>AVERAGE(K17:K21)</f>
        <v>133.762</v>
      </c>
      <c r="M17" s="6">
        <f>STDEV(K17:K21)</f>
        <v>21.0809112706258</v>
      </c>
      <c r="N17" s="5">
        <f>M17/SQRT(COUNT(K17:K21))</f>
        <v>9.42767012575217</v>
      </c>
    </row>
    <row r="18" ht="15" spans="2:14">
      <c r="B18" s="36"/>
      <c r="C18" s="3"/>
      <c r="D18" s="5">
        <v>39.15</v>
      </c>
      <c r="E18" s="5"/>
      <c r="F18" s="6"/>
      <c r="G18" s="5"/>
      <c r="I18" s="36"/>
      <c r="J18" s="3"/>
      <c r="K18" s="5">
        <v>105.81</v>
      </c>
      <c r="L18" s="5"/>
      <c r="M18" s="6"/>
      <c r="N18" s="5"/>
    </row>
    <row r="19" ht="15" spans="2:14">
      <c r="B19" s="36"/>
      <c r="C19" s="3"/>
      <c r="D19" s="5">
        <v>48.49</v>
      </c>
      <c r="E19" s="5"/>
      <c r="F19" s="6"/>
      <c r="G19" s="5"/>
      <c r="I19" s="36"/>
      <c r="J19" s="3"/>
      <c r="K19" s="5">
        <v>132.82</v>
      </c>
      <c r="L19" s="5"/>
      <c r="M19" s="6"/>
      <c r="N19" s="5"/>
    </row>
    <row r="20" ht="15" spans="2:14">
      <c r="B20" s="36"/>
      <c r="C20" s="3"/>
      <c r="D20" s="5">
        <v>29.5</v>
      </c>
      <c r="E20" s="5"/>
      <c r="F20" s="6"/>
      <c r="G20" s="5"/>
      <c r="I20" s="36"/>
      <c r="J20" s="3"/>
      <c r="K20" s="5">
        <v>162.76</v>
      </c>
      <c r="L20" s="5"/>
      <c r="M20" s="6"/>
      <c r="N20" s="5"/>
    </row>
    <row r="21" ht="15" spans="2:14">
      <c r="B21" s="36"/>
      <c r="C21" s="3"/>
      <c r="D21" s="5">
        <v>44.34</v>
      </c>
      <c r="E21" s="5"/>
      <c r="F21" s="6"/>
      <c r="G21" s="5"/>
      <c r="I21" s="36"/>
      <c r="J21" s="3"/>
      <c r="K21" s="5">
        <v>142.5</v>
      </c>
      <c r="L21" s="5"/>
      <c r="M21" s="6"/>
      <c r="N21" s="5"/>
    </row>
    <row r="22" ht="15" spans="2:14">
      <c r="B22" s="36"/>
      <c r="C22" s="3">
        <v>28</v>
      </c>
      <c r="D22" s="5">
        <v>118.59</v>
      </c>
      <c r="E22" s="5">
        <f>AVERAGE(D22:D26)</f>
        <v>116.488</v>
      </c>
      <c r="F22" s="6">
        <f>STDEV(D22:D26)</f>
        <v>17.3059258637034</v>
      </c>
      <c r="G22" s="5">
        <f>F22/SQRT(COUNT(D22:D26))</f>
        <v>7.73944532896253</v>
      </c>
      <c r="I22" s="36"/>
      <c r="J22" s="3">
        <v>28</v>
      </c>
      <c r="K22" s="5">
        <v>273.46</v>
      </c>
      <c r="L22" s="5">
        <f>AVERAGE(K22:K26)</f>
        <v>242.392</v>
      </c>
      <c r="M22" s="6">
        <f>STDEV(K22:K26)</f>
        <v>41.9526396070617</v>
      </c>
      <c r="N22" s="5">
        <f>M22/SQRT(COUNT(K22:K26))</f>
        <v>18.761790799388</v>
      </c>
    </row>
    <row r="23" ht="15" spans="2:14">
      <c r="B23" s="36"/>
      <c r="C23" s="3"/>
      <c r="D23" s="5">
        <v>93.36</v>
      </c>
      <c r="E23" s="5"/>
      <c r="F23" s="6"/>
      <c r="G23" s="5"/>
      <c r="I23" s="36"/>
      <c r="J23" s="3"/>
      <c r="K23" s="5">
        <v>267.5</v>
      </c>
      <c r="L23" s="5"/>
      <c r="M23" s="6"/>
      <c r="N23" s="5"/>
    </row>
    <row r="24" ht="15" spans="2:14">
      <c r="B24" s="36"/>
      <c r="C24" s="3"/>
      <c r="D24" s="5">
        <v>136.95</v>
      </c>
      <c r="E24" s="5"/>
      <c r="F24" s="6"/>
      <c r="G24" s="5"/>
      <c r="I24" s="36"/>
      <c r="J24" s="3"/>
      <c r="K24" s="5">
        <v>258.16</v>
      </c>
      <c r="L24" s="5"/>
      <c r="M24" s="6"/>
      <c r="N24" s="5"/>
    </row>
    <row r="25" ht="15" spans="2:14">
      <c r="B25" s="36"/>
      <c r="C25" s="3"/>
      <c r="D25" s="5">
        <v>127.72</v>
      </c>
      <c r="E25" s="5"/>
      <c r="F25" s="6"/>
      <c r="G25" s="5"/>
      <c r="I25" s="36"/>
      <c r="J25" s="3"/>
      <c r="K25" s="5">
        <v>170.31</v>
      </c>
      <c r="L25" s="5"/>
      <c r="M25" s="6"/>
      <c r="N25" s="5"/>
    </row>
    <row r="26" ht="15" spans="2:14">
      <c r="B26" s="36"/>
      <c r="C26" s="3"/>
      <c r="D26" s="5">
        <v>105.82</v>
      </c>
      <c r="E26" s="5"/>
      <c r="F26" s="6"/>
      <c r="G26" s="5"/>
      <c r="I26" s="36"/>
      <c r="J26" s="3"/>
      <c r="K26" s="5">
        <v>242.53</v>
      </c>
      <c r="L26" s="5"/>
      <c r="M26" s="6"/>
      <c r="N26" s="5"/>
    </row>
    <row r="27" ht="15" spans="2:14">
      <c r="B27" s="36"/>
      <c r="C27" s="3">
        <v>35</v>
      </c>
      <c r="D27" s="5">
        <v>199.79</v>
      </c>
      <c r="E27" s="5">
        <f>AVERAGE(D27:D31)</f>
        <v>201.412</v>
      </c>
      <c r="F27" s="6">
        <f>STDEV(D27:D31)</f>
        <v>27.5267301000319</v>
      </c>
      <c r="G27" s="5">
        <f>F27/SQRT(COUNT(D27:D31))</f>
        <v>12.3103279403922</v>
      </c>
      <c r="I27" s="36"/>
      <c r="J27" s="3">
        <v>35</v>
      </c>
      <c r="K27" s="5">
        <v>386.47</v>
      </c>
      <c r="L27" s="5">
        <f>AVERAGE(K27:K31)</f>
        <v>336.452</v>
      </c>
      <c r="M27" s="6">
        <f>STDEV(K27:K31)</f>
        <v>57.3531435058271</v>
      </c>
      <c r="N27" s="5">
        <f>M27/SQRT(COUNT(K27:K31))</f>
        <v>25.649105520466</v>
      </c>
    </row>
    <row r="28" ht="15" spans="2:14">
      <c r="B28" s="36"/>
      <c r="C28" s="3"/>
      <c r="D28" s="5">
        <v>180.32</v>
      </c>
      <c r="E28" s="5"/>
      <c r="F28" s="6"/>
      <c r="G28" s="5"/>
      <c r="I28" s="36"/>
      <c r="J28" s="3"/>
      <c r="K28" s="5">
        <v>328.02</v>
      </c>
      <c r="L28" s="5"/>
      <c r="M28" s="6"/>
      <c r="N28" s="5"/>
    </row>
    <row r="29" ht="15" spans="2:14">
      <c r="B29" s="36"/>
      <c r="C29" s="3"/>
      <c r="D29" s="5">
        <v>169.15</v>
      </c>
      <c r="E29" s="5"/>
      <c r="F29" s="6"/>
      <c r="G29" s="5"/>
      <c r="I29" s="36"/>
      <c r="J29" s="3"/>
      <c r="K29" s="5">
        <v>310.08</v>
      </c>
      <c r="L29" s="5"/>
      <c r="M29" s="6"/>
      <c r="N29" s="5"/>
    </row>
    <row r="30" ht="15" spans="2:14">
      <c r="B30" s="36"/>
      <c r="C30" s="3"/>
      <c r="D30" s="5">
        <v>232.86</v>
      </c>
      <c r="E30" s="5"/>
      <c r="F30" s="6"/>
      <c r="G30" s="5"/>
      <c r="I30" s="36"/>
      <c r="J30" s="3"/>
      <c r="K30" s="5">
        <v>258.94</v>
      </c>
      <c r="L30" s="5"/>
      <c r="M30" s="6"/>
      <c r="N30" s="5"/>
    </row>
    <row r="31" ht="15" spans="2:14">
      <c r="B31" s="36"/>
      <c r="C31" s="3"/>
      <c r="D31" s="5">
        <v>224.94</v>
      </c>
      <c r="E31" s="5"/>
      <c r="F31" s="6"/>
      <c r="G31" s="5"/>
      <c r="I31" s="36"/>
      <c r="J31" s="3"/>
      <c r="K31" s="5">
        <v>398.75</v>
      </c>
      <c r="L31" s="5"/>
      <c r="M31" s="6"/>
      <c r="N31" s="5"/>
    </row>
  </sheetData>
  <mergeCells count="50">
    <mergeCell ref="B2:B31"/>
    <mergeCell ref="C2:C6"/>
    <mergeCell ref="C7:C11"/>
    <mergeCell ref="C12:C16"/>
    <mergeCell ref="C17:C21"/>
    <mergeCell ref="C22:C26"/>
    <mergeCell ref="C27:C31"/>
    <mergeCell ref="E2:E6"/>
    <mergeCell ref="E7:E11"/>
    <mergeCell ref="E12:E16"/>
    <mergeCell ref="E17:E21"/>
    <mergeCell ref="E22:E26"/>
    <mergeCell ref="E27:E31"/>
    <mergeCell ref="F2:F6"/>
    <mergeCell ref="F7:F11"/>
    <mergeCell ref="F12:F16"/>
    <mergeCell ref="F17:F21"/>
    <mergeCell ref="F22:F26"/>
    <mergeCell ref="F27:F31"/>
    <mergeCell ref="G2:G6"/>
    <mergeCell ref="G7:G11"/>
    <mergeCell ref="G12:G16"/>
    <mergeCell ref="G17:G21"/>
    <mergeCell ref="G22:G26"/>
    <mergeCell ref="G27:G31"/>
    <mergeCell ref="I2:I31"/>
    <mergeCell ref="J2:J6"/>
    <mergeCell ref="J7:J11"/>
    <mergeCell ref="J12:J16"/>
    <mergeCell ref="J17:J21"/>
    <mergeCell ref="J22:J26"/>
    <mergeCell ref="J27:J31"/>
    <mergeCell ref="L2:L6"/>
    <mergeCell ref="L7:L11"/>
    <mergeCell ref="L12:L16"/>
    <mergeCell ref="L17:L21"/>
    <mergeCell ref="L22:L26"/>
    <mergeCell ref="L27:L31"/>
    <mergeCell ref="M2:M6"/>
    <mergeCell ref="M7:M11"/>
    <mergeCell ref="M12:M16"/>
    <mergeCell ref="M17:M21"/>
    <mergeCell ref="M22:M26"/>
    <mergeCell ref="M27:M31"/>
    <mergeCell ref="N2:N6"/>
    <mergeCell ref="N7:N11"/>
    <mergeCell ref="N12:N16"/>
    <mergeCell ref="N17:N21"/>
    <mergeCell ref="N22:N26"/>
    <mergeCell ref="N27:N31"/>
  </mergeCells>
  <pageMargins left="0.75" right="0.75" top="1" bottom="1" header="0.5" footer="0.5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1"/>
  <sheetViews>
    <sheetView workbookViewId="0">
      <selection activeCell="N12" sqref="N12"/>
    </sheetView>
  </sheetViews>
  <sheetFormatPr defaultColWidth="9" defaultRowHeight="13.5" outlineLevelCol="5"/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" t="s">
        <v>43</v>
      </c>
      <c r="C2" s="4">
        <v>0.21</v>
      </c>
      <c r="D2" s="5">
        <f>AVERAGE(C2:C6)</f>
        <v>0.186</v>
      </c>
      <c r="E2" s="6">
        <f>STDEV(C2:C6)</f>
        <v>0.0336154726279432</v>
      </c>
      <c r="F2" s="5">
        <f>E2/SQRT(COUNT(C2:C6))</f>
        <v>0.0150332963783729</v>
      </c>
    </row>
    <row r="3" ht="15" spans="2:6">
      <c r="B3" s="3"/>
      <c r="C3" s="4">
        <v>0.23</v>
      </c>
      <c r="D3" s="5"/>
      <c r="E3" s="6"/>
      <c r="F3" s="5"/>
    </row>
    <row r="4" ht="15" spans="2:6">
      <c r="B4" s="3"/>
      <c r="C4" s="4">
        <v>0.16</v>
      </c>
      <c r="D4" s="5"/>
      <c r="E4" s="6"/>
      <c r="F4" s="5"/>
    </row>
    <row r="5" ht="15" spans="2:6">
      <c r="B5" s="3"/>
      <c r="C5" s="4">
        <v>0.18</v>
      </c>
      <c r="D5" s="5"/>
      <c r="E5" s="6"/>
      <c r="F5" s="5"/>
    </row>
    <row r="6" ht="15" spans="2:6">
      <c r="B6" s="3"/>
      <c r="C6" s="4">
        <v>0.15</v>
      </c>
      <c r="D6" s="5"/>
      <c r="E6" s="6"/>
      <c r="F6" s="5"/>
    </row>
    <row r="7" ht="15" spans="2:6">
      <c r="B7" s="3" t="s">
        <v>44</v>
      </c>
      <c r="C7" s="4">
        <v>0.26</v>
      </c>
      <c r="D7" s="5">
        <f>AVERAGE(C7:C11)</f>
        <v>0.284</v>
      </c>
      <c r="E7" s="6">
        <f>STDEV(C7:C11)</f>
        <v>0.0364691650576209</v>
      </c>
      <c r="F7" s="5">
        <f>E7/SQRT(COUNT(C7:C11))</f>
        <v>0.0163095064303001</v>
      </c>
    </row>
    <row r="8" ht="15" spans="2:6">
      <c r="B8" s="3"/>
      <c r="C8" s="4">
        <v>0.31</v>
      </c>
      <c r="D8" s="5"/>
      <c r="E8" s="6"/>
      <c r="F8" s="5"/>
    </row>
    <row r="9" ht="15" spans="2:6">
      <c r="B9" s="3"/>
      <c r="C9" s="4">
        <v>0.24</v>
      </c>
      <c r="D9" s="5"/>
      <c r="E9" s="6"/>
      <c r="F9" s="5"/>
    </row>
    <row r="10" ht="15" spans="2:6">
      <c r="B10" s="3"/>
      <c r="C10" s="4">
        <v>0.28</v>
      </c>
      <c r="D10" s="5"/>
      <c r="E10" s="6"/>
      <c r="F10" s="5"/>
    </row>
    <row r="11" ht="15" spans="2:6">
      <c r="B11" s="3"/>
      <c r="C11" s="4">
        <v>0.33</v>
      </c>
      <c r="D11" s="5"/>
      <c r="E11" s="6"/>
      <c r="F11" s="5"/>
    </row>
  </sheetData>
  <mergeCells count="8">
    <mergeCell ref="B2:B6"/>
    <mergeCell ref="B7:B11"/>
    <mergeCell ref="D2:D6"/>
    <mergeCell ref="D7:D11"/>
    <mergeCell ref="E2:E6"/>
    <mergeCell ref="E7:E11"/>
    <mergeCell ref="F2:F6"/>
    <mergeCell ref="F7:F11"/>
  </mergeCells>
  <pageMargins left="0.75" right="0.75" top="1" bottom="1" header="0.5" footer="0.5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31"/>
  <sheetViews>
    <sheetView workbookViewId="0">
      <selection activeCell="S17" sqref="S17"/>
    </sheetView>
  </sheetViews>
  <sheetFormatPr defaultColWidth="9" defaultRowHeight="13.5"/>
  <cols>
    <col min="6" max="7" width="14.125"/>
    <col min="12" max="12" width="9.25"/>
    <col min="13" max="14" width="14.125"/>
  </cols>
  <sheetData>
    <row r="1" ht="15" spans="2:14">
      <c r="B1" s="1" t="s">
        <v>12</v>
      </c>
      <c r="C1" s="1" t="s">
        <v>25</v>
      </c>
      <c r="D1" s="2"/>
      <c r="E1" s="1" t="s">
        <v>5</v>
      </c>
      <c r="F1" s="1" t="s">
        <v>6</v>
      </c>
      <c r="G1" s="1" t="s">
        <v>7</v>
      </c>
      <c r="I1" s="1" t="s">
        <v>12</v>
      </c>
      <c r="J1" s="1" t="s">
        <v>25</v>
      </c>
      <c r="K1" s="2"/>
      <c r="L1" s="1" t="s">
        <v>5</v>
      </c>
      <c r="M1" s="1" t="s">
        <v>6</v>
      </c>
      <c r="N1" s="1" t="s">
        <v>7</v>
      </c>
    </row>
    <row r="2" ht="15" spans="2:14">
      <c r="B2" s="36" t="s">
        <v>43</v>
      </c>
      <c r="C2" s="3">
        <v>0</v>
      </c>
      <c r="D2" s="5">
        <v>0</v>
      </c>
      <c r="E2" s="5">
        <f>AVERAGE(D2:D6)</f>
        <v>0</v>
      </c>
      <c r="F2" s="6">
        <f>STDEV(D2:D6)</f>
        <v>0</v>
      </c>
      <c r="G2" s="5">
        <f>F2/SQRT(COUNT(D2:D6))</f>
        <v>0</v>
      </c>
      <c r="I2" s="36" t="s">
        <v>44</v>
      </c>
      <c r="J2" s="3">
        <v>0</v>
      </c>
      <c r="K2" s="5">
        <v>0</v>
      </c>
      <c r="L2" s="5">
        <f>AVERAGE(K2:K6)</f>
        <v>0</v>
      </c>
      <c r="M2" s="6">
        <f>STDEV(K2:K6)</f>
        <v>0</v>
      </c>
      <c r="N2" s="5">
        <f>M2/SQRT(COUNT(K2:K6))</f>
        <v>0</v>
      </c>
    </row>
    <row r="3" ht="15" spans="2:14">
      <c r="B3" s="36"/>
      <c r="C3" s="3"/>
      <c r="D3" s="5">
        <v>0</v>
      </c>
      <c r="E3" s="5"/>
      <c r="F3" s="6"/>
      <c r="G3" s="5"/>
      <c r="I3" s="36"/>
      <c r="J3" s="3"/>
      <c r="K3" s="5">
        <v>0</v>
      </c>
      <c r="L3" s="5"/>
      <c r="M3" s="6"/>
      <c r="N3" s="5"/>
    </row>
    <row r="4" ht="15" spans="2:14">
      <c r="B4" s="36"/>
      <c r="C4" s="3"/>
      <c r="D4" s="5">
        <v>0</v>
      </c>
      <c r="E4" s="5"/>
      <c r="F4" s="6"/>
      <c r="G4" s="5"/>
      <c r="I4" s="36"/>
      <c r="J4" s="3"/>
      <c r="K4" s="5">
        <v>0</v>
      </c>
      <c r="L4" s="5"/>
      <c r="M4" s="6"/>
      <c r="N4" s="5"/>
    </row>
    <row r="5" ht="15" spans="2:14">
      <c r="B5" s="36"/>
      <c r="C5" s="3"/>
      <c r="D5" s="5">
        <v>0</v>
      </c>
      <c r="E5" s="5"/>
      <c r="F5" s="6"/>
      <c r="G5" s="5"/>
      <c r="I5" s="36"/>
      <c r="J5" s="3"/>
      <c r="K5" s="5">
        <v>0</v>
      </c>
      <c r="L5" s="5"/>
      <c r="M5" s="6"/>
      <c r="N5" s="5"/>
    </row>
    <row r="6" ht="15" spans="2:14">
      <c r="B6" s="36"/>
      <c r="C6" s="3"/>
      <c r="D6" s="5">
        <v>0</v>
      </c>
      <c r="E6" s="5"/>
      <c r="F6" s="6"/>
      <c r="G6" s="5"/>
      <c r="I6" s="36"/>
      <c r="J6" s="3"/>
      <c r="K6" s="5">
        <v>0</v>
      </c>
      <c r="L6" s="5"/>
      <c r="M6" s="6"/>
      <c r="N6" s="5"/>
    </row>
    <row r="7" ht="15" spans="2:14">
      <c r="B7" s="36"/>
      <c r="C7" s="3">
        <v>7</v>
      </c>
      <c r="D7" s="5">
        <v>5.56</v>
      </c>
      <c r="E7" s="5">
        <f>AVERAGE(D7:D11)</f>
        <v>8.212</v>
      </c>
      <c r="F7" s="6">
        <f>STDEV(D7:D11)</f>
        <v>1.69840219029534</v>
      </c>
      <c r="G7" s="5">
        <f>F7/SQRT(COUNT(D7:D11))</f>
        <v>0.759548550126982</v>
      </c>
      <c r="I7" s="36"/>
      <c r="J7" s="3">
        <v>7</v>
      </c>
      <c r="K7" s="5">
        <v>9.34</v>
      </c>
      <c r="L7" s="5">
        <f>AVERAGE(K7:K11)</f>
        <v>9.576</v>
      </c>
      <c r="M7" s="6">
        <f>STDEV(K7:K11)</f>
        <v>1.67723880231767</v>
      </c>
      <c r="N7" s="5">
        <f>M7/SQRT(COUNT(K7:K11))</f>
        <v>0.750083995296527</v>
      </c>
    </row>
    <row r="8" ht="15" spans="2:14">
      <c r="B8" s="36"/>
      <c r="C8" s="3"/>
      <c r="D8" s="5">
        <v>8.61</v>
      </c>
      <c r="E8" s="5"/>
      <c r="F8" s="6"/>
      <c r="G8" s="5"/>
      <c r="I8" s="36"/>
      <c r="J8" s="3"/>
      <c r="K8" s="5">
        <v>11.7</v>
      </c>
      <c r="L8" s="5"/>
      <c r="M8" s="6"/>
      <c r="N8" s="5"/>
    </row>
    <row r="9" ht="15" spans="2:14">
      <c r="B9" s="36"/>
      <c r="C9" s="3"/>
      <c r="D9" s="5">
        <v>9.74</v>
      </c>
      <c r="E9" s="5"/>
      <c r="F9" s="6"/>
      <c r="G9" s="5"/>
      <c r="I9" s="36"/>
      <c r="J9" s="3"/>
      <c r="K9" s="5">
        <v>7.39</v>
      </c>
      <c r="L9" s="5"/>
      <c r="M9" s="6"/>
      <c r="N9" s="5"/>
    </row>
    <row r="10" ht="15" spans="2:14">
      <c r="B10" s="36"/>
      <c r="C10" s="3"/>
      <c r="D10" s="5">
        <v>7.64</v>
      </c>
      <c r="E10" s="5"/>
      <c r="F10" s="6"/>
      <c r="G10" s="5"/>
      <c r="I10" s="36"/>
      <c r="J10" s="3"/>
      <c r="K10" s="5">
        <v>10.69</v>
      </c>
      <c r="L10" s="5"/>
      <c r="M10" s="6"/>
      <c r="N10" s="5"/>
    </row>
    <row r="11" ht="15" spans="2:14">
      <c r="B11" s="36"/>
      <c r="C11" s="3"/>
      <c r="D11" s="5">
        <v>9.51</v>
      </c>
      <c r="E11" s="5"/>
      <c r="F11" s="6"/>
      <c r="G11" s="5"/>
      <c r="I11" s="36"/>
      <c r="J11" s="3"/>
      <c r="K11" s="5">
        <v>8.76</v>
      </c>
      <c r="L11" s="5"/>
      <c r="M11" s="6"/>
      <c r="N11" s="5"/>
    </row>
    <row r="12" ht="15" spans="2:14">
      <c r="B12" s="36"/>
      <c r="C12" s="3">
        <v>14</v>
      </c>
      <c r="D12" s="5">
        <v>23.46</v>
      </c>
      <c r="E12" s="5">
        <f>AVERAGE(D12:D16)</f>
        <v>23.628</v>
      </c>
      <c r="F12" s="6">
        <f>STDEV(D12:D16)</f>
        <v>4.18201745572636</v>
      </c>
      <c r="G12" s="5">
        <f>F12/SQRT(COUNT(D12:D16))</f>
        <v>1.87025506281897</v>
      </c>
      <c r="I12" s="36"/>
      <c r="J12" s="3">
        <v>14</v>
      </c>
      <c r="K12" s="5">
        <v>47.45</v>
      </c>
      <c r="L12" s="5">
        <f>AVERAGE(K12:K16)</f>
        <v>39.342</v>
      </c>
      <c r="M12" s="6">
        <f>STDEV(K12:K16)</f>
        <v>5.18659522230143</v>
      </c>
      <c r="N12" s="5">
        <f>M12/SQRT(COUNT(K12:K16))</f>
        <v>2.31951589776833</v>
      </c>
    </row>
    <row r="13" ht="15" spans="2:14">
      <c r="B13" s="36"/>
      <c r="C13" s="3"/>
      <c r="D13" s="5">
        <v>18.27</v>
      </c>
      <c r="E13" s="5"/>
      <c r="F13" s="6"/>
      <c r="G13" s="5"/>
      <c r="I13" s="36"/>
      <c r="J13" s="3"/>
      <c r="K13" s="5">
        <v>35.9</v>
      </c>
      <c r="L13" s="5"/>
      <c r="M13" s="6"/>
      <c r="N13" s="5"/>
    </row>
    <row r="14" ht="15" spans="2:14">
      <c r="B14" s="36"/>
      <c r="C14" s="3"/>
      <c r="D14" s="5">
        <v>29</v>
      </c>
      <c r="E14" s="5"/>
      <c r="F14" s="6"/>
      <c r="G14" s="5"/>
      <c r="I14" s="36"/>
      <c r="J14" s="3"/>
      <c r="K14" s="5">
        <v>33.96</v>
      </c>
      <c r="L14" s="5"/>
      <c r="M14" s="6"/>
      <c r="N14" s="5"/>
    </row>
    <row r="15" ht="15" spans="2:14">
      <c r="B15" s="36"/>
      <c r="C15" s="3"/>
      <c r="D15" s="5">
        <v>26.19</v>
      </c>
      <c r="E15" s="5"/>
      <c r="F15" s="6"/>
      <c r="G15" s="5"/>
      <c r="I15" s="36"/>
      <c r="J15" s="3"/>
      <c r="K15" s="5">
        <v>39.07</v>
      </c>
      <c r="L15" s="5"/>
      <c r="M15" s="6"/>
      <c r="N15" s="5"/>
    </row>
    <row r="16" ht="15" spans="2:14">
      <c r="B16" s="36"/>
      <c r="C16" s="3"/>
      <c r="D16" s="5">
        <v>21.22</v>
      </c>
      <c r="E16" s="5"/>
      <c r="F16" s="6"/>
      <c r="G16" s="5"/>
      <c r="I16" s="36"/>
      <c r="J16" s="3"/>
      <c r="K16" s="5">
        <v>40.33</v>
      </c>
      <c r="L16" s="5"/>
      <c r="M16" s="6"/>
      <c r="N16" s="5"/>
    </row>
    <row r="17" ht="15" spans="2:14">
      <c r="B17" s="36"/>
      <c r="C17" s="3">
        <v>21</v>
      </c>
      <c r="D17" s="5">
        <v>25.64</v>
      </c>
      <c r="E17" s="5">
        <f>AVERAGE(D17:D21)</f>
        <v>34.808</v>
      </c>
      <c r="F17" s="6">
        <f>STDEV(D17:D21)</f>
        <v>7.91375827278039</v>
      </c>
      <c r="G17" s="5">
        <f>F17/SQRT(COUNT(D17:D21))</f>
        <v>3.53914029108765</v>
      </c>
      <c r="I17" s="36"/>
      <c r="J17" s="3">
        <v>21</v>
      </c>
      <c r="K17" s="5">
        <v>118.69</v>
      </c>
      <c r="L17" s="5">
        <f>AVERAGE(K17:K21)</f>
        <v>112.75</v>
      </c>
      <c r="M17" s="6">
        <f>STDEV(K17:K21)</f>
        <v>21.085038534468</v>
      </c>
      <c r="N17" s="5">
        <f>M17/SQRT(COUNT(K17:K21))</f>
        <v>9.42951589425459</v>
      </c>
    </row>
    <row r="18" ht="15" spans="2:14">
      <c r="B18" s="36"/>
      <c r="C18" s="3"/>
      <c r="D18" s="5">
        <v>27.6</v>
      </c>
      <c r="E18" s="5"/>
      <c r="F18" s="6"/>
      <c r="G18" s="5"/>
      <c r="I18" s="36"/>
      <c r="J18" s="3"/>
      <c r="K18" s="5">
        <v>146.71</v>
      </c>
      <c r="L18" s="5"/>
      <c r="M18" s="6"/>
      <c r="N18" s="5"/>
    </row>
    <row r="19" ht="15" spans="2:14">
      <c r="B19" s="36"/>
      <c r="C19" s="3"/>
      <c r="D19" s="5">
        <v>41.6</v>
      </c>
      <c r="E19" s="5"/>
      <c r="F19" s="6"/>
      <c r="G19" s="5"/>
      <c r="I19" s="36"/>
      <c r="J19" s="3"/>
      <c r="K19" s="5">
        <v>100.3</v>
      </c>
      <c r="L19" s="5"/>
      <c r="M19" s="6"/>
      <c r="N19" s="5"/>
    </row>
    <row r="20" ht="15" spans="2:14">
      <c r="B20" s="36"/>
      <c r="C20" s="3"/>
      <c r="D20" s="5">
        <v>36.25</v>
      </c>
      <c r="E20" s="5"/>
      <c r="F20" s="6"/>
      <c r="G20" s="5"/>
      <c r="I20" s="36"/>
      <c r="J20" s="3"/>
      <c r="K20" s="5">
        <v>104.41</v>
      </c>
      <c r="L20" s="5"/>
      <c r="M20" s="6"/>
      <c r="N20" s="5"/>
    </row>
    <row r="21" ht="15" spans="2:14">
      <c r="B21" s="36"/>
      <c r="C21" s="3"/>
      <c r="D21" s="5">
        <v>42.95</v>
      </c>
      <c r="E21" s="5"/>
      <c r="F21" s="6"/>
      <c r="G21" s="5"/>
      <c r="I21" s="36"/>
      <c r="J21" s="3"/>
      <c r="K21" s="5">
        <v>93.64</v>
      </c>
      <c r="L21" s="5"/>
      <c r="M21" s="6"/>
      <c r="N21" s="5"/>
    </row>
    <row r="22" ht="15" spans="2:14">
      <c r="B22" s="36"/>
      <c r="C22" s="3">
        <v>28</v>
      </c>
      <c r="D22" s="5">
        <v>97.14</v>
      </c>
      <c r="E22" s="5">
        <f>AVERAGE(D22:D26)</f>
        <v>97.558</v>
      </c>
      <c r="F22" s="6">
        <f>STDEV(D22:D26)</f>
        <v>12.8347874933713</v>
      </c>
      <c r="G22" s="5">
        <f>F22/SQRT(COUNT(D22:D26))</f>
        <v>5.73989146238846</v>
      </c>
      <c r="I22" s="36"/>
      <c r="J22" s="3">
        <v>28</v>
      </c>
      <c r="K22" s="5">
        <v>269.82</v>
      </c>
      <c r="L22" s="5">
        <f>AVERAGE(K22:K26)</f>
        <v>221.382</v>
      </c>
      <c r="M22" s="6">
        <f>STDEV(K22:K26)</f>
        <v>41.9498435038797</v>
      </c>
      <c r="N22" s="5">
        <f>M22/SQRT(COUNT(K22:K26))</f>
        <v>18.7605403440306</v>
      </c>
    </row>
    <row r="23" ht="15" spans="2:14">
      <c r="B23" s="36"/>
      <c r="C23" s="3"/>
      <c r="D23" s="5">
        <v>93.43</v>
      </c>
      <c r="E23" s="5"/>
      <c r="F23" s="6"/>
      <c r="G23" s="5"/>
      <c r="I23" s="36"/>
      <c r="J23" s="3"/>
      <c r="K23" s="5">
        <v>212.37</v>
      </c>
      <c r="L23" s="5"/>
      <c r="M23" s="6"/>
      <c r="N23" s="5"/>
    </row>
    <row r="24" ht="15" spans="2:14">
      <c r="B24" s="36"/>
      <c r="C24" s="3"/>
      <c r="D24" s="5">
        <v>81.37</v>
      </c>
      <c r="E24" s="5"/>
      <c r="F24" s="6"/>
      <c r="G24" s="5"/>
      <c r="I24" s="36"/>
      <c r="J24" s="3"/>
      <c r="K24" s="5">
        <v>165.59</v>
      </c>
      <c r="L24" s="5"/>
      <c r="M24" s="6"/>
      <c r="N24" s="5"/>
    </row>
    <row r="25" ht="15" spans="2:14">
      <c r="B25" s="36"/>
      <c r="C25" s="3"/>
      <c r="D25" s="5">
        <v>98.85</v>
      </c>
      <c r="E25" s="5"/>
      <c r="F25" s="6"/>
      <c r="G25" s="5"/>
      <c r="I25" s="36"/>
      <c r="J25" s="3"/>
      <c r="K25" s="5">
        <v>203.44</v>
      </c>
      <c r="L25" s="5"/>
      <c r="M25" s="6"/>
      <c r="N25" s="5"/>
    </row>
    <row r="26" ht="15" spans="2:14">
      <c r="B26" s="36"/>
      <c r="C26" s="3"/>
      <c r="D26" s="5">
        <v>117</v>
      </c>
      <c r="E26" s="5"/>
      <c r="F26" s="6"/>
      <c r="G26" s="5"/>
      <c r="I26" s="36"/>
      <c r="J26" s="3"/>
      <c r="K26" s="5">
        <v>255.69</v>
      </c>
      <c r="L26" s="5"/>
      <c r="M26" s="6"/>
      <c r="N26" s="5"/>
    </row>
    <row r="27" ht="15" spans="2:14">
      <c r="B27" s="36"/>
      <c r="C27" s="3">
        <v>35</v>
      </c>
      <c r="D27" s="5">
        <v>164.77</v>
      </c>
      <c r="E27" s="5">
        <f>AVERAGE(D27:D31)</f>
        <v>174.68</v>
      </c>
      <c r="F27" s="6">
        <f>STDEV(D27:D31)</f>
        <v>20.593069222435</v>
      </c>
      <c r="G27" s="5">
        <f>F27/SQRT(COUNT(D27:D31))</f>
        <v>9.20950052934468</v>
      </c>
      <c r="I27" s="36"/>
      <c r="J27" s="3">
        <v>35</v>
      </c>
      <c r="K27" s="5">
        <v>377.71</v>
      </c>
      <c r="L27" s="5">
        <f>AVERAGE(K27:K31)</f>
        <v>303.418</v>
      </c>
      <c r="M27" s="6">
        <f>STDEV(K27:K31)</f>
        <v>57.3563141249505</v>
      </c>
      <c r="N27" s="5">
        <f>M27/SQRT(COUNT(K27:K31))</f>
        <v>25.6505234644441</v>
      </c>
    </row>
    <row r="28" ht="15" spans="2:14">
      <c r="B28" s="36"/>
      <c r="C28" s="3"/>
      <c r="D28" s="5">
        <v>167.53</v>
      </c>
      <c r="E28" s="5"/>
      <c r="F28" s="6"/>
      <c r="G28" s="5"/>
      <c r="I28" s="36"/>
      <c r="J28" s="3"/>
      <c r="K28" s="5">
        <v>282.1</v>
      </c>
      <c r="L28" s="5"/>
      <c r="M28" s="6"/>
      <c r="N28" s="5"/>
    </row>
    <row r="29" ht="15" spans="2:14">
      <c r="B29" s="36"/>
      <c r="C29" s="3"/>
      <c r="D29" s="5">
        <v>178.89</v>
      </c>
      <c r="E29" s="5"/>
      <c r="F29" s="6"/>
      <c r="G29" s="5"/>
      <c r="I29" s="36"/>
      <c r="J29" s="3"/>
      <c r="K29" s="5">
        <v>269.89</v>
      </c>
      <c r="L29" s="5"/>
      <c r="M29" s="6"/>
      <c r="N29" s="5"/>
    </row>
    <row r="30" ht="15" spans="2:14">
      <c r="B30" s="36"/>
      <c r="C30" s="3"/>
      <c r="D30" s="5">
        <v>154.21</v>
      </c>
      <c r="E30" s="5"/>
      <c r="F30" s="6"/>
      <c r="G30" s="5"/>
      <c r="I30" s="36"/>
      <c r="J30" s="3"/>
      <c r="K30" s="5">
        <v>239.51</v>
      </c>
      <c r="L30" s="5"/>
      <c r="M30" s="6"/>
      <c r="N30" s="5"/>
    </row>
    <row r="31" ht="15" spans="2:14">
      <c r="B31" s="36"/>
      <c r="C31" s="3"/>
      <c r="D31" s="5">
        <v>208</v>
      </c>
      <c r="E31" s="5"/>
      <c r="F31" s="6"/>
      <c r="G31" s="5"/>
      <c r="I31" s="36"/>
      <c r="J31" s="3"/>
      <c r="K31" s="5">
        <v>347.88</v>
      </c>
      <c r="L31" s="5"/>
      <c r="M31" s="6"/>
      <c r="N31" s="5"/>
    </row>
  </sheetData>
  <mergeCells count="50">
    <mergeCell ref="B2:B31"/>
    <mergeCell ref="C2:C6"/>
    <mergeCell ref="C7:C11"/>
    <mergeCell ref="C12:C16"/>
    <mergeCell ref="C17:C21"/>
    <mergeCell ref="C22:C26"/>
    <mergeCell ref="C27:C31"/>
    <mergeCell ref="E2:E6"/>
    <mergeCell ref="E7:E11"/>
    <mergeCell ref="E12:E16"/>
    <mergeCell ref="E17:E21"/>
    <mergeCell ref="E22:E26"/>
    <mergeCell ref="E27:E31"/>
    <mergeCell ref="F2:F6"/>
    <mergeCell ref="F7:F11"/>
    <mergeCell ref="F12:F16"/>
    <mergeCell ref="F17:F21"/>
    <mergeCell ref="F22:F26"/>
    <mergeCell ref="F27:F31"/>
    <mergeCell ref="G2:G6"/>
    <mergeCell ref="G7:G11"/>
    <mergeCell ref="G12:G16"/>
    <mergeCell ref="G17:G21"/>
    <mergeCell ref="G22:G26"/>
    <mergeCell ref="G27:G31"/>
    <mergeCell ref="I2:I31"/>
    <mergeCell ref="J2:J6"/>
    <mergeCell ref="J7:J11"/>
    <mergeCell ref="J12:J16"/>
    <mergeCell ref="J17:J21"/>
    <mergeCell ref="J22:J26"/>
    <mergeCell ref="J27:J31"/>
    <mergeCell ref="L2:L6"/>
    <mergeCell ref="L7:L11"/>
    <mergeCell ref="L12:L16"/>
    <mergeCell ref="L17:L21"/>
    <mergeCell ref="L22:L26"/>
    <mergeCell ref="L27:L31"/>
    <mergeCell ref="M2:M6"/>
    <mergeCell ref="M7:M11"/>
    <mergeCell ref="M12:M16"/>
    <mergeCell ref="M17:M21"/>
    <mergeCell ref="M22:M26"/>
    <mergeCell ref="M27:M31"/>
    <mergeCell ref="N2:N6"/>
    <mergeCell ref="N7:N11"/>
    <mergeCell ref="N12:N16"/>
    <mergeCell ref="N17:N21"/>
    <mergeCell ref="N22:N26"/>
    <mergeCell ref="N27:N31"/>
  </mergeCells>
  <pageMargins left="0.75" right="0.75" top="1" bottom="1" header="0.5" footer="0.5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1"/>
  <sheetViews>
    <sheetView workbookViewId="0">
      <selection activeCell="M39" sqref="M39"/>
    </sheetView>
  </sheetViews>
  <sheetFormatPr defaultColWidth="9" defaultRowHeight="13.5" outlineLevelCol="5"/>
  <cols>
    <col min="5" max="6" width="14.125"/>
  </cols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" t="s">
        <v>43</v>
      </c>
      <c r="C2" s="4">
        <v>0.13</v>
      </c>
      <c r="D2" s="5">
        <f>AVERAGE(C2:C6)</f>
        <v>0.172</v>
      </c>
      <c r="E2" s="6">
        <f>STDEV(C2:C6)</f>
        <v>0.034928498393146</v>
      </c>
      <c r="F2" s="5">
        <f>E2/SQRT(COUNT(C2:C6))</f>
        <v>0.0156204993518133</v>
      </c>
    </row>
    <row r="3" ht="15" spans="2:6">
      <c r="B3" s="3"/>
      <c r="C3" s="4">
        <v>0.22</v>
      </c>
      <c r="D3" s="5"/>
      <c r="E3" s="6"/>
      <c r="F3" s="5"/>
    </row>
    <row r="4" ht="15" spans="2:6">
      <c r="B4" s="3"/>
      <c r="C4" s="4">
        <v>0.17</v>
      </c>
      <c r="D4" s="5"/>
      <c r="E4" s="6"/>
      <c r="F4" s="5"/>
    </row>
    <row r="5" ht="15" spans="2:6">
      <c r="B5" s="3"/>
      <c r="C5" s="4">
        <v>0.19</v>
      </c>
      <c r="D5" s="5"/>
      <c r="E5" s="6"/>
      <c r="F5" s="5"/>
    </row>
    <row r="6" ht="15" spans="2:6">
      <c r="B6" s="3"/>
      <c r="C6" s="4">
        <v>0.15</v>
      </c>
      <c r="D6" s="5"/>
      <c r="E6" s="6"/>
      <c r="F6" s="5"/>
    </row>
    <row r="7" ht="15" spans="2:6">
      <c r="B7" s="3" t="s">
        <v>44</v>
      </c>
      <c r="C7" s="4">
        <v>0.3</v>
      </c>
      <c r="D7" s="5">
        <f>AVERAGE(C7:C11)</f>
        <v>0.248</v>
      </c>
      <c r="E7" s="6">
        <f>STDEV(C7:C11)</f>
        <v>0.0645755371638518</v>
      </c>
      <c r="F7" s="5">
        <f>E7/SQRT(COUNT(C7:C11))</f>
        <v>0.0288790581563873</v>
      </c>
    </row>
    <row r="8" ht="15" spans="2:6">
      <c r="B8" s="3"/>
      <c r="C8" s="4">
        <v>0.2</v>
      </c>
      <c r="D8" s="5"/>
      <c r="E8" s="6"/>
      <c r="F8" s="5"/>
    </row>
    <row r="9" ht="15" spans="2:6">
      <c r="B9" s="3"/>
      <c r="C9" s="4">
        <v>0.33</v>
      </c>
      <c r="D9" s="5"/>
      <c r="E9" s="6"/>
      <c r="F9" s="5"/>
    </row>
    <row r="10" ht="15" spans="2:6">
      <c r="B10" s="3"/>
      <c r="C10" s="4">
        <v>0.18</v>
      </c>
      <c r="D10" s="5"/>
      <c r="E10" s="6"/>
      <c r="F10" s="5"/>
    </row>
    <row r="11" ht="15" spans="2:6">
      <c r="B11" s="3"/>
      <c r="C11" s="4">
        <v>0.23</v>
      </c>
      <c r="D11" s="5"/>
      <c r="E11" s="6"/>
      <c r="F11" s="5"/>
    </row>
  </sheetData>
  <mergeCells count="8">
    <mergeCell ref="B2:B6"/>
    <mergeCell ref="B7:B11"/>
    <mergeCell ref="D2:D6"/>
    <mergeCell ref="D7:D11"/>
    <mergeCell ref="E2:E6"/>
    <mergeCell ref="E7:E11"/>
    <mergeCell ref="F2:F6"/>
    <mergeCell ref="F7:F11"/>
  </mergeCells>
  <pageMargins left="0.75" right="0.75" top="1" bottom="1" header="0.5" footer="0.5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M31"/>
  <sheetViews>
    <sheetView workbookViewId="0">
      <selection activeCell="L45" sqref="$A1:$XFD1048576"/>
    </sheetView>
  </sheetViews>
  <sheetFormatPr defaultColWidth="9" defaultRowHeight="13.5"/>
  <cols>
    <col min="1" max="2" width="9" style="7"/>
    <col min="3" max="4" width="14.125" style="7"/>
    <col min="5" max="6" width="9" style="7"/>
    <col min="7" max="7" width="14.125" style="7" customWidth="1"/>
    <col min="8" max="9" width="14.125" style="7"/>
    <col min="10" max="10" width="15.375" style="7"/>
    <col min="11" max="11" width="14.125" style="8"/>
    <col min="12" max="16349" width="9" style="7"/>
  </cols>
  <sheetData>
    <row r="1" s="7" customFormat="1" ht="15" spans="1:14">
      <c r="A1" s="9" t="s">
        <v>0</v>
      </c>
      <c r="B1" s="9" t="s">
        <v>1</v>
      </c>
      <c r="C1" s="9" t="s">
        <v>2</v>
      </c>
      <c r="D1" s="9" t="s">
        <v>3</v>
      </c>
      <c r="E1" s="9" t="s">
        <v>0</v>
      </c>
      <c r="F1" s="9" t="s">
        <v>1</v>
      </c>
      <c r="G1" s="9" t="s">
        <v>2</v>
      </c>
      <c r="H1" s="9" t="s">
        <v>3</v>
      </c>
      <c r="I1" s="9"/>
      <c r="J1" s="9"/>
      <c r="K1" s="15" t="s">
        <v>4</v>
      </c>
      <c r="L1" s="16" t="s">
        <v>5</v>
      </c>
      <c r="M1" s="16" t="s">
        <v>6</v>
      </c>
      <c r="N1" s="17" t="s">
        <v>7</v>
      </c>
    </row>
    <row r="2" s="7" customFormat="1" ht="15" spans="1:14">
      <c r="A2" s="10" t="s">
        <v>41</v>
      </c>
      <c r="B2" s="10" t="s">
        <v>28</v>
      </c>
      <c r="C2" s="11">
        <v>27.5516827004473</v>
      </c>
      <c r="D2" s="12">
        <f>AVERAGE(C2:C4)</f>
        <v>26.21758179</v>
      </c>
      <c r="E2" s="10" t="str">
        <f>A2</f>
        <v>oe-ZBTB14+oe-NC</v>
      </c>
      <c r="F2" s="10" t="s">
        <v>10</v>
      </c>
      <c r="G2" s="11">
        <v>21.9071348471216</v>
      </c>
      <c r="H2" s="12">
        <f>AVERAGE(G2:G4)</f>
        <v>19.53773666</v>
      </c>
      <c r="I2" s="18">
        <f>D2-H2</f>
        <v>6.67984513</v>
      </c>
      <c r="J2" s="12">
        <f>I2-I$2</f>
        <v>0</v>
      </c>
      <c r="K2" s="19">
        <f>POWER(2,-J2)</f>
        <v>1</v>
      </c>
      <c r="L2" s="20">
        <f>AVERAGE(K2:K16)</f>
        <v>1.03026842491711</v>
      </c>
      <c r="M2" s="21">
        <f>STDEV(K2:K16)</f>
        <v>0.13408701953949</v>
      </c>
      <c r="N2" s="22">
        <f>M2/SQRT(COUNT(K2:K16))</f>
        <v>0.0599655381181284</v>
      </c>
    </row>
    <row r="3" s="7" customFormat="1" ht="15" spans="1:14">
      <c r="A3" s="10" t="s">
        <v>41</v>
      </c>
      <c r="B3" s="10" t="s">
        <v>28</v>
      </c>
      <c r="C3" s="11">
        <v>23.9672653841042</v>
      </c>
      <c r="D3" s="13"/>
      <c r="E3" s="10" t="str">
        <f t="shared" ref="E3:E31" si="0">A3</f>
        <v>oe-ZBTB14+oe-NC</v>
      </c>
      <c r="F3" s="10" t="s">
        <v>10</v>
      </c>
      <c r="G3" s="11">
        <v>18.012649298209</v>
      </c>
      <c r="H3" s="13"/>
      <c r="I3" s="23"/>
      <c r="J3" s="13"/>
      <c r="K3" s="24"/>
      <c r="L3" s="25"/>
      <c r="M3" s="26"/>
      <c r="N3" s="22"/>
    </row>
    <row r="4" s="7" customFormat="1" ht="15" spans="1:14">
      <c r="A4" s="10" t="s">
        <v>41</v>
      </c>
      <c r="B4" s="10" t="s">
        <v>28</v>
      </c>
      <c r="C4" s="11">
        <v>27.1337972854485</v>
      </c>
      <c r="D4" s="14"/>
      <c r="E4" s="10" t="str">
        <f t="shared" si="0"/>
        <v>oe-ZBTB14+oe-NC</v>
      </c>
      <c r="F4" s="10" t="s">
        <v>10</v>
      </c>
      <c r="G4" s="11">
        <v>18.6934258346694</v>
      </c>
      <c r="H4" s="14"/>
      <c r="I4" s="27"/>
      <c r="J4" s="14"/>
      <c r="K4" s="28"/>
      <c r="L4" s="25"/>
      <c r="M4" s="26"/>
      <c r="N4" s="22"/>
    </row>
    <row r="5" s="7" customFormat="1" ht="15" spans="1:14">
      <c r="A5" s="10" t="s">
        <v>41</v>
      </c>
      <c r="B5" s="10" t="s">
        <v>28</v>
      </c>
      <c r="C5" s="11">
        <v>23.9305728511402</v>
      </c>
      <c r="D5" s="12">
        <f>AVERAGE(C5:C7)</f>
        <v>25.98860062</v>
      </c>
      <c r="E5" s="10" t="str">
        <f t="shared" si="0"/>
        <v>oe-ZBTB14+oe-NC</v>
      </c>
      <c r="F5" s="10" t="s">
        <v>10</v>
      </c>
      <c r="G5" s="11">
        <v>17.5318477340156</v>
      </c>
      <c r="H5" s="12">
        <f>AVERAGE(G5:G7)</f>
        <v>19.065273</v>
      </c>
      <c r="I5" s="18">
        <f>D5-H5</f>
        <v>6.92332761999999</v>
      </c>
      <c r="J5" s="12">
        <f>I5-I$2</f>
        <v>0.243482489999991</v>
      </c>
      <c r="K5" s="19">
        <f>POWER(2,-J5)</f>
        <v>0.844703837302987</v>
      </c>
      <c r="L5" s="25"/>
      <c r="M5" s="26"/>
      <c r="N5" s="22"/>
    </row>
    <row r="6" s="7" customFormat="1" ht="15" spans="1:14">
      <c r="A6" s="10" t="s">
        <v>41</v>
      </c>
      <c r="B6" s="10" t="s">
        <v>28</v>
      </c>
      <c r="C6" s="11">
        <v>28.1469910036326</v>
      </c>
      <c r="D6" s="13"/>
      <c r="E6" s="10" t="str">
        <f t="shared" si="0"/>
        <v>oe-ZBTB14+oe-NC</v>
      </c>
      <c r="F6" s="10" t="s">
        <v>10</v>
      </c>
      <c r="G6" s="11">
        <v>21.0765157512419</v>
      </c>
      <c r="H6" s="13"/>
      <c r="I6" s="23"/>
      <c r="J6" s="13"/>
      <c r="K6" s="24"/>
      <c r="L6" s="25"/>
      <c r="M6" s="26"/>
      <c r="N6" s="22"/>
    </row>
    <row r="7" s="7" customFormat="1" ht="15" spans="1:14">
      <c r="A7" s="10" t="s">
        <v>41</v>
      </c>
      <c r="B7" s="10" t="s">
        <v>28</v>
      </c>
      <c r="C7" s="11">
        <v>25.8882380052272</v>
      </c>
      <c r="D7" s="14"/>
      <c r="E7" s="10" t="str">
        <f t="shared" si="0"/>
        <v>oe-ZBTB14+oe-NC</v>
      </c>
      <c r="F7" s="10" t="s">
        <v>10</v>
      </c>
      <c r="G7" s="11">
        <v>18.5874555147425</v>
      </c>
      <c r="H7" s="14"/>
      <c r="I7" s="27"/>
      <c r="J7" s="14"/>
      <c r="K7" s="28"/>
      <c r="L7" s="25"/>
      <c r="M7" s="26"/>
      <c r="N7" s="22"/>
    </row>
    <row r="8" s="7" customFormat="1" ht="15" spans="1:14">
      <c r="A8" s="10" t="s">
        <v>41</v>
      </c>
      <c r="B8" s="10" t="s">
        <v>28</v>
      </c>
      <c r="C8" s="10">
        <v>24.2768727611904</v>
      </c>
      <c r="D8" s="12">
        <f>AVERAGE(C8:C10)</f>
        <v>26.4737915</v>
      </c>
      <c r="E8" s="10" t="str">
        <f t="shared" si="0"/>
        <v>oe-ZBTB14+oe-NC</v>
      </c>
      <c r="F8" s="10" t="s">
        <v>10</v>
      </c>
      <c r="G8" s="10">
        <v>17.9180118598016</v>
      </c>
      <c r="H8" s="12">
        <f>AVERAGE(G8:G10)</f>
        <v>20.08155162</v>
      </c>
      <c r="I8" s="18">
        <f>D8-H8</f>
        <v>6.39223987999998</v>
      </c>
      <c r="J8" s="12">
        <f>I8-I$2</f>
        <v>-0.28760525000002</v>
      </c>
      <c r="K8" s="19">
        <f>POWER(2,-J8)</f>
        <v>1.22061248316871</v>
      </c>
      <c r="L8" s="25"/>
      <c r="M8" s="26"/>
      <c r="N8" s="29"/>
    </row>
    <row r="9" s="7" customFormat="1" ht="15" spans="1:14">
      <c r="A9" s="10" t="s">
        <v>41</v>
      </c>
      <c r="B9" s="10" t="s">
        <v>28</v>
      </c>
      <c r="C9" s="10">
        <v>28.4611608993293</v>
      </c>
      <c r="D9" s="13"/>
      <c r="E9" s="10" t="str">
        <f t="shared" si="0"/>
        <v>oe-ZBTB14+oe-NC</v>
      </c>
      <c r="F9" s="10" t="s">
        <v>10</v>
      </c>
      <c r="G9" s="10">
        <v>22.0194300093026</v>
      </c>
      <c r="H9" s="13"/>
      <c r="I9" s="23"/>
      <c r="J9" s="13"/>
      <c r="K9" s="24"/>
      <c r="L9" s="25"/>
      <c r="M9" s="26"/>
      <c r="N9" s="29"/>
    </row>
    <row r="10" s="7" customFormat="1" ht="15" spans="1:14">
      <c r="A10" s="10" t="s">
        <v>41</v>
      </c>
      <c r="B10" s="10" t="s">
        <v>28</v>
      </c>
      <c r="C10" s="10">
        <v>26.6833408394803</v>
      </c>
      <c r="D10" s="14"/>
      <c r="E10" s="10" t="str">
        <f t="shared" si="0"/>
        <v>oe-ZBTB14+oe-NC</v>
      </c>
      <c r="F10" s="10" t="s">
        <v>10</v>
      </c>
      <c r="G10" s="10">
        <v>20.3072129908959</v>
      </c>
      <c r="H10" s="14"/>
      <c r="I10" s="27"/>
      <c r="J10" s="14"/>
      <c r="K10" s="28"/>
      <c r="L10" s="25"/>
      <c r="M10" s="26"/>
      <c r="N10" s="29"/>
    </row>
    <row r="11" s="7" customFormat="1" ht="15" spans="1:14">
      <c r="A11" s="10" t="s">
        <v>41</v>
      </c>
      <c r="B11" s="10" t="s">
        <v>28</v>
      </c>
      <c r="C11" s="10">
        <v>24.7945245788961</v>
      </c>
      <c r="D11" s="12">
        <f>AVERAGE(C11:C13)</f>
        <v>26.2615558</v>
      </c>
      <c r="E11" s="10" t="str">
        <f t="shared" si="0"/>
        <v>oe-ZBTB14+oe-NC</v>
      </c>
      <c r="F11" s="10" t="s">
        <v>10</v>
      </c>
      <c r="G11" s="10">
        <v>18.532489413643</v>
      </c>
      <c r="H11" s="12">
        <f>AVERAGE(G11:G13)</f>
        <v>19.64573978</v>
      </c>
      <c r="I11" s="18">
        <f>D11-H11</f>
        <v>6.61581602000001</v>
      </c>
      <c r="J11" s="12">
        <f>I11-I$2</f>
        <v>-0.0640291099999928</v>
      </c>
      <c r="K11" s="19">
        <f>POWER(2,-J11)</f>
        <v>1.04538119318646</v>
      </c>
      <c r="L11" s="25"/>
      <c r="M11" s="26"/>
      <c r="N11" s="29"/>
    </row>
    <row r="12" s="7" customFormat="1" ht="15" spans="1:14">
      <c r="A12" s="10" t="s">
        <v>41</v>
      </c>
      <c r="B12" s="10" t="s">
        <v>28</v>
      </c>
      <c r="C12" s="10">
        <v>28.539695813839</v>
      </c>
      <c r="D12" s="13"/>
      <c r="E12" s="10" t="str">
        <f t="shared" si="0"/>
        <v>oe-ZBTB14+oe-NC</v>
      </c>
      <c r="F12" s="10" t="s">
        <v>10</v>
      </c>
      <c r="G12" s="10">
        <v>18.2918401095442</v>
      </c>
      <c r="H12" s="13"/>
      <c r="I12" s="23"/>
      <c r="J12" s="13"/>
      <c r="K12" s="24"/>
      <c r="L12" s="25"/>
      <c r="M12" s="26"/>
      <c r="N12" s="29"/>
    </row>
    <row r="13" s="7" customFormat="1" ht="15" spans="1:14">
      <c r="A13" s="10" t="s">
        <v>41</v>
      </c>
      <c r="B13" s="10" t="s">
        <v>28</v>
      </c>
      <c r="C13" s="10">
        <v>25.4504470072649</v>
      </c>
      <c r="D13" s="14"/>
      <c r="E13" s="10" t="str">
        <f t="shared" si="0"/>
        <v>oe-ZBTB14+oe-NC</v>
      </c>
      <c r="F13" s="10" t="s">
        <v>10</v>
      </c>
      <c r="G13" s="10">
        <v>22.1128898168128</v>
      </c>
      <c r="H13" s="14"/>
      <c r="I13" s="27"/>
      <c r="J13" s="14"/>
      <c r="K13" s="28"/>
      <c r="L13" s="25"/>
      <c r="M13" s="26"/>
      <c r="N13" s="29"/>
    </row>
    <row r="14" s="7" customFormat="1" ht="15" spans="1:14">
      <c r="A14" s="10" t="s">
        <v>41</v>
      </c>
      <c r="B14" s="10" t="s">
        <v>28</v>
      </c>
      <c r="C14" s="10">
        <v>23.5000244140379</v>
      </c>
      <c r="D14" s="12">
        <f>AVERAGE(C14:C16)</f>
        <v>25.6170555</v>
      </c>
      <c r="E14" s="10" t="str">
        <f t="shared" si="0"/>
        <v>oe-ZBTB14+oe-NC</v>
      </c>
      <c r="F14" s="10" t="s">
        <v>10</v>
      </c>
      <c r="G14" s="10">
        <v>18.9384187543225</v>
      </c>
      <c r="H14" s="12">
        <f>AVERAGE(G14:G16)</f>
        <v>18.99468783</v>
      </c>
      <c r="I14" s="18">
        <f>D14-H14</f>
        <v>6.62236767</v>
      </c>
      <c r="J14" s="12">
        <f>I14-I$2</f>
        <v>-0.0574774600000012</v>
      </c>
      <c r="K14" s="19">
        <f>POWER(2,-J14)</f>
        <v>1.04064461092741</v>
      </c>
      <c r="L14" s="25"/>
      <c r="M14" s="26"/>
      <c r="N14" s="29"/>
    </row>
    <row r="15" s="7" customFormat="1" ht="15" spans="1:14">
      <c r="A15" s="10" t="s">
        <v>41</v>
      </c>
      <c r="B15" s="10" t="s">
        <v>28</v>
      </c>
      <c r="C15" s="10">
        <v>25.7810127520896</v>
      </c>
      <c r="D15" s="13"/>
      <c r="E15" s="10" t="str">
        <f t="shared" si="0"/>
        <v>oe-ZBTB14+oe-NC</v>
      </c>
      <c r="F15" s="10" t="s">
        <v>10</v>
      </c>
      <c r="G15" s="10">
        <v>17.0734313492533</v>
      </c>
      <c r="H15" s="13"/>
      <c r="I15" s="23"/>
      <c r="J15" s="13"/>
      <c r="K15" s="24"/>
      <c r="L15" s="25"/>
      <c r="M15" s="26"/>
      <c r="N15" s="29"/>
    </row>
    <row r="16" s="7" customFormat="1" ht="15" spans="1:14">
      <c r="A16" s="10" t="s">
        <v>41</v>
      </c>
      <c r="B16" s="10" t="s">
        <v>28</v>
      </c>
      <c r="C16" s="10">
        <v>27.5701293338725</v>
      </c>
      <c r="D16" s="14"/>
      <c r="E16" s="10" t="str">
        <f t="shared" si="0"/>
        <v>oe-ZBTB14+oe-NC</v>
      </c>
      <c r="F16" s="10" t="s">
        <v>10</v>
      </c>
      <c r="G16" s="10">
        <v>20.9722133864243</v>
      </c>
      <c r="H16" s="14"/>
      <c r="I16" s="27"/>
      <c r="J16" s="14"/>
      <c r="K16" s="28"/>
      <c r="L16" s="30"/>
      <c r="M16" s="31"/>
      <c r="N16" s="29"/>
    </row>
    <row r="17" s="7" customFormat="1" ht="15" spans="1:14">
      <c r="A17" s="10" t="s">
        <v>42</v>
      </c>
      <c r="B17" s="10" t="s">
        <v>28</v>
      </c>
      <c r="C17" s="11">
        <v>23.8696277240546</v>
      </c>
      <c r="D17" s="12">
        <f>AVERAGE(C17:C19)</f>
        <v>23.91868739</v>
      </c>
      <c r="E17" s="10" t="str">
        <f t="shared" si="0"/>
        <v>oe-ZBTB14+oe-TMEM208</v>
      </c>
      <c r="F17" s="10" t="s">
        <v>10</v>
      </c>
      <c r="G17" s="11">
        <v>17.3365187016587</v>
      </c>
      <c r="H17" s="12">
        <f>AVERAGE(G17:G19)</f>
        <v>19.65636856</v>
      </c>
      <c r="I17" s="18">
        <f>D17-H17</f>
        <v>4.26231883</v>
      </c>
      <c r="J17" s="12">
        <f>I17-I$2</f>
        <v>-2.41752630000001</v>
      </c>
      <c r="K17" s="32">
        <f>POWER(2,-J17)</f>
        <v>5.34254183494852</v>
      </c>
      <c r="L17" s="33">
        <f>AVERAGE(K17:K31)</f>
        <v>4.21066284960569</v>
      </c>
      <c r="M17" s="33">
        <f>STDEV(K17:K31)</f>
        <v>0.827916901963654</v>
      </c>
      <c r="N17" s="22">
        <f>M17/SQRT(COUNT(K17:K31))</f>
        <v>0.370255694502352</v>
      </c>
    </row>
    <row r="18" s="7" customFormat="1" ht="15" spans="1:14">
      <c r="A18" s="10" t="s">
        <v>42</v>
      </c>
      <c r="B18" s="10" t="s">
        <v>28</v>
      </c>
      <c r="C18" s="11">
        <v>21.9236640887663</v>
      </c>
      <c r="D18" s="13"/>
      <c r="E18" s="10" t="str">
        <f t="shared" si="0"/>
        <v>oe-ZBTB14+oe-TMEM208</v>
      </c>
      <c r="F18" s="10" t="s">
        <v>10</v>
      </c>
      <c r="G18" s="11">
        <v>20.7544673129568</v>
      </c>
      <c r="H18" s="13"/>
      <c r="I18" s="23"/>
      <c r="J18" s="13"/>
      <c r="K18" s="34"/>
      <c r="L18" s="33"/>
      <c r="M18" s="33"/>
      <c r="N18" s="22"/>
    </row>
    <row r="19" s="7" customFormat="1" ht="15" spans="1:14">
      <c r="A19" s="10" t="s">
        <v>42</v>
      </c>
      <c r="B19" s="10" t="s">
        <v>28</v>
      </c>
      <c r="C19" s="11">
        <v>25.9627703571791</v>
      </c>
      <c r="D19" s="14"/>
      <c r="E19" s="10" t="str">
        <f t="shared" si="0"/>
        <v>oe-ZBTB14+oe-TMEM208</v>
      </c>
      <c r="F19" s="10" t="s">
        <v>10</v>
      </c>
      <c r="G19" s="11">
        <v>20.8781196653846</v>
      </c>
      <c r="H19" s="14"/>
      <c r="I19" s="27"/>
      <c r="J19" s="14"/>
      <c r="K19" s="35"/>
      <c r="L19" s="33"/>
      <c r="M19" s="33"/>
      <c r="N19" s="22"/>
    </row>
    <row r="20" s="7" customFormat="1" ht="15" spans="1:14">
      <c r="A20" s="10" t="s">
        <v>42</v>
      </c>
      <c r="B20" s="10" t="s">
        <v>28</v>
      </c>
      <c r="C20" s="11">
        <v>26.9082904636848</v>
      </c>
      <c r="D20" s="12">
        <f>AVERAGE(C20:C22)</f>
        <v>25.54160674</v>
      </c>
      <c r="E20" s="10" t="str">
        <f t="shared" si="0"/>
        <v>oe-ZBTB14+oe-TMEM208</v>
      </c>
      <c r="F20" s="10" t="s">
        <v>10</v>
      </c>
      <c r="G20" s="11">
        <v>20.2525714778453</v>
      </c>
      <c r="H20" s="12">
        <f>AVERAGE(G20:G22)</f>
        <v>20.59163955</v>
      </c>
      <c r="I20" s="18">
        <f>D20-H20</f>
        <v>4.94996719</v>
      </c>
      <c r="J20" s="12">
        <f>I20-I$2</f>
        <v>-1.72987794000001</v>
      </c>
      <c r="K20" s="32">
        <f>POWER(2,-J20)</f>
        <v>3.31699753500201</v>
      </c>
      <c r="L20" s="33"/>
      <c r="M20" s="33"/>
      <c r="N20" s="22"/>
    </row>
    <row r="21" s="7" customFormat="1" ht="15" spans="1:14">
      <c r="A21" s="10" t="s">
        <v>42</v>
      </c>
      <c r="B21" s="10" t="s">
        <v>28</v>
      </c>
      <c r="C21" s="11">
        <v>26.3317748711883</v>
      </c>
      <c r="D21" s="13"/>
      <c r="E21" s="10" t="str">
        <f t="shared" si="0"/>
        <v>oe-ZBTB14+oe-TMEM208</v>
      </c>
      <c r="F21" s="10" t="s">
        <v>10</v>
      </c>
      <c r="G21" s="11">
        <v>22.7900340129757</v>
      </c>
      <c r="H21" s="13"/>
      <c r="I21" s="23"/>
      <c r="J21" s="13"/>
      <c r="K21" s="34"/>
      <c r="L21" s="33"/>
      <c r="M21" s="33"/>
      <c r="N21" s="22"/>
    </row>
    <row r="22" s="7" customFormat="1" ht="15" spans="1:14">
      <c r="A22" s="10" t="s">
        <v>42</v>
      </c>
      <c r="B22" s="10" t="s">
        <v>28</v>
      </c>
      <c r="C22" s="11">
        <v>23.3847548851269</v>
      </c>
      <c r="D22" s="14"/>
      <c r="E22" s="10" t="str">
        <f t="shared" si="0"/>
        <v>oe-ZBTB14+oe-TMEM208</v>
      </c>
      <c r="F22" s="10" t="s">
        <v>10</v>
      </c>
      <c r="G22" s="11">
        <v>18.7323131591791</v>
      </c>
      <c r="H22" s="14"/>
      <c r="I22" s="27"/>
      <c r="J22" s="14"/>
      <c r="K22" s="35"/>
      <c r="L22" s="33"/>
      <c r="M22" s="33"/>
      <c r="N22" s="22"/>
    </row>
    <row r="23" s="7" customFormat="1" ht="15" spans="1:14">
      <c r="A23" s="10" t="s">
        <v>42</v>
      </c>
      <c r="B23" s="10" t="s">
        <v>28</v>
      </c>
      <c r="C23" s="10">
        <v>25.3183968231117</v>
      </c>
      <c r="D23" s="12">
        <f>AVERAGE(C23:C25)</f>
        <v>23.51150747</v>
      </c>
      <c r="E23" s="10" t="str">
        <f t="shared" si="0"/>
        <v>oe-ZBTB14+oe-TMEM208</v>
      </c>
      <c r="F23" s="10" t="s">
        <v>10</v>
      </c>
      <c r="G23" s="10">
        <v>20.9147706821517</v>
      </c>
      <c r="H23" s="12">
        <f>AVERAGE(G23:G25)</f>
        <v>18.77985992</v>
      </c>
      <c r="I23" s="18">
        <f>D23-H23</f>
        <v>4.73164755000001</v>
      </c>
      <c r="J23" s="12">
        <f>I23-I$2</f>
        <v>-1.94819758</v>
      </c>
      <c r="K23" s="32">
        <f>POWER(2,-J23)</f>
        <v>3.85892118920115</v>
      </c>
      <c r="L23" s="33"/>
      <c r="M23" s="33"/>
      <c r="N23" s="29"/>
    </row>
    <row r="24" s="7" customFormat="1" ht="15" spans="1:14">
      <c r="A24" s="10" t="s">
        <v>42</v>
      </c>
      <c r="B24" s="10" t="s">
        <v>28</v>
      </c>
      <c r="C24" s="10">
        <v>21.5481273476699</v>
      </c>
      <c r="D24" s="13"/>
      <c r="E24" s="10" t="str">
        <f t="shared" si="0"/>
        <v>oe-ZBTB14+oe-TMEM208</v>
      </c>
      <c r="F24" s="10" t="s">
        <v>10</v>
      </c>
      <c r="G24" s="10">
        <v>16.9497663362116</v>
      </c>
      <c r="H24" s="13"/>
      <c r="I24" s="23"/>
      <c r="J24" s="13"/>
      <c r="K24" s="34"/>
      <c r="L24" s="33"/>
      <c r="M24" s="33"/>
      <c r="N24" s="29"/>
    </row>
    <row r="25" s="7" customFormat="1" ht="15" spans="1:14">
      <c r="A25" s="10" t="s">
        <v>42</v>
      </c>
      <c r="B25" s="10" t="s">
        <v>28</v>
      </c>
      <c r="C25" s="10">
        <v>23.6679982392185</v>
      </c>
      <c r="D25" s="14"/>
      <c r="E25" s="10" t="str">
        <f t="shared" si="0"/>
        <v>oe-ZBTB14+oe-TMEM208</v>
      </c>
      <c r="F25" s="10" t="s">
        <v>10</v>
      </c>
      <c r="G25" s="10">
        <v>18.4750427416367</v>
      </c>
      <c r="H25" s="14"/>
      <c r="I25" s="27"/>
      <c r="J25" s="14"/>
      <c r="K25" s="35"/>
      <c r="L25" s="33"/>
      <c r="M25" s="33"/>
      <c r="N25" s="29"/>
    </row>
    <row r="26" s="7" customFormat="1" ht="15" spans="1:14">
      <c r="A26" s="10" t="s">
        <v>42</v>
      </c>
      <c r="B26" s="10" t="s">
        <v>28</v>
      </c>
      <c r="C26" s="10">
        <v>25.1616513529083</v>
      </c>
      <c r="D26" s="12">
        <f>AVERAGE(C26:C28)</f>
        <v>23.42731109</v>
      </c>
      <c r="E26" s="10" t="str">
        <f t="shared" si="0"/>
        <v>oe-ZBTB14+oe-TMEM208</v>
      </c>
      <c r="F26" s="10" t="s">
        <v>10</v>
      </c>
      <c r="G26" s="10">
        <v>19.00857034708</v>
      </c>
      <c r="H26" s="12">
        <f>AVERAGE(G26:G28)</f>
        <v>19.005411</v>
      </c>
      <c r="I26" s="18">
        <f>D26-H26</f>
        <v>4.42190009000002</v>
      </c>
      <c r="J26" s="12">
        <f>I26-I$2</f>
        <v>-2.25794503999998</v>
      </c>
      <c r="K26" s="32">
        <f>POWER(2,-J26)</f>
        <v>4.78309696978942</v>
      </c>
      <c r="L26" s="33"/>
      <c r="M26" s="33"/>
      <c r="N26" s="29"/>
    </row>
    <row r="27" s="7" customFormat="1" ht="15" spans="1:14">
      <c r="A27" s="10" t="s">
        <v>42</v>
      </c>
      <c r="B27" s="10" t="s">
        <v>28</v>
      </c>
      <c r="C27" s="10">
        <v>23.9553283614926</v>
      </c>
      <c r="D27" s="13"/>
      <c r="E27" s="10" t="str">
        <f t="shared" si="0"/>
        <v>oe-ZBTB14+oe-TMEM208</v>
      </c>
      <c r="F27" s="10" t="s">
        <v>10</v>
      </c>
      <c r="G27" s="10">
        <v>17.1938333944461</v>
      </c>
      <c r="H27" s="13"/>
      <c r="I27" s="23"/>
      <c r="J27" s="13"/>
      <c r="K27" s="34"/>
      <c r="L27" s="33"/>
      <c r="M27" s="33"/>
      <c r="N27" s="29"/>
    </row>
    <row r="28" s="7" customFormat="1" ht="15" spans="1:14">
      <c r="A28" s="10" t="s">
        <v>42</v>
      </c>
      <c r="B28" s="10" t="s">
        <v>28</v>
      </c>
      <c r="C28" s="10">
        <v>21.1649535555991</v>
      </c>
      <c r="D28" s="14"/>
      <c r="E28" s="10" t="str">
        <f t="shared" si="0"/>
        <v>oe-ZBTB14+oe-TMEM208</v>
      </c>
      <c r="F28" s="10" t="s">
        <v>10</v>
      </c>
      <c r="G28" s="10">
        <v>20.8138292584739</v>
      </c>
      <c r="H28" s="14"/>
      <c r="I28" s="27"/>
      <c r="J28" s="14"/>
      <c r="K28" s="35"/>
      <c r="L28" s="33"/>
      <c r="M28" s="33"/>
      <c r="N28" s="29"/>
    </row>
    <row r="29" s="7" customFormat="1" ht="15" spans="1:16367">
      <c r="A29" s="10" t="s">
        <v>42</v>
      </c>
      <c r="B29" s="10" t="s">
        <v>28</v>
      </c>
      <c r="C29" s="10">
        <v>26.6459505159973</v>
      </c>
      <c r="D29" s="12">
        <f>AVERAGE(C29:C31)</f>
        <v>24.65520293</v>
      </c>
      <c r="E29" s="10" t="str">
        <f t="shared" si="0"/>
        <v>oe-ZBTB14+oe-TMEM208</v>
      </c>
      <c r="F29" s="10" t="s">
        <v>10</v>
      </c>
      <c r="G29" s="10">
        <v>18.6471148814321</v>
      </c>
      <c r="H29" s="12">
        <f>AVERAGE(G29:G31)</f>
        <v>19.88292408</v>
      </c>
      <c r="I29" s="18">
        <f>D29-H29</f>
        <v>4.77227885</v>
      </c>
      <c r="J29" s="12">
        <f>I29-I$2</f>
        <v>-1.90756628</v>
      </c>
      <c r="K29" s="32">
        <f>POWER(2,-J29)</f>
        <v>3.75175671908736</v>
      </c>
      <c r="L29" s="33"/>
      <c r="M29" s="33"/>
      <c r="N29" s="29"/>
      <c r="XDV29"/>
      <c r="XDW29"/>
      <c r="XDX29"/>
      <c r="XDY29"/>
      <c r="XDZ29"/>
      <c r="XEA29"/>
      <c r="XEB29"/>
      <c r="XEC29"/>
      <c r="XED29"/>
      <c r="XEE29"/>
      <c r="XEF29"/>
      <c r="XEG29"/>
      <c r="XEH29"/>
      <c r="XEI29"/>
      <c r="XEJ29"/>
      <c r="XEK29"/>
      <c r="XEL29"/>
      <c r="XEM29"/>
    </row>
    <row r="30" s="7" customFormat="1" ht="15" spans="1:16367">
      <c r="A30" s="10" t="s">
        <v>42</v>
      </c>
      <c r="B30" s="10" t="s">
        <v>28</v>
      </c>
      <c r="C30" s="10">
        <v>22.5881048083447</v>
      </c>
      <c r="D30" s="13"/>
      <c r="E30" s="10" t="str">
        <f t="shared" si="0"/>
        <v>oe-ZBTB14+oe-TMEM208</v>
      </c>
      <c r="F30" s="10" t="s">
        <v>10</v>
      </c>
      <c r="G30" s="10">
        <v>22.0948743870826</v>
      </c>
      <c r="H30" s="13"/>
      <c r="I30" s="23"/>
      <c r="J30" s="13"/>
      <c r="K30" s="34"/>
      <c r="L30" s="33"/>
      <c r="M30" s="33"/>
      <c r="N30" s="29"/>
      <c r="XDV30"/>
      <c r="XDW30"/>
      <c r="XDX30"/>
      <c r="XDY30"/>
      <c r="XDZ30"/>
      <c r="XEA30"/>
      <c r="XEB30"/>
      <c r="XEC30"/>
      <c r="XED30"/>
      <c r="XEE30"/>
      <c r="XEF30"/>
      <c r="XEG30"/>
      <c r="XEH30"/>
      <c r="XEI30"/>
      <c r="XEJ30"/>
      <c r="XEK30"/>
      <c r="XEL30"/>
      <c r="XEM30"/>
    </row>
    <row r="31" s="7" customFormat="1" ht="15" spans="1:16367">
      <c r="A31" s="10" t="s">
        <v>42</v>
      </c>
      <c r="B31" s="10" t="s">
        <v>28</v>
      </c>
      <c r="C31" s="10">
        <v>24.731553465658</v>
      </c>
      <c r="D31" s="14"/>
      <c r="E31" s="10" t="str">
        <f t="shared" si="0"/>
        <v>oe-ZBTB14+oe-TMEM208</v>
      </c>
      <c r="F31" s="10" t="s">
        <v>10</v>
      </c>
      <c r="G31" s="10">
        <v>18.9067829714853</v>
      </c>
      <c r="H31" s="14"/>
      <c r="I31" s="27"/>
      <c r="J31" s="14"/>
      <c r="K31" s="35"/>
      <c r="L31" s="33"/>
      <c r="M31" s="33"/>
      <c r="N31" s="29"/>
      <c r="XDV31"/>
      <c r="XDW31"/>
      <c r="XDX31"/>
      <c r="XDY31"/>
      <c r="XDZ31"/>
      <c r="XEA31"/>
      <c r="XEB31"/>
      <c r="XEC31"/>
      <c r="XED31"/>
      <c r="XEE31"/>
      <c r="XEF31"/>
      <c r="XEG31"/>
      <c r="XEH31"/>
      <c r="XEI31"/>
      <c r="XEJ31"/>
      <c r="XEK31"/>
      <c r="XEL31"/>
      <c r="XEM31"/>
    </row>
  </sheetData>
  <mergeCells count="56">
    <mergeCell ref="D2:D4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H2:H4"/>
    <mergeCell ref="H5:H7"/>
    <mergeCell ref="H8:H10"/>
    <mergeCell ref="H11:H13"/>
    <mergeCell ref="H14:H16"/>
    <mergeCell ref="H17:H19"/>
    <mergeCell ref="H20:H22"/>
    <mergeCell ref="H23:H25"/>
    <mergeCell ref="H26:H28"/>
    <mergeCell ref="H29:H31"/>
    <mergeCell ref="I2:I4"/>
    <mergeCell ref="I5:I7"/>
    <mergeCell ref="I8:I10"/>
    <mergeCell ref="I11:I13"/>
    <mergeCell ref="I14:I16"/>
    <mergeCell ref="I17:I19"/>
    <mergeCell ref="I20:I22"/>
    <mergeCell ref="I23:I25"/>
    <mergeCell ref="I26:I28"/>
    <mergeCell ref="I29:I31"/>
    <mergeCell ref="J2:J4"/>
    <mergeCell ref="J5:J7"/>
    <mergeCell ref="J8:J10"/>
    <mergeCell ref="J11:J13"/>
    <mergeCell ref="J14:J16"/>
    <mergeCell ref="J17:J19"/>
    <mergeCell ref="J20:J22"/>
    <mergeCell ref="J23:J25"/>
    <mergeCell ref="J26:J28"/>
    <mergeCell ref="J29:J31"/>
    <mergeCell ref="K2:K4"/>
    <mergeCell ref="K5:K7"/>
    <mergeCell ref="K8:K10"/>
    <mergeCell ref="K11:K13"/>
    <mergeCell ref="K14:K16"/>
    <mergeCell ref="K17:K19"/>
    <mergeCell ref="K20:K22"/>
    <mergeCell ref="K23:K25"/>
    <mergeCell ref="K26:K28"/>
    <mergeCell ref="K29:K31"/>
    <mergeCell ref="L2:L16"/>
    <mergeCell ref="L17:L31"/>
    <mergeCell ref="M2:M16"/>
    <mergeCell ref="M17:M31"/>
    <mergeCell ref="N2:N16"/>
    <mergeCell ref="N17:N31"/>
  </mergeCells>
  <pageMargins left="0.75" right="0.75" top="1" bottom="1" header="0.5" footer="0.5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31"/>
  <sheetViews>
    <sheetView workbookViewId="0">
      <selection activeCell="R35" sqref="R35"/>
    </sheetView>
  </sheetViews>
  <sheetFormatPr defaultColWidth="9" defaultRowHeight="13.5"/>
  <cols>
    <col min="1" max="2" width="9" style="7"/>
    <col min="3" max="4" width="14.125" style="7"/>
    <col min="5" max="6" width="9" style="7"/>
    <col min="7" max="7" width="14.125" style="7" customWidth="1"/>
    <col min="8" max="9" width="14.125" style="7"/>
    <col min="10" max="10" width="15.375" style="7"/>
    <col min="11" max="11" width="14.125" style="8"/>
    <col min="12" max="16350" width="9" style="7"/>
  </cols>
  <sheetData>
    <row r="1" s="7" customFormat="1" ht="15" spans="1:14">
      <c r="A1" s="9" t="s">
        <v>0</v>
      </c>
      <c r="B1" s="9" t="s">
        <v>1</v>
      </c>
      <c r="C1" s="9" t="s">
        <v>2</v>
      </c>
      <c r="D1" s="9" t="s">
        <v>3</v>
      </c>
      <c r="E1" s="9" t="s">
        <v>0</v>
      </c>
      <c r="F1" s="9" t="s">
        <v>1</v>
      </c>
      <c r="G1" s="9" t="s">
        <v>2</v>
      </c>
      <c r="H1" s="9" t="s">
        <v>3</v>
      </c>
      <c r="I1" s="9"/>
      <c r="J1" s="9"/>
      <c r="K1" s="15" t="s">
        <v>4</v>
      </c>
      <c r="L1" s="16" t="s">
        <v>5</v>
      </c>
      <c r="M1" s="16" t="s">
        <v>6</v>
      </c>
      <c r="N1" s="17" t="s">
        <v>7</v>
      </c>
    </row>
    <row r="2" s="7" customFormat="1" ht="15" spans="1:14">
      <c r="A2" s="10" t="s">
        <v>41</v>
      </c>
      <c r="B2" s="10" t="s">
        <v>28</v>
      </c>
      <c r="C2" s="11">
        <v>25.5691672598034</v>
      </c>
      <c r="D2" s="12">
        <f>AVERAGE(C2:C4)</f>
        <v>27.37358401</v>
      </c>
      <c r="E2" s="10" t="str">
        <f t="shared" ref="E2:E31" si="0">A2</f>
        <v>oe-ZBTB14+oe-NC</v>
      </c>
      <c r="F2" s="10" t="s">
        <v>10</v>
      </c>
      <c r="G2" s="11">
        <v>21.7740295926809</v>
      </c>
      <c r="H2" s="12">
        <f>AVERAGE(G2:G4)</f>
        <v>20.34039417</v>
      </c>
      <c r="I2" s="18">
        <f>D2-H2</f>
        <v>7.03318984000001</v>
      </c>
      <c r="J2" s="12">
        <f>I2-I$2</f>
        <v>0</v>
      </c>
      <c r="K2" s="19">
        <f>POWER(2,-J2)</f>
        <v>1</v>
      </c>
      <c r="L2" s="20">
        <f>AVERAGE(K2:K16)</f>
        <v>1.04990406410252</v>
      </c>
      <c r="M2" s="21">
        <f>STDEV(K2:K16)</f>
        <v>0.178918763383596</v>
      </c>
      <c r="N2" s="22">
        <f>M2/SQRT(COUNT(K2:K16))</f>
        <v>0.0800149034751841</v>
      </c>
    </row>
    <row r="3" s="7" customFormat="1" ht="15" spans="1:14">
      <c r="A3" s="10" t="s">
        <v>41</v>
      </c>
      <c r="B3" s="10" t="s">
        <v>28</v>
      </c>
      <c r="C3" s="11">
        <v>26.741465124144</v>
      </c>
      <c r="D3" s="13"/>
      <c r="E3" s="10" t="str">
        <f t="shared" si="0"/>
        <v>oe-ZBTB14+oe-NC</v>
      </c>
      <c r="F3" s="10" t="s">
        <v>10</v>
      </c>
      <c r="G3" s="11">
        <v>18.2252141643574</v>
      </c>
      <c r="H3" s="13"/>
      <c r="I3" s="23"/>
      <c r="J3" s="13"/>
      <c r="K3" s="24"/>
      <c r="L3" s="25"/>
      <c r="M3" s="26"/>
      <c r="N3" s="22"/>
    </row>
    <row r="4" s="7" customFormat="1" ht="15" spans="1:14">
      <c r="A4" s="10" t="s">
        <v>41</v>
      </c>
      <c r="B4" s="10" t="s">
        <v>28</v>
      </c>
      <c r="C4" s="11">
        <v>29.8101196460526</v>
      </c>
      <c r="D4" s="14"/>
      <c r="E4" s="10" t="str">
        <f t="shared" si="0"/>
        <v>oe-ZBTB14+oe-NC</v>
      </c>
      <c r="F4" s="10" t="s">
        <v>10</v>
      </c>
      <c r="G4" s="11">
        <v>21.0219387529617</v>
      </c>
      <c r="H4" s="14"/>
      <c r="I4" s="27"/>
      <c r="J4" s="14"/>
      <c r="K4" s="28"/>
      <c r="L4" s="25"/>
      <c r="M4" s="26"/>
      <c r="N4" s="22"/>
    </row>
    <row r="5" s="7" customFormat="1" ht="15" spans="1:14">
      <c r="A5" s="10" t="s">
        <v>41</v>
      </c>
      <c r="B5" s="10" t="s">
        <v>28</v>
      </c>
      <c r="C5" s="11">
        <v>28.1787080852781</v>
      </c>
      <c r="D5" s="12">
        <f>AVERAGE(C5:C7)</f>
        <v>26.44495591</v>
      </c>
      <c r="E5" s="10" t="str">
        <f t="shared" si="0"/>
        <v>oe-ZBTB14+oe-NC</v>
      </c>
      <c r="F5" s="10" t="s">
        <v>10</v>
      </c>
      <c r="G5" s="11">
        <v>20.4851116919297</v>
      </c>
      <c r="H5" s="12">
        <f>AVERAGE(G5:G7)</f>
        <v>19.69998054</v>
      </c>
      <c r="I5" s="18">
        <f>D5-H5</f>
        <v>6.74497537000001</v>
      </c>
      <c r="J5" s="12">
        <f>I5-I$2</f>
        <v>-0.288214469999996</v>
      </c>
      <c r="K5" s="19">
        <f>POWER(2,-J5)</f>
        <v>1.22112803118538</v>
      </c>
      <c r="L5" s="25"/>
      <c r="M5" s="26"/>
      <c r="N5" s="22"/>
    </row>
    <row r="6" s="7" customFormat="1" ht="15" spans="1:14">
      <c r="A6" s="10" t="s">
        <v>41</v>
      </c>
      <c r="B6" s="10" t="s">
        <v>28</v>
      </c>
      <c r="C6" s="11">
        <v>24.2720639166237</v>
      </c>
      <c r="D6" s="13"/>
      <c r="E6" s="10" t="str">
        <f t="shared" si="0"/>
        <v>oe-ZBTB14+oe-NC</v>
      </c>
      <c r="F6" s="10" t="s">
        <v>10</v>
      </c>
      <c r="G6" s="11">
        <v>17.4797999045376</v>
      </c>
      <c r="H6" s="13"/>
      <c r="I6" s="23"/>
      <c r="J6" s="13"/>
      <c r="K6" s="24"/>
      <c r="L6" s="25"/>
      <c r="M6" s="26"/>
      <c r="N6" s="22"/>
    </row>
    <row r="7" s="7" customFormat="1" ht="15" spans="1:14">
      <c r="A7" s="10" t="s">
        <v>41</v>
      </c>
      <c r="B7" s="10" t="s">
        <v>28</v>
      </c>
      <c r="C7" s="11">
        <v>26.8840957280982</v>
      </c>
      <c r="D7" s="14"/>
      <c r="E7" s="10" t="str">
        <f t="shared" si="0"/>
        <v>oe-ZBTB14+oe-NC</v>
      </c>
      <c r="F7" s="10" t="s">
        <v>10</v>
      </c>
      <c r="G7" s="11">
        <v>21.1350300235327</v>
      </c>
      <c r="H7" s="14"/>
      <c r="I7" s="27"/>
      <c r="J7" s="14"/>
      <c r="K7" s="28"/>
      <c r="L7" s="25"/>
      <c r="M7" s="26"/>
      <c r="N7" s="22"/>
    </row>
    <row r="8" s="7" customFormat="1" ht="15" spans="1:14">
      <c r="A8" s="10" t="s">
        <v>41</v>
      </c>
      <c r="B8" s="10" t="s">
        <v>28</v>
      </c>
      <c r="C8" s="10">
        <v>27.9860617313133</v>
      </c>
      <c r="D8" s="12">
        <f>AVERAGE(C8:C10)</f>
        <v>25.68110693</v>
      </c>
      <c r="E8" s="10" t="str">
        <f t="shared" si="0"/>
        <v>oe-ZBTB14+oe-NC</v>
      </c>
      <c r="F8" s="10" t="s">
        <v>10</v>
      </c>
      <c r="G8" s="10">
        <v>18.8569956103216</v>
      </c>
      <c r="H8" s="12">
        <f>AVERAGE(G8:G10)</f>
        <v>18.95374187</v>
      </c>
      <c r="I8" s="18">
        <f>D8-H8</f>
        <v>6.72736506</v>
      </c>
      <c r="J8" s="12">
        <f>I8-I$2</f>
        <v>-0.305824780000002</v>
      </c>
      <c r="K8" s="19">
        <f>POWER(2,-J8)</f>
        <v>1.2361251203916</v>
      </c>
      <c r="L8" s="25"/>
      <c r="M8" s="26"/>
      <c r="N8" s="29"/>
    </row>
    <row r="9" s="7" customFormat="1" ht="15" spans="1:14">
      <c r="A9" s="10" t="s">
        <v>41</v>
      </c>
      <c r="B9" s="10" t="s">
        <v>28</v>
      </c>
      <c r="C9" s="10">
        <v>24.4045830746296</v>
      </c>
      <c r="D9" s="13"/>
      <c r="E9" s="10" t="str">
        <f t="shared" si="0"/>
        <v>oe-ZBTB14+oe-NC</v>
      </c>
      <c r="F9" s="10" t="s">
        <v>10</v>
      </c>
      <c r="G9" s="10">
        <v>21.0403937150616</v>
      </c>
      <c r="H9" s="13"/>
      <c r="I9" s="23"/>
      <c r="J9" s="13"/>
      <c r="K9" s="24"/>
      <c r="L9" s="25"/>
      <c r="M9" s="26"/>
      <c r="N9" s="29"/>
    </row>
    <row r="10" s="7" customFormat="1" ht="15" spans="1:14">
      <c r="A10" s="10" t="s">
        <v>41</v>
      </c>
      <c r="B10" s="10" t="s">
        <v>28</v>
      </c>
      <c r="C10" s="10">
        <v>24.6526759840571</v>
      </c>
      <c r="D10" s="14"/>
      <c r="E10" s="10" t="str">
        <f t="shared" si="0"/>
        <v>oe-ZBTB14+oe-NC</v>
      </c>
      <c r="F10" s="10" t="s">
        <v>10</v>
      </c>
      <c r="G10" s="10">
        <v>16.9638362846168</v>
      </c>
      <c r="H10" s="14"/>
      <c r="I10" s="27"/>
      <c r="J10" s="14"/>
      <c r="K10" s="28"/>
      <c r="L10" s="25"/>
      <c r="M10" s="26"/>
      <c r="N10" s="29"/>
    </row>
    <row r="11" s="7" customFormat="1" ht="15" spans="1:14">
      <c r="A11" s="10" t="s">
        <v>41</v>
      </c>
      <c r="B11" s="10" t="s">
        <v>28</v>
      </c>
      <c r="C11" s="10">
        <v>29.5689904900822</v>
      </c>
      <c r="D11" s="12">
        <f>AVERAGE(C11:C13)</f>
        <v>29.36160575</v>
      </c>
      <c r="E11" s="10" t="str">
        <f t="shared" si="0"/>
        <v>oe-ZBTB14+oe-NC</v>
      </c>
      <c r="F11" s="10" t="s">
        <v>10</v>
      </c>
      <c r="G11" s="10">
        <v>21.741161405448</v>
      </c>
      <c r="H11" s="12">
        <f>AVERAGE(G11:G13)</f>
        <v>22.02736829</v>
      </c>
      <c r="I11" s="18">
        <f>D11-H11</f>
        <v>7.33423746</v>
      </c>
      <c r="J11" s="12">
        <f>I11-I$2</f>
        <v>0.301047619999995</v>
      </c>
      <c r="K11" s="19">
        <f>POWER(2,-J11)</f>
        <v>0.81166278943864</v>
      </c>
      <c r="L11" s="25"/>
      <c r="M11" s="26"/>
      <c r="N11" s="29"/>
    </row>
    <row r="12" s="7" customFormat="1" ht="15" spans="1:14">
      <c r="A12" s="10" t="s">
        <v>41</v>
      </c>
      <c r="B12" s="10" t="s">
        <v>28</v>
      </c>
      <c r="C12" s="10">
        <v>27.2860757402974</v>
      </c>
      <c r="D12" s="13"/>
      <c r="E12" s="10" t="str">
        <f t="shared" si="0"/>
        <v>oe-ZBTB14+oe-NC</v>
      </c>
      <c r="F12" s="10" t="s">
        <v>10</v>
      </c>
      <c r="G12" s="10">
        <v>20.1052927534884</v>
      </c>
      <c r="H12" s="13"/>
      <c r="I12" s="23"/>
      <c r="J12" s="13"/>
      <c r="K12" s="24"/>
      <c r="L12" s="25"/>
      <c r="M12" s="26"/>
      <c r="N12" s="29"/>
    </row>
    <row r="13" s="7" customFormat="1" ht="15" spans="1:14">
      <c r="A13" s="10" t="s">
        <v>41</v>
      </c>
      <c r="B13" s="10" t="s">
        <v>28</v>
      </c>
      <c r="C13" s="10">
        <v>31.2297510196204</v>
      </c>
      <c r="D13" s="14"/>
      <c r="E13" s="10" t="str">
        <f t="shared" si="0"/>
        <v>oe-ZBTB14+oe-NC</v>
      </c>
      <c r="F13" s="10" t="s">
        <v>10</v>
      </c>
      <c r="G13" s="10">
        <v>24.2356507110636</v>
      </c>
      <c r="H13" s="14"/>
      <c r="I13" s="27"/>
      <c r="J13" s="14"/>
      <c r="K13" s="28"/>
      <c r="L13" s="25"/>
      <c r="M13" s="26"/>
      <c r="N13" s="29"/>
    </row>
    <row r="14" s="7" customFormat="1" ht="15" spans="1:14">
      <c r="A14" s="10" t="s">
        <v>41</v>
      </c>
      <c r="B14" s="10" t="s">
        <v>28</v>
      </c>
      <c r="C14" s="10">
        <v>30.1951970346561</v>
      </c>
      <c r="D14" s="12">
        <f>AVERAGE(C14:C16)</f>
        <v>27.98548751</v>
      </c>
      <c r="E14" s="10" t="str">
        <f t="shared" si="0"/>
        <v>oe-ZBTB14+oe-NC</v>
      </c>
      <c r="F14" s="10" t="s">
        <v>10</v>
      </c>
      <c r="G14" s="10">
        <v>22.8068700059397</v>
      </c>
      <c r="H14" s="12">
        <f>AVERAGE(G14:G16)</f>
        <v>20.92404078</v>
      </c>
      <c r="I14" s="18">
        <f>D14-H14</f>
        <v>7.06144673</v>
      </c>
      <c r="J14" s="12">
        <f>I14-I$2</f>
        <v>0.028256889999998</v>
      </c>
      <c r="K14" s="19">
        <f>POWER(2,-J14)</f>
        <v>0.980604379496969</v>
      </c>
      <c r="L14" s="25"/>
      <c r="M14" s="26"/>
      <c r="N14" s="29"/>
    </row>
    <row r="15" s="7" customFormat="1" ht="15" spans="1:14">
      <c r="A15" s="10" t="s">
        <v>41</v>
      </c>
      <c r="B15" s="10" t="s">
        <v>28</v>
      </c>
      <c r="C15" s="10">
        <v>27.9659381712661</v>
      </c>
      <c r="D15" s="13"/>
      <c r="E15" s="10" t="str">
        <f t="shared" si="0"/>
        <v>oe-ZBTB14+oe-NC</v>
      </c>
      <c r="F15" s="10" t="s">
        <v>10</v>
      </c>
      <c r="G15" s="10">
        <v>20.9579289812681</v>
      </c>
      <c r="H15" s="13"/>
      <c r="I15" s="23"/>
      <c r="J15" s="13"/>
      <c r="K15" s="24"/>
      <c r="L15" s="25"/>
      <c r="M15" s="26"/>
      <c r="N15" s="29"/>
    </row>
    <row r="16" s="7" customFormat="1" ht="15" spans="1:14">
      <c r="A16" s="10" t="s">
        <v>41</v>
      </c>
      <c r="B16" s="10" t="s">
        <v>28</v>
      </c>
      <c r="C16" s="10">
        <v>25.7953273240777</v>
      </c>
      <c r="D16" s="14"/>
      <c r="E16" s="10" t="str">
        <f t="shared" si="0"/>
        <v>oe-ZBTB14+oe-NC</v>
      </c>
      <c r="F16" s="10" t="s">
        <v>10</v>
      </c>
      <c r="G16" s="10">
        <v>19.0073233527922</v>
      </c>
      <c r="H16" s="14"/>
      <c r="I16" s="27"/>
      <c r="J16" s="14"/>
      <c r="K16" s="28"/>
      <c r="L16" s="30"/>
      <c r="M16" s="31"/>
      <c r="N16" s="29"/>
    </row>
    <row r="17" s="7" customFormat="1" ht="15" spans="1:14">
      <c r="A17" s="10" t="s">
        <v>42</v>
      </c>
      <c r="B17" s="10" t="s">
        <v>28</v>
      </c>
      <c r="C17" s="11">
        <v>27.6661385020181</v>
      </c>
      <c r="D17" s="12">
        <f>AVERAGE(C17:C19)</f>
        <v>26.62412034</v>
      </c>
      <c r="E17" s="10" t="str">
        <f t="shared" si="0"/>
        <v>oe-ZBTB14+oe-TMEM208</v>
      </c>
      <c r="F17" s="10" t="s">
        <v>10</v>
      </c>
      <c r="G17" s="11">
        <v>19.372002332406</v>
      </c>
      <c r="H17" s="12">
        <f>AVERAGE(G17:G19)</f>
        <v>21.67787477</v>
      </c>
      <c r="I17" s="18">
        <f>D17-H17</f>
        <v>4.94624557</v>
      </c>
      <c r="J17" s="12">
        <f>I17-I$2</f>
        <v>-2.08694427000001</v>
      </c>
      <c r="K17" s="32">
        <f>POWER(2,-J17)</f>
        <v>4.24847262817007</v>
      </c>
      <c r="L17" s="33">
        <f>AVERAGE(K17:K31)</f>
        <v>4.36006253709722</v>
      </c>
      <c r="M17" s="33">
        <f>STDEV(K17:K31)</f>
        <v>0.648477979150027</v>
      </c>
      <c r="N17" s="22">
        <f>M17/SQRT(COUNT(K17:K31))</f>
        <v>0.29000816865823</v>
      </c>
    </row>
    <row r="18" s="7" customFormat="1" ht="15" spans="1:14">
      <c r="A18" s="10" t="s">
        <v>42</v>
      </c>
      <c r="B18" s="10" t="s">
        <v>28</v>
      </c>
      <c r="C18" s="11">
        <v>24.2624188315283</v>
      </c>
      <c r="D18" s="13"/>
      <c r="E18" s="10" t="str">
        <f t="shared" si="0"/>
        <v>oe-ZBTB14+oe-TMEM208</v>
      </c>
      <c r="F18" s="10" t="s">
        <v>10</v>
      </c>
      <c r="G18" s="11">
        <v>22.1494049232545</v>
      </c>
      <c r="H18" s="13"/>
      <c r="I18" s="23"/>
      <c r="J18" s="13"/>
      <c r="K18" s="34"/>
      <c r="L18" s="33"/>
      <c r="M18" s="33"/>
      <c r="N18" s="22"/>
    </row>
    <row r="19" s="7" customFormat="1" ht="15" spans="1:14">
      <c r="A19" s="10" t="s">
        <v>42</v>
      </c>
      <c r="B19" s="10" t="s">
        <v>28</v>
      </c>
      <c r="C19" s="11">
        <v>27.9438036864536</v>
      </c>
      <c r="D19" s="14"/>
      <c r="E19" s="10" t="str">
        <f t="shared" si="0"/>
        <v>oe-ZBTB14+oe-TMEM208</v>
      </c>
      <c r="F19" s="10" t="s">
        <v>10</v>
      </c>
      <c r="G19" s="11">
        <v>23.5122170543396</v>
      </c>
      <c r="H19" s="14"/>
      <c r="I19" s="27"/>
      <c r="J19" s="14"/>
      <c r="K19" s="35"/>
      <c r="L19" s="33"/>
      <c r="M19" s="33"/>
      <c r="N19" s="22"/>
    </row>
    <row r="20" s="7" customFormat="1" ht="15" spans="1:14">
      <c r="A20" s="10" t="s">
        <v>42</v>
      </c>
      <c r="B20" s="10" t="s">
        <v>28</v>
      </c>
      <c r="C20" s="11">
        <v>26.9563168002909</v>
      </c>
      <c r="D20" s="12">
        <f>AVERAGE(C20:C22)</f>
        <v>26.53357121</v>
      </c>
      <c r="E20" s="10" t="str">
        <f t="shared" si="0"/>
        <v>oe-ZBTB14+oe-TMEM208</v>
      </c>
      <c r="F20" s="10" t="s">
        <v>10</v>
      </c>
      <c r="G20" s="11">
        <v>23.24819361461</v>
      </c>
      <c r="H20" s="12">
        <f>AVERAGE(G20:G22)</f>
        <v>21.35465101</v>
      </c>
      <c r="I20" s="18">
        <f>D20-H20</f>
        <v>5.17892019999998</v>
      </c>
      <c r="J20" s="12">
        <f>I20-I$2</f>
        <v>-1.85426964000003</v>
      </c>
      <c r="K20" s="32">
        <f>POWER(2,-J20)</f>
        <v>3.61568661642993</v>
      </c>
      <c r="L20" s="33"/>
      <c r="M20" s="33"/>
      <c r="N20" s="22"/>
    </row>
    <row r="21" s="7" customFormat="1" ht="15" spans="1:14">
      <c r="A21" s="10" t="s">
        <v>42</v>
      </c>
      <c r="B21" s="10" t="s">
        <v>28</v>
      </c>
      <c r="C21" s="11">
        <v>28.1967822685184</v>
      </c>
      <c r="D21" s="13"/>
      <c r="E21" s="10" t="str">
        <f t="shared" si="0"/>
        <v>oe-ZBTB14+oe-TMEM208</v>
      </c>
      <c r="F21" s="10" t="s">
        <v>10</v>
      </c>
      <c r="G21" s="11">
        <v>21.7672075943343</v>
      </c>
      <c r="H21" s="13"/>
      <c r="I21" s="23"/>
      <c r="J21" s="13"/>
      <c r="K21" s="34"/>
      <c r="L21" s="33"/>
      <c r="M21" s="33"/>
      <c r="N21" s="22"/>
    </row>
    <row r="22" s="7" customFormat="1" ht="15" spans="1:14">
      <c r="A22" s="10" t="s">
        <v>42</v>
      </c>
      <c r="B22" s="10" t="s">
        <v>28</v>
      </c>
      <c r="C22" s="11">
        <v>24.4476145611907</v>
      </c>
      <c r="D22" s="14"/>
      <c r="E22" s="10" t="str">
        <f t="shared" si="0"/>
        <v>oe-ZBTB14+oe-TMEM208</v>
      </c>
      <c r="F22" s="10" t="s">
        <v>10</v>
      </c>
      <c r="G22" s="11">
        <v>19.0485518210558</v>
      </c>
      <c r="H22" s="14"/>
      <c r="I22" s="27"/>
      <c r="J22" s="14"/>
      <c r="K22" s="35"/>
      <c r="L22" s="33"/>
      <c r="M22" s="33"/>
      <c r="N22" s="22"/>
    </row>
    <row r="23" s="7" customFormat="1" ht="15" spans="1:14">
      <c r="A23" s="10" t="s">
        <v>42</v>
      </c>
      <c r="B23" s="10" t="s">
        <v>28</v>
      </c>
      <c r="C23" s="10">
        <v>22.7906568777287</v>
      </c>
      <c r="D23" s="12">
        <f>AVERAGE(C23:C25)</f>
        <v>25.44199666</v>
      </c>
      <c r="E23" s="10" t="str">
        <f t="shared" si="0"/>
        <v>oe-ZBTB14+oe-TMEM208</v>
      </c>
      <c r="F23" s="10" t="s">
        <v>10</v>
      </c>
      <c r="G23" s="10">
        <v>19.9604193208821</v>
      </c>
      <c r="H23" s="12">
        <f>AVERAGE(G23:G25)</f>
        <v>20.83158951</v>
      </c>
      <c r="I23" s="18">
        <f>D23-H23</f>
        <v>4.61040715000001</v>
      </c>
      <c r="J23" s="12">
        <f>I23-I$2</f>
        <v>-2.42278268999999</v>
      </c>
      <c r="K23" s="32">
        <f>POWER(2,-J23)</f>
        <v>5.36204263272997</v>
      </c>
      <c r="L23" s="33"/>
      <c r="M23" s="33"/>
      <c r="N23" s="29"/>
    </row>
    <row r="24" s="7" customFormat="1" ht="15" spans="1:14">
      <c r="A24" s="10" t="s">
        <v>42</v>
      </c>
      <c r="B24" s="10" t="s">
        <v>28</v>
      </c>
      <c r="C24" s="10">
        <v>26.9010757682421</v>
      </c>
      <c r="D24" s="13"/>
      <c r="E24" s="10" t="str">
        <f t="shared" si="0"/>
        <v>oe-ZBTB14+oe-TMEM208</v>
      </c>
      <c r="F24" s="10" t="s">
        <v>10</v>
      </c>
      <c r="G24" s="10">
        <v>23.1732955021397</v>
      </c>
      <c r="H24" s="13"/>
      <c r="I24" s="23"/>
      <c r="J24" s="13"/>
      <c r="K24" s="34"/>
      <c r="L24" s="33"/>
      <c r="M24" s="33"/>
      <c r="N24" s="29"/>
    </row>
    <row r="25" s="7" customFormat="1" ht="15" spans="1:14">
      <c r="A25" s="10" t="s">
        <v>42</v>
      </c>
      <c r="B25" s="10" t="s">
        <v>28</v>
      </c>
      <c r="C25" s="10">
        <v>26.6342573340292</v>
      </c>
      <c r="D25" s="14"/>
      <c r="E25" s="10" t="str">
        <f t="shared" si="0"/>
        <v>oe-ZBTB14+oe-TMEM208</v>
      </c>
      <c r="F25" s="10" t="s">
        <v>10</v>
      </c>
      <c r="G25" s="10">
        <v>19.3610537069782</v>
      </c>
      <c r="H25" s="14"/>
      <c r="I25" s="27"/>
      <c r="J25" s="14"/>
      <c r="K25" s="35"/>
      <c r="L25" s="33"/>
      <c r="M25" s="33"/>
      <c r="N25" s="29"/>
    </row>
    <row r="26" s="7" customFormat="1" ht="15" spans="1:14">
      <c r="A26" s="10" t="s">
        <v>42</v>
      </c>
      <c r="B26" s="10" t="s">
        <v>28</v>
      </c>
      <c r="C26" s="10">
        <v>25.3368181319939</v>
      </c>
      <c r="D26" s="12">
        <f>AVERAGE(C26:C28)</f>
        <v>25.86493963</v>
      </c>
      <c r="E26" s="10" t="str">
        <f t="shared" si="0"/>
        <v>oe-ZBTB14+oe-TMEM208</v>
      </c>
      <c r="F26" s="10" t="s">
        <v>10</v>
      </c>
      <c r="G26" s="10">
        <v>22.7949908569006</v>
      </c>
      <c r="H26" s="12">
        <f>AVERAGE(G26:G28)</f>
        <v>20.85408895</v>
      </c>
      <c r="I26" s="18">
        <f>D26-H26</f>
        <v>5.01085067999999</v>
      </c>
      <c r="J26" s="12">
        <f>I26-I$2</f>
        <v>-2.02233916000001</v>
      </c>
      <c r="K26" s="32">
        <f>POWER(2,-J26)</f>
        <v>4.06241931643984</v>
      </c>
      <c r="L26" s="33"/>
      <c r="M26" s="33"/>
      <c r="N26" s="29"/>
    </row>
    <row r="27" s="7" customFormat="1" ht="15" spans="1:14">
      <c r="A27" s="10" t="s">
        <v>42</v>
      </c>
      <c r="B27" s="10" t="s">
        <v>28</v>
      </c>
      <c r="C27" s="10">
        <v>28.0554519778002</v>
      </c>
      <c r="D27" s="13"/>
      <c r="E27" s="10" t="str">
        <f t="shared" si="0"/>
        <v>oe-ZBTB14+oe-TMEM208</v>
      </c>
      <c r="F27" s="10" t="s">
        <v>10</v>
      </c>
      <c r="G27" s="10">
        <v>18.6247993091706</v>
      </c>
      <c r="H27" s="13"/>
      <c r="I27" s="23"/>
      <c r="J27" s="13"/>
      <c r="K27" s="34"/>
      <c r="L27" s="33"/>
      <c r="M27" s="33"/>
      <c r="N27" s="29"/>
    </row>
    <row r="28" s="7" customFormat="1" ht="15" spans="1:14">
      <c r="A28" s="10" t="s">
        <v>42</v>
      </c>
      <c r="B28" s="10" t="s">
        <v>28</v>
      </c>
      <c r="C28" s="10">
        <v>24.202548780206</v>
      </c>
      <c r="D28" s="14"/>
      <c r="E28" s="10" t="str">
        <f t="shared" si="0"/>
        <v>oe-ZBTB14+oe-TMEM208</v>
      </c>
      <c r="F28" s="10" t="s">
        <v>10</v>
      </c>
      <c r="G28" s="10">
        <v>21.1424766839288</v>
      </c>
      <c r="H28" s="14"/>
      <c r="I28" s="27"/>
      <c r="J28" s="14"/>
      <c r="K28" s="35"/>
      <c r="L28" s="33"/>
      <c r="M28" s="33"/>
      <c r="N28" s="29"/>
    </row>
    <row r="29" s="7" customFormat="1" ht="15" spans="1:16368">
      <c r="A29" s="10" t="s">
        <v>42</v>
      </c>
      <c r="B29" s="10" t="s">
        <v>28</v>
      </c>
      <c r="C29" s="10">
        <v>24.2286716692044</v>
      </c>
      <c r="D29" s="12">
        <f>AVERAGE(C29:C31)</f>
        <v>25.21745697</v>
      </c>
      <c r="E29" s="10" t="str">
        <f t="shared" si="0"/>
        <v>oe-ZBTB14+oe-TMEM208</v>
      </c>
      <c r="F29" s="10" t="s">
        <v>10</v>
      </c>
      <c r="G29" s="10">
        <v>18.2534102318029</v>
      </c>
      <c r="H29" s="12">
        <f>AVERAGE(G29:G31)</f>
        <v>20.35793555</v>
      </c>
      <c r="I29" s="18">
        <f>D29-H29</f>
        <v>4.85952142</v>
      </c>
      <c r="J29" s="12">
        <f>I29-I$2</f>
        <v>-2.17366842</v>
      </c>
      <c r="K29" s="32">
        <f>POWER(2,-J29)</f>
        <v>4.51169149171627</v>
      </c>
      <c r="L29" s="33"/>
      <c r="M29" s="33"/>
      <c r="N29" s="29"/>
      <c r="XDW29"/>
      <c r="XDX29"/>
      <c r="XDY29"/>
      <c r="XDZ29"/>
      <c r="XEA29"/>
      <c r="XEB29"/>
      <c r="XEC29"/>
      <c r="XED29"/>
      <c r="XEE29"/>
      <c r="XEF29"/>
      <c r="XEG29"/>
      <c r="XEH29"/>
      <c r="XEI29"/>
      <c r="XEJ29"/>
      <c r="XEK29"/>
      <c r="XEL29"/>
      <c r="XEM29"/>
      <c r="XEN29"/>
    </row>
    <row r="30" s="7" customFormat="1" ht="15" spans="1:16368">
      <c r="A30" s="10" t="s">
        <v>42</v>
      </c>
      <c r="B30" s="10" t="s">
        <v>28</v>
      </c>
      <c r="C30" s="10">
        <v>23.882333913524</v>
      </c>
      <c r="D30" s="13"/>
      <c r="E30" s="10" t="str">
        <f t="shared" si="0"/>
        <v>oe-ZBTB14+oe-TMEM208</v>
      </c>
      <c r="F30" s="10" t="s">
        <v>10</v>
      </c>
      <c r="G30" s="10">
        <v>21.9470686672173</v>
      </c>
      <c r="H30" s="13"/>
      <c r="I30" s="23"/>
      <c r="J30" s="13"/>
      <c r="K30" s="34"/>
      <c r="L30" s="33"/>
      <c r="M30" s="33"/>
      <c r="N30" s="29"/>
      <c r="XDW30"/>
      <c r="XDX30"/>
      <c r="XDY30"/>
      <c r="XDZ30"/>
      <c r="XEA30"/>
      <c r="XEB30"/>
      <c r="XEC30"/>
      <c r="XED30"/>
      <c r="XEE30"/>
      <c r="XEF30"/>
      <c r="XEG30"/>
      <c r="XEH30"/>
      <c r="XEI30"/>
      <c r="XEJ30"/>
      <c r="XEK30"/>
      <c r="XEL30"/>
      <c r="XEM30"/>
      <c r="XEN30"/>
    </row>
    <row r="31" s="7" customFormat="1" ht="15" spans="1:16368">
      <c r="A31" s="10" t="s">
        <v>42</v>
      </c>
      <c r="B31" s="10" t="s">
        <v>28</v>
      </c>
      <c r="C31" s="10">
        <v>27.5413653272716</v>
      </c>
      <c r="D31" s="14"/>
      <c r="E31" s="10" t="str">
        <f t="shared" si="0"/>
        <v>oe-ZBTB14+oe-TMEM208</v>
      </c>
      <c r="F31" s="10" t="s">
        <v>10</v>
      </c>
      <c r="G31" s="10">
        <v>20.8733277509798</v>
      </c>
      <c r="H31" s="14"/>
      <c r="I31" s="27"/>
      <c r="J31" s="14"/>
      <c r="K31" s="35"/>
      <c r="L31" s="33"/>
      <c r="M31" s="33"/>
      <c r="N31" s="29"/>
      <c r="XDW31"/>
      <c r="XDX31"/>
      <c r="XDY31"/>
      <c r="XDZ31"/>
      <c r="XEA31"/>
      <c r="XEB31"/>
      <c r="XEC31"/>
      <c r="XED31"/>
      <c r="XEE31"/>
      <c r="XEF31"/>
      <c r="XEG31"/>
      <c r="XEH31"/>
      <c r="XEI31"/>
      <c r="XEJ31"/>
      <c r="XEK31"/>
      <c r="XEL31"/>
      <c r="XEM31"/>
      <c r="XEN31"/>
    </row>
  </sheetData>
  <mergeCells count="56">
    <mergeCell ref="D2:D4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H2:H4"/>
    <mergeCell ref="H5:H7"/>
    <mergeCell ref="H8:H10"/>
    <mergeCell ref="H11:H13"/>
    <mergeCell ref="H14:H16"/>
    <mergeCell ref="H17:H19"/>
    <mergeCell ref="H20:H22"/>
    <mergeCell ref="H23:H25"/>
    <mergeCell ref="H26:H28"/>
    <mergeCell ref="H29:H31"/>
    <mergeCell ref="I2:I4"/>
    <mergeCell ref="I5:I7"/>
    <mergeCell ref="I8:I10"/>
    <mergeCell ref="I11:I13"/>
    <mergeCell ref="I14:I16"/>
    <mergeCell ref="I17:I19"/>
    <mergeCell ref="I20:I22"/>
    <mergeCell ref="I23:I25"/>
    <mergeCell ref="I26:I28"/>
    <mergeCell ref="I29:I31"/>
    <mergeCell ref="J2:J4"/>
    <mergeCell ref="J5:J7"/>
    <mergeCell ref="J8:J10"/>
    <mergeCell ref="J11:J13"/>
    <mergeCell ref="J14:J16"/>
    <mergeCell ref="J17:J19"/>
    <mergeCell ref="J20:J22"/>
    <mergeCell ref="J23:J25"/>
    <mergeCell ref="J26:J28"/>
    <mergeCell ref="J29:J31"/>
    <mergeCell ref="K2:K4"/>
    <mergeCell ref="K5:K7"/>
    <mergeCell ref="K8:K10"/>
    <mergeCell ref="K11:K13"/>
    <mergeCell ref="K14:K16"/>
    <mergeCell ref="K17:K19"/>
    <mergeCell ref="K20:K22"/>
    <mergeCell ref="K23:K25"/>
    <mergeCell ref="K26:K28"/>
    <mergeCell ref="K29:K31"/>
    <mergeCell ref="L2:L16"/>
    <mergeCell ref="L17:L31"/>
    <mergeCell ref="M2:M16"/>
    <mergeCell ref="M17:M31"/>
    <mergeCell ref="N2:N16"/>
    <mergeCell ref="N17:N31"/>
  </mergeCells>
  <pageMargins left="0.75" right="0.75" top="1" bottom="1" header="0.5" footer="0.5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1"/>
  <sheetViews>
    <sheetView workbookViewId="0">
      <selection activeCell="E23" sqref="E23"/>
    </sheetView>
  </sheetViews>
  <sheetFormatPr defaultColWidth="9" defaultRowHeight="13.5" outlineLevelCol="5"/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" t="s">
        <v>43</v>
      </c>
      <c r="C2" s="4">
        <v>14.63</v>
      </c>
      <c r="D2" s="5">
        <f>AVERAGE(C2:C6)</f>
        <v>19.392</v>
      </c>
      <c r="E2" s="6">
        <f>STDEV(C2:C6)</f>
        <v>2.8161001402649</v>
      </c>
      <c r="F2" s="5">
        <f>E2/SQRT(COUNT(C2:C6))</f>
        <v>1.2593982690158</v>
      </c>
    </row>
    <row r="3" ht="15" spans="2:6">
      <c r="B3" s="3"/>
      <c r="C3" s="4">
        <v>21.2</v>
      </c>
      <c r="D3" s="5"/>
      <c r="E3" s="6"/>
      <c r="F3" s="5"/>
    </row>
    <row r="4" ht="15" spans="2:6">
      <c r="B4" s="3"/>
      <c r="C4" s="4">
        <v>19.11</v>
      </c>
      <c r="D4" s="5"/>
      <c r="E4" s="6"/>
      <c r="F4" s="5"/>
    </row>
    <row r="5" ht="15" spans="2:6">
      <c r="B5" s="3"/>
      <c r="C5" s="4">
        <v>20.53</v>
      </c>
      <c r="D5" s="5"/>
      <c r="E5" s="6"/>
      <c r="F5" s="5"/>
    </row>
    <row r="6" ht="15" spans="2:6">
      <c r="B6" s="3"/>
      <c r="C6" s="4">
        <v>21.49</v>
      </c>
      <c r="D6" s="5"/>
      <c r="E6" s="6"/>
      <c r="F6" s="5"/>
    </row>
    <row r="7" ht="15" spans="2:6">
      <c r="B7" s="3" t="s">
        <v>44</v>
      </c>
      <c r="C7" s="4">
        <v>42.26</v>
      </c>
      <c r="D7" s="5">
        <f>AVERAGE(C7:C11)</f>
        <v>46.008</v>
      </c>
      <c r="E7" s="6">
        <f>STDEV(C7:C11)</f>
        <v>8.3839054145428</v>
      </c>
      <c r="F7" s="5">
        <f>E7/SQRT(COUNT(C7:C11))</f>
        <v>3.74939648476925</v>
      </c>
    </row>
    <row r="8" ht="15" spans="2:6">
      <c r="B8" s="3"/>
      <c r="C8" s="4">
        <v>52.98</v>
      </c>
      <c r="D8" s="5"/>
      <c r="E8" s="6"/>
      <c r="F8" s="5"/>
    </row>
    <row r="9" ht="15" spans="2:6">
      <c r="B9" s="3"/>
      <c r="C9" s="4">
        <v>46.5</v>
      </c>
      <c r="D9" s="5"/>
      <c r="E9" s="6"/>
      <c r="F9" s="5"/>
    </row>
    <row r="10" ht="15" spans="2:6">
      <c r="B10" s="3"/>
      <c r="C10" s="4">
        <v>33.87</v>
      </c>
      <c r="D10" s="5"/>
      <c r="E10" s="6"/>
      <c r="F10" s="5"/>
    </row>
    <row r="11" ht="15" spans="2:6">
      <c r="B11" s="3"/>
      <c r="C11" s="4">
        <v>54.43</v>
      </c>
      <c r="D11" s="5"/>
      <c r="E11" s="6"/>
      <c r="F11" s="5"/>
    </row>
  </sheetData>
  <mergeCells count="8">
    <mergeCell ref="B2:B6"/>
    <mergeCell ref="B7:B11"/>
    <mergeCell ref="D2:D6"/>
    <mergeCell ref="D7:D11"/>
    <mergeCell ref="E2:E6"/>
    <mergeCell ref="E7:E11"/>
    <mergeCell ref="F2:F6"/>
    <mergeCell ref="F7:F11"/>
  </mergeCells>
  <pageMargins left="0.75" right="0.75" top="1" bottom="1" header="0.5" footer="0.5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1"/>
  <sheetViews>
    <sheetView workbookViewId="0">
      <selection activeCell="AC57" sqref="AC57"/>
    </sheetView>
  </sheetViews>
  <sheetFormatPr defaultColWidth="9" defaultRowHeight="13.5" outlineLevelCol="5"/>
  <cols>
    <col min="5" max="6" width="14.125"/>
  </cols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" t="s">
        <v>43</v>
      </c>
      <c r="C2" s="4">
        <v>13.8</v>
      </c>
      <c r="D2" s="5">
        <f>AVERAGE(C2:C6)</f>
        <v>15.192</v>
      </c>
      <c r="E2" s="6">
        <f>STDEV(C2:C6)</f>
        <v>2.10149232689534</v>
      </c>
      <c r="F2" s="5">
        <f>E2/SQRT(COUNT(C2:C6))</f>
        <v>0.939815939426439</v>
      </c>
    </row>
    <row r="3" ht="15" spans="2:6">
      <c r="B3" s="3"/>
      <c r="C3" s="4">
        <v>13.45</v>
      </c>
      <c r="D3" s="5"/>
      <c r="E3" s="6"/>
      <c r="F3" s="5"/>
    </row>
    <row r="4" ht="15" spans="2:6">
      <c r="B4" s="3"/>
      <c r="C4" s="4">
        <v>18.42</v>
      </c>
      <c r="D4" s="5"/>
      <c r="E4" s="6"/>
      <c r="F4" s="5"/>
    </row>
    <row r="5" ht="15" spans="2:6">
      <c r="B5" s="3"/>
      <c r="C5" s="4">
        <v>16.21</v>
      </c>
      <c r="D5" s="5"/>
      <c r="E5" s="6"/>
      <c r="F5" s="5"/>
    </row>
    <row r="6" ht="15" spans="2:6">
      <c r="B6" s="3"/>
      <c r="C6" s="4">
        <v>14.08</v>
      </c>
      <c r="D6" s="5"/>
      <c r="E6" s="6"/>
      <c r="F6" s="5"/>
    </row>
    <row r="7" ht="15" spans="2:6">
      <c r="B7" s="3" t="s">
        <v>44</v>
      </c>
      <c r="C7" s="4">
        <v>47.05</v>
      </c>
      <c r="D7" s="5">
        <f>AVERAGE(C7:C11)</f>
        <v>41.278</v>
      </c>
      <c r="E7" s="6">
        <f>STDEV(C7:C11)</f>
        <v>6.50662124301084</v>
      </c>
      <c r="F7" s="5">
        <f>E7/SQRT(COUNT(C7:C11))</f>
        <v>2.90984948064328</v>
      </c>
    </row>
    <row r="8" ht="15" spans="2:6">
      <c r="B8" s="3"/>
      <c r="C8" s="4">
        <v>32.65</v>
      </c>
      <c r="D8" s="5"/>
      <c r="E8" s="6"/>
      <c r="F8" s="5"/>
    </row>
    <row r="9" ht="15" spans="2:6">
      <c r="B9" s="3"/>
      <c r="C9" s="4">
        <v>45.83</v>
      </c>
      <c r="D9" s="5"/>
      <c r="E9" s="6"/>
      <c r="F9" s="5"/>
    </row>
    <row r="10" ht="15" spans="2:6">
      <c r="B10" s="3"/>
      <c r="C10" s="4">
        <v>35.99</v>
      </c>
      <c r="D10" s="5"/>
      <c r="E10" s="6"/>
      <c r="F10" s="5"/>
    </row>
    <row r="11" ht="15" spans="2:6">
      <c r="B11" s="3"/>
      <c r="C11" s="4">
        <v>44.87</v>
      </c>
      <c r="D11" s="5"/>
      <c r="E11" s="6"/>
      <c r="F11" s="5"/>
    </row>
  </sheetData>
  <mergeCells count="8">
    <mergeCell ref="B2:B6"/>
    <mergeCell ref="B7:B11"/>
    <mergeCell ref="D2:D6"/>
    <mergeCell ref="D7:D11"/>
    <mergeCell ref="E2:E6"/>
    <mergeCell ref="E7:E11"/>
    <mergeCell ref="F2:F6"/>
    <mergeCell ref="F7:F11"/>
  </mergeCells>
  <pageMargins left="0.75" right="0.75" top="1" bottom="1" header="0.5" footer="0.5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1"/>
  <sheetViews>
    <sheetView workbookViewId="0">
      <selection activeCell="H39" sqref="H39"/>
    </sheetView>
  </sheetViews>
  <sheetFormatPr defaultColWidth="9" defaultRowHeight="13.5" outlineLevelCol="5"/>
  <cols>
    <col min="5" max="6" width="14.125"/>
  </cols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" t="s">
        <v>43</v>
      </c>
      <c r="C2" s="4">
        <v>52.83</v>
      </c>
      <c r="D2" s="5">
        <f>AVERAGE(C2:C6)</f>
        <v>59.358</v>
      </c>
      <c r="E2" s="6">
        <f>STDEV(C2:C6)</f>
        <v>9.11822186613158</v>
      </c>
      <c r="F2" s="5">
        <f>E2/SQRT(COUNT(C2:C6))</f>
        <v>4.07779278531904</v>
      </c>
    </row>
    <row r="3" ht="15" spans="2:6">
      <c r="B3" s="3"/>
      <c r="C3" s="4">
        <v>63.04</v>
      </c>
      <c r="D3" s="5"/>
      <c r="E3" s="6"/>
      <c r="F3" s="5"/>
    </row>
    <row r="4" ht="15" spans="2:6">
      <c r="B4" s="3"/>
      <c r="C4" s="4">
        <v>71.61</v>
      </c>
      <c r="D4" s="5"/>
      <c r="E4" s="6"/>
      <c r="F4" s="5"/>
    </row>
    <row r="5" ht="15" spans="2:6">
      <c r="B5" s="3"/>
      <c r="C5" s="4">
        <v>48.25</v>
      </c>
      <c r="D5" s="5"/>
      <c r="E5" s="6"/>
      <c r="F5" s="5"/>
    </row>
    <row r="6" ht="15" spans="2:6">
      <c r="B6" s="3"/>
      <c r="C6" s="4">
        <v>61.06</v>
      </c>
      <c r="D6" s="5"/>
      <c r="E6" s="6"/>
      <c r="F6" s="5"/>
    </row>
    <row r="7" ht="15" spans="2:6">
      <c r="B7" s="3" t="s">
        <v>44</v>
      </c>
      <c r="C7" s="4">
        <v>32.46</v>
      </c>
      <c r="D7" s="5">
        <f>AVERAGE(C7:C11)</f>
        <v>30.942</v>
      </c>
      <c r="E7" s="6">
        <f>STDEV(C7:C11)</f>
        <v>4.83561474892283</v>
      </c>
      <c r="F7" s="5">
        <f>E7/SQRT(COUNT(C7:C11))</f>
        <v>2.1625526583184</v>
      </c>
    </row>
    <row r="8" ht="15" spans="2:6">
      <c r="B8" s="3"/>
      <c r="C8" s="4">
        <v>25.69</v>
      </c>
      <c r="D8" s="5"/>
      <c r="E8" s="6"/>
      <c r="F8" s="5"/>
    </row>
    <row r="9" ht="15" spans="2:6">
      <c r="B9" s="3"/>
      <c r="C9" s="4">
        <v>38.04</v>
      </c>
      <c r="D9" s="5"/>
      <c r="E9" s="6"/>
      <c r="F9" s="5"/>
    </row>
    <row r="10" ht="15" spans="2:6">
      <c r="B10" s="3"/>
      <c r="C10" s="4">
        <v>27.31</v>
      </c>
      <c r="D10" s="5"/>
      <c r="E10" s="6"/>
      <c r="F10" s="5"/>
    </row>
    <row r="11" ht="15" spans="2:6">
      <c r="B11" s="3"/>
      <c r="C11" s="4">
        <v>31.21</v>
      </c>
      <c r="D11" s="5"/>
      <c r="E11" s="6"/>
      <c r="F11" s="5"/>
    </row>
  </sheetData>
  <mergeCells count="8">
    <mergeCell ref="B2:B6"/>
    <mergeCell ref="B7:B11"/>
    <mergeCell ref="D2:D6"/>
    <mergeCell ref="D7:D11"/>
    <mergeCell ref="E2:E6"/>
    <mergeCell ref="E7:E11"/>
    <mergeCell ref="F2:F6"/>
    <mergeCell ref="F7:F11"/>
  </mergeCells>
  <pageMargins left="0.75" right="0.75" top="1" bottom="1" header="0.5" footer="0.5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1"/>
  <sheetViews>
    <sheetView tabSelected="1" workbookViewId="0">
      <selection activeCell="P47" sqref="P47"/>
    </sheetView>
  </sheetViews>
  <sheetFormatPr defaultColWidth="9" defaultRowHeight="13.5" outlineLevelCol="5"/>
  <cols>
    <col min="5" max="6" width="14.125"/>
  </cols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" t="s">
        <v>43</v>
      </c>
      <c r="C2" s="4">
        <v>70.06</v>
      </c>
      <c r="D2" s="5">
        <f>AVERAGE(C2:C6)</f>
        <v>61.962</v>
      </c>
      <c r="E2" s="6">
        <f>STDEV(C2:C6)</f>
        <v>10.8475513365921</v>
      </c>
      <c r="F2" s="5">
        <f>E2/SQRT(COUNT(C2:C6))</f>
        <v>4.85117243560771</v>
      </c>
    </row>
    <row r="3" ht="15" spans="2:6">
      <c r="B3" s="3"/>
      <c r="C3" s="4">
        <v>73.13</v>
      </c>
      <c r="D3" s="5"/>
      <c r="E3" s="6"/>
      <c r="F3" s="5"/>
    </row>
    <row r="4" ht="15" spans="2:6">
      <c r="B4" s="3"/>
      <c r="C4" s="4">
        <v>59.51</v>
      </c>
      <c r="D4" s="5"/>
      <c r="E4" s="6"/>
      <c r="F4" s="5"/>
    </row>
    <row r="5" ht="15" spans="2:6">
      <c r="B5" s="3"/>
      <c r="C5" s="4">
        <v>61.71</v>
      </c>
      <c r="D5" s="5"/>
      <c r="E5" s="6"/>
      <c r="F5" s="5"/>
    </row>
    <row r="6" ht="15" spans="2:6">
      <c r="B6" s="3"/>
      <c r="C6" s="4">
        <v>45.4</v>
      </c>
      <c r="D6" s="5"/>
      <c r="E6" s="6"/>
      <c r="F6" s="5"/>
    </row>
    <row r="7" ht="15" spans="2:6">
      <c r="B7" s="3" t="s">
        <v>44</v>
      </c>
      <c r="C7" s="4">
        <v>39.63</v>
      </c>
      <c r="D7" s="5">
        <f>AVERAGE(C7:C11)</f>
        <v>32.898</v>
      </c>
      <c r="E7" s="6">
        <f>STDEV(C7:C11)</f>
        <v>5.41417768456116</v>
      </c>
      <c r="F7" s="5">
        <f>E7/SQRT(COUNT(C7:C11))</f>
        <v>2.42129386898823</v>
      </c>
    </row>
    <row r="8" ht="15" spans="2:6">
      <c r="B8" s="3"/>
      <c r="C8" s="4">
        <v>32.78</v>
      </c>
      <c r="D8" s="5"/>
      <c r="E8" s="6"/>
      <c r="F8" s="5"/>
    </row>
    <row r="9" ht="15" spans="2:6">
      <c r="B9" s="3"/>
      <c r="C9" s="4">
        <v>31.72</v>
      </c>
      <c r="D9" s="5"/>
      <c r="E9" s="6"/>
      <c r="F9" s="5"/>
    </row>
    <row r="10" ht="15" spans="2:6">
      <c r="B10" s="3"/>
      <c r="C10" s="4">
        <v>24.9</v>
      </c>
      <c r="D10" s="5"/>
      <c r="E10" s="6"/>
      <c r="F10" s="5"/>
    </row>
    <row r="11" ht="15" spans="2:6">
      <c r="B11" s="3"/>
      <c r="C11" s="4">
        <v>35.46</v>
      </c>
      <c r="D11" s="5"/>
      <c r="E11" s="6"/>
      <c r="F11" s="5"/>
    </row>
  </sheetData>
  <mergeCells count="8">
    <mergeCell ref="B2:B6"/>
    <mergeCell ref="B7:B11"/>
    <mergeCell ref="D2:D6"/>
    <mergeCell ref="D7:D11"/>
    <mergeCell ref="E2:E6"/>
    <mergeCell ref="E7:E11"/>
    <mergeCell ref="F2:F6"/>
    <mergeCell ref="F7:F1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J28" sqref="$A1:$XFD1048576"/>
    </sheetView>
  </sheetViews>
  <sheetFormatPr defaultColWidth="9" defaultRowHeight="15"/>
  <cols>
    <col min="1" max="1" width="14.625" style="44" customWidth="1"/>
    <col min="2" max="2" width="9" style="44"/>
    <col min="3" max="3" width="14.125" style="44"/>
    <col min="4" max="4" width="9" style="44"/>
    <col min="5" max="5" width="14.625" style="44" customWidth="1"/>
    <col min="6" max="6" width="9" style="44"/>
    <col min="7" max="7" width="12.75" style="44" customWidth="1"/>
    <col min="8" max="8" width="10.5" style="44" customWidth="1"/>
    <col min="9" max="9" width="11.75" style="44" customWidth="1"/>
    <col min="10" max="10" width="11.5" style="44" customWidth="1"/>
    <col min="11" max="11" width="22" style="44" customWidth="1"/>
    <col min="12" max="16361" width="9" style="44"/>
    <col min="16362" max="16384" width="9" style="45"/>
  </cols>
  <sheetData>
    <row r="1" s="44" customFormat="1" spans="1:14">
      <c r="A1" s="9" t="s">
        <v>0</v>
      </c>
      <c r="B1" s="9" t="s">
        <v>1</v>
      </c>
      <c r="C1" s="9" t="s">
        <v>2</v>
      </c>
      <c r="D1" s="9" t="s">
        <v>3</v>
      </c>
      <c r="E1" s="9" t="s">
        <v>0</v>
      </c>
      <c r="F1" s="9" t="s">
        <v>1</v>
      </c>
      <c r="G1" s="9" t="s">
        <v>2</v>
      </c>
      <c r="H1" s="9" t="s">
        <v>3</v>
      </c>
      <c r="I1" s="9"/>
      <c r="J1" s="9"/>
      <c r="K1" s="9" t="s">
        <v>4</v>
      </c>
      <c r="L1" s="16" t="s">
        <v>5</v>
      </c>
      <c r="M1" s="16" t="s">
        <v>6</v>
      </c>
      <c r="N1" s="17" t="s">
        <v>7</v>
      </c>
    </row>
    <row r="2" s="44" customFormat="1" spans="1:14">
      <c r="A2" s="10" t="s">
        <v>22</v>
      </c>
      <c r="B2" s="10" t="s">
        <v>9</v>
      </c>
      <c r="C2" s="11">
        <v>27.9687048408037</v>
      </c>
      <c r="D2" s="12">
        <f>AVERAGE(C2:C4)</f>
        <v>25.93560266</v>
      </c>
      <c r="E2" s="10" t="str">
        <f t="shared" ref="E2:E19" si="0">A2</f>
        <v>oe-NC</v>
      </c>
      <c r="F2" s="10" t="s">
        <v>10</v>
      </c>
      <c r="G2" s="11">
        <v>17.5344639829019</v>
      </c>
      <c r="H2" s="12">
        <f>AVERAGE(G2:G4)</f>
        <v>19.83205421</v>
      </c>
      <c r="I2" s="12">
        <f>D2-H2</f>
        <v>6.10354845000001</v>
      </c>
      <c r="J2" s="12">
        <f>I2-I$2</f>
        <v>0</v>
      </c>
      <c r="K2" s="12">
        <f>POWER(2,-J2)</f>
        <v>1</v>
      </c>
      <c r="L2" s="46">
        <f>AVERAGE(K2:K10)</f>
        <v>1.00849257852833</v>
      </c>
      <c r="M2" s="46">
        <f>STDEV(K2:K10)</f>
        <v>0.121373757091134</v>
      </c>
      <c r="N2" s="47">
        <f>M2/SQRT(COUNT(K2:K10))</f>
        <v>0.0700751713291227</v>
      </c>
    </row>
    <row r="3" s="44" customFormat="1" spans="1:14">
      <c r="A3" s="10" t="s">
        <v>22</v>
      </c>
      <c r="B3" s="10" t="s">
        <v>9</v>
      </c>
      <c r="C3" s="11">
        <v>25.7801390458793</v>
      </c>
      <c r="D3" s="13"/>
      <c r="E3" s="10" t="str">
        <f t="shared" si="0"/>
        <v>oe-NC</v>
      </c>
      <c r="F3" s="10" t="s">
        <v>10</v>
      </c>
      <c r="G3" s="11">
        <v>20.9506937062049</v>
      </c>
      <c r="H3" s="13"/>
      <c r="I3" s="13"/>
      <c r="J3" s="13"/>
      <c r="K3" s="13"/>
      <c r="L3" s="46"/>
      <c r="M3" s="46"/>
      <c r="N3" s="48"/>
    </row>
    <row r="4" s="44" customFormat="1" spans="1:14">
      <c r="A4" s="10" t="s">
        <v>22</v>
      </c>
      <c r="B4" s="10" t="s">
        <v>9</v>
      </c>
      <c r="C4" s="11">
        <v>24.057964093317</v>
      </c>
      <c r="D4" s="14"/>
      <c r="E4" s="10" t="str">
        <f t="shared" si="0"/>
        <v>oe-NC</v>
      </c>
      <c r="F4" s="10" t="s">
        <v>10</v>
      </c>
      <c r="G4" s="11">
        <v>21.0110049408933</v>
      </c>
      <c r="H4" s="14"/>
      <c r="I4" s="14"/>
      <c r="J4" s="14"/>
      <c r="K4" s="14"/>
      <c r="L4" s="46"/>
      <c r="M4" s="46"/>
      <c r="N4" s="48"/>
    </row>
    <row r="5" s="44" customFormat="1" spans="1:14">
      <c r="A5" s="10" t="s">
        <v>22</v>
      </c>
      <c r="B5" s="10" t="s">
        <v>9</v>
      </c>
      <c r="C5" s="11">
        <v>26.5324003936299</v>
      </c>
      <c r="D5" s="12">
        <f>AVERAGE(C5:C7)</f>
        <v>25.03983436</v>
      </c>
      <c r="E5" s="10" t="str">
        <f t="shared" si="0"/>
        <v>oe-NC</v>
      </c>
      <c r="F5" s="10" t="s">
        <v>10</v>
      </c>
      <c r="G5" s="11">
        <v>17.0660324133305</v>
      </c>
      <c r="H5" s="12">
        <f>AVERAGE(G5:G7)</f>
        <v>18.77073526</v>
      </c>
      <c r="I5" s="12">
        <f>D5-H5</f>
        <v>6.26909909999998</v>
      </c>
      <c r="J5" s="12">
        <f>I5-I$2</f>
        <v>0.165550649999979</v>
      </c>
      <c r="K5" s="12">
        <f>POWER(2,-J5)</f>
        <v>0.891588151769551</v>
      </c>
      <c r="L5" s="46"/>
      <c r="M5" s="46"/>
      <c r="N5" s="48"/>
    </row>
    <row r="6" s="44" customFormat="1" spans="1:14">
      <c r="A6" s="10" t="s">
        <v>22</v>
      </c>
      <c r="B6" s="10" t="s">
        <v>9</v>
      </c>
      <c r="C6" s="11">
        <v>25.7669097437247</v>
      </c>
      <c r="D6" s="13"/>
      <c r="E6" s="10" t="str">
        <f t="shared" si="0"/>
        <v>oe-NC</v>
      </c>
      <c r="F6" s="10" t="s">
        <v>10</v>
      </c>
      <c r="G6" s="11">
        <v>18.3799490588468</v>
      </c>
      <c r="H6" s="13"/>
      <c r="I6" s="13"/>
      <c r="J6" s="13"/>
      <c r="K6" s="13"/>
      <c r="L6" s="46"/>
      <c r="M6" s="46"/>
      <c r="N6" s="48"/>
    </row>
    <row r="7" s="44" customFormat="1" spans="1:14">
      <c r="A7" s="10" t="s">
        <v>22</v>
      </c>
      <c r="B7" s="10" t="s">
        <v>9</v>
      </c>
      <c r="C7" s="11">
        <v>22.8201929426454</v>
      </c>
      <c r="D7" s="14"/>
      <c r="E7" s="10" t="str">
        <f t="shared" si="0"/>
        <v>oe-NC</v>
      </c>
      <c r="F7" s="10" t="s">
        <v>10</v>
      </c>
      <c r="G7" s="11">
        <v>20.8662243078227</v>
      </c>
      <c r="H7" s="14"/>
      <c r="I7" s="14"/>
      <c r="J7" s="14"/>
      <c r="K7" s="14"/>
      <c r="L7" s="46"/>
      <c r="M7" s="46"/>
      <c r="N7" s="48"/>
    </row>
    <row r="8" s="44" customFormat="1" spans="1:14">
      <c r="A8" s="10" t="s">
        <v>22</v>
      </c>
      <c r="B8" s="10" t="s">
        <v>9</v>
      </c>
      <c r="C8" s="11">
        <v>25.0145262083764</v>
      </c>
      <c r="D8" s="12">
        <f>AVERAGE(C8:C10)</f>
        <v>26.10519892</v>
      </c>
      <c r="E8" s="10" t="str">
        <f t="shared" si="0"/>
        <v>oe-NC</v>
      </c>
      <c r="F8" s="10" t="s">
        <v>10</v>
      </c>
      <c r="G8" s="11">
        <v>21.9812969401558</v>
      </c>
      <c r="H8" s="12">
        <f>AVERAGE(G8:G10)</f>
        <v>20.18293063</v>
      </c>
      <c r="I8" s="12">
        <f>D8-H8</f>
        <v>5.92226828999999</v>
      </c>
      <c r="J8" s="12">
        <f>I8-I$2</f>
        <v>-0.181280160000014</v>
      </c>
      <c r="K8" s="12">
        <f>POWER(2,-J8)</f>
        <v>1.13388958381545</v>
      </c>
      <c r="L8" s="46"/>
      <c r="M8" s="46"/>
      <c r="N8" s="48"/>
    </row>
    <row r="9" s="44" customFormat="1" spans="1:14">
      <c r="A9" s="10" t="s">
        <v>22</v>
      </c>
      <c r="B9" s="10" t="s">
        <v>9</v>
      </c>
      <c r="C9" s="11">
        <v>28.4247744865976</v>
      </c>
      <c r="D9" s="13"/>
      <c r="E9" s="10" t="str">
        <f t="shared" si="0"/>
        <v>oe-NC</v>
      </c>
      <c r="F9" s="10" t="s">
        <v>10</v>
      </c>
      <c r="G9" s="11">
        <v>20.538502017003</v>
      </c>
      <c r="H9" s="13"/>
      <c r="I9" s="13"/>
      <c r="J9" s="13"/>
      <c r="K9" s="13"/>
      <c r="L9" s="46"/>
      <c r="M9" s="46"/>
      <c r="N9" s="48"/>
    </row>
    <row r="10" s="44" customFormat="1" spans="1:14">
      <c r="A10" s="10" t="s">
        <v>22</v>
      </c>
      <c r="B10" s="10" t="s">
        <v>9</v>
      </c>
      <c r="C10" s="11">
        <v>24.876296065026</v>
      </c>
      <c r="D10" s="14"/>
      <c r="E10" s="10" t="str">
        <f t="shared" si="0"/>
        <v>oe-NC</v>
      </c>
      <c r="F10" s="10" t="s">
        <v>10</v>
      </c>
      <c r="G10" s="11">
        <v>18.0289929328412</v>
      </c>
      <c r="H10" s="14"/>
      <c r="I10" s="14"/>
      <c r="J10" s="14"/>
      <c r="K10" s="14"/>
      <c r="L10" s="46"/>
      <c r="M10" s="46"/>
      <c r="N10" s="49"/>
    </row>
    <row r="11" s="44" customFormat="1" spans="1:14">
      <c r="A11" s="10" t="s">
        <v>23</v>
      </c>
      <c r="B11" s="10" t="s">
        <v>9</v>
      </c>
      <c r="C11" s="11">
        <v>24.8734037875349</v>
      </c>
      <c r="D11" s="12">
        <f>AVERAGE(C11:C13)</f>
        <v>22.83893375</v>
      </c>
      <c r="E11" s="10" t="str">
        <f t="shared" si="0"/>
        <v>oe-ZBTB14</v>
      </c>
      <c r="F11" s="10" t="s">
        <v>10</v>
      </c>
      <c r="G11" s="11">
        <v>21.9938983561056</v>
      </c>
      <c r="H11" s="12">
        <f>AVERAGE(G11:G13)</f>
        <v>19.99243145</v>
      </c>
      <c r="I11" s="12">
        <f>D11-H11</f>
        <v>2.8465023</v>
      </c>
      <c r="J11" s="12">
        <f>I11-I$2</f>
        <v>-3.25704615000001</v>
      </c>
      <c r="K11" s="12">
        <f>POWER(2,-J11)</f>
        <v>9.56023545387202</v>
      </c>
      <c r="L11" s="46">
        <f>AVERAGE(K11:K19)</f>
        <v>9.73793853744485</v>
      </c>
      <c r="M11" s="46">
        <f>STDEV(K11:K19)</f>
        <v>0.92073434481666</v>
      </c>
      <c r="N11" s="47">
        <f>M11/SQRT(COUNT(K11:K19))</f>
        <v>0.531586221832032</v>
      </c>
    </row>
    <row r="12" s="44" customFormat="1" spans="1:14">
      <c r="A12" s="10" t="s">
        <v>23</v>
      </c>
      <c r="B12" s="10" t="s">
        <v>9</v>
      </c>
      <c r="C12" s="11">
        <v>22.6803597526954</v>
      </c>
      <c r="D12" s="13"/>
      <c r="E12" s="10" t="str">
        <f t="shared" si="0"/>
        <v>oe-ZBTB14</v>
      </c>
      <c r="F12" s="10" t="s">
        <v>10</v>
      </c>
      <c r="G12" s="11">
        <v>18.05548345539</v>
      </c>
      <c r="H12" s="13"/>
      <c r="I12" s="13"/>
      <c r="J12" s="13"/>
      <c r="K12" s="13"/>
      <c r="L12" s="46"/>
      <c r="M12" s="46"/>
      <c r="N12" s="48"/>
    </row>
    <row r="13" s="44" customFormat="1" spans="1:14">
      <c r="A13" s="10" t="s">
        <v>23</v>
      </c>
      <c r="B13" s="10" t="s">
        <v>9</v>
      </c>
      <c r="C13" s="11">
        <v>20.9630377097697</v>
      </c>
      <c r="D13" s="14"/>
      <c r="E13" s="10" t="str">
        <f t="shared" si="0"/>
        <v>oe-ZBTB14</v>
      </c>
      <c r="F13" s="10" t="s">
        <v>10</v>
      </c>
      <c r="G13" s="11">
        <v>19.9279125385044</v>
      </c>
      <c r="H13" s="14"/>
      <c r="I13" s="14"/>
      <c r="J13" s="14"/>
      <c r="K13" s="14"/>
      <c r="L13" s="46"/>
      <c r="M13" s="46"/>
      <c r="N13" s="48"/>
    </row>
    <row r="14" s="44" customFormat="1" spans="1:14">
      <c r="A14" s="10" t="s">
        <v>23</v>
      </c>
      <c r="B14" s="10" t="s">
        <v>9</v>
      </c>
      <c r="C14" s="11">
        <v>23.5178008983141</v>
      </c>
      <c r="D14" s="12">
        <f>AVERAGE(C14:C16)</f>
        <v>21.17406985</v>
      </c>
      <c r="E14" s="10" t="str">
        <f t="shared" si="0"/>
        <v>oe-ZBTB14</v>
      </c>
      <c r="F14" s="10" t="s">
        <v>10</v>
      </c>
      <c r="G14" s="11">
        <v>19.5899317945586</v>
      </c>
      <c r="H14" s="12">
        <f>AVERAGE(G14:G16)</f>
        <v>18.22740469</v>
      </c>
      <c r="I14" s="12">
        <f>D14-H14</f>
        <v>2.94666516000001</v>
      </c>
      <c r="J14" s="12">
        <f>I14-I$2</f>
        <v>-3.15688329</v>
      </c>
      <c r="K14" s="12">
        <f>POWER(2,-J14)</f>
        <v>8.91900819777983</v>
      </c>
      <c r="L14" s="46"/>
      <c r="M14" s="46"/>
      <c r="N14" s="48"/>
    </row>
    <row r="15" s="44" customFormat="1" spans="1:14">
      <c r="A15" s="10" t="s">
        <v>23</v>
      </c>
      <c r="B15" s="10" t="s">
        <v>9</v>
      </c>
      <c r="C15" s="11">
        <v>20.035273645102</v>
      </c>
      <c r="D15" s="13"/>
      <c r="E15" s="10" t="str">
        <f t="shared" si="0"/>
        <v>oe-ZBTB14</v>
      </c>
      <c r="F15" s="10" t="s">
        <v>10</v>
      </c>
      <c r="G15" s="11">
        <v>18.9968443868407</v>
      </c>
      <c r="H15" s="13"/>
      <c r="I15" s="13"/>
      <c r="J15" s="13"/>
      <c r="K15" s="13"/>
      <c r="L15" s="46"/>
      <c r="M15" s="46"/>
      <c r="N15" s="48"/>
    </row>
    <row r="16" s="44" customFormat="1" spans="1:14">
      <c r="A16" s="10" t="s">
        <v>23</v>
      </c>
      <c r="B16" s="10" t="s">
        <v>9</v>
      </c>
      <c r="C16" s="11">
        <v>19.9691350065839</v>
      </c>
      <c r="D16" s="14"/>
      <c r="E16" s="10" t="str">
        <f t="shared" si="0"/>
        <v>oe-ZBTB14</v>
      </c>
      <c r="F16" s="10" t="s">
        <v>10</v>
      </c>
      <c r="G16" s="11">
        <v>16.0954378886007</v>
      </c>
      <c r="H16" s="14"/>
      <c r="I16" s="14"/>
      <c r="J16" s="14"/>
      <c r="K16" s="14"/>
      <c r="L16" s="46"/>
      <c r="M16" s="46"/>
      <c r="N16" s="48"/>
    </row>
    <row r="17" s="44" customFormat="1" spans="1:14">
      <c r="A17" s="10" t="s">
        <v>23</v>
      </c>
      <c r="B17" s="10" t="s">
        <v>9</v>
      </c>
      <c r="C17" s="11">
        <v>20.6755896916595</v>
      </c>
      <c r="D17" s="12">
        <f>AVERAGE(C17:C19)</f>
        <v>22.33201548</v>
      </c>
      <c r="E17" s="10" t="str">
        <f t="shared" si="0"/>
        <v>oe-ZBTB14</v>
      </c>
      <c r="F17" s="10" t="s">
        <v>10</v>
      </c>
      <c r="G17" s="11">
        <v>22.0223469191227</v>
      </c>
      <c r="H17" s="12">
        <f>AVERAGE(G17:G19)</f>
        <v>19.65265979</v>
      </c>
      <c r="I17" s="12">
        <f>D17-H17</f>
        <v>2.67935569</v>
      </c>
      <c r="J17" s="12">
        <f>I17-I$2</f>
        <v>-3.42419276000001</v>
      </c>
      <c r="K17" s="12">
        <f>POWER(2,-J17)</f>
        <v>10.7345719606827</v>
      </c>
      <c r="L17" s="46"/>
      <c r="M17" s="46"/>
      <c r="N17" s="48"/>
    </row>
    <row r="18" s="44" customFormat="1" spans="1:14">
      <c r="A18" s="10" t="s">
        <v>23</v>
      </c>
      <c r="B18" s="10" t="s">
        <v>9</v>
      </c>
      <c r="C18" s="11">
        <v>24.6386701910134</v>
      </c>
      <c r="D18" s="13"/>
      <c r="E18" s="10" t="str">
        <f t="shared" si="0"/>
        <v>oe-ZBTB14</v>
      </c>
      <c r="F18" s="10" t="s">
        <v>10</v>
      </c>
      <c r="G18" s="11">
        <v>18.2888268890167</v>
      </c>
      <c r="H18" s="13"/>
      <c r="I18" s="13"/>
      <c r="J18" s="13"/>
      <c r="K18" s="13"/>
      <c r="L18" s="46"/>
      <c r="M18" s="46"/>
      <c r="N18" s="48"/>
    </row>
    <row r="19" s="44" customFormat="1" spans="1:14">
      <c r="A19" s="10" t="s">
        <v>23</v>
      </c>
      <c r="B19" s="10" t="s">
        <v>9</v>
      </c>
      <c r="C19" s="11">
        <v>21.6817865573272</v>
      </c>
      <c r="D19" s="14"/>
      <c r="E19" s="10" t="str">
        <f t="shared" si="0"/>
        <v>oe-ZBTB14</v>
      </c>
      <c r="F19" s="10" t="s">
        <v>10</v>
      </c>
      <c r="G19" s="11">
        <v>18.6468055618607</v>
      </c>
      <c r="H19" s="14"/>
      <c r="I19" s="14"/>
      <c r="J19" s="14"/>
      <c r="K19" s="14"/>
      <c r="L19" s="46"/>
      <c r="M19" s="46"/>
      <c r="N19" s="49"/>
    </row>
  </sheetData>
  <mergeCells count="36">
    <mergeCell ref="D2:D4"/>
    <mergeCell ref="D5:D7"/>
    <mergeCell ref="D8:D10"/>
    <mergeCell ref="D11:D13"/>
    <mergeCell ref="D14:D16"/>
    <mergeCell ref="D17:D19"/>
    <mergeCell ref="H2:H4"/>
    <mergeCell ref="H5:H7"/>
    <mergeCell ref="H8:H10"/>
    <mergeCell ref="H11:H13"/>
    <mergeCell ref="H14:H16"/>
    <mergeCell ref="H17:H19"/>
    <mergeCell ref="I2:I4"/>
    <mergeCell ref="I5:I7"/>
    <mergeCell ref="I8:I10"/>
    <mergeCell ref="I11:I13"/>
    <mergeCell ref="I14:I16"/>
    <mergeCell ref="I17:I19"/>
    <mergeCell ref="J2:J4"/>
    <mergeCell ref="J5:J7"/>
    <mergeCell ref="J8:J10"/>
    <mergeCell ref="J11:J13"/>
    <mergeCell ref="J14:J16"/>
    <mergeCell ref="J17:J19"/>
    <mergeCell ref="K2:K4"/>
    <mergeCell ref="K5:K7"/>
    <mergeCell ref="K8:K10"/>
    <mergeCell ref="K11:K13"/>
    <mergeCell ref="K14:K16"/>
    <mergeCell ref="K17:K19"/>
    <mergeCell ref="L2:L10"/>
    <mergeCell ref="L11:L19"/>
    <mergeCell ref="M2:M10"/>
    <mergeCell ref="M11:M19"/>
    <mergeCell ref="N2:N10"/>
    <mergeCell ref="N11:N19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5"/>
  <sheetViews>
    <sheetView workbookViewId="0">
      <selection activeCell="F34" sqref="F34"/>
    </sheetView>
  </sheetViews>
  <sheetFormatPr defaultColWidth="9" defaultRowHeight="13.5" outlineLevelCol="7"/>
  <cols>
    <col min="6" max="8" width="14.125"/>
  </cols>
  <sheetData>
    <row r="1" ht="15" spans="2:8">
      <c r="B1" s="1" t="s">
        <v>12</v>
      </c>
      <c r="C1" s="1" t="s">
        <v>24</v>
      </c>
      <c r="D1" s="1"/>
      <c r="E1" s="2"/>
      <c r="F1" s="1" t="s">
        <v>5</v>
      </c>
      <c r="G1" s="1" t="s">
        <v>6</v>
      </c>
      <c r="H1" s="1" t="s">
        <v>7</v>
      </c>
    </row>
    <row r="2" ht="15" spans="2:8">
      <c r="B2" s="2" t="s">
        <v>22</v>
      </c>
      <c r="C2" s="37">
        <v>0</v>
      </c>
      <c r="D2" s="3">
        <v>274</v>
      </c>
      <c r="E2" s="5">
        <f>D2/D$2</f>
        <v>1</v>
      </c>
      <c r="F2" s="38">
        <f>AVERAGE(E2:E4)</f>
        <v>1.09975669099757</v>
      </c>
      <c r="G2" s="38">
        <f>STDEV(E2:E4)</f>
        <v>0.151199465439038</v>
      </c>
      <c r="H2" s="5">
        <f>G2/SQRT(COUNT(E2:E4))</f>
        <v>0.0872950520725559</v>
      </c>
    </row>
    <row r="3" ht="15" spans="2:8">
      <c r="B3" s="2"/>
      <c r="C3" s="39"/>
      <c r="D3" s="3">
        <v>281</v>
      </c>
      <c r="E3" s="5">
        <f t="shared" ref="E3:E13" si="0">D3/D$2</f>
        <v>1.02554744525547</v>
      </c>
      <c r="F3" s="40"/>
      <c r="G3" s="40"/>
      <c r="H3" s="5"/>
    </row>
    <row r="4" ht="15" spans="2:8">
      <c r="B4" s="2"/>
      <c r="C4" s="41"/>
      <c r="D4" s="3">
        <v>349</v>
      </c>
      <c r="E4" s="5">
        <f t="shared" si="0"/>
        <v>1.27372262773723</v>
      </c>
      <c r="F4" s="42"/>
      <c r="G4" s="42"/>
      <c r="H4" s="5"/>
    </row>
    <row r="5" ht="15" spans="2:8">
      <c r="B5" s="2"/>
      <c r="C5" s="37">
        <v>2</v>
      </c>
      <c r="D5" s="3">
        <v>333</v>
      </c>
      <c r="E5" s="5">
        <f t="shared" si="0"/>
        <v>1.21532846715328</v>
      </c>
      <c r="F5" s="38">
        <f>AVERAGE(E5:E7)</f>
        <v>1.0632603406326</v>
      </c>
      <c r="G5" s="38">
        <f>STDEV(E5:E7)</f>
        <v>0.135299277423718</v>
      </c>
      <c r="H5" s="5">
        <f>G5/SQRT(COUNT(E5:E7))</f>
        <v>0.0781150742417452</v>
      </c>
    </row>
    <row r="6" ht="15" spans="2:8">
      <c r="B6" s="2"/>
      <c r="C6" s="39"/>
      <c r="D6" s="3">
        <v>279</v>
      </c>
      <c r="E6" s="5">
        <f t="shared" si="0"/>
        <v>1.01824817518248</v>
      </c>
      <c r="F6" s="40"/>
      <c r="G6" s="40"/>
      <c r="H6" s="5"/>
    </row>
    <row r="7" ht="15" spans="2:8">
      <c r="B7" s="2"/>
      <c r="C7" s="41"/>
      <c r="D7" s="3">
        <v>262</v>
      </c>
      <c r="E7" s="5">
        <f t="shared" si="0"/>
        <v>0.956204379562044</v>
      </c>
      <c r="F7" s="42"/>
      <c r="G7" s="42"/>
      <c r="H7" s="5"/>
    </row>
    <row r="8" ht="15" spans="2:8">
      <c r="B8" s="2"/>
      <c r="C8" s="37">
        <v>4</v>
      </c>
      <c r="D8" s="3">
        <v>302</v>
      </c>
      <c r="E8" s="5">
        <f t="shared" si="0"/>
        <v>1.1021897810219</v>
      </c>
      <c r="F8" s="38">
        <f>AVERAGE(E8:E10)</f>
        <v>0.958637469586375</v>
      </c>
      <c r="G8" s="38">
        <f>STDEV(E8:E10)</f>
        <v>0.140609659768945</v>
      </c>
      <c r="H8" s="5">
        <f>G8/SQRT(COUNT(E8:E10))</f>
        <v>0.0811810249182622</v>
      </c>
    </row>
    <row r="9" ht="15" spans="2:8">
      <c r="B9" s="2"/>
      <c r="C9" s="39"/>
      <c r="D9" s="3">
        <v>225</v>
      </c>
      <c r="E9" s="5">
        <f t="shared" si="0"/>
        <v>0.821167883211679</v>
      </c>
      <c r="F9" s="40"/>
      <c r="G9" s="40"/>
      <c r="H9" s="5"/>
    </row>
    <row r="10" ht="15" spans="2:8">
      <c r="B10" s="2"/>
      <c r="C10" s="41"/>
      <c r="D10" s="3">
        <v>261</v>
      </c>
      <c r="E10" s="5">
        <f t="shared" si="0"/>
        <v>0.952554744525547</v>
      </c>
      <c r="F10" s="42"/>
      <c r="G10" s="42"/>
      <c r="H10" s="5"/>
    </row>
    <row r="11" ht="15" spans="2:8">
      <c r="B11" s="2"/>
      <c r="C11" s="37">
        <v>6</v>
      </c>
      <c r="D11" s="3">
        <v>239</v>
      </c>
      <c r="E11" s="5">
        <f t="shared" si="0"/>
        <v>0.872262773722628</v>
      </c>
      <c r="F11" s="38">
        <f>AVERAGE(E11:E13)</f>
        <v>0.908759124087591</v>
      </c>
      <c r="G11" s="38">
        <f>STDEV(E11:E13)</f>
        <v>0.128049670020794</v>
      </c>
      <c r="H11" s="5">
        <f>G11/SQRT(COUNT(E11:E13))</f>
        <v>0.0739295114561484</v>
      </c>
    </row>
    <row r="12" ht="15" spans="2:8">
      <c r="B12" s="2"/>
      <c r="C12" s="39"/>
      <c r="D12" s="3">
        <v>288</v>
      </c>
      <c r="E12" s="5">
        <f t="shared" si="0"/>
        <v>1.05109489051095</v>
      </c>
      <c r="F12" s="40"/>
      <c r="G12" s="40"/>
      <c r="H12" s="5"/>
    </row>
    <row r="13" ht="15" spans="2:8">
      <c r="B13" s="2"/>
      <c r="C13" s="41"/>
      <c r="D13" s="3">
        <v>220</v>
      </c>
      <c r="E13" s="5">
        <f t="shared" si="0"/>
        <v>0.802919708029197</v>
      </c>
      <c r="F13" s="42"/>
      <c r="G13" s="42"/>
      <c r="H13" s="5"/>
    </row>
    <row r="14" ht="15" spans="2:8">
      <c r="B14" s="2" t="s">
        <v>23</v>
      </c>
      <c r="C14" s="37">
        <v>0</v>
      </c>
      <c r="D14" s="3">
        <v>273</v>
      </c>
      <c r="E14" s="5">
        <f>D14/D$14</f>
        <v>1</v>
      </c>
      <c r="F14" s="38">
        <f>AVERAGE(E14:E16)</f>
        <v>1.1050061050061</v>
      </c>
      <c r="G14" s="38">
        <f>STDEV(E14:E16)</f>
        <v>0.145478593490662</v>
      </c>
      <c r="H14" s="5">
        <f>G14/SQRT(COUNT(E14:E16))</f>
        <v>0.0839921051131616</v>
      </c>
    </row>
    <row r="15" ht="15" spans="2:8">
      <c r="B15" s="2"/>
      <c r="C15" s="39"/>
      <c r="D15" s="3">
        <v>347</v>
      </c>
      <c r="E15" s="5">
        <f t="shared" ref="E15:E25" si="1">D15/D$14</f>
        <v>1.27106227106227</v>
      </c>
      <c r="F15" s="40"/>
      <c r="G15" s="40"/>
      <c r="H15" s="5"/>
    </row>
    <row r="16" ht="15" spans="2:8">
      <c r="B16" s="2"/>
      <c r="C16" s="41"/>
      <c r="D16" s="3">
        <v>285</v>
      </c>
      <c r="E16" s="5">
        <f t="shared" si="1"/>
        <v>1.04395604395604</v>
      </c>
      <c r="F16" s="42"/>
      <c r="G16" s="42"/>
      <c r="H16" s="5"/>
    </row>
    <row r="17" ht="15" spans="2:8">
      <c r="B17" s="2"/>
      <c r="C17" s="37">
        <v>2</v>
      </c>
      <c r="D17" s="3">
        <v>231</v>
      </c>
      <c r="E17" s="5">
        <f t="shared" si="1"/>
        <v>0.846153846153846</v>
      </c>
      <c r="F17" s="38">
        <f>AVERAGE(E17:E19)</f>
        <v>0.759462759462759</v>
      </c>
      <c r="G17" s="38">
        <f>STDEV(E17:E19)</f>
        <v>0.0812768705281691</v>
      </c>
      <c r="H17" s="5">
        <f>G17/SQRT(COUNT(E17:E19))</f>
        <v>0.0469252230783288</v>
      </c>
    </row>
    <row r="18" ht="15" spans="2:8">
      <c r="B18" s="2"/>
      <c r="C18" s="39"/>
      <c r="D18" s="3">
        <v>187</v>
      </c>
      <c r="E18" s="5">
        <f t="shared" si="1"/>
        <v>0.684981684981685</v>
      </c>
      <c r="F18" s="40"/>
      <c r="G18" s="40"/>
      <c r="H18" s="5"/>
    </row>
    <row r="19" ht="15" spans="2:8">
      <c r="B19" s="2"/>
      <c r="C19" s="41"/>
      <c r="D19" s="3">
        <v>204</v>
      </c>
      <c r="E19" s="5">
        <f t="shared" si="1"/>
        <v>0.747252747252747</v>
      </c>
      <c r="F19" s="42"/>
      <c r="G19" s="42"/>
      <c r="H19" s="5"/>
    </row>
    <row r="20" ht="15" spans="2:8">
      <c r="B20" s="2"/>
      <c r="C20" s="37">
        <v>4</v>
      </c>
      <c r="D20" s="3">
        <v>140</v>
      </c>
      <c r="E20" s="5">
        <f t="shared" si="1"/>
        <v>0.512820512820513</v>
      </c>
      <c r="F20" s="38">
        <f>AVERAGE(E20:E22)</f>
        <v>0.515262515262515</v>
      </c>
      <c r="G20" s="38">
        <f>STDEV(E20:E22)</f>
        <v>0.0440068895993653</v>
      </c>
      <c r="H20" s="5">
        <f>G20/SQRT(COUNT(E20:E22))</f>
        <v>0.0254073895563917</v>
      </c>
    </row>
    <row r="21" ht="15" spans="2:8">
      <c r="B21" s="2"/>
      <c r="C21" s="39"/>
      <c r="D21" s="3">
        <v>129</v>
      </c>
      <c r="E21" s="5">
        <f t="shared" si="1"/>
        <v>0.472527472527473</v>
      </c>
      <c r="F21" s="40"/>
      <c r="G21" s="40"/>
      <c r="H21" s="5"/>
    </row>
    <row r="22" ht="15" spans="2:8">
      <c r="B22" s="2"/>
      <c r="C22" s="41"/>
      <c r="D22" s="3">
        <v>153</v>
      </c>
      <c r="E22" s="5">
        <f t="shared" si="1"/>
        <v>0.56043956043956</v>
      </c>
      <c r="F22" s="42"/>
      <c r="G22" s="42"/>
      <c r="H22" s="5"/>
    </row>
    <row r="23" ht="15" spans="2:8">
      <c r="B23" s="2"/>
      <c r="C23" s="37">
        <v>6</v>
      </c>
      <c r="D23" s="3">
        <v>69</v>
      </c>
      <c r="E23" s="5">
        <f t="shared" si="1"/>
        <v>0.252747252747253</v>
      </c>
      <c r="F23" s="38">
        <f>AVERAGE(E23:E25)</f>
        <v>0.261294261294261</v>
      </c>
      <c r="G23" s="38">
        <f>STDEV(E23:E25)</f>
        <v>0.0284522104950697</v>
      </c>
      <c r="H23" s="5">
        <f>G23/SQRT(COUNT(E23:E25))</f>
        <v>0.0164268913883684</v>
      </c>
    </row>
    <row r="24" ht="15" spans="2:8">
      <c r="B24" s="2"/>
      <c r="C24" s="39"/>
      <c r="D24" s="3">
        <v>80</v>
      </c>
      <c r="E24" s="5">
        <f t="shared" si="1"/>
        <v>0.293040293040293</v>
      </c>
      <c r="F24" s="40"/>
      <c r="G24" s="40"/>
      <c r="H24" s="5"/>
    </row>
    <row r="25" ht="15" spans="2:8">
      <c r="B25" s="2"/>
      <c r="C25" s="41"/>
      <c r="D25" s="3">
        <v>65</v>
      </c>
      <c r="E25" s="5">
        <f t="shared" si="1"/>
        <v>0.238095238095238</v>
      </c>
      <c r="F25" s="42"/>
      <c r="G25" s="42"/>
      <c r="H25" s="5"/>
    </row>
  </sheetData>
  <mergeCells count="34">
    <mergeCell ref="B2:B13"/>
    <mergeCell ref="B14:B25"/>
    <mergeCell ref="C2:C4"/>
    <mergeCell ref="C5:C7"/>
    <mergeCell ref="C8:C10"/>
    <mergeCell ref="C11:C13"/>
    <mergeCell ref="C14:C16"/>
    <mergeCell ref="C17:C19"/>
    <mergeCell ref="C20:C22"/>
    <mergeCell ref="C23:C25"/>
    <mergeCell ref="F2:F4"/>
    <mergeCell ref="F5:F7"/>
    <mergeCell ref="F8:F10"/>
    <mergeCell ref="F11:F13"/>
    <mergeCell ref="F14:F16"/>
    <mergeCell ref="F17:F19"/>
    <mergeCell ref="F20:F22"/>
    <mergeCell ref="F23:F25"/>
    <mergeCell ref="G2:G4"/>
    <mergeCell ref="G5:G7"/>
    <mergeCell ref="G8:G10"/>
    <mergeCell ref="G11:G13"/>
    <mergeCell ref="G14:G16"/>
    <mergeCell ref="G17:G19"/>
    <mergeCell ref="G20:G22"/>
    <mergeCell ref="G23:G25"/>
    <mergeCell ref="H2:H4"/>
    <mergeCell ref="H5:H7"/>
    <mergeCell ref="H8:H10"/>
    <mergeCell ref="H11:H13"/>
    <mergeCell ref="H14:H16"/>
    <mergeCell ref="H17:H19"/>
    <mergeCell ref="H20:H22"/>
    <mergeCell ref="H23:H2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5"/>
  <sheetViews>
    <sheetView workbookViewId="0">
      <selection activeCell="J7" sqref="J7"/>
    </sheetView>
  </sheetViews>
  <sheetFormatPr defaultColWidth="9" defaultRowHeight="13.5" outlineLevelCol="7"/>
  <cols>
    <col min="6" max="8" width="14.125"/>
  </cols>
  <sheetData>
    <row r="1" ht="15" spans="2:8">
      <c r="B1" s="1" t="s">
        <v>12</v>
      </c>
      <c r="C1" s="1" t="s">
        <v>24</v>
      </c>
      <c r="D1" s="1"/>
      <c r="E1" s="2"/>
      <c r="F1" s="1" t="s">
        <v>5</v>
      </c>
      <c r="G1" s="1" t="s">
        <v>6</v>
      </c>
      <c r="H1" s="1" t="s">
        <v>7</v>
      </c>
    </row>
    <row r="2" ht="15" spans="2:8">
      <c r="B2" s="2" t="s">
        <v>22</v>
      </c>
      <c r="C2" s="37">
        <v>0</v>
      </c>
      <c r="D2" s="3">
        <v>266</v>
      </c>
      <c r="E2" s="5">
        <f>D2/D$2</f>
        <v>1</v>
      </c>
      <c r="F2" s="38">
        <f>AVERAGE(E2:E4)</f>
        <v>1.0062656641604</v>
      </c>
      <c r="G2" s="38">
        <f>STDEV(E2:E4)</f>
        <v>0.081009004305233</v>
      </c>
      <c r="H2" s="5">
        <f>G2/SQRT(COUNT(E2:E4))</f>
        <v>0.0467705704424098</v>
      </c>
    </row>
    <row r="3" ht="15" spans="2:8">
      <c r="B3" s="2"/>
      <c r="C3" s="39"/>
      <c r="D3" s="3">
        <v>247</v>
      </c>
      <c r="E3" s="5">
        <f t="shared" ref="E3:E13" si="0">D3/D$2</f>
        <v>0.928571428571429</v>
      </c>
      <c r="F3" s="40"/>
      <c r="G3" s="40"/>
      <c r="H3" s="5"/>
    </row>
    <row r="4" ht="15" spans="2:8">
      <c r="B4" s="2"/>
      <c r="C4" s="41"/>
      <c r="D4" s="3">
        <v>290</v>
      </c>
      <c r="E4" s="5">
        <f t="shared" si="0"/>
        <v>1.09022556390977</v>
      </c>
      <c r="F4" s="42"/>
      <c r="G4" s="42"/>
      <c r="H4" s="5"/>
    </row>
    <row r="5" ht="15" spans="2:8">
      <c r="B5" s="2"/>
      <c r="C5" s="37">
        <v>2</v>
      </c>
      <c r="D5" s="3">
        <v>239</v>
      </c>
      <c r="E5" s="5">
        <f t="shared" si="0"/>
        <v>0.898496240601504</v>
      </c>
      <c r="F5" s="38">
        <f>AVERAGE(E5:E7)</f>
        <v>0.921052631578947</v>
      </c>
      <c r="G5" s="38">
        <f>STDEV(E5:E7)</f>
        <v>0.0886453091921173</v>
      </c>
      <c r="H5" s="5">
        <f>G5/SQRT(COUNT(E5:E7))</f>
        <v>0.0511793931244665</v>
      </c>
    </row>
    <row r="6" ht="15" spans="2:8">
      <c r="B6" s="2"/>
      <c r="C6" s="39"/>
      <c r="D6" s="3">
        <v>225</v>
      </c>
      <c r="E6" s="5">
        <f t="shared" si="0"/>
        <v>0.845864661654135</v>
      </c>
      <c r="F6" s="40"/>
      <c r="G6" s="40"/>
      <c r="H6" s="5"/>
    </row>
    <row r="7" ht="15" spans="2:8">
      <c r="B7" s="2"/>
      <c r="C7" s="41"/>
      <c r="D7" s="3">
        <v>271</v>
      </c>
      <c r="E7" s="5">
        <f t="shared" si="0"/>
        <v>1.0187969924812</v>
      </c>
      <c r="F7" s="42"/>
      <c r="G7" s="42"/>
      <c r="H7" s="5"/>
    </row>
    <row r="8" ht="15" spans="2:8">
      <c r="B8" s="2"/>
      <c r="C8" s="37">
        <v>4</v>
      </c>
      <c r="D8" s="3">
        <v>193</v>
      </c>
      <c r="E8" s="5">
        <f t="shared" si="0"/>
        <v>0.725563909774436</v>
      </c>
      <c r="F8" s="38">
        <f>AVERAGE(E8:E10)</f>
        <v>0.80952380952381</v>
      </c>
      <c r="G8" s="38">
        <f>STDEV(E8:E10)</f>
        <v>0.0827352423069878</v>
      </c>
      <c r="H8" s="5">
        <f>G8/SQRT(COUNT(E8:E10))</f>
        <v>0.0477672144174083</v>
      </c>
    </row>
    <row r="9" ht="15" spans="2:8">
      <c r="B9" s="2"/>
      <c r="C9" s="39"/>
      <c r="D9" s="3">
        <v>216</v>
      </c>
      <c r="E9" s="5">
        <f t="shared" si="0"/>
        <v>0.81203007518797</v>
      </c>
      <c r="F9" s="40"/>
      <c r="G9" s="40"/>
      <c r="H9" s="5"/>
    </row>
    <row r="10" ht="15" spans="2:8">
      <c r="B10" s="2"/>
      <c r="C10" s="41"/>
      <c r="D10" s="3">
        <v>237</v>
      </c>
      <c r="E10" s="5">
        <f t="shared" si="0"/>
        <v>0.890977443609023</v>
      </c>
      <c r="F10" s="42"/>
      <c r="G10" s="42"/>
      <c r="H10" s="5"/>
    </row>
    <row r="11" ht="15" spans="2:8">
      <c r="B11" s="2"/>
      <c r="C11" s="37">
        <v>6</v>
      </c>
      <c r="D11" s="3">
        <v>205</v>
      </c>
      <c r="E11" s="5">
        <f t="shared" si="0"/>
        <v>0.770676691729323</v>
      </c>
      <c r="F11" s="38">
        <f>AVERAGE(E11:E13)</f>
        <v>0.75062656641604</v>
      </c>
      <c r="G11" s="38">
        <f>STDEV(E11:E13)</f>
        <v>0.117827809502922</v>
      </c>
      <c r="H11" s="5">
        <f>G11/SQRT(COUNT(E11:E13))</f>
        <v>0.0680279175345361</v>
      </c>
    </row>
    <row r="12" ht="15" spans="2:8">
      <c r="B12" s="2"/>
      <c r="C12" s="39"/>
      <c r="D12" s="3">
        <v>166</v>
      </c>
      <c r="E12" s="5">
        <f t="shared" si="0"/>
        <v>0.62406015037594</v>
      </c>
      <c r="F12" s="40"/>
      <c r="G12" s="40"/>
      <c r="H12" s="5"/>
    </row>
    <row r="13" ht="15" spans="2:8">
      <c r="B13" s="2"/>
      <c r="C13" s="41"/>
      <c r="D13" s="3">
        <v>228</v>
      </c>
      <c r="E13" s="5">
        <f t="shared" si="0"/>
        <v>0.857142857142857</v>
      </c>
      <c r="F13" s="42"/>
      <c r="G13" s="42"/>
      <c r="H13" s="5"/>
    </row>
    <row r="14" ht="15" spans="2:8">
      <c r="B14" s="2" t="s">
        <v>23</v>
      </c>
      <c r="C14" s="37">
        <v>0</v>
      </c>
      <c r="D14" s="3">
        <v>211</v>
      </c>
      <c r="E14" s="5">
        <f>D14/D$14</f>
        <v>1</v>
      </c>
      <c r="F14" s="38">
        <f>AVERAGE(E14:E16)</f>
        <v>0.9826224328594</v>
      </c>
      <c r="G14" s="38">
        <f>STDEV(E14:E16)</f>
        <v>0.0842927113551602</v>
      </c>
      <c r="H14" s="5">
        <f>G14/SQRT(COUNT(E14:E16))</f>
        <v>0.0486664195916252</v>
      </c>
    </row>
    <row r="15" ht="15" spans="2:8">
      <c r="B15" s="2"/>
      <c r="C15" s="39"/>
      <c r="D15" s="3">
        <v>223</v>
      </c>
      <c r="E15" s="5">
        <f t="shared" ref="E15:E25" si="1">D15/D$14</f>
        <v>1.05687203791469</v>
      </c>
      <c r="F15" s="40"/>
      <c r="G15" s="40"/>
      <c r="H15" s="5"/>
    </row>
    <row r="16" ht="15" spans="2:8">
      <c r="B16" s="2"/>
      <c r="C16" s="41"/>
      <c r="D16" s="3">
        <v>188</v>
      </c>
      <c r="E16" s="5">
        <f t="shared" si="1"/>
        <v>0.890995260663507</v>
      </c>
      <c r="F16" s="42"/>
      <c r="G16" s="42"/>
      <c r="H16" s="5"/>
    </row>
    <row r="17" ht="15" spans="2:8">
      <c r="B17" s="2"/>
      <c r="C17" s="37">
        <v>2</v>
      </c>
      <c r="D17" s="3">
        <v>107</v>
      </c>
      <c r="E17" s="5">
        <f t="shared" si="1"/>
        <v>0.507109004739337</v>
      </c>
      <c r="F17" s="38">
        <f>AVERAGE(E17:E19)</f>
        <v>0.497630331753554</v>
      </c>
      <c r="G17" s="38">
        <f>STDEV(E17:E19)</f>
        <v>0.0527750176571566</v>
      </c>
      <c r="H17" s="5">
        <f>G17/SQRT(COUNT(E17:E19))</f>
        <v>0.0304696706508466</v>
      </c>
    </row>
    <row r="18" ht="15" spans="2:8">
      <c r="B18" s="2"/>
      <c r="C18" s="39"/>
      <c r="D18" s="3">
        <v>93</v>
      </c>
      <c r="E18" s="5">
        <f t="shared" si="1"/>
        <v>0.440758293838863</v>
      </c>
      <c r="F18" s="40"/>
      <c r="G18" s="40"/>
      <c r="H18" s="5"/>
    </row>
    <row r="19" ht="15" spans="2:8">
      <c r="B19" s="2"/>
      <c r="C19" s="41"/>
      <c r="D19" s="3">
        <v>115</v>
      </c>
      <c r="E19" s="5">
        <f t="shared" si="1"/>
        <v>0.545023696682464</v>
      </c>
      <c r="F19" s="42"/>
      <c r="G19" s="42"/>
      <c r="H19" s="5"/>
    </row>
    <row r="20" ht="15" spans="2:8">
      <c r="B20" s="2"/>
      <c r="C20" s="37">
        <v>4</v>
      </c>
      <c r="D20" s="3">
        <v>94</v>
      </c>
      <c r="E20" s="5">
        <f t="shared" si="1"/>
        <v>0.445497630331754</v>
      </c>
      <c r="F20" s="38">
        <f>AVERAGE(E20:E22)</f>
        <v>0.412322274881517</v>
      </c>
      <c r="G20" s="38">
        <f>STDEV(E20:E22)</f>
        <v>0.0357812058543637</v>
      </c>
      <c r="H20" s="5">
        <f>G20/SQRT(COUNT(E20:E22))</f>
        <v>0.0206582888319463</v>
      </c>
    </row>
    <row r="21" ht="15" spans="2:8">
      <c r="B21" s="2"/>
      <c r="C21" s="39"/>
      <c r="D21" s="3">
        <v>88</v>
      </c>
      <c r="E21" s="5">
        <f t="shared" si="1"/>
        <v>0.417061611374408</v>
      </c>
      <c r="F21" s="40"/>
      <c r="G21" s="40"/>
      <c r="H21" s="5"/>
    </row>
    <row r="22" ht="15" spans="2:8">
      <c r="B22" s="2"/>
      <c r="C22" s="41"/>
      <c r="D22" s="3">
        <v>79</v>
      </c>
      <c r="E22" s="5">
        <f t="shared" si="1"/>
        <v>0.374407582938389</v>
      </c>
      <c r="F22" s="42"/>
      <c r="G22" s="42"/>
      <c r="H22" s="5"/>
    </row>
    <row r="23" ht="15" spans="2:8">
      <c r="B23" s="2"/>
      <c r="C23" s="37">
        <v>6</v>
      </c>
      <c r="D23" s="3">
        <v>41</v>
      </c>
      <c r="E23" s="5">
        <f t="shared" si="1"/>
        <v>0.194312796208531</v>
      </c>
      <c r="F23" s="38">
        <f>AVERAGE(E23:E25)</f>
        <v>0.192733017377567</v>
      </c>
      <c r="G23" s="38">
        <f>STDEV(E23:E25)</f>
        <v>0.0308360526002261</v>
      </c>
      <c r="H23" s="5">
        <f>G23/SQRT(COUNT(E23:E25))</f>
        <v>0.017803203269486</v>
      </c>
    </row>
    <row r="24" ht="15" spans="2:8">
      <c r="B24" s="2"/>
      <c r="C24" s="39"/>
      <c r="D24" s="3">
        <v>34</v>
      </c>
      <c r="E24" s="5">
        <f t="shared" si="1"/>
        <v>0.161137440758294</v>
      </c>
      <c r="F24" s="40"/>
      <c r="G24" s="40"/>
      <c r="H24" s="5"/>
    </row>
    <row r="25" ht="15" spans="2:8">
      <c r="B25" s="2"/>
      <c r="C25" s="41"/>
      <c r="D25" s="3">
        <v>47</v>
      </c>
      <c r="E25" s="5">
        <f t="shared" si="1"/>
        <v>0.222748815165877</v>
      </c>
      <c r="F25" s="42"/>
      <c r="G25" s="42"/>
      <c r="H25" s="5"/>
    </row>
  </sheetData>
  <mergeCells count="34">
    <mergeCell ref="B2:B13"/>
    <mergeCell ref="B14:B25"/>
    <mergeCell ref="C2:C4"/>
    <mergeCell ref="C5:C7"/>
    <mergeCell ref="C8:C10"/>
    <mergeCell ref="C11:C13"/>
    <mergeCell ref="C14:C16"/>
    <mergeCell ref="C17:C19"/>
    <mergeCell ref="C20:C22"/>
    <mergeCell ref="C23:C25"/>
    <mergeCell ref="F2:F4"/>
    <mergeCell ref="F5:F7"/>
    <mergeCell ref="F8:F10"/>
    <mergeCell ref="F11:F13"/>
    <mergeCell ref="F14:F16"/>
    <mergeCell ref="F17:F19"/>
    <mergeCell ref="F20:F22"/>
    <mergeCell ref="F23:F25"/>
    <mergeCell ref="G2:G4"/>
    <mergeCell ref="G5:G7"/>
    <mergeCell ref="G8:G10"/>
    <mergeCell ref="G11:G13"/>
    <mergeCell ref="G14:G16"/>
    <mergeCell ref="G17:G19"/>
    <mergeCell ref="G20:G22"/>
    <mergeCell ref="G23:G25"/>
    <mergeCell ref="H2:H4"/>
    <mergeCell ref="H5:H7"/>
    <mergeCell ref="H8:H10"/>
    <mergeCell ref="H11:H13"/>
    <mergeCell ref="H14:H16"/>
    <mergeCell ref="H17:H19"/>
    <mergeCell ref="H20:H22"/>
    <mergeCell ref="H23:H2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7"/>
  <sheetViews>
    <sheetView workbookViewId="0">
      <selection activeCell="I8" sqref="I8"/>
    </sheetView>
  </sheetViews>
  <sheetFormatPr defaultColWidth="9" defaultRowHeight="13.5" outlineLevelRow="6" outlineLevelCol="5"/>
  <cols>
    <col min="4" max="6" width="14.125"/>
  </cols>
  <sheetData>
    <row r="1" ht="15" spans="2:6">
      <c r="B1" s="1" t="s">
        <v>12</v>
      </c>
      <c r="C1" s="2"/>
      <c r="D1" s="1" t="s">
        <v>5</v>
      </c>
      <c r="E1" s="1" t="s">
        <v>6</v>
      </c>
      <c r="F1" s="1" t="s">
        <v>7</v>
      </c>
    </row>
    <row r="2" ht="15" spans="2:6">
      <c r="B2" s="37" t="s">
        <v>22</v>
      </c>
      <c r="C2" s="5">
        <v>51.73</v>
      </c>
      <c r="D2" s="38">
        <f>AVERAGE(C2:C4)</f>
        <v>53.2066666666667</v>
      </c>
      <c r="E2" s="38">
        <f>STDEV(C2:C4)</f>
        <v>6.0516636830985</v>
      </c>
      <c r="F2" s="5">
        <f>E2/SQRT(COUNT(C2:C4))</f>
        <v>3.493929656482</v>
      </c>
    </row>
    <row r="3" ht="15" spans="2:6">
      <c r="B3" s="39"/>
      <c r="C3" s="5">
        <v>48.03</v>
      </c>
      <c r="D3" s="40"/>
      <c r="E3" s="40"/>
      <c r="F3" s="5"/>
    </row>
    <row r="4" ht="15" spans="2:6">
      <c r="B4" s="41"/>
      <c r="C4" s="5">
        <v>59.86</v>
      </c>
      <c r="D4" s="42"/>
      <c r="E4" s="42"/>
      <c r="F4" s="5"/>
    </row>
    <row r="5" ht="15" spans="2:6">
      <c r="B5" s="37" t="s">
        <v>23</v>
      </c>
      <c r="C5" s="5">
        <v>17.28</v>
      </c>
      <c r="D5" s="38">
        <f>AVERAGE(C5:C7)</f>
        <v>20.5133333333333</v>
      </c>
      <c r="E5" s="38">
        <f>STDEV(C5:C7)</f>
        <v>2.82581551650728</v>
      </c>
      <c r="F5" s="5">
        <f>E5/SQRT(COUNT(C5:C7))</f>
        <v>1.6314853491357</v>
      </c>
    </row>
    <row r="6" ht="15" spans="2:6">
      <c r="B6" s="39"/>
      <c r="C6" s="5">
        <v>22.51</v>
      </c>
      <c r="D6" s="40"/>
      <c r="E6" s="40"/>
      <c r="F6" s="5"/>
    </row>
    <row r="7" ht="15" spans="2:6">
      <c r="B7" s="41"/>
      <c r="C7" s="5">
        <v>21.75</v>
      </c>
      <c r="D7" s="42"/>
      <c r="E7" s="42"/>
      <c r="F7" s="5"/>
    </row>
  </sheetData>
  <mergeCells count="8">
    <mergeCell ref="B2:B4"/>
    <mergeCell ref="B5:B7"/>
    <mergeCell ref="D2:D4"/>
    <mergeCell ref="D5:D7"/>
    <mergeCell ref="E2:E4"/>
    <mergeCell ref="E5:E7"/>
    <mergeCell ref="F2:F4"/>
    <mergeCell ref="F5:F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59</vt:i4>
      </vt:variant>
    </vt:vector>
  </HeadingPairs>
  <TitlesOfParts>
    <vt:vector size="59" baseType="lpstr">
      <vt:lpstr>1C</vt:lpstr>
      <vt:lpstr>1D</vt:lpstr>
      <vt:lpstr>2A</vt:lpstr>
      <vt:lpstr>2B</vt:lpstr>
      <vt:lpstr>2C1</vt:lpstr>
      <vt:lpstr>2C2</vt:lpstr>
      <vt:lpstr>2D1</vt:lpstr>
      <vt:lpstr>2D2</vt:lpstr>
      <vt:lpstr>2E1</vt:lpstr>
      <vt:lpstr>2E2</vt:lpstr>
      <vt:lpstr>2F1</vt:lpstr>
      <vt:lpstr>2F2</vt:lpstr>
      <vt:lpstr>2G1</vt:lpstr>
      <vt:lpstr>2G2</vt:lpstr>
      <vt:lpstr>2H1</vt:lpstr>
      <vt:lpstr>2H2</vt:lpstr>
      <vt:lpstr>3A1</vt:lpstr>
      <vt:lpstr>3A2</vt:lpstr>
      <vt:lpstr>3A3</vt:lpstr>
      <vt:lpstr>3A4</vt:lpstr>
      <vt:lpstr>3B</vt:lpstr>
      <vt:lpstr>3C1</vt:lpstr>
      <vt:lpstr>3C2</vt:lpstr>
      <vt:lpstr>3D1</vt:lpstr>
      <vt:lpstr>3D2</vt:lpstr>
      <vt:lpstr>4A</vt:lpstr>
      <vt:lpstr>4B</vt:lpstr>
      <vt:lpstr>4C</vt:lpstr>
      <vt:lpstr>4D</vt:lpstr>
      <vt:lpstr>4E1</vt:lpstr>
      <vt:lpstr>4E2</vt:lpstr>
      <vt:lpstr>4F1</vt:lpstr>
      <vt:lpstr>4F2</vt:lpstr>
      <vt:lpstr>4G1</vt:lpstr>
      <vt:lpstr>4G2</vt:lpstr>
      <vt:lpstr>5A1</vt:lpstr>
      <vt:lpstr>5A2</vt:lpstr>
      <vt:lpstr>5A3</vt:lpstr>
      <vt:lpstr>5A4</vt:lpstr>
      <vt:lpstr>5B1</vt:lpstr>
      <vt:lpstr>5B2</vt:lpstr>
      <vt:lpstr>5C1</vt:lpstr>
      <vt:lpstr>5C2</vt:lpstr>
      <vt:lpstr>5D1</vt:lpstr>
      <vt:lpstr>5D2</vt:lpstr>
      <vt:lpstr>5E1</vt:lpstr>
      <vt:lpstr>5E2</vt:lpstr>
      <vt:lpstr>5F1</vt:lpstr>
      <vt:lpstr>5F2</vt:lpstr>
      <vt:lpstr>6A1</vt:lpstr>
      <vt:lpstr>6A2</vt:lpstr>
      <vt:lpstr>6A3</vt:lpstr>
      <vt:lpstr>6A4</vt:lpstr>
      <vt:lpstr>6B1</vt:lpstr>
      <vt:lpstr>6B2</vt:lpstr>
      <vt:lpstr>6C1</vt:lpstr>
      <vt:lpstr>6C2</vt:lpstr>
      <vt:lpstr>6D1</vt:lpstr>
      <vt:lpstr>6D2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文YX</cp:lastModifiedBy>
  <dcterms:created xsi:type="dcterms:W3CDTF">2023-08-11T07:45:00Z</dcterms:created>
  <dcterms:modified xsi:type="dcterms:W3CDTF">2024-11-11T06:12:18Z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17738264621545DCA36954646FAEB7B6_12</vt:lpwstr>
  </property>
  <property fmtid="{D5CDD505-2E9C-101B-9397-08002B2CF9AE}" pid="3" name="KSOProductBuildVer">
    <vt:lpwstr>2052-12.1.0.18608</vt:lpwstr>
  </property>
</Properties>
</file>