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1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2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3.xml" ContentType="application/vnd.openxmlformats-officedocument.themeOverrid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uye\Desktop\Coauthorship\SHINGA_Revision\New Submission NH\GRD_Wildfires\Minor Revision\Final sub\"/>
    </mc:Choice>
  </mc:AlternateContent>
  <xr:revisionPtr revIDLastSave="0" documentId="13_ncr:1_{384F864E-5BB4-4A77-8302-927C9B4C0A12}" xr6:coauthVersionLast="47" xr6:coauthVersionMax="47" xr10:uidLastSave="{00000000-0000-0000-0000-000000000000}"/>
  <bookViews>
    <workbookView xWindow="-98" yWindow="-98" windowWidth="21795" windowHeight="12975" xr2:uid="{7C541F8A-0C62-4A4F-AEBE-66AB245E7F9F}"/>
  </bookViews>
  <sheets>
    <sheet name="APH Calculation &amp; Weights" sheetId="1" r:id="rId1"/>
    <sheet name="Model Valida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" i="2" l="1"/>
  <c r="K33" i="2"/>
  <c r="J33" i="2"/>
  <c r="I33" i="2"/>
  <c r="H33" i="2"/>
  <c r="G33" i="2"/>
  <c r="F33" i="2"/>
  <c r="E33" i="2"/>
  <c r="D33" i="2"/>
  <c r="C33" i="2"/>
  <c r="B33" i="2"/>
  <c r="L32" i="2"/>
  <c r="K32" i="2"/>
  <c r="J32" i="2"/>
  <c r="I32" i="2"/>
  <c r="H32" i="2"/>
  <c r="G32" i="2"/>
  <c r="F32" i="2"/>
  <c r="E32" i="2"/>
  <c r="D32" i="2"/>
  <c r="C32" i="2"/>
  <c r="B32" i="2"/>
  <c r="M32" i="2" s="1"/>
  <c r="L28" i="2"/>
  <c r="K28" i="2"/>
  <c r="J28" i="2"/>
  <c r="I28" i="2"/>
  <c r="H28" i="2"/>
  <c r="G28" i="2"/>
  <c r="F28" i="2"/>
  <c r="E28" i="2"/>
  <c r="D28" i="2"/>
  <c r="C28" i="2"/>
  <c r="B28" i="2"/>
  <c r="M27" i="2"/>
  <c r="M26" i="2"/>
  <c r="M25" i="2"/>
  <c r="M24" i="2"/>
  <c r="M23" i="2"/>
  <c r="M22" i="2"/>
  <c r="M21" i="2"/>
  <c r="M20" i="2"/>
  <c r="M19" i="2"/>
  <c r="M18" i="2"/>
  <c r="M17" i="2"/>
  <c r="L13" i="2"/>
  <c r="K13" i="2"/>
  <c r="J13" i="2"/>
  <c r="I13" i="2"/>
  <c r="H13" i="2"/>
  <c r="G13" i="2"/>
  <c r="F13" i="2"/>
  <c r="E13" i="2"/>
  <c r="D13" i="2"/>
  <c r="C13" i="2"/>
  <c r="B13" i="2"/>
  <c r="M12" i="2"/>
  <c r="M11" i="2"/>
  <c r="M10" i="2"/>
  <c r="M9" i="2"/>
  <c r="M8" i="2"/>
  <c r="M7" i="2"/>
  <c r="M6" i="2"/>
  <c r="M5" i="2"/>
  <c r="M4" i="2"/>
  <c r="M3" i="2"/>
  <c r="M2" i="2"/>
  <c r="R7" i="1"/>
  <c r="Q7" i="1"/>
  <c r="P7" i="1"/>
  <c r="M6" i="1"/>
  <c r="M5" i="1"/>
  <c r="M4" i="1"/>
  <c r="M3" i="1"/>
  <c r="M2" i="1"/>
  <c r="M7" i="1" s="1"/>
  <c r="M33" i="2" l="1"/>
  <c r="J7" i="1"/>
  <c r="K6" i="1" s="1"/>
  <c r="H7" i="1"/>
  <c r="E33" i="1"/>
  <c r="D40" i="1"/>
  <c r="C32" i="1"/>
  <c r="B34" i="1"/>
  <c r="A25" i="1"/>
  <c r="L34" i="2" l="1"/>
  <c r="B49" i="2" s="1"/>
  <c r="K34" i="2"/>
  <c r="B48" i="2" s="1"/>
  <c r="J34" i="2"/>
  <c r="B47" i="2" s="1"/>
  <c r="I34" i="2"/>
  <c r="B46" i="2" s="1"/>
  <c r="H34" i="2"/>
  <c r="B45" i="2" s="1"/>
  <c r="G34" i="2"/>
  <c r="B44" i="2" s="1"/>
  <c r="F34" i="2"/>
  <c r="B43" i="2" s="1"/>
  <c r="E34" i="2"/>
  <c r="B42" i="2" s="1"/>
  <c r="D34" i="2"/>
  <c r="B41" i="2" s="1"/>
  <c r="C34" i="2"/>
  <c r="B40" i="2" s="1"/>
  <c r="B34" i="2"/>
  <c r="I2" i="1"/>
  <c r="I6" i="1"/>
  <c r="I5" i="1"/>
  <c r="I4" i="1"/>
  <c r="I3" i="1"/>
  <c r="K4" i="1"/>
  <c r="K5" i="1"/>
  <c r="K8" i="1"/>
  <c r="K2" i="1"/>
  <c r="K3" i="1"/>
  <c r="B39" i="2" l="1"/>
  <c r="M34" i="2"/>
  <c r="I7" i="1"/>
  <c r="K7" i="1"/>
  <c r="B50" i="2" l="1"/>
  <c r="C39" i="2" a="1"/>
  <c r="D49" i="2" l="1"/>
  <c r="D41" i="2"/>
  <c r="D40" i="2"/>
  <c r="D45" i="2"/>
  <c r="D44" i="2"/>
  <c r="D43" i="2"/>
  <c r="D42" i="2"/>
  <c r="D48" i="2"/>
  <c r="D47" i="2"/>
  <c r="C39" i="2"/>
  <c r="D46" i="2"/>
  <c r="D39" i="2" l="1"/>
  <c r="D50" i="2" s="1"/>
  <c r="D51" i="2" s="1"/>
  <c r="D52" i="2" s="1"/>
  <c r="D54" i="2" s="1"/>
  <c r="C5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K8" authorId="0" shapeId="0" xr:uid="{52637170-BD63-1D41-BAA5-8179D02F6D3C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Out of 100% of the wildfire risk map, only 12% has experienced fires over the past 30 years. </t>
        </r>
      </text>
    </comment>
    <comment ref="Q8" authorId="0" shapeId="0" xr:uid="{61664D86-2E86-7543-9066-BD340B33ACD1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Out of 100% of the wildfire risk map, only 12% has experienced fires over the past 30 years. 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<sst xmlns="http://schemas.openxmlformats.org/spreadsheetml/2006/main" count="158" uniqueCount="40">
  <si>
    <t>Low Risk</t>
  </si>
  <si>
    <t>Low-Moderate Risk</t>
  </si>
  <si>
    <t>Moderate Risk</t>
  </si>
  <si>
    <t>Moderate-High Risk</t>
  </si>
  <si>
    <t>High-Risk</t>
  </si>
  <si>
    <t>Total Area</t>
  </si>
  <si>
    <t>Burned Area (%)</t>
  </si>
  <si>
    <t>Burned Area (ha)</t>
  </si>
  <si>
    <t>Risk Zone</t>
  </si>
  <si>
    <t>No. of Fires</t>
  </si>
  <si>
    <t>Percentage (%) of Fires Per Risk Zone</t>
  </si>
  <si>
    <t>Percentage (%) of Risk Zones</t>
  </si>
  <si>
    <t>Criterion</t>
  </si>
  <si>
    <t>PD</t>
  </si>
  <si>
    <t>LULC</t>
  </si>
  <si>
    <t>DFS</t>
  </si>
  <si>
    <t>TMP</t>
  </si>
  <si>
    <t>SLP</t>
  </si>
  <si>
    <t>DFR</t>
  </si>
  <si>
    <t>ASP</t>
  </si>
  <si>
    <t>ELV</t>
  </si>
  <si>
    <t>WS</t>
  </si>
  <si>
    <t>WV</t>
  </si>
  <si>
    <t>PRCP</t>
  </si>
  <si>
    <t>ROW SUM</t>
  </si>
  <si>
    <t xml:space="preserve"> 1/2</t>
  </si>
  <si>
    <t xml:space="preserve"> 1/5</t>
  </si>
  <si>
    <t xml:space="preserve"> 1/3</t>
  </si>
  <si>
    <t xml:space="preserve">WV </t>
  </si>
  <si>
    <t xml:space="preserve"> 1/7</t>
  </si>
  <si>
    <t>COLUMN SUM</t>
  </si>
  <si>
    <t>Formula</t>
  </si>
  <si>
    <t>TOTAL</t>
  </si>
  <si>
    <t>Weights (%)</t>
  </si>
  <si>
    <t>Weights</t>
  </si>
  <si>
    <t>Weight-Matrix Product</t>
  </si>
  <si>
    <t>SUM</t>
  </si>
  <si>
    <t xml:space="preserve">CI </t>
  </si>
  <si>
    <t>RI</t>
  </si>
  <si>
    <t>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</si>
</sst>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 Bold"/>
    </font>
    <font>
      <b/>
      <sz val="10"/>
      <color rgb="FF000000"/>
      <name val="Times New Roman"/>
      <family val="1"/>
    </font>
    <font>
      <b/>
      <sz val="2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1" xfId="0" applyFont="1" applyBorder="1"/>
    <xf numFmtId="1" fontId="0" fillId="0" borderId="0" xfId="0" applyNumberFormat="1"/>
    <xf numFmtId="0" fontId="1" fillId="0" borderId="3" xfId="0" applyFont="1" applyBorder="1"/>
    <xf numFmtId="0" fontId="1" fillId="0" borderId="2" xfId="0" applyFont="1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/>
    <xf numFmtId="0" fontId="0" fillId="0" borderId="9" xfId="0" applyBorder="1"/>
    <xf numFmtId="0" fontId="0" fillId="0" borderId="10" xfId="0" applyBorder="1"/>
    <xf numFmtId="1" fontId="1" fillId="0" borderId="8" xfId="0" applyNumberFormat="1" applyFont="1" applyBorder="1"/>
    <xf numFmtId="1" fontId="1" fillId="0" borderId="10" xfId="0" applyNumberFormat="1" applyFont="1" applyBorder="1"/>
    <xf numFmtId="1" fontId="1" fillId="0" borderId="5" xfId="0" applyNumberFormat="1" applyFont="1" applyBorder="1"/>
    <xf numFmtId="0" fontId="1" fillId="0" borderId="4" xfId="0" applyFont="1" applyBorder="1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2" fontId="5" fillId="0" borderId="0" xfId="0" applyNumberFormat="1" applyFont="1" applyAlignment="1">
      <alignment horizontal="justify" vertical="center" wrapText="1"/>
    </xf>
    <xf numFmtId="2" fontId="0" fillId="0" borderId="11" xfId="0" applyNumberFormat="1" applyBorder="1"/>
    <xf numFmtId="2" fontId="0" fillId="0" borderId="3" xfId="0" applyNumberFormat="1" applyBorder="1"/>
    <xf numFmtId="2" fontId="0" fillId="0" borderId="1" xfId="0" applyNumberFormat="1" applyBorder="1"/>
    <xf numFmtId="2" fontId="5" fillId="2" borderId="0" xfId="0" applyNumberFormat="1" applyFont="1" applyFill="1" applyAlignment="1">
      <alignment horizontal="justify" vertical="center" wrapText="1"/>
    </xf>
    <xf numFmtId="0" fontId="6" fillId="0" borderId="2" xfId="0" applyFont="1" applyBorder="1"/>
    <xf numFmtId="0" fontId="4" fillId="0" borderId="2" xfId="0" applyFont="1" applyBorder="1" applyAlignment="1">
      <alignment horizontal="justify" vertical="center" wrapText="1"/>
    </xf>
    <xf numFmtId="0" fontId="0" fillId="0" borderId="12" xfId="0" applyBorder="1"/>
    <xf numFmtId="0" fontId="1" fillId="0" borderId="11" xfId="0" applyFont="1" applyBorder="1"/>
    <xf numFmtId="2" fontId="0" fillId="0" borderId="9" xfId="0" applyNumberFormat="1" applyBorder="1"/>
    <xf numFmtId="2" fontId="0" fillId="0" borderId="10" xfId="0" applyNumberFormat="1" applyBorder="1"/>
    <xf numFmtId="0" fontId="0" fillId="0" borderId="13" xfId="0" applyBorder="1"/>
    <xf numFmtId="0" fontId="5" fillId="0" borderId="2" xfId="0" applyFont="1" applyBorder="1"/>
    <xf numFmtId="9" fontId="0" fillId="0" borderId="2" xfId="0" applyNumberFormat="1" applyBorder="1"/>
    <xf numFmtId="9" fontId="0" fillId="0" borderId="3" xfId="0" applyNumberFormat="1" applyBorder="1"/>
    <xf numFmtId="9" fontId="0" fillId="0" borderId="1" xfId="0" applyNumberFormat="1" applyBorder="1"/>
    <xf numFmtId="0" fontId="7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wrapText="1"/>
    </xf>
    <xf numFmtId="0" fontId="8" fillId="0" borderId="4" xfId="0" applyFont="1" applyBorder="1"/>
    <xf numFmtId="0" fontId="5" fillId="0" borderId="14" xfId="0" applyFont="1" applyBorder="1" applyAlignment="1">
      <alignment horizontal="justify" vertical="center" wrapText="1"/>
    </xf>
    <xf numFmtId="2" fontId="5" fillId="0" borderId="15" xfId="0" applyNumberFormat="1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Border="1" applyAlignment="1">
      <alignment horizontal="justify" vertical="center" wrapText="1"/>
    </xf>
    <xf numFmtId="2" fontId="5" fillId="0" borderId="16" xfId="0" applyNumberFormat="1" applyFont="1" applyBorder="1"/>
    <xf numFmtId="0" fontId="5" fillId="0" borderId="20" xfId="0" applyFont="1" applyBorder="1"/>
    <xf numFmtId="0" fontId="5" fillId="0" borderId="21" xfId="0" applyFont="1" applyBorder="1" applyAlignment="1">
      <alignment horizontal="justify" vertical="center" wrapText="1"/>
    </xf>
    <xf numFmtId="2" fontId="5" fillId="0" borderId="17" xfId="0" applyNumberFormat="1" applyFont="1" applyBorder="1"/>
    <xf numFmtId="0" fontId="5" fillId="0" borderId="22" xfId="0" applyFont="1" applyBorder="1"/>
    <xf numFmtId="0" fontId="5" fillId="0" borderId="13" xfId="0" applyFont="1" applyBorder="1" applyAlignment="1">
      <alignment horizontal="justify" vertical="center" wrapText="1"/>
    </xf>
    <xf numFmtId="2" fontId="4" fillId="0" borderId="10" xfId="0" applyNumberFormat="1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23" xfId="0" applyFont="1" applyBorder="1"/>
    <xf numFmtId="0" fontId="4" fillId="0" borderId="11" xfId="0" applyFont="1" applyBorder="1"/>
    <xf numFmtId="2" fontId="4" fillId="0" borderId="13" xfId="0" applyNumberFormat="1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Burned Area Per Risk</a:t>
            </a:r>
            <a:r>
              <a:rPr lang="en-US" b="1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Zone</a:t>
            </a:r>
            <a:r>
              <a:rPr lang="en-US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'APH Calculation &amp; Weights'!$K$1</c:f>
              <c:strCache>
                <c:ptCount val="1"/>
                <c:pt idx="0">
                  <c:v>Burned Area (%)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124-6A49-999B-A19D771E52E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7124-6A49-999B-A19D771E52E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124-6A49-999B-A19D771E52EB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7124-6A49-999B-A19D771E52EB}"/>
              </c:ext>
            </c:extLst>
          </c:dPt>
          <c:dPt>
            <c:idx val="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124-6A49-999B-A19D771E52EB}"/>
              </c:ext>
            </c:extLst>
          </c:dPt>
          <c:cat>
            <c:strRef>
              <c:f>'APH Calculation &amp; Weights'!$G$2:$G$6</c:f>
              <c:strCache>
                <c:ptCount val="5"/>
                <c:pt idx="0">
                  <c:v>Low Risk</c:v>
                </c:pt>
                <c:pt idx="1">
                  <c:v>Low-Moderate Risk</c:v>
                </c:pt>
                <c:pt idx="2">
                  <c:v>Moderate Risk</c:v>
                </c:pt>
                <c:pt idx="3">
                  <c:v>Moderate-High Risk</c:v>
                </c:pt>
                <c:pt idx="4">
                  <c:v>High-Risk</c:v>
                </c:pt>
              </c:strCache>
            </c:strRef>
          </c:cat>
          <c:val>
            <c:numRef>
              <c:f>'APH Calculation &amp; Weights'!$K$2:$K$6</c:f>
              <c:numCache>
                <c:formatCode>0</c:formatCode>
                <c:ptCount val="5"/>
                <c:pt idx="0">
                  <c:v>14.993644878265483</c:v>
                </c:pt>
                <c:pt idx="1">
                  <c:v>8.9100040722139262</c:v>
                </c:pt>
                <c:pt idx="2">
                  <c:v>12.181349260214471</c:v>
                </c:pt>
                <c:pt idx="3">
                  <c:v>52.856102767871469</c:v>
                </c:pt>
                <c:pt idx="4">
                  <c:v>11.058899021434653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24-6A49-999B-A19D771E52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80667600"/>
        <c:axId val="1380669328"/>
      </c:barChart>
      <c:catAx>
        <c:axId val="13806676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2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Risk Zones</a:t>
                </a:r>
              </a:p>
            </c:rich>
          </c:tx>
          <c:layout>
            <c:manualLayout>
              <c:xMode val="edge"/>
              <c:yMode val="edge"/>
              <c:x val="0.45008445339681374"/>
              <c:y val="0.901858585858585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380669328"/>
        <c:crosses val="autoZero"/>
        <c:auto val="1"/>
        <c:lblAlgn val="ctr"/>
        <c:lblOffset val="100"/>
        <c:noMultiLvlLbl val="0"/>
      </c:catAx>
      <c:valAx>
        <c:axId val="1380669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1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Percerntage</a:t>
                </a:r>
                <a:r>
                  <a:rPr lang="en-GB" sz="1100" b="1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(%) of Burned Area Per Risk Zone</a:t>
                </a:r>
                <a:endParaRPr lang="en-GB" sz="1100" b="1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9.3023255813953487E-3"/>
              <c:y val="0.147495108565974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380667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Percentage (%) of Risk Zones in the Study Area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'APH Calculation &amp; Weights'!$P$1</c:f>
              <c:strCache>
                <c:ptCount val="1"/>
                <c:pt idx="0">
                  <c:v>Percentage (%) of Risk Zones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711-F54D-871B-CF1293A8F901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A711-F54D-871B-CF1293A8F90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711-F54D-871B-CF1293A8F901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A711-F54D-871B-CF1293A8F901}"/>
              </c:ext>
            </c:extLst>
          </c:dPt>
          <c:dPt>
            <c:idx val="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711-F54D-871B-CF1293A8F901}"/>
              </c:ext>
            </c:extLst>
          </c:dPt>
          <c:cat>
            <c:strRef>
              <c:f>'APH Calculation &amp; Weights'!$O$2:$O$6</c:f>
              <c:strCache>
                <c:ptCount val="5"/>
                <c:pt idx="0">
                  <c:v>Low Risk</c:v>
                </c:pt>
                <c:pt idx="1">
                  <c:v>Low-Moderate Risk</c:v>
                </c:pt>
                <c:pt idx="2">
                  <c:v>Moderate Risk</c:v>
                </c:pt>
                <c:pt idx="3">
                  <c:v>Moderate-High Risk</c:v>
                </c:pt>
                <c:pt idx="4">
                  <c:v>High-Risk</c:v>
                </c:pt>
              </c:strCache>
            </c:strRef>
          </c:cat>
          <c:val>
            <c:numRef>
              <c:f>'APH Calculation &amp; Weights'!$P$2:$P$6</c:f>
              <c:numCache>
                <c:formatCode>0</c:formatCode>
                <c:ptCount val="5"/>
                <c:pt idx="0">
                  <c:v>19</c:v>
                </c:pt>
                <c:pt idx="1">
                  <c:v>27</c:v>
                </c:pt>
                <c:pt idx="2">
                  <c:v>15</c:v>
                </c:pt>
                <c:pt idx="3">
                  <c:v>13</c:v>
                </c:pt>
                <c:pt idx="4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11-F54D-871B-CF1293A8F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58604128"/>
        <c:axId val="1369621184"/>
      </c:barChart>
      <c:catAx>
        <c:axId val="13586041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2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Risk</a:t>
                </a:r>
                <a:r>
                  <a:rPr lang="en-GB" sz="1200" b="1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Zones</a:t>
                </a:r>
                <a:endParaRPr lang="en-GB" sz="1200" b="1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369621184"/>
        <c:crosses val="autoZero"/>
        <c:auto val="1"/>
        <c:lblAlgn val="ctr"/>
        <c:lblOffset val="100"/>
        <c:noMultiLvlLbl val="0"/>
      </c:catAx>
      <c:valAx>
        <c:axId val="1369621184"/>
        <c:scaling>
          <c:orientation val="minMax"/>
        </c:scaling>
        <c:delete val="0"/>
        <c:axPos val="l"/>
        <c:majorGridlines>
          <c:spPr>
            <a:ln w="12700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2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Percentage (%) of Risk Zones</a:t>
                </a:r>
              </a:p>
            </c:rich>
          </c:tx>
          <c:layout>
            <c:manualLayout>
              <c:xMode val="edge"/>
              <c:yMode val="edge"/>
              <c:x val="1.2219959266802444E-2"/>
              <c:y val="0.11804737927072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358604128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'APH Calculation &amp; Weights'!$P$1</c:f>
              <c:strCache>
                <c:ptCount val="1"/>
                <c:pt idx="0">
                  <c:v>Percentage (%) of Risk Zones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lumMod val="5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E1E-A345-A257-CB0B33D11606}"/>
              </c:ext>
            </c:extLst>
          </c:dPt>
          <c:dPt>
            <c:idx val="1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E1E-A345-A257-CB0B33D11606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E1E-A345-A257-CB0B33D11606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E1E-A345-A257-CB0B33D11606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E1E-A345-A257-CB0B33D1160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'APH Calculation &amp; Weights'!$O$2:$O$6</c:f>
              <c:strCache>
                <c:ptCount val="5"/>
                <c:pt idx="0">
                  <c:v>Low Risk</c:v>
                </c:pt>
                <c:pt idx="1">
                  <c:v>Low-Moderate Risk</c:v>
                </c:pt>
                <c:pt idx="2">
                  <c:v>Moderate Risk</c:v>
                </c:pt>
                <c:pt idx="3">
                  <c:v>Moderate-High Risk</c:v>
                </c:pt>
                <c:pt idx="4">
                  <c:v>High-Risk</c:v>
                </c:pt>
              </c:strCache>
            </c:strRef>
          </c:cat>
          <c:val>
            <c:numRef>
              <c:f>'APH Calculation &amp; Weights'!$P$2:$P$6</c:f>
              <c:numCache>
                <c:formatCode>0</c:formatCode>
                <c:ptCount val="5"/>
                <c:pt idx="0">
                  <c:v>19</c:v>
                </c:pt>
                <c:pt idx="1">
                  <c:v>27</c:v>
                </c:pt>
                <c:pt idx="2">
                  <c:v>15</c:v>
                </c:pt>
                <c:pt idx="3">
                  <c:v>13</c:v>
                </c:pt>
                <c:pt idx="4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1E-A345-A257-CB0B33D11606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GB"/>
              <a:t>Percentage (%) of Fires Per Risk Zone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'APH Calculation &amp; Weights'!$R$1</c:f>
              <c:strCache>
                <c:ptCount val="1"/>
                <c:pt idx="0">
                  <c:v>Percentage (%) of Fires Per Risk Zone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711-F54D-871B-CF1293A8F901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A711-F54D-871B-CF1293A8F90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711-F54D-871B-CF1293A8F901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A711-F54D-871B-CF1293A8F901}"/>
              </c:ext>
            </c:extLst>
          </c:dPt>
          <c:dPt>
            <c:idx val="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711-F54D-871B-CF1293A8F901}"/>
              </c:ext>
            </c:extLst>
          </c:dPt>
          <c:cat>
            <c:strRef>
              <c:f>'APH Calculation &amp; Weights'!$O$2:$O$6</c:f>
              <c:strCache>
                <c:ptCount val="5"/>
                <c:pt idx="0">
                  <c:v>Low Risk</c:v>
                </c:pt>
                <c:pt idx="1">
                  <c:v>Low-Moderate Risk</c:v>
                </c:pt>
                <c:pt idx="2">
                  <c:v>Moderate Risk</c:v>
                </c:pt>
                <c:pt idx="3">
                  <c:v>Moderate-High Risk</c:v>
                </c:pt>
                <c:pt idx="4">
                  <c:v>High-Risk</c:v>
                </c:pt>
              </c:strCache>
            </c:strRef>
          </c:cat>
          <c:val>
            <c:numRef>
              <c:f>'APH Calculation &amp; Weights'!$R$2:$R$6</c:f>
              <c:numCache>
                <c:formatCode>0</c:formatCode>
                <c:ptCount val="5"/>
                <c:pt idx="0">
                  <c:v>9</c:v>
                </c:pt>
                <c:pt idx="1">
                  <c:v>9</c:v>
                </c:pt>
                <c:pt idx="2">
                  <c:v>12</c:v>
                </c:pt>
                <c:pt idx="3">
                  <c:v>30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11-F54D-871B-CF1293A8F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58604128"/>
        <c:axId val="1369621184"/>
      </c:barChart>
      <c:catAx>
        <c:axId val="13586041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2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Risk Zones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369621184"/>
        <c:crosses val="autoZero"/>
        <c:auto val="1"/>
        <c:lblAlgn val="ctr"/>
        <c:lblOffset val="100"/>
        <c:noMultiLvlLbl val="0"/>
      </c:catAx>
      <c:valAx>
        <c:axId val="1369621184"/>
        <c:scaling>
          <c:orientation val="minMax"/>
        </c:scaling>
        <c:delete val="0"/>
        <c:axPos val="l"/>
        <c:majorGridlines>
          <c:spPr>
            <a:ln w="12700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2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Percentage (%)</a:t>
                </a:r>
                <a:r>
                  <a:rPr lang="en-GB" sz="1200" b="1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of Fires Per Zone</a:t>
                </a:r>
                <a:endParaRPr lang="en-GB" sz="1200" b="1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1.0101010101010102E-2"/>
              <c:y val="0.103396790591049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358604128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GB"/>
              <a:t>Percentage (%) of Fires Per Risk Zone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'APH Calculation &amp; Weights'!$R$1</c:f>
              <c:strCache>
                <c:ptCount val="1"/>
                <c:pt idx="0">
                  <c:v>Percentage (%) of Fires Per Risk Zone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lumMod val="5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E1E-A345-A257-CB0B33D11606}"/>
              </c:ext>
            </c:extLst>
          </c:dPt>
          <c:dPt>
            <c:idx val="1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E1E-A345-A257-CB0B33D11606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E1E-A345-A257-CB0B33D11606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E1E-A345-A257-CB0B33D11606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E1E-A345-A257-CB0B33D1160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'APH Calculation &amp; Weights'!$O$2:$O$6</c:f>
              <c:strCache>
                <c:ptCount val="5"/>
                <c:pt idx="0">
                  <c:v>Low Risk</c:v>
                </c:pt>
                <c:pt idx="1">
                  <c:v>Low-Moderate Risk</c:v>
                </c:pt>
                <c:pt idx="2">
                  <c:v>Moderate Risk</c:v>
                </c:pt>
                <c:pt idx="3">
                  <c:v>Moderate-High Risk</c:v>
                </c:pt>
                <c:pt idx="4">
                  <c:v>High-Risk</c:v>
                </c:pt>
              </c:strCache>
            </c:strRef>
          </c:cat>
          <c:val>
            <c:numRef>
              <c:f>'APH Calculation &amp; Weights'!$R$2:$R$6</c:f>
              <c:numCache>
                <c:formatCode>0</c:formatCode>
                <c:ptCount val="5"/>
                <c:pt idx="0">
                  <c:v>9</c:v>
                </c:pt>
                <c:pt idx="1">
                  <c:v>9</c:v>
                </c:pt>
                <c:pt idx="2">
                  <c:v>12</c:v>
                </c:pt>
                <c:pt idx="3">
                  <c:v>30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1E-A345-A257-CB0B33D11606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GB"/>
              <a:t>Burned Area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'APH Calculation &amp; Weights'!$Q$1</c:f>
              <c:strCache>
                <c:ptCount val="1"/>
                <c:pt idx="0">
                  <c:v>Burned Area (%)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lumMod val="5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E1E-A345-A257-CB0B33D11606}"/>
              </c:ext>
            </c:extLst>
          </c:dPt>
          <c:dPt>
            <c:idx val="1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E1E-A345-A257-CB0B33D11606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E1E-A345-A257-CB0B33D11606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E1E-A345-A257-CB0B33D11606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E1E-A345-A257-CB0B33D1160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'APH Calculation &amp; Weights'!$O$2:$O$6</c:f>
              <c:strCache>
                <c:ptCount val="5"/>
                <c:pt idx="0">
                  <c:v>Low Risk</c:v>
                </c:pt>
                <c:pt idx="1">
                  <c:v>Low-Moderate Risk</c:v>
                </c:pt>
                <c:pt idx="2">
                  <c:v>Moderate Risk</c:v>
                </c:pt>
                <c:pt idx="3">
                  <c:v>Moderate-High Risk</c:v>
                </c:pt>
                <c:pt idx="4">
                  <c:v>High-Risk</c:v>
                </c:pt>
              </c:strCache>
            </c:strRef>
          </c:cat>
          <c:val>
            <c:numRef>
              <c:f>'APH Calculation &amp; Weights'!$Q$2:$Q$6</c:f>
              <c:numCache>
                <c:formatCode>0</c:formatCode>
                <c:ptCount val="5"/>
                <c:pt idx="0">
                  <c:v>15</c:v>
                </c:pt>
                <c:pt idx="1">
                  <c:v>9</c:v>
                </c:pt>
                <c:pt idx="2">
                  <c:v>12</c:v>
                </c:pt>
                <c:pt idx="3">
                  <c:v>53</c:v>
                </c:pt>
                <c:pt idx="4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1E-A345-A257-CB0B33D11606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4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Relationship between burned area and fire</a:t>
            </a:r>
            <a:r>
              <a:rPr lang="en-GB" sz="1400" b="1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events  in different risk zones</a:t>
            </a:r>
            <a:endParaRPr lang="en-GB" sz="14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'APH Calculation &amp; Weights'!$L$1</c:f>
              <c:strCache>
                <c:ptCount val="1"/>
                <c:pt idx="0">
                  <c:v>No. of Fires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38100" cap="rnd">
                <a:solidFill>
                  <a:srgbClr val="FF0000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9.4465784907632758E-2"/>
                  <c:y val="7.8241738149282883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baseline="0">
                      <a:solidFill>
                        <a:srgbClr val="FF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</c:trendlineLbl>
          </c:trendline>
          <c:cat>
            <c:strRef>
              <c:f>'APH Calculation &amp; Weights'!$G$2:$G$6</c:f>
              <c:strCache>
                <c:ptCount val="5"/>
                <c:pt idx="0">
                  <c:v>Low Risk</c:v>
                </c:pt>
                <c:pt idx="1">
                  <c:v>Low-Moderate Risk</c:v>
                </c:pt>
                <c:pt idx="2">
                  <c:v>Moderate Risk</c:v>
                </c:pt>
                <c:pt idx="3">
                  <c:v>Moderate-High Risk</c:v>
                </c:pt>
                <c:pt idx="4">
                  <c:v>High-Risk</c:v>
                </c:pt>
              </c:strCache>
            </c:strRef>
          </c:cat>
          <c:val>
            <c:numRef>
              <c:f>'APH Calculation &amp; Weights'!$L$2:$L$6</c:f>
              <c:numCache>
                <c:formatCode>General</c:formatCode>
                <c:ptCount val="5"/>
                <c:pt idx="0">
                  <c:v>10</c:v>
                </c:pt>
                <c:pt idx="1">
                  <c:v>10</c:v>
                </c:pt>
                <c:pt idx="2">
                  <c:v>13</c:v>
                </c:pt>
                <c:pt idx="3">
                  <c:v>32</c:v>
                </c:pt>
                <c:pt idx="4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30-244E-BB90-BEEE360298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5514144"/>
        <c:axId val="415516144"/>
      </c:lineChart>
      <c:lineChart>
        <c:grouping val="standard"/>
        <c:varyColors val="0"/>
        <c:ser>
          <c:idx val="0"/>
          <c:order val="0"/>
          <c:tx>
            <c:strRef>
              <c:f>'APH Calculation &amp; Weights'!$J$1</c:f>
              <c:strCache>
                <c:ptCount val="1"/>
                <c:pt idx="0">
                  <c:v>Burned Area (ha)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3810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9.6621274921933398E-2"/>
                  <c:y val="-2.053887728085787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</c:trendlineLbl>
          </c:trendline>
          <c:cat>
            <c:strRef>
              <c:f>'APH Calculation &amp; Weights'!$G$2:$G$6</c:f>
              <c:strCache>
                <c:ptCount val="5"/>
                <c:pt idx="0">
                  <c:v>Low Risk</c:v>
                </c:pt>
                <c:pt idx="1">
                  <c:v>Low-Moderate Risk</c:v>
                </c:pt>
                <c:pt idx="2">
                  <c:v>Moderate Risk</c:v>
                </c:pt>
                <c:pt idx="3">
                  <c:v>Moderate-High Risk</c:v>
                </c:pt>
                <c:pt idx="4">
                  <c:v>High-Risk</c:v>
                </c:pt>
              </c:strCache>
            </c:strRef>
          </c:cat>
          <c:val>
            <c:numRef>
              <c:f>'APH Calculation &amp; Weights'!$J$2:$J$6</c:f>
              <c:numCache>
                <c:formatCode>General</c:formatCode>
                <c:ptCount val="5"/>
                <c:pt idx="0">
                  <c:v>60752</c:v>
                </c:pt>
                <c:pt idx="1">
                  <c:v>36102</c:v>
                </c:pt>
                <c:pt idx="2">
                  <c:v>49357</c:v>
                </c:pt>
                <c:pt idx="3">
                  <c:v>214165</c:v>
                </c:pt>
                <c:pt idx="4">
                  <c:v>44809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30-244E-BB90-BEEE360298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192976"/>
        <c:axId val="191180112"/>
      </c:lineChart>
      <c:catAx>
        <c:axId val="415514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2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Risk Zones</a:t>
                </a:r>
              </a:p>
            </c:rich>
          </c:tx>
          <c:layout>
            <c:manualLayout>
              <c:xMode val="edge"/>
              <c:yMode val="edge"/>
              <c:x val="0.46034527709596768"/>
              <c:y val="0.9414773337952523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15516144"/>
        <c:crosses val="autoZero"/>
        <c:auto val="1"/>
        <c:lblAlgn val="ctr"/>
        <c:lblOffset val="100"/>
        <c:noMultiLvlLbl val="0"/>
      </c:catAx>
      <c:valAx>
        <c:axId val="415516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2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Number of fire  events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15514144"/>
        <c:crosses val="autoZero"/>
        <c:crossBetween val="between"/>
      </c:valAx>
      <c:valAx>
        <c:axId val="1911801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2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Burned</a:t>
                </a:r>
                <a:r>
                  <a:rPr lang="en-GB" sz="1200" b="1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Area (Ha)</a:t>
                </a:r>
                <a:endParaRPr lang="en-GB" sz="1200" b="1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91192976"/>
        <c:crosses val="max"/>
        <c:crossBetween val="between"/>
      </c:valAx>
      <c:catAx>
        <c:axId val="1911929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118011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482600</xdr:colOff>
      <xdr:row>8</xdr:row>
      <xdr:rowOff>120650</xdr:rowOff>
    </xdr:from>
    <xdr:to>
      <xdr:col>12</xdr:col>
      <xdr:colOff>2254250</xdr:colOff>
      <xdr:row>24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1ECC2CB-24FF-83E8-C1B8-17D303DE23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647700</xdr:colOff>
      <xdr:row>8</xdr:row>
      <xdr:rowOff>165100</xdr:rowOff>
    </xdr:from>
    <xdr:to>
      <xdr:col>19</xdr:col>
      <xdr:colOff>571500</xdr:colOff>
      <xdr:row>23</xdr:row>
      <xdr:rowOff>76200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FBA2930-1780-4C60-F4FA-E258A50FE26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647700</xdr:colOff>
      <xdr:row>23</xdr:row>
      <xdr:rowOff>139700</xdr:rowOff>
    </xdr:from>
    <xdr:to>
      <xdr:col>19</xdr:col>
      <xdr:colOff>762000</xdr:colOff>
      <xdr:row>45</xdr:row>
      <xdr:rowOff>79375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B92314D-CE8B-BAE5-7958-E723F7BEB8D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20</xdr:col>
      <xdr:colOff>215900</xdr:colOff>
      <xdr:row>8</xdr:row>
      <xdr:rowOff>114300</xdr:rowOff>
    </xdr:from>
    <xdr:to>
      <xdr:col>27</xdr:col>
      <xdr:colOff>723900</xdr:colOff>
      <xdr:row>23</xdr:row>
      <xdr:rowOff>76200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B19B474F-C058-F3CE-3350-5E2A5A4D67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203200</xdr:colOff>
      <xdr:row>23</xdr:row>
      <xdr:rowOff>152400</xdr:rowOff>
    </xdr:from>
    <xdr:to>
      <xdr:col>28</xdr:col>
      <xdr:colOff>444500</xdr:colOff>
      <xdr:row>45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A0D94B25-F09E-1DFE-D91D-F8D8116747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482600</xdr:colOff>
      <xdr:row>24</xdr:row>
      <xdr:rowOff>177800</xdr:rowOff>
    </xdr:from>
    <xdr:to>
      <xdr:col>12</xdr:col>
      <xdr:colOff>2286000</xdr:colOff>
      <xdr:row>45</xdr:row>
      <xdr:rowOff>127000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B0E4C95E-D9AF-AA16-1978-D8C2113ABD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178155</xdr:colOff>
      <xdr:row>46</xdr:row>
      <xdr:rowOff>5290</xdr:rowOff>
    </xdr:from>
    <xdr:to>
      <xdr:col>9</xdr:col>
      <xdr:colOff>301626</xdr:colOff>
      <xdr:row>86</xdr:row>
      <xdr:rowOff>63500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509D54F-CE68-AE28-2031-F789F187FD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489856</xdr:colOff>
      <xdr:row>31</xdr:row>
      <xdr:rowOff>181430</xdr:rowOff>
    </xdr:from>
    <xdr:ext cx="889000" cy="48128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381EDF0A-415B-4ECD-BFF6-254477642036}"/>
                </a:ext>
              </a:extLst>
            </xdr:cNvPr>
            <xdr:cNvSpPr txBox="1"/>
          </xdr:nvSpPr>
          <xdr:spPr>
            <a:xfrm>
              <a:off x="489856" y="6425068"/>
              <a:ext cx="889000" cy="4812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GB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m:rPr>
                            <m:sty m:val="p"/>
                          </m:rPr>
                          <a:rPr lang="el-GR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Π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𝑖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nary>
                      <m:naryPr>
                        <m:chr m:val="∏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US" sz="1100" b="0" i="1">
                            <a:latin typeface="Cambria Math" panose="02040503050406030204" pitchFamily="18" charset="0"/>
                          </a:rPr>
                          <m:t>𝑗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=1</m:t>
                        </m:r>
                      </m:sub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𝑛</m:t>
                        </m:r>
                      </m:sup>
                      <m:e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𝑃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𝑖𝑗</m:t>
                            </m:r>
                          </m:sub>
                        </m:sSub>
                      </m:e>
                    </m:nary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381EDF0A-415B-4ECD-BFF6-254477642036}"/>
                </a:ext>
              </a:extLst>
            </xdr:cNvPr>
            <xdr:cNvSpPr txBox="1"/>
          </xdr:nvSpPr>
          <xdr:spPr>
            <a:xfrm>
              <a:off x="489856" y="6425068"/>
              <a:ext cx="889000" cy="4812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l-GR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Π</a:t>
              </a:r>
              <a:r>
                <a:rPr lang="en-GB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𝑖=∏_(𝑗=1)^𝑛▒𝑃_𝑖𝑗 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0</xdr:col>
      <xdr:colOff>662213</xdr:colOff>
      <xdr:row>32</xdr:row>
      <xdr:rowOff>226786</xdr:rowOff>
    </xdr:from>
    <xdr:ext cx="526143" cy="2609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823E2E4-E202-49F4-B75A-6435B73C7DFA}"/>
                </a:ext>
              </a:extLst>
            </xdr:cNvPr>
            <xdr:cNvSpPr txBox="1"/>
          </xdr:nvSpPr>
          <xdr:spPr>
            <a:xfrm>
              <a:off x="662213" y="7270524"/>
              <a:ext cx="526143" cy="2609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ad>
                      <m:radPr>
                        <m:ctrlPr>
                          <a:rPr lang="en-GB" sz="1400" i="1">
                            <a:latin typeface="Cambria Math" panose="02040503050406030204" pitchFamily="18" charset="0"/>
                          </a:rPr>
                        </m:ctrlPr>
                      </m:radPr>
                      <m:deg>
                        <m:r>
                          <m:rPr>
                            <m:brk m:alnAt="7"/>
                          </m:rPr>
                          <a:rPr lang="en-US" sz="1400" b="0" i="1">
                            <a:latin typeface="Cambria Math" panose="02040503050406030204" pitchFamily="18" charset="0"/>
                          </a:rPr>
                          <m:t>𝑛</m:t>
                        </m:r>
                      </m:deg>
                      <m:e>
                        <m:sSub>
                          <m:sSubPr>
                            <m:ctrlPr>
                              <a:rPr lang="en-GB" sz="14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m:rPr>
                                <m:sty m:val="p"/>
                              </m:rPr>
                              <a:rPr lang="el-GR" sz="14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Π</m:t>
                            </m:r>
                          </m:e>
                          <m:sub>
                            <m:r>
                              <a:rPr lang="en-US" sz="14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</m:sub>
                        </m:sSub>
                      </m:e>
                    </m:rad>
                  </m:oMath>
                </m:oMathPara>
              </a14:m>
              <a:endParaRPr lang="en-GB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823E2E4-E202-49F4-B75A-6435B73C7DFA}"/>
                </a:ext>
              </a:extLst>
            </xdr:cNvPr>
            <xdr:cNvSpPr txBox="1"/>
          </xdr:nvSpPr>
          <xdr:spPr>
            <a:xfrm>
              <a:off x="662213" y="7270524"/>
              <a:ext cx="526143" cy="2609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GB" sz="1400" i="0">
                  <a:latin typeface="Cambria Math" panose="02040503050406030204" pitchFamily="18" charset="0"/>
                </a:rPr>
                <a:t>√(</a:t>
              </a:r>
              <a:r>
                <a:rPr lang="en-US" sz="1400" b="0" i="0">
                  <a:latin typeface="Cambria Math" panose="02040503050406030204" pitchFamily="18" charset="0"/>
                </a:rPr>
                <a:t>𝑛&amp;</a:t>
              </a:r>
              <a:r>
                <a:rPr lang="el-GR" sz="1400" i="0">
                  <a:latin typeface="Cambria Math" panose="02040503050406030204" pitchFamily="18" charset="0"/>
                  <a:ea typeface="Cambria Math" panose="02040503050406030204" pitchFamily="18" charset="0"/>
                </a:rPr>
                <a:t>Π</a:t>
              </a:r>
              <a:r>
                <a:rPr lang="en-GB" sz="1400" i="0">
                  <a:latin typeface="Cambria Math" panose="02040503050406030204" pitchFamily="18" charset="0"/>
                  <a:ea typeface="Cambria Math" panose="02040503050406030204" pitchFamily="18" charset="0"/>
                </a:rPr>
                <a:t>_</a:t>
              </a:r>
              <a:r>
                <a:rPr lang="en-US" sz="1400" b="0" i="0">
                  <a:latin typeface="Cambria Math" panose="02040503050406030204" pitchFamily="18" charset="0"/>
                </a:rPr>
                <a:t>𝑖 </a:t>
              </a:r>
              <a:r>
                <a:rPr lang="en-GB" sz="1400" b="0" i="0">
                  <a:latin typeface="Cambria Math" panose="02040503050406030204" pitchFamily="18" charset="0"/>
                </a:rPr>
                <a:t>)</a:t>
              </a:r>
              <a:endParaRPr lang="en-GB" sz="1100"/>
            </a:p>
          </xdr:txBody>
        </xdr:sp>
      </mc:Fallback>
    </mc:AlternateContent>
    <xdr:clientData/>
  </xdr:oneCellAnchor>
  <xdr:oneCellAnchor>
    <xdr:from>
      <xdr:col>0</xdr:col>
      <xdr:colOff>54426</xdr:colOff>
      <xdr:row>33</xdr:row>
      <xdr:rowOff>0</xdr:rowOff>
    </xdr:from>
    <xdr:ext cx="1885758" cy="69272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750F092-1702-4513-B575-226356A6F17C}"/>
                </a:ext>
              </a:extLst>
            </xdr:cNvPr>
            <xdr:cNvSpPr txBox="1"/>
          </xdr:nvSpPr>
          <xdr:spPr>
            <a:xfrm>
              <a:off x="54426" y="7805738"/>
              <a:ext cx="1885758" cy="6927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GB" sz="10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GB" sz="10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𝜔</m:t>
                        </m:r>
                      </m:e>
                      <m:sub>
                        <m:r>
                          <a:rPr lang="en-US" sz="1000" b="0" i="1">
                            <a:latin typeface="Cambria Math" panose="02040503050406030204" pitchFamily="18" charset="0"/>
                          </a:rPr>
                          <m:t>𝑖</m:t>
                        </m:r>
                      </m:sub>
                    </m:sSub>
                    <m:r>
                      <a:rPr lang="en-US" sz="10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0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ad>
                          <m:radPr>
                            <m:ctrlPr>
                              <a:rPr lang="en-US" sz="1000" b="0" i="1">
                                <a:latin typeface="Cambria Math" panose="02040503050406030204" pitchFamily="18" charset="0"/>
                              </a:rPr>
                            </m:ctrlPr>
                          </m:radPr>
                          <m:deg>
                            <m:r>
                              <m:rPr>
                                <m:brk m:alnAt="7"/>
                              </m:rPr>
                              <a:rPr lang="en-US" sz="1000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deg>
                          <m:e>
                            <m:sSub>
                              <m:sSubPr>
                                <m:ctrlPr>
                                  <a:rPr lang="en-US" sz="10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m:rPr>
                                    <m:sty m:val="p"/>
                                  </m:rPr>
                                  <a:rPr lang="el-GR" sz="10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Π</m:t>
                                </m:r>
                              </m:e>
                              <m:sub>
                                <m:r>
                                  <a:rPr lang="en-US" sz="1000" b="0" i="1">
                                    <a:latin typeface="Cambria Math" panose="02040503050406030204" pitchFamily="18" charset="0"/>
                                  </a:rPr>
                                  <m:t>𝑖</m:t>
                                </m:r>
                              </m:sub>
                            </m:sSub>
                          </m:e>
                        </m:rad>
                      </m:num>
                      <m:den>
                        <m:nary>
                          <m:naryPr>
                            <m:chr m:val="∑"/>
                            <m:ctrlPr>
                              <a:rPr lang="en-US" sz="1000" b="0" i="1">
                                <a:latin typeface="Cambria Math" panose="02040503050406030204" pitchFamily="18" charset="0"/>
                              </a:rPr>
                            </m:ctrlPr>
                          </m:naryPr>
                          <m:sub>
                            <m:r>
                              <m:rPr>
                                <m:brk m:alnAt="23"/>
                              </m:rPr>
                              <a:rPr lang="en-US" sz="10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  <m:r>
                              <a:rPr lang="en-US" sz="1000" b="0" i="1">
                                <a:latin typeface="Cambria Math" panose="02040503050406030204" pitchFamily="18" charset="0"/>
                              </a:rPr>
                              <m:t>=1</m:t>
                            </m:r>
                          </m:sub>
                          <m:sup>
                            <m:r>
                              <a:rPr lang="en-US" sz="1000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p>
                          <m:e>
                            <m:rad>
                              <m:radPr>
                                <m:ctrlPr>
                                  <a:rPr lang="en-US" sz="1000" b="0" i="1">
                                    <a:latin typeface="Cambria Math" panose="02040503050406030204" pitchFamily="18" charset="0"/>
                                  </a:rPr>
                                </m:ctrlPr>
                              </m:radPr>
                              <m:deg>
                                <m:r>
                                  <m:rPr>
                                    <m:brk m:alnAt="7"/>
                                  </m:rPr>
                                  <a:rPr lang="en-US" sz="1000" b="0" i="1">
                                    <a:latin typeface="Cambria Math" panose="02040503050406030204" pitchFamily="18" charset="0"/>
                                  </a:rPr>
                                  <m:t>𝑛</m:t>
                                </m:r>
                              </m:deg>
                              <m:e>
                                <m:sSub>
                                  <m:sSubPr>
                                    <m:ctrlPr>
                                      <a:rPr lang="en-US" sz="10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m:rPr>
                                        <m:sty m:val="p"/>
                                      </m:rPr>
                                      <a:rPr lang="el-GR" sz="10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Π</m:t>
                                    </m:r>
                                  </m:e>
                                  <m:sub>
                                    <m:r>
                                      <a:rPr lang="en-US" sz="1000" b="0" i="1">
                                        <a:latin typeface="Cambria Math" panose="02040503050406030204" pitchFamily="18" charset="0"/>
                                      </a:rPr>
                                      <m:t>𝑖</m:t>
                                    </m:r>
                                  </m:sub>
                                </m:sSub>
                              </m:e>
                            </m:rad>
                          </m:e>
                        </m:nary>
                      </m:den>
                    </m:f>
                    <m:r>
                      <a:rPr lang="en-US" sz="10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0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ad>
                          <m:radPr>
                            <m:ctrlPr>
                              <a:rPr lang="en-US" sz="1000" b="0" i="1">
                                <a:latin typeface="Cambria Math" panose="02040503050406030204" pitchFamily="18" charset="0"/>
                              </a:rPr>
                            </m:ctrlPr>
                          </m:radPr>
                          <m:deg>
                            <m:r>
                              <m:rPr>
                                <m:brk m:alnAt="7"/>
                              </m:rPr>
                              <a:rPr lang="en-US" sz="1000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deg>
                          <m:e>
                            <m:nary>
                              <m:naryPr>
                                <m:chr m:val="∏"/>
                                <m:ctrlPr>
                                  <a:rPr lang="en-US" sz="1000" b="0" i="1">
                                    <a:latin typeface="Cambria Math" panose="02040503050406030204" pitchFamily="18" charset="0"/>
                                  </a:rPr>
                                </m:ctrlPr>
                              </m:naryPr>
                              <m:sub>
                                <m:r>
                                  <m:rPr>
                                    <m:brk m:alnAt="23"/>
                                  </m:rPr>
                                  <a:rPr lang="en-US" sz="1000" b="0" i="1">
                                    <a:latin typeface="Cambria Math" panose="02040503050406030204" pitchFamily="18" charset="0"/>
                                  </a:rPr>
                                  <m:t>𝑗</m:t>
                                </m:r>
                                <m:r>
                                  <a:rPr lang="en-US" sz="1000" b="0" i="1">
                                    <a:latin typeface="Cambria Math" panose="02040503050406030204" pitchFamily="18" charset="0"/>
                                  </a:rPr>
                                  <m:t>=1</m:t>
                                </m:r>
                              </m:sub>
                              <m:sup>
                                <m:r>
                                  <a:rPr lang="en-US" sz="1000" b="0" i="1">
                                    <a:latin typeface="Cambria Math" panose="02040503050406030204" pitchFamily="18" charset="0"/>
                                  </a:rPr>
                                  <m:t>𝑛</m:t>
                                </m:r>
                              </m:sup>
                              <m:e>
                                <m:sSub>
                                  <m:sSubPr>
                                    <m:ctrlPr>
                                      <a:rPr lang="en-US" sz="10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000" b="0" i="1">
                                        <a:latin typeface="Cambria Math" panose="02040503050406030204" pitchFamily="18" charset="0"/>
                                      </a:rPr>
                                      <m:t>𝑃</m:t>
                                    </m:r>
                                  </m:e>
                                  <m:sub>
                                    <m:r>
                                      <a:rPr lang="en-US" sz="1000" b="0" i="1">
                                        <a:latin typeface="Cambria Math" panose="02040503050406030204" pitchFamily="18" charset="0"/>
                                      </a:rPr>
                                      <m:t>𝑖𝑗</m:t>
                                    </m:r>
                                  </m:sub>
                                </m:sSub>
                              </m:e>
                            </m:nary>
                            <m:r>
                              <m:rPr>
                                <m:nor/>
                              </m:rPr>
                              <a:rPr lang="en-GB" sz="1000"/>
                              <m:t> </m:t>
                            </m:r>
                          </m:e>
                        </m:rad>
                      </m:num>
                      <m:den>
                        <m:nary>
                          <m:naryPr>
                            <m:chr m:val="∑"/>
                            <m:ctrlPr>
                              <a:rPr lang="en-US" sz="1000" b="0" i="1">
                                <a:latin typeface="Cambria Math" panose="02040503050406030204" pitchFamily="18" charset="0"/>
                              </a:rPr>
                            </m:ctrlPr>
                          </m:naryPr>
                          <m:sub>
                            <m:r>
                              <m:rPr>
                                <m:brk m:alnAt="23"/>
                              </m:rPr>
                              <a:rPr lang="en-US" sz="10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  <m:r>
                              <a:rPr lang="en-US" sz="1000" b="0" i="1">
                                <a:latin typeface="Cambria Math" panose="02040503050406030204" pitchFamily="18" charset="0"/>
                              </a:rPr>
                              <m:t>=1</m:t>
                            </m:r>
                          </m:sub>
                          <m:sup>
                            <m:r>
                              <a:rPr lang="en-US" sz="1000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p>
                          <m:e>
                            <m:rad>
                              <m:radPr>
                                <m:ctrlPr>
                                  <a:rPr lang="en-US" sz="1000" b="0" i="1">
                                    <a:latin typeface="Cambria Math" panose="02040503050406030204" pitchFamily="18" charset="0"/>
                                  </a:rPr>
                                </m:ctrlPr>
                              </m:radPr>
                              <m:deg>
                                <m:r>
                                  <m:rPr>
                                    <m:brk m:alnAt="7"/>
                                  </m:rPr>
                                  <a:rPr lang="en-US" sz="1000" b="0" i="1">
                                    <a:latin typeface="Cambria Math" panose="02040503050406030204" pitchFamily="18" charset="0"/>
                                  </a:rPr>
                                  <m:t>𝑛</m:t>
                                </m:r>
                              </m:deg>
                              <m:e>
                                <m:nary>
                                  <m:naryPr>
                                    <m:chr m:val="∏"/>
                                    <m:ctrlPr>
                                      <a:rPr lang="en-US" sz="10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naryPr>
                                  <m:sub>
                                    <m:r>
                                      <m:rPr>
                                        <m:brk m:alnAt="23"/>
                                      </m:rPr>
                                      <a:rPr lang="en-US" sz="1000" b="0" i="1">
                                        <a:latin typeface="Cambria Math" panose="02040503050406030204" pitchFamily="18" charset="0"/>
                                      </a:rPr>
                                      <m:t>𝑗</m:t>
                                    </m:r>
                                    <m:r>
                                      <a:rPr lang="en-US" sz="1000" b="0" i="1">
                                        <a:latin typeface="Cambria Math" panose="02040503050406030204" pitchFamily="18" charset="0"/>
                                      </a:rPr>
                                      <m:t>=1</m:t>
                                    </m:r>
                                  </m:sub>
                                  <m:sup>
                                    <m:r>
                                      <a:rPr lang="en-US" sz="1000" b="0" i="1">
                                        <a:latin typeface="Cambria Math" panose="02040503050406030204" pitchFamily="18" charset="0"/>
                                      </a:rPr>
                                      <m:t>𝑛</m:t>
                                    </m:r>
                                  </m:sup>
                                  <m:e>
                                    <m:sSub>
                                      <m:sSubPr>
                                        <m:ctrlPr>
                                          <a:rPr lang="en-US" sz="1000" b="0" i="1"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en-US" sz="1000" b="0" i="1">
                                            <a:latin typeface="Cambria Math" panose="02040503050406030204" pitchFamily="18" charset="0"/>
                                          </a:rPr>
                                          <m:t>𝑃</m:t>
                                        </m:r>
                                      </m:e>
                                      <m:sub>
                                        <m:r>
                                          <a:rPr lang="en-US" sz="1000" b="0" i="1">
                                            <a:latin typeface="Cambria Math" panose="02040503050406030204" pitchFamily="18" charset="0"/>
                                          </a:rPr>
                                          <m:t>𝑖𝑗</m:t>
                                        </m:r>
                                      </m:sub>
                                    </m:sSub>
                                  </m:e>
                                </m:nary>
                                <m:r>
                                  <m:rPr>
                                    <m:nor/>
                                  </m:rPr>
                                  <a:rPr lang="en-GB" sz="1000"/>
                                  <m:t> </m:t>
                                </m:r>
                              </m:e>
                            </m:rad>
                          </m:e>
                        </m:nary>
                      </m:den>
                    </m:f>
                  </m:oMath>
                </m:oMathPara>
              </a14:m>
              <a:endParaRPr lang="en-GB" sz="10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750F092-1702-4513-B575-226356A6F17C}"/>
                </a:ext>
              </a:extLst>
            </xdr:cNvPr>
            <xdr:cNvSpPr txBox="1"/>
          </xdr:nvSpPr>
          <xdr:spPr>
            <a:xfrm>
              <a:off x="54426" y="7805738"/>
              <a:ext cx="1885758" cy="6927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n-GB" sz="10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𝜔_</a:t>
              </a:r>
              <a:r>
                <a:rPr lang="en-US" sz="1000" b="0" i="0">
                  <a:latin typeface="Cambria Math" panose="02040503050406030204" pitchFamily="18" charset="0"/>
                </a:rPr>
                <a:t>𝑖=√(𝑛&amp;</a:t>
              </a:r>
              <a:r>
                <a:rPr lang="el-GR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Π</a:t>
              </a:r>
              <a:r>
                <a:rPr lang="en-US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_</a:t>
              </a:r>
              <a:r>
                <a:rPr lang="en-US" sz="1000" b="0" i="0">
                  <a:latin typeface="Cambria Math" panose="02040503050406030204" pitchFamily="18" charset="0"/>
                </a:rPr>
                <a:t>𝑖 )/(∑_(𝑖=1)^𝑛▒√(𝑛&amp;</a:t>
              </a:r>
              <a:r>
                <a:rPr lang="el-GR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Π</a:t>
              </a:r>
              <a:r>
                <a:rPr lang="en-US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_</a:t>
              </a:r>
              <a:r>
                <a:rPr lang="en-US" sz="1000" b="0" i="0">
                  <a:latin typeface="Cambria Math" panose="02040503050406030204" pitchFamily="18" charset="0"/>
                </a:rPr>
                <a:t>𝑖 ))=√(𝑛&amp;∏_(𝑗=1)^𝑛▒𝑃_𝑖𝑗 </a:t>
              </a:r>
              <a:r>
                <a:rPr lang="en-GB" sz="1000" b="0" i="0">
                  <a:latin typeface="Cambria Math" panose="02040503050406030204" pitchFamily="18" charset="0"/>
                </a:rPr>
                <a:t> "</a:t>
              </a:r>
              <a:r>
                <a:rPr lang="en-GB" sz="1000" i="0"/>
                <a:t> </a:t>
              </a:r>
              <a:r>
                <a:rPr lang="en-GB" sz="1000" i="0">
                  <a:latin typeface="Cambria Math" panose="02040503050406030204" pitchFamily="18" charset="0"/>
                </a:rPr>
                <a:t>" </a:t>
              </a:r>
              <a:r>
                <a:rPr lang="en-US" sz="1000" b="0" i="0">
                  <a:latin typeface="Cambria Math" panose="02040503050406030204" pitchFamily="18" charset="0"/>
                </a:rPr>
                <a:t>)/(∑_(𝑖=1)^𝑛</a:t>
              </a:r>
              <a:r>
                <a:rPr lang="en-GB" sz="1000" b="0" i="0">
                  <a:latin typeface="Cambria Math" panose="02040503050406030204" pitchFamily="18" charset="0"/>
                </a:rPr>
                <a:t>▒</a:t>
              </a:r>
              <a:r>
                <a:rPr lang="en-US" sz="1000" b="0" i="0">
                  <a:latin typeface="Cambria Math" panose="02040503050406030204" pitchFamily="18" charset="0"/>
                </a:rPr>
                <a:t>√(𝑛&amp;∏_(𝑗=1)^𝑛▒𝑃_𝑖𝑗 </a:t>
              </a:r>
              <a:r>
                <a:rPr lang="en-GB" sz="1000" b="0" i="0">
                  <a:latin typeface="Cambria Math" panose="02040503050406030204" pitchFamily="18" charset="0"/>
                </a:rPr>
                <a:t> "</a:t>
              </a:r>
              <a:r>
                <a:rPr lang="en-GB" sz="1000" i="0"/>
                <a:t> </a:t>
              </a:r>
              <a:r>
                <a:rPr lang="en-GB" sz="1000" i="0">
                  <a:latin typeface="Cambria Math" panose="02040503050406030204" pitchFamily="18" charset="0"/>
                </a:rPr>
                <a:t>" </a:t>
              </a:r>
              <a:r>
                <a:rPr lang="en-US" sz="1000" b="0" i="0">
                  <a:latin typeface="Cambria Math" panose="02040503050406030204" pitchFamily="18" charset="0"/>
                </a:rPr>
                <a:t>))</a:t>
              </a:r>
              <a:endParaRPr lang="en-GB" sz="1000"/>
            </a:p>
          </xdr:txBody>
        </xdr:sp>
      </mc:Fallback>
    </mc:AlternateContent>
    <xdr:clientData/>
  </xdr:oneCellAnchor>
  <xdr:oneCellAnchor>
    <xdr:from>
      <xdr:col>3</xdr:col>
      <xdr:colOff>16934</xdr:colOff>
      <xdr:row>37</xdr:row>
      <xdr:rowOff>194733</xdr:rowOff>
    </xdr:from>
    <xdr:ext cx="694267" cy="281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FBE531CA-530F-4414-84B5-409C9E589397}"/>
                </a:ext>
              </a:extLst>
            </xdr:cNvPr>
            <xdr:cNvSpPr txBox="1"/>
          </xdr:nvSpPr>
          <xdr:spPr>
            <a:xfrm>
              <a:off x="3674534" y="9410171"/>
              <a:ext cx="694267" cy="281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GB" sz="18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GB" sz="18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𝝀</m:t>
                        </m:r>
                      </m:e>
                      <m:sub>
                        <m:r>
                          <a:rPr lang="en-US" sz="1800" b="1" i="1">
                            <a:latin typeface="Cambria Math" panose="02040503050406030204" pitchFamily="18" charset="0"/>
                          </a:rPr>
                          <m:t>𝒎𝒂𝒙</m:t>
                        </m:r>
                      </m:sub>
                    </m:sSub>
                  </m:oMath>
                </m:oMathPara>
              </a14:m>
              <a:endParaRPr lang="en-GB" sz="1800" b="1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FBE531CA-530F-4414-84B5-409C9E589397}"/>
                </a:ext>
              </a:extLst>
            </xdr:cNvPr>
            <xdr:cNvSpPr txBox="1"/>
          </xdr:nvSpPr>
          <xdr:spPr>
            <a:xfrm>
              <a:off x="3674534" y="9410171"/>
              <a:ext cx="694267" cy="281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GB" sz="18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𝝀_</a:t>
              </a:r>
              <a:r>
                <a:rPr lang="en-US" sz="1800" b="1" i="0">
                  <a:latin typeface="Cambria Math" panose="02040503050406030204" pitchFamily="18" charset="0"/>
                </a:rPr>
                <a:t>𝒎𝒂𝒙</a:t>
              </a:r>
              <a:endParaRPr lang="en-GB" sz="1800" b="1"/>
            </a:p>
          </xdr:txBody>
        </xdr:sp>
      </mc:Fallback>
    </mc:AlternateContent>
    <xdr:clientData/>
  </xdr:oneCellAnchor>
  <xdr:oneCellAnchor>
    <xdr:from>
      <xdr:col>0</xdr:col>
      <xdr:colOff>1519966</xdr:colOff>
      <xdr:row>50</xdr:row>
      <xdr:rowOff>20580</xdr:rowOff>
    </xdr:from>
    <xdr:ext cx="609600" cy="2191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46A49F-B99C-48A2-87D0-16D77655AE94}"/>
                </a:ext>
              </a:extLst>
            </xdr:cNvPr>
            <xdr:cNvSpPr txBox="1"/>
          </xdr:nvSpPr>
          <xdr:spPr>
            <a:xfrm>
              <a:off x="1519966" y="12255443"/>
              <a:ext cx="609600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GB" sz="14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GB" sz="14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𝝀</m:t>
                        </m:r>
                      </m:e>
                      <m:sub>
                        <m:r>
                          <a:rPr lang="en-US" sz="1400" b="1" i="1">
                            <a:latin typeface="Cambria Math" panose="02040503050406030204" pitchFamily="18" charset="0"/>
                          </a:rPr>
                          <m:t>𝒎𝒂𝒙</m:t>
                        </m:r>
                      </m:sub>
                    </m:sSub>
                  </m:oMath>
                </m:oMathPara>
              </a14:m>
              <a:endParaRPr lang="en-GB" sz="1800" b="1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46A49F-B99C-48A2-87D0-16D77655AE94}"/>
                </a:ext>
              </a:extLst>
            </xdr:cNvPr>
            <xdr:cNvSpPr txBox="1"/>
          </xdr:nvSpPr>
          <xdr:spPr>
            <a:xfrm>
              <a:off x="1519966" y="12255443"/>
              <a:ext cx="609600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GB" sz="14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𝝀_</a:t>
              </a:r>
              <a:r>
                <a:rPr lang="en-US" sz="1400" b="1" i="0">
                  <a:latin typeface="Cambria Math" panose="02040503050406030204" pitchFamily="18" charset="0"/>
                </a:rPr>
                <a:t>𝒎𝒂𝒙</a:t>
              </a:r>
              <a:endParaRPr lang="en-GB" sz="1800" b="1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E5A20-A444-F74A-8A43-C12671B861D6}">
  <dimension ref="A1:R40"/>
  <sheetViews>
    <sheetView tabSelected="1" zoomScale="80" zoomScaleNormal="80" workbookViewId="0">
      <selection activeCell="H26" sqref="H26"/>
    </sheetView>
  </sheetViews>
  <sheetFormatPr defaultColWidth="11" defaultRowHeight="15.75" x14ac:dyDescent="0.5"/>
  <cols>
    <col min="2" max="2" width="18.3125" customWidth="1"/>
    <col min="3" max="3" width="17.5" customWidth="1"/>
    <col min="4" max="4" width="19" customWidth="1"/>
    <col min="7" max="7" width="17.6875" customWidth="1"/>
    <col min="9" max="9" width="25.1875" customWidth="1"/>
    <col min="10" max="10" width="15.3125" customWidth="1"/>
    <col min="11" max="11" width="15" customWidth="1"/>
    <col min="13" max="13" width="31.6875" customWidth="1"/>
    <col min="15" max="15" width="18.1875" customWidth="1"/>
    <col min="16" max="16" width="13.6875" customWidth="1"/>
    <col min="17" max="17" width="15.5" customWidth="1"/>
    <col min="18" max="18" width="13.8125" customWidth="1"/>
  </cols>
  <sheetData>
    <row r="1" spans="1:18" ht="52.05" customHeight="1" thickBot="1" x14ac:dyDescent="0.55000000000000004">
      <c r="G1" s="5" t="s">
        <v>8</v>
      </c>
      <c r="H1" s="4" t="s">
        <v>5</v>
      </c>
      <c r="I1" s="4" t="s">
        <v>11</v>
      </c>
      <c r="J1" s="4" t="s">
        <v>7</v>
      </c>
      <c r="K1" s="4" t="s">
        <v>6</v>
      </c>
      <c r="L1" s="4" t="s">
        <v>9</v>
      </c>
      <c r="M1" s="14" t="s">
        <v>10</v>
      </c>
      <c r="O1" s="15" t="s">
        <v>8</v>
      </c>
      <c r="P1" s="16" t="s">
        <v>11</v>
      </c>
      <c r="Q1" s="17" t="s">
        <v>6</v>
      </c>
      <c r="R1" s="18" t="s">
        <v>10</v>
      </c>
    </row>
    <row r="2" spans="1:18" ht="24" customHeight="1" x14ac:dyDescent="0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t="s">
        <v>0</v>
      </c>
      <c r="H2">
        <v>635648</v>
      </c>
      <c r="I2" s="3">
        <f>H2/H7*100</f>
        <v>18.959026421924001</v>
      </c>
      <c r="J2">
        <v>60752</v>
      </c>
      <c r="K2" s="3">
        <f>J2/J7*100</f>
        <v>14.993644878265483</v>
      </c>
      <c r="L2">
        <v>10</v>
      </c>
      <c r="M2" s="3">
        <f>L2/L7*100</f>
        <v>9.2592592592592595</v>
      </c>
      <c r="O2" t="s">
        <v>0</v>
      </c>
      <c r="P2" s="3">
        <v>19</v>
      </c>
      <c r="Q2" s="3">
        <v>15</v>
      </c>
      <c r="R2" s="3">
        <v>9</v>
      </c>
    </row>
    <row r="3" spans="1:18" x14ac:dyDescent="0.5">
      <c r="A3">
        <v>94</v>
      </c>
      <c r="B3">
        <v>60</v>
      </c>
      <c r="C3">
        <v>1853</v>
      </c>
      <c r="D3">
        <v>3816</v>
      </c>
      <c r="E3">
        <v>1411</v>
      </c>
      <c r="G3" t="s">
        <v>1</v>
      </c>
      <c r="H3">
        <v>902458</v>
      </c>
      <c r="I3" s="3">
        <f>H3/H7*100</f>
        <v>26.916980886711965</v>
      </c>
      <c r="J3">
        <v>36102</v>
      </c>
      <c r="K3" s="3">
        <f>J3/J7*100</f>
        <v>8.9100040722139262</v>
      </c>
      <c r="L3">
        <v>10</v>
      </c>
      <c r="M3" s="3">
        <f>L3/L7*100</f>
        <v>9.2592592592592595</v>
      </c>
      <c r="O3" t="s">
        <v>1</v>
      </c>
      <c r="P3" s="3">
        <v>27</v>
      </c>
      <c r="Q3" s="3">
        <v>9</v>
      </c>
      <c r="R3" s="3">
        <v>9</v>
      </c>
    </row>
    <row r="4" spans="1:18" x14ac:dyDescent="0.5">
      <c r="A4">
        <v>206</v>
      </c>
      <c r="B4">
        <v>27</v>
      </c>
      <c r="C4">
        <v>376</v>
      </c>
      <c r="D4">
        <v>136</v>
      </c>
      <c r="E4">
        <v>149</v>
      </c>
      <c r="G4" t="s">
        <v>2</v>
      </c>
      <c r="H4">
        <v>502241</v>
      </c>
      <c r="I4" s="3">
        <f>H4/H7*100</f>
        <v>14.979989536934799</v>
      </c>
      <c r="J4">
        <v>49357</v>
      </c>
      <c r="K4" s="3">
        <f>J4/J7*100</f>
        <v>12.181349260214471</v>
      </c>
      <c r="L4">
        <v>13</v>
      </c>
      <c r="M4" s="3">
        <f>L4/L7*100</f>
        <v>12.037037037037036</v>
      </c>
      <c r="O4" t="s">
        <v>2</v>
      </c>
      <c r="P4" s="3">
        <v>15</v>
      </c>
      <c r="Q4" s="3">
        <v>12</v>
      </c>
      <c r="R4" s="3">
        <v>12</v>
      </c>
    </row>
    <row r="5" spans="1:18" x14ac:dyDescent="0.5">
      <c r="A5">
        <v>22</v>
      </c>
      <c r="B5">
        <v>167</v>
      </c>
      <c r="C5">
        <v>582</v>
      </c>
      <c r="D5">
        <v>160</v>
      </c>
      <c r="E5">
        <v>364</v>
      </c>
      <c r="G5" t="s">
        <v>3</v>
      </c>
      <c r="H5">
        <v>444879</v>
      </c>
      <c r="I5" s="3">
        <f>H5/H7*100</f>
        <v>13.269093453545244</v>
      </c>
      <c r="J5">
        <v>214165</v>
      </c>
      <c r="K5" s="3">
        <f>J5/J7*100</f>
        <v>52.856102767871469</v>
      </c>
      <c r="L5">
        <v>32</v>
      </c>
      <c r="M5" s="3">
        <f>L5/L7*100</f>
        <v>29.629629629629626</v>
      </c>
      <c r="O5" t="s">
        <v>3</v>
      </c>
      <c r="P5" s="3">
        <v>13</v>
      </c>
      <c r="Q5" s="3">
        <v>53</v>
      </c>
      <c r="R5" s="3">
        <v>30</v>
      </c>
    </row>
    <row r="6" spans="1:18" ht="16.149999999999999" thickBot="1" x14ac:dyDescent="0.55000000000000004">
      <c r="A6">
        <v>966</v>
      </c>
      <c r="B6">
        <v>36</v>
      </c>
      <c r="C6">
        <v>2605</v>
      </c>
      <c r="D6">
        <v>8064</v>
      </c>
      <c r="E6">
        <v>278</v>
      </c>
      <c r="G6" t="s">
        <v>4</v>
      </c>
      <c r="H6">
        <v>867520</v>
      </c>
      <c r="I6" s="3">
        <f>H6/H7*100</f>
        <v>25.87490970088399</v>
      </c>
      <c r="J6">
        <v>44809</v>
      </c>
      <c r="K6" s="3">
        <f>J6/J7*100</f>
        <v>11.058899021434653</v>
      </c>
      <c r="L6">
        <v>43</v>
      </c>
      <c r="M6" s="3">
        <f>L6/L7*100</f>
        <v>39.814814814814817</v>
      </c>
      <c r="O6" t="s">
        <v>4</v>
      </c>
      <c r="P6" s="3">
        <v>26</v>
      </c>
      <c r="Q6" s="3">
        <v>11</v>
      </c>
      <c r="R6" s="3">
        <v>40</v>
      </c>
    </row>
    <row r="7" spans="1:18" x14ac:dyDescent="0.5">
      <c r="A7">
        <v>121</v>
      </c>
      <c r="B7">
        <v>41</v>
      </c>
      <c r="C7">
        <v>2254</v>
      </c>
      <c r="D7">
        <v>190</v>
      </c>
      <c r="E7">
        <v>299</v>
      </c>
      <c r="G7" s="7"/>
      <c r="H7" s="8">
        <f>SUM(H2:H6)</f>
        <v>3352746</v>
      </c>
      <c r="I7" s="11">
        <f>SUM(I2:I6)</f>
        <v>99.999999999999986</v>
      </c>
      <c r="J7" s="8">
        <f>SUM(J2:J6)</f>
        <v>405185</v>
      </c>
      <c r="K7" s="11">
        <f>SUM(K2:K6)</f>
        <v>100</v>
      </c>
      <c r="L7" s="8">
        <v>108</v>
      </c>
      <c r="M7" s="13">
        <f>SUM(M2:M6)</f>
        <v>100</v>
      </c>
      <c r="O7" s="7"/>
      <c r="P7" s="11">
        <f>SUM(P2:P6)</f>
        <v>100</v>
      </c>
      <c r="Q7" s="11">
        <f>SUM(Q2:Q6)</f>
        <v>100</v>
      </c>
      <c r="R7" s="13">
        <f>SUM(R2:R6)</f>
        <v>100</v>
      </c>
    </row>
    <row r="8" spans="1:18" ht="16.149999999999999" thickBot="1" x14ac:dyDescent="0.55000000000000004">
      <c r="A8">
        <v>966</v>
      </c>
      <c r="B8">
        <v>2117</v>
      </c>
      <c r="C8">
        <v>16</v>
      </c>
      <c r="D8">
        <v>302</v>
      </c>
      <c r="E8">
        <v>389</v>
      </c>
      <c r="G8" s="9"/>
      <c r="H8" s="10"/>
      <c r="I8" s="10"/>
      <c r="J8" s="10"/>
      <c r="K8" s="12">
        <f>J7/H7*100</f>
        <v>12.085168396293664</v>
      </c>
      <c r="L8" s="10"/>
      <c r="M8" s="6"/>
      <c r="O8" s="9"/>
      <c r="P8" s="10"/>
      <c r="Q8" s="12">
        <v>12</v>
      </c>
      <c r="R8" s="6"/>
    </row>
    <row r="9" spans="1:18" x14ac:dyDescent="0.5">
      <c r="A9">
        <v>467</v>
      </c>
      <c r="B9">
        <v>526</v>
      </c>
      <c r="C9">
        <v>1041</v>
      </c>
      <c r="D9">
        <v>170</v>
      </c>
      <c r="E9">
        <v>2</v>
      </c>
    </row>
    <row r="10" spans="1:18" x14ac:dyDescent="0.5">
      <c r="A10">
        <v>2254</v>
      </c>
      <c r="B10">
        <v>120</v>
      </c>
      <c r="C10">
        <v>16</v>
      </c>
      <c r="D10">
        <v>808</v>
      </c>
      <c r="E10">
        <v>1206</v>
      </c>
    </row>
    <row r="11" spans="1:18" x14ac:dyDescent="0.5">
      <c r="A11">
        <v>25</v>
      </c>
      <c r="B11">
        <v>2795</v>
      </c>
      <c r="C11">
        <v>95</v>
      </c>
      <c r="D11">
        <v>302</v>
      </c>
      <c r="E11">
        <v>640</v>
      </c>
    </row>
    <row r="12" spans="1:18" x14ac:dyDescent="0.5">
      <c r="A12">
        <v>2580</v>
      </c>
      <c r="B12">
        <v>335</v>
      </c>
      <c r="C12">
        <v>2386</v>
      </c>
      <c r="D12">
        <v>141</v>
      </c>
      <c r="E12">
        <v>252</v>
      </c>
    </row>
    <row r="13" spans="1:18" x14ac:dyDescent="0.5">
      <c r="A13">
        <v>10615</v>
      </c>
      <c r="B13">
        <v>1800</v>
      </c>
      <c r="C13">
        <v>6</v>
      </c>
      <c r="D13">
        <v>1659</v>
      </c>
      <c r="E13">
        <v>5</v>
      </c>
    </row>
    <row r="14" spans="1:18" x14ac:dyDescent="0.5">
      <c r="A14">
        <v>402</v>
      </c>
      <c r="B14">
        <v>4</v>
      </c>
      <c r="C14">
        <v>0</v>
      </c>
      <c r="D14">
        <v>32907</v>
      </c>
      <c r="E14">
        <v>3582</v>
      </c>
    </row>
    <row r="15" spans="1:18" x14ac:dyDescent="0.5">
      <c r="A15">
        <v>1300</v>
      </c>
      <c r="B15">
        <v>5</v>
      </c>
      <c r="C15">
        <v>1223</v>
      </c>
      <c r="D15">
        <v>370</v>
      </c>
      <c r="E15">
        <v>7833</v>
      </c>
    </row>
    <row r="16" spans="1:18" x14ac:dyDescent="0.5">
      <c r="A16">
        <v>4424</v>
      </c>
      <c r="B16">
        <v>129</v>
      </c>
      <c r="C16">
        <v>1427</v>
      </c>
      <c r="D16">
        <v>333</v>
      </c>
      <c r="E16">
        <v>1062</v>
      </c>
    </row>
    <row r="17" spans="1:5" x14ac:dyDescent="0.5">
      <c r="A17">
        <v>220</v>
      </c>
      <c r="B17">
        <v>82</v>
      </c>
      <c r="C17">
        <v>26</v>
      </c>
      <c r="D17">
        <v>2405</v>
      </c>
      <c r="E17">
        <v>134</v>
      </c>
    </row>
    <row r="18" spans="1:5" x14ac:dyDescent="0.5">
      <c r="A18">
        <v>10773</v>
      </c>
      <c r="B18">
        <v>1498</v>
      </c>
      <c r="C18">
        <v>1035</v>
      </c>
      <c r="D18">
        <v>96</v>
      </c>
      <c r="E18">
        <v>2578</v>
      </c>
    </row>
    <row r="19" spans="1:5" x14ac:dyDescent="0.5">
      <c r="A19">
        <v>311</v>
      </c>
      <c r="B19">
        <v>3957</v>
      </c>
      <c r="C19">
        <v>1</v>
      </c>
      <c r="D19">
        <v>341</v>
      </c>
      <c r="E19">
        <v>842</v>
      </c>
    </row>
    <row r="20" spans="1:5" x14ac:dyDescent="0.5">
      <c r="A20">
        <v>2651</v>
      </c>
      <c r="B20">
        <v>4175</v>
      </c>
      <c r="C20">
        <v>5699</v>
      </c>
      <c r="D20">
        <v>431</v>
      </c>
      <c r="E20">
        <v>41</v>
      </c>
    </row>
    <row r="21" spans="1:5" x14ac:dyDescent="0.5">
      <c r="A21">
        <v>10864</v>
      </c>
      <c r="B21">
        <v>9</v>
      </c>
      <c r="C21">
        <v>78</v>
      </c>
      <c r="D21">
        <v>2083</v>
      </c>
      <c r="E21">
        <v>241</v>
      </c>
    </row>
    <row r="22" spans="1:5" x14ac:dyDescent="0.5">
      <c r="A22">
        <v>1440</v>
      </c>
      <c r="B22">
        <v>713</v>
      </c>
      <c r="C22">
        <v>188</v>
      </c>
      <c r="D22">
        <v>2816</v>
      </c>
      <c r="E22">
        <v>3892</v>
      </c>
    </row>
    <row r="23" spans="1:5" x14ac:dyDescent="0.5">
      <c r="A23">
        <v>2669</v>
      </c>
      <c r="B23">
        <v>1368</v>
      </c>
      <c r="C23">
        <v>107</v>
      </c>
      <c r="D23">
        <v>4892</v>
      </c>
      <c r="E23">
        <v>203</v>
      </c>
    </row>
    <row r="24" spans="1:5" ht="16.149999999999999" thickBot="1" x14ac:dyDescent="0.55000000000000004">
      <c r="A24">
        <v>7382</v>
      </c>
      <c r="B24">
        <v>8</v>
      </c>
      <c r="C24">
        <v>35</v>
      </c>
      <c r="D24">
        <v>6473</v>
      </c>
      <c r="E24">
        <v>86</v>
      </c>
    </row>
    <row r="25" spans="1:5" ht="16.149999999999999" thickBot="1" x14ac:dyDescent="0.55000000000000004">
      <c r="A25" s="2">
        <f>SUM(A3:A24)</f>
        <v>60752</v>
      </c>
      <c r="B25">
        <v>428</v>
      </c>
      <c r="C25">
        <v>12</v>
      </c>
      <c r="D25">
        <v>29724</v>
      </c>
      <c r="E25">
        <v>8123</v>
      </c>
    </row>
    <row r="26" spans="1:5" x14ac:dyDescent="0.5">
      <c r="B26">
        <v>1015</v>
      </c>
      <c r="C26">
        <v>54</v>
      </c>
      <c r="D26">
        <v>2308</v>
      </c>
      <c r="E26">
        <v>1809</v>
      </c>
    </row>
    <row r="27" spans="1:5" x14ac:dyDescent="0.5">
      <c r="B27">
        <v>1591</v>
      </c>
      <c r="C27">
        <v>2630</v>
      </c>
      <c r="D27">
        <v>3941</v>
      </c>
      <c r="E27">
        <v>363</v>
      </c>
    </row>
    <row r="28" spans="1:5" x14ac:dyDescent="0.5">
      <c r="B28">
        <v>2339</v>
      </c>
      <c r="C28">
        <v>361</v>
      </c>
      <c r="D28">
        <v>117</v>
      </c>
      <c r="E28">
        <v>234</v>
      </c>
    </row>
    <row r="29" spans="1:5" x14ac:dyDescent="0.5">
      <c r="B29">
        <v>5015</v>
      </c>
      <c r="C29">
        <v>523</v>
      </c>
      <c r="D29">
        <v>551</v>
      </c>
      <c r="E29">
        <v>366</v>
      </c>
    </row>
    <row r="30" spans="1:5" x14ac:dyDescent="0.5">
      <c r="B30">
        <v>4098</v>
      </c>
      <c r="C30">
        <v>11097</v>
      </c>
      <c r="D30">
        <v>5097</v>
      </c>
      <c r="E30">
        <v>6178</v>
      </c>
    </row>
    <row r="31" spans="1:5" ht="16.149999999999999" thickBot="1" x14ac:dyDescent="0.55000000000000004">
      <c r="B31">
        <v>63</v>
      </c>
      <c r="C31">
        <v>13631</v>
      </c>
      <c r="D31">
        <v>10</v>
      </c>
      <c r="E31">
        <v>657</v>
      </c>
    </row>
    <row r="32" spans="1:5" ht="16.149999999999999" thickBot="1" x14ac:dyDescent="0.55000000000000004">
      <c r="B32">
        <v>160</v>
      </c>
      <c r="C32" s="2">
        <f>SUM(C3:C31)</f>
        <v>49357</v>
      </c>
      <c r="D32">
        <v>1342</v>
      </c>
      <c r="E32">
        <v>1590</v>
      </c>
    </row>
    <row r="33" spans="2:5" ht="16.149999999999999" thickBot="1" x14ac:dyDescent="0.55000000000000004">
      <c r="B33">
        <v>1421</v>
      </c>
      <c r="D33">
        <v>2239</v>
      </c>
      <c r="E33" s="2">
        <f>SUM(E3:E32)</f>
        <v>44809</v>
      </c>
    </row>
    <row r="34" spans="2:5" ht="16.149999999999999" thickBot="1" x14ac:dyDescent="0.55000000000000004">
      <c r="B34" s="2">
        <f>SUM(B3:B33)</f>
        <v>36102</v>
      </c>
      <c r="D34">
        <v>3769</v>
      </c>
    </row>
    <row r="35" spans="2:5" x14ac:dyDescent="0.5">
      <c r="D35">
        <v>1540</v>
      </c>
    </row>
    <row r="36" spans="2:5" x14ac:dyDescent="0.5">
      <c r="D36">
        <v>6</v>
      </c>
    </row>
    <row r="37" spans="2:5" x14ac:dyDescent="0.5">
      <c r="D37">
        <v>16393</v>
      </c>
    </row>
    <row r="38" spans="2:5" x14ac:dyDescent="0.5">
      <c r="D38">
        <v>65272</v>
      </c>
    </row>
    <row r="39" spans="2:5" ht="16.149999999999999" thickBot="1" x14ac:dyDescent="0.55000000000000004">
      <c r="D39">
        <v>12961</v>
      </c>
    </row>
    <row r="40" spans="2:5" ht="16.149999999999999" thickBot="1" x14ac:dyDescent="0.55000000000000004">
      <c r="D40" s="2">
        <f>SUM(D3:D39)</f>
        <v>214165</v>
      </c>
    </row>
  </sheetData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59D9D-20FB-4167-A887-AD94D2F6E35B}">
  <dimension ref="A1:M54"/>
  <sheetViews>
    <sheetView workbookViewId="0">
      <selection activeCell="G25" sqref="G25"/>
    </sheetView>
  </sheetViews>
  <sheetFormatPr defaultColWidth="11" defaultRowHeight="15.75" x14ac:dyDescent="0.5"/>
  <cols>
    <col min="1" max="1" width="26" customWidth="1"/>
    <col min="11" max="11" width="12.6875" bestFit="1" customWidth="1"/>
    <col min="12" max="12" width="11.6875" bestFit="1" customWidth="1"/>
    <col min="13" max="13" width="13.3125" customWidth="1"/>
  </cols>
  <sheetData>
    <row r="1" spans="1:13" ht="16.149999999999999" thickBot="1" x14ac:dyDescent="0.55000000000000004">
      <c r="A1" s="19" t="s">
        <v>12</v>
      </c>
      <c r="B1" s="20" t="s">
        <v>13</v>
      </c>
      <c r="C1" s="20" t="s">
        <v>14</v>
      </c>
      <c r="D1" s="20" t="s">
        <v>15</v>
      </c>
      <c r="E1" s="20" t="s">
        <v>16</v>
      </c>
      <c r="F1" s="20" t="s">
        <v>17</v>
      </c>
      <c r="G1" s="20" t="s">
        <v>18</v>
      </c>
      <c r="H1" s="20" t="s">
        <v>19</v>
      </c>
      <c r="I1" s="20" t="s">
        <v>20</v>
      </c>
      <c r="J1" s="20" t="s">
        <v>21</v>
      </c>
      <c r="K1" s="20" t="s">
        <v>22</v>
      </c>
      <c r="L1" s="20" t="s">
        <v>23</v>
      </c>
      <c r="M1" s="19" t="s">
        <v>24</v>
      </c>
    </row>
    <row r="2" spans="1:13" x14ac:dyDescent="0.5">
      <c r="A2" s="21" t="s">
        <v>13</v>
      </c>
      <c r="B2" s="22">
        <v>1</v>
      </c>
      <c r="C2" s="22">
        <v>2</v>
      </c>
      <c r="D2" s="22">
        <v>2</v>
      </c>
      <c r="E2" s="22">
        <v>5</v>
      </c>
      <c r="F2" s="22">
        <v>5</v>
      </c>
      <c r="G2" s="22">
        <v>5</v>
      </c>
      <c r="H2" s="22">
        <v>3</v>
      </c>
      <c r="I2" s="22">
        <v>5</v>
      </c>
      <c r="J2" s="22">
        <v>5</v>
      </c>
      <c r="K2" s="22">
        <v>5</v>
      </c>
      <c r="L2" s="22">
        <v>7</v>
      </c>
      <c r="M2" s="23">
        <f>SUM(B2:L2)</f>
        <v>45</v>
      </c>
    </row>
    <row r="3" spans="1:13" x14ac:dyDescent="0.5">
      <c r="A3" s="21" t="s">
        <v>14</v>
      </c>
      <c r="B3" s="22" t="s">
        <v>25</v>
      </c>
      <c r="C3" s="22">
        <v>1</v>
      </c>
      <c r="D3" s="22">
        <v>1</v>
      </c>
      <c r="E3" s="22">
        <v>3</v>
      </c>
      <c r="F3" s="22">
        <v>3</v>
      </c>
      <c r="G3" s="22">
        <v>1</v>
      </c>
      <c r="H3" s="22">
        <v>3</v>
      </c>
      <c r="I3" s="22">
        <v>3</v>
      </c>
      <c r="J3" s="22">
        <v>3</v>
      </c>
      <c r="K3" s="22">
        <v>5</v>
      </c>
      <c r="L3" s="22">
        <v>7</v>
      </c>
      <c r="M3" s="23">
        <f>SUM(C3:L3)</f>
        <v>30</v>
      </c>
    </row>
    <row r="4" spans="1:13" x14ac:dyDescent="0.5">
      <c r="A4" s="21" t="s">
        <v>15</v>
      </c>
      <c r="B4" s="22" t="s">
        <v>25</v>
      </c>
      <c r="C4" s="22">
        <v>1</v>
      </c>
      <c r="D4" s="22">
        <v>1</v>
      </c>
      <c r="E4" s="22">
        <v>3</v>
      </c>
      <c r="F4" s="22">
        <v>3</v>
      </c>
      <c r="G4" s="22">
        <v>1</v>
      </c>
      <c r="H4" s="22">
        <v>3</v>
      </c>
      <c r="I4" s="22">
        <v>3</v>
      </c>
      <c r="J4" s="22">
        <v>3</v>
      </c>
      <c r="K4" s="22">
        <v>3</v>
      </c>
      <c r="L4" s="22">
        <v>3</v>
      </c>
      <c r="M4" s="23">
        <f t="shared" ref="M4:M12" si="0">SUM(C4:L4)</f>
        <v>24</v>
      </c>
    </row>
    <row r="5" spans="1:13" x14ac:dyDescent="0.5">
      <c r="A5" s="21" t="s">
        <v>16</v>
      </c>
      <c r="B5" s="22" t="s">
        <v>26</v>
      </c>
      <c r="C5" s="22" t="s">
        <v>27</v>
      </c>
      <c r="D5" s="22" t="s">
        <v>27</v>
      </c>
      <c r="E5" s="22">
        <v>1</v>
      </c>
      <c r="F5" s="22">
        <v>3</v>
      </c>
      <c r="G5" s="22">
        <v>3</v>
      </c>
      <c r="H5" s="22">
        <v>3</v>
      </c>
      <c r="I5" s="22">
        <v>5</v>
      </c>
      <c r="J5" s="22">
        <v>3</v>
      </c>
      <c r="K5" s="22">
        <v>5</v>
      </c>
      <c r="L5" s="22">
        <v>7</v>
      </c>
      <c r="M5" s="23">
        <f t="shared" si="0"/>
        <v>30</v>
      </c>
    </row>
    <row r="6" spans="1:13" x14ac:dyDescent="0.5">
      <c r="A6" s="21" t="s">
        <v>17</v>
      </c>
      <c r="B6" s="22" t="s">
        <v>26</v>
      </c>
      <c r="C6" s="22" t="s">
        <v>27</v>
      </c>
      <c r="D6" s="22" t="s">
        <v>27</v>
      </c>
      <c r="E6" s="22" t="s">
        <v>27</v>
      </c>
      <c r="F6" s="22">
        <v>1</v>
      </c>
      <c r="G6" s="22">
        <v>3</v>
      </c>
      <c r="H6" s="22">
        <v>3</v>
      </c>
      <c r="I6" s="22">
        <v>1</v>
      </c>
      <c r="J6" s="22">
        <v>5</v>
      </c>
      <c r="K6" s="22">
        <v>5</v>
      </c>
      <c r="L6" s="22">
        <v>5</v>
      </c>
      <c r="M6" s="23">
        <f t="shared" si="0"/>
        <v>23</v>
      </c>
    </row>
    <row r="7" spans="1:13" x14ac:dyDescent="0.5">
      <c r="A7" s="21" t="s">
        <v>18</v>
      </c>
      <c r="B7" s="22" t="s">
        <v>26</v>
      </c>
      <c r="C7" s="22">
        <v>1</v>
      </c>
      <c r="D7" s="22">
        <v>1</v>
      </c>
      <c r="E7" s="22" t="s">
        <v>27</v>
      </c>
      <c r="F7" s="22" t="s">
        <v>27</v>
      </c>
      <c r="G7" s="22">
        <v>1</v>
      </c>
      <c r="H7" s="22">
        <v>3</v>
      </c>
      <c r="I7" s="22">
        <v>3</v>
      </c>
      <c r="J7" s="22">
        <v>3</v>
      </c>
      <c r="K7" s="22">
        <v>3</v>
      </c>
      <c r="L7" s="22">
        <v>3</v>
      </c>
      <c r="M7" s="23">
        <f t="shared" si="0"/>
        <v>18</v>
      </c>
    </row>
    <row r="8" spans="1:13" x14ac:dyDescent="0.5">
      <c r="A8" s="21" t="s">
        <v>19</v>
      </c>
      <c r="B8" s="22" t="s">
        <v>27</v>
      </c>
      <c r="C8" s="22" t="s">
        <v>27</v>
      </c>
      <c r="D8" s="22" t="s">
        <v>27</v>
      </c>
      <c r="E8" s="22" t="s">
        <v>27</v>
      </c>
      <c r="F8" s="22" t="s">
        <v>27</v>
      </c>
      <c r="G8" s="22" t="s">
        <v>27</v>
      </c>
      <c r="H8" s="22">
        <v>1</v>
      </c>
      <c r="I8" s="22">
        <v>3</v>
      </c>
      <c r="J8" s="22">
        <v>3</v>
      </c>
      <c r="K8" s="22">
        <v>3</v>
      </c>
      <c r="L8" s="22">
        <v>3</v>
      </c>
      <c r="M8" s="23">
        <f t="shared" si="0"/>
        <v>13</v>
      </c>
    </row>
    <row r="9" spans="1:13" x14ac:dyDescent="0.5">
      <c r="A9" s="21" t="s">
        <v>20</v>
      </c>
      <c r="B9" s="22" t="s">
        <v>26</v>
      </c>
      <c r="C9" s="22" t="s">
        <v>27</v>
      </c>
      <c r="D9" s="22" t="s">
        <v>27</v>
      </c>
      <c r="E9" s="22" t="s">
        <v>26</v>
      </c>
      <c r="F9" s="22">
        <v>1</v>
      </c>
      <c r="G9" s="22" t="s">
        <v>27</v>
      </c>
      <c r="H9" s="22" t="s">
        <v>27</v>
      </c>
      <c r="I9" s="22">
        <v>1</v>
      </c>
      <c r="J9" s="22">
        <v>3</v>
      </c>
      <c r="K9" s="22">
        <v>3</v>
      </c>
      <c r="L9" s="22">
        <v>3</v>
      </c>
      <c r="M9" s="23">
        <f t="shared" si="0"/>
        <v>11</v>
      </c>
    </row>
    <row r="10" spans="1:13" x14ac:dyDescent="0.5">
      <c r="A10" s="21" t="s">
        <v>21</v>
      </c>
      <c r="B10" s="22" t="s">
        <v>26</v>
      </c>
      <c r="C10" s="22" t="s">
        <v>27</v>
      </c>
      <c r="D10" s="22" t="s">
        <v>27</v>
      </c>
      <c r="E10" s="22" t="s">
        <v>27</v>
      </c>
      <c r="F10" s="22" t="s">
        <v>26</v>
      </c>
      <c r="G10" s="22" t="s">
        <v>27</v>
      </c>
      <c r="H10" s="22" t="s">
        <v>27</v>
      </c>
      <c r="I10" s="22" t="s">
        <v>27</v>
      </c>
      <c r="J10" s="22">
        <v>1</v>
      </c>
      <c r="K10" s="22">
        <v>3</v>
      </c>
      <c r="L10" s="22">
        <v>3</v>
      </c>
      <c r="M10" s="23">
        <f t="shared" si="0"/>
        <v>7</v>
      </c>
    </row>
    <row r="11" spans="1:13" x14ac:dyDescent="0.5">
      <c r="A11" s="21" t="s">
        <v>28</v>
      </c>
      <c r="B11" s="22" t="s">
        <v>26</v>
      </c>
      <c r="C11" s="22" t="s">
        <v>26</v>
      </c>
      <c r="D11" s="22" t="s">
        <v>27</v>
      </c>
      <c r="E11" s="22" t="s">
        <v>26</v>
      </c>
      <c r="F11" s="22" t="s">
        <v>26</v>
      </c>
      <c r="G11" s="22" t="s">
        <v>27</v>
      </c>
      <c r="H11" s="22" t="s">
        <v>27</v>
      </c>
      <c r="I11" s="22" t="s">
        <v>27</v>
      </c>
      <c r="J11" s="22" t="s">
        <v>27</v>
      </c>
      <c r="K11" s="22">
        <v>1</v>
      </c>
      <c r="L11" s="22">
        <v>3</v>
      </c>
      <c r="M11" s="23">
        <f t="shared" si="0"/>
        <v>4</v>
      </c>
    </row>
    <row r="12" spans="1:13" ht="16.149999999999999" thickBot="1" x14ac:dyDescent="0.55000000000000004">
      <c r="A12" s="21" t="s">
        <v>23</v>
      </c>
      <c r="B12" s="22" t="s">
        <v>29</v>
      </c>
      <c r="C12" s="22" t="s">
        <v>29</v>
      </c>
      <c r="D12" s="22" t="s">
        <v>27</v>
      </c>
      <c r="E12" s="22" t="s">
        <v>29</v>
      </c>
      <c r="F12" s="22" t="s">
        <v>26</v>
      </c>
      <c r="G12" s="22" t="s">
        <v>27</v>
      </c>
      <c r="H12" s="22" t="s">
        <v>27</v>
      </c>
      <c r="I12" s="22">
        <v>0.33333333333333331</v>
      </c>
      <c r="J12" s="22" t="s">
        <v>27</v>
      </c>
      <c r="K12" s="22" t="s">
        <v>27</v>
      </c>
      <c r="L12" s="22">
        <v>1</v>
      </c>
      <c r="M12" s="23">
        <f t="shared" si="0"/>
        <v>1.3333333333333333</v>
      </c>
    </row>
    <row r="13" spans="1:13" ht="16.149999999999999" thickBot="1" x14ac:dyDescent="0.55000000000000004">
      <c r="A13" s="19" t="s">
        <v>30</v>
      </c>
      <c r="B13" s="24">
        <f t="shared" ref="B13:L13" si="1">SUM(B2:B12)</f>
        <v>1</v>
      </c>
      <c r="C13" s="24">
        <f t="shared" si="1"/>
        <v>5</v>
      </c>
      <c r="D13" s="24">
        <f t="shared" si="1"/>
        <v>5</v>
      </c>
      <c r="E13" s="24">
        <f t="shared" si="1"/>
        <v>12</v>
      </c>
      <c r="F13" s="24">
        <f t="shared" si="1"/>
        <v>16</v>
      </c>
      <c r="G13" s="24">
        <f t="shared" si="1"/>
        <v>14</v>
      </c>
      <c r="H13" s="24">
        <f t="shared" si="1"/>
        <v>19</v>
      </c>
      <c r="I13" s="24">
        <f t="shared" si="1"/>
        <v>24.333333333333332</v>
      </c>
      <c r="J13" s="24">
        <f t="shared" si="1"/>
        <v>29</v>
      </c>
      <c r="K13" s="24">
        <f t="shared" si="1"/>
        <v>36</v>
      </c>
      <c r="L13" s="24">
        <f t="shared" si="1"/>
        <v>45</v>
      </c>
      <c r="M13" s="25"/>
    </row>
    <row r="15" spans="1:13" ht="16.149999999999999" thickBot="1" x14ac:dyDescent="0.55000000000000004"/>
    <row r="16" spans="1:13" ht="16.149999999999999" thickBot="1" x14ac:dyDescent="0.55000000000000004">
      <c r="A16" s="19" t="s">
        <v>12</v>
      </c>
      <c r="B16" s="20" t="s">
        <v>13</v>
      </c>
      <c r="C16" s="20" t="s">
        <v>14</v>
      </c>
      <c r="D16" s="20" t="s">
        <v>15</v>
      </c>
      <c r="E16" s="20" t="s">
        <v>16</v>
      </c>
      <c r="F16" s="20" t="s">
        <v>17</v>
      </c>
      <c r="G16" s="20" t="s">
        <v>18</v>
      </c>
      <c r="H16" s="20" t="s">
        <v>19</v>
      </c>
      <c r="I16" s="20" t="s">
        <v>20</v>
      </c>
      <c r="J16" s="20" t="s">
        <v>21</v>
      </c>
      <c r="K16" s="20" t="s">
        <v>22</v>
      </c>
      <c r="L16" s="20" t="s">
        <v>23</v>
      </c>
      <c r="M16" s="19" t="s">
        <v>24</v>
      </c>
    </row>
    <row r="17" spans="1:13" x14ac:dyDescent="0.5">
      <c r="A17" s="21" t="s">
        <v>13</v>
      </c>
      <c r="B17" s="26">
        <v>1</v>
      </c>
      <c r="C17" s="22">
        <v>2</v>
      </c>
      <c r="D17" s="22">
        <v>2</v>
      </c>
      <c r="E17" s="22">
        <v>5</v>
      </c>
      <c r="F17" s="22">
        <v>5</v>
      </c>
      <c r="G17" s="22">
        <v>5</v>
      </c>
      <c r="H17" s="22">
        <v>3</v>
      </c>
      <c r="I17" s="22">
        <v>5</v>
      </c>
      <c r="J17" s="22">
        <v>5</v>
      </c>
      <c r="K17" s="22">
        <v>5</v>
      </c>
      <c r="L17" s="22">
        <v>7</v>
      </c>
      <c r="M17" s="23">
        <f>SUM(B17:L17)</f>
        <v>45</v>
      </c>
    </row>
    <row r="18" spans="1:13" x14ac:dyDescent="0.5">
      <c r="A18" s="21" t="s">
        <v>14</v>
      </c>
      <c r="B18" s="22">
        <v>0.5</v>
      </c>
      <c r="C18" s="26">
        <v>1</v>
      </c>
      <c r="D18" s="22">
        <v>1</v>
      </c>
      <c r="E18" s="22">
        <v>3</v>
      </c>
      <c r="F18" s="22">
        <v>3</v>
      </c>
      <c r="G18" s="22">
        <v>1</v>
      </c>
      <c r="H18" s="22">
        <v>3</v>
      </c>
      <c r="I18" s="22">
        <v>3</v>
      </c>
      <c r="J18" s="22">
        <v>3</v>
      </c>
      <c r="K18" s="22">
        <v>5</v>
      </c>
      <c r="L18" s="22">
        <v>7</v>
      </c>
      <c r="M18" s="23">
        <f t="shared" ref="M18:M27" si="2">SUM(B18:L18)</f>
        <v>30.5</v>
      </c>
    </row>
    <row r="19" spans="1:13" x14ac:dyDescent="0.5">
      <c r="A19" s="21" t="s">
        <v>15</v>
      </c>
      <c r="B19" s="22">
        <v>0.5</v>
      </c>
      <c r="C19" s="22">
        <v>1</v>
      </c>
      <c r="D19" s="26">
        <v>1</v>
      </c>
      <c r="E19" s="22">
        <v>3</v>
      </c>
      <c r="F19" s="22">
        <v>3</v>
      </c>
      <c r="G19" s="22">
        <v>1</v>
      </c>
      <c r="H19" s="22">
        <v>3</v>
      </c>
      <c r="I19" s="22">
        <v>3</v>
      </c>
      <c r="J19" s="22">
        <v>3</v>
      </c>
      <c r="K19" s="22">
        <v>3</v>
      </c>
      <c r="L19" s="22">
        <v>3</v>
      </c>
      <c r="M19" s="23">
        <f t="shared" si="2"/>
        <v>24.5</v>
      </c>
    </row>
    <row r="20" spans="1:13" x14ac:dyDescent="0.5">
      <c r="A20" s="21" t="s">
        <v>16</v>
      </c>
      <c r="B20" s="22">
        <v>0.2</v>
      </c>
      <c r="C20" s="22">
        <v>0.33333333333333331</v>
      </c>
      <c r="D20" s="22">
        <v>0.33333333333333331</v>
      </c>
      <c r="E20" s="26">
        <v>1</v>
      </c>
      <c r="F20" s="22">
        <v>3</v>
      </c>
      <c r="G20" s="22">
        <v>3</v>
      </c>
      <c r="H20" s="22">
        <v>3</v>
      </c>
      <c r="I20" s="22">
        <v>5</v>
      </c>
      <c r="J20" s="22">
        <v>3</v>
      </c>
      <c r="K20" s="22">
        <v>5</v>
      </c>
      <c r="L20" s="22">
        <v>7</v>
      </c>
      <c r="M20" s="23">
        <f t="shared" si="2"/>
        <v>30.866666666666667</v>
      </c>
    </row>
    <row r="21" spans="1:13" x14ac:dyDescent="0.5">
      <c r="A21" s="21" t="s">
        <v>17</v>
      </c>
      <c r="B21" s="22">
        <v>0.2</v>
      </c>
      <c r="C21" s="22">
        <v>0.33333333333333331</v>
      </c>
      <c r="D21" s="22">
        <v>0.33333333333333331</v>
      </c>
      <c r="E21" s="22">
        <v>0.33333333333333331</v>
      </c>
      <c r="F21" s="26">
        <v>1</v>
      </c>
      <c r="G21" s="22">
        <v>3</v>
      </c>
      <c r="H21" s="22">
        <v>3</v>
      </c>
      <c r="I21" s="22">
        <v>1</v>
      </c>
      <c r="J21" s="22">
        <v>5</v>
      </c>
      <c r="K21" s="22">
        <v>5</v>
      </c>
      <c r="L21" s="22">
        <v>5</v>
      </c>
      <c r="M21" s="23">
        <f t="shared" si="2"/>
        <v>24.2</v>
      </c>
    </row>
    <row r="22" spans="1:13" x14ac:dyDescent="0.5">
      <c r="A22" s="21" t="s">
        <v>18</v>
      </c>
      <c r="B22" s="22">
        <v>0.2</v>
      </c>
      <c r="C22" s="22">
        <v>1</v>
      </c>
      <c r="D22" s="22">
        <v>1</v>
      </c>
      <c r="E22" s="22">
        <v>0.33333333333333331</v>
      </c>
      <c r="F22" s="22">
        <v>0.33333333333333331</v>
      </c>
      <c r="G22" s="26">
        <v>1</v>
      </c>
      <c r="H22" s="22">
        <v>3</v>
      </c>
      <c r="I22" s="22">
        <v>3</v>
      </c>
      <c r="J22" s="22">
        <v>3</v>
      </c>
      <c r="K22" s="22">
        <v>3</v>
      </c>
      <c r="L22" s="22">
        <v>3</v>
      </c>
      <c r="M22" s="23">
        <f t="shared" si="2"/>
        <v>18.866666666666667</v>
      </c>
    </row>
    <row r="23" spans="1:13" x14ac:dyDescent="0.5">
      <c r="A23" s="21" t="s">
        <v>19</v>
      </c>
      <c r="B23" s="22">
        <v>0.33333333333333331</v>
      </c>
      <c r="C23" s="22">
        <v>0.33333333333333331</v>
      </c>
      <c r="D23" s="22">
        <v>0.33333333333333331</v>
      </c>
      <c r="E23" s="22">
        <v>0.33333333333333331</v>
      </c>
      <c r="F23" s="22">
        <v>0.33333333333333331</v>
      </c>
      <c r="G23" s="22">
        <v>0.33333333333333331</v>
      </c>
      <c r="H23" s="26">
        <v>1</v>
      </c>
      <c r="I23" s="22">
        <v>3</v>
      </c>
      <c r="J23" s="22">
        <v>3</v>
      </c>
      <c r="K23" s="22">
        <v>3</v>
      </c>
      <c r="L23" s="22">
        <v>3</v>
      </c>
      <c r="M23" s="23">
        <f t="shared" si="2"/>
        <v>15</v>
      </c>
    </row>
    <row r="24" spans="1:13" x14ac:dyDescent="0.5">
      <c r="A24" s="21" t="s">
        <v>20</v>
      </c>
      <c r="B24" s="22">
        <v>0.2</v>
      </c>
      <c r="C24" s="22">
        <v>0.33333333333333331</v>
      </c>
      <c r="D24" s="22">
        <v>0.33333333333333331</v>
      </c>
      <c r="E24" s="22">
        <v>0.2</v>
      </c>
      <c r="F24" s="22">
        <v>1</v>
      </c>
      <c r="G24" s="22">
        <v>0.33333333333333331</v>
      </c>
      <c r="H24" s="22">
        <v>0.33333333333333331</v>
      </c>
      <c r="I24" s="26">
        <v>1</v>
      </c>
      <c r="J24" s="22">
        <v>3</v>
      </c>
      <c r="K24" s="22">
        <v>3</v>
      </c>
      <c r="L24" s="22">
        <v>3</v>
      </c>
      <c r="M24" s="23">
        <f t="shared" si="2"/>
        <v>12.733333333333334</v>
      </c>
    </row>
    <row r="25" spans="1:13" x14ac:dyDescent="0.5">
      <c r="A25" s="21" t="s">
        <v>21</v>
      </c>
      <c r="B25" s="22">
        <v>0.2</v>
      </c>
      <c r="C25" s="22">
        <v>0.33333333333333331</v>
      </c>
      <c r="D25" s="22">
        <v>0.33333333333333331</v>
      </c>
      <c r="E25" s="22">
        <v>0.33333333333333331</v>
      </c>
      <c r="F25" s="22">
        <v>0.2</v>
      </c>
      <c r="G25" s="22">
        <v>0.33333333333333331</v>
      </c>
      <c r="H25" s="22">
        <v>0.33333333333333331</v>
      </c>
      <c r="I25" s="22">
        <v>0.33333333333333331</v>
      </c>
      <c r="J25" s="26">
        <v>1</v>
      </c>
      <c r="K25" s="22">
        <v>3</v>
      </c>
      <c r="L25" s="22">
        <v>3</v>
      </c>
      <c r="M25" s="23">
        <f t="shared" si="2"/>
        <v>9.4</v>
      </c>
    </row>
    <row r="26" spans="1:13" x14ac:dyDescent="0.5">
      <c r="A26" s="21" t="s">
        <v>28</v>
      </c>
      <c r="B26" s="22">
        <v>0.2</v>
      </c>
      <c r="C26" s="22">
        <v>0.2</v>
      </c>
      <c r="D26" s="22">
        <v>0.33333333333333331</v>
      </c>
      <c r="E26" s="22">
        <v>0.2</v>
      </c>
      <c r="F26" s="22">
        <v>0.2</v>
      </c>
      <c r="G26" s="22">
        <v>0.33333333333333331</v>
      </c>
      <c r="H26" s="22">
        <v>0.33333333333333331</v>
      </c>
      <c r="I26" s="22">
        <v>0.33333333333333331</v>
      </c>
      <c r="J26" s="22">
        <v>0.33333333333333331</v>
      </c>
      <c r="K26" s="26">
        <v>1</v>
      </c>
      <c r="L26" s="22">
        <v>3</v>
      </c>
      <c r="M26" s="23">
        <f t="shared" si="2"/>
        <v>6.4666666666666668</v>
      </c>
    </row>
    <row r="27" spans="1:13" ht="16.149999999999999" thickBot="1" x14ac:dyDescent="0.55000000000000004">
      <c r="A27" s="21" t="s">
        <v>23</v>
      </c>
      <c r="B27" s="22">
        <v>0.14285714285714285</v>
      </c>
      <c r="C27" s="22">
        <v>0.14285714285714285</v>
      </c>
      <c r="D27" s="22">
        <v>0.33333333333333331</v>
      </c>
      <c r="E27" s="22">
        <v>0.14285714285714285</v>
      </c>
      <c r="F27" s="22">
        <v>0.2</v>
      </c>
      <c r="G27" s="22">
        <v>0.33333333333333331</v>
      </c>
      <c r="H27" s="22">
        <v>0.33333333333333331</v>
      </c>
      <c r="I27" s="22">
        <v>0.33333333333333331</v>
      </c>
      <c r="J27" s="22">
        <v>0.33333333333333331</v>
      </c>
      <c r="K27" s="22">
        <v>0.33333333333333331</v>
      </c>
      <c r="L27" s="26">
        <v>1</v>
      </c>
      <c r="M27" s="23">
        <f t="shared" si="2"/>
        <v>3.6285714285714286</v>
      </c>
    </row>
    <row r="28" spans="1:13" ht="16.149999999999999" thickBot="1" x14ac:dyDescent="0.55000000000000004">
      <c r="A28" s="19" t="s">
        <v>30</v>
      </c>
      <c r="B28" s="24">
        <f t="shared" ref="B28:L28" si="3">SUM(B17:B27)</f>
        <v>3.6761904761904773</v>
      </c>
      <c r="C28" s="24">
        <f t="shared" si="3"/>
        <v>7.0095238095238086</v>
      </c>
      <c r="D28" s="24">
        <f t="shared" si="3"/>
        <v>7.3333333333333313</v>
      </c>
      <c r="E28" s="24">
        <f t="shared" si="3"/>
        <v>13.876190476190477</v>
      </c>
      <c r="F28" s="24">
        <f t="shared" si="3"/>
        <v>17.266666666666666</v>
      </c>
      <c r="G28" s="24">
        <f t="shared" si="3"/>
        <v>15.66666666666667</v>
      </c>
      <c r="H28" s="24">
        <f t="shared" si="3"/>
        <v>20.333333333333329</v>
      </c>
      <c r="I28" s="24">
        <f t="shared" si="3"/>
        <v>24.999999999999996</v>
      </c>
      <c r="J28" s="24">
        <f t="shared" si="3"/>
        <v>29.666666666666664</v>
      </c>
      <c r="K28" s="24">
        <f t="shared" si="3"/>
        <v>36.333333333333336</v>
      </c>
      <c r="L28" s="24">
        <f t="shared" si="3"/>
        <v>45</v>
      </c>
      <c r="M28" s="25"/>
    </row>
    <row r="30" spans="1:13" ht="16.149999999999999" thickBot="1" x14ac:dyDescent="0.55000000000000004"/>
    <row r="31" spans="1:13" ht="16.149999999999999" thickBot="1" x14ac:dyDescent="0.55000000000000004">
      <c r="A31" s="27" t="s">
        <v>31</v>
      </c>
      <c r="B31" s="28" t="s">
        <v>13</v>
      </c>
      <c r="C31" s="20" t="s">
        <v>14</v>
      </c>
      <c r="D31" s="20" t="s">
        <v>15</v>
      </c>
      <c r="E31" s="20" t="s">
        <v>16</v>
      </c>
      <c r="F31" s="20" t="s">
        <v>17</v>
      </c>
      <c r="G31" s="20" t="s">
        <v>18</v>
      </c>
      <c r="H31" s="20" t="s">
        <v>19</v>
      </c>
      <c r="I31" s="20" t="s">
        <v>20</v>
      </c>
      <c r="J31" s="20" t="s">
        <v>21</v>
      </c>
      <c r="K31" s="20" t="s">
        <v>22</v>
      </c>
      <c r="L31" s="20" t="s">
        <v>23</v>
      </c>
      <c r="M31" s="19" t="s">
        <v>32</v>
      </c>
    </row>
    <row r="32" spans="1:13" ht="63" customHeight="1" x14ac:dyDescent="0.5">
      <c r="B32" s="29">
        <f>B17*C17*D17*E17*F17*G17*H17*I17*J17*K17*L17</f>
        <v>1312500</v>
      </c>
      <c r="C32">
        <f>B18*C18*D18*E18*F18*G18*H18*I18*J18*K18*L18</f>
        <v>4252.5</v>
      </c>
      <c r="D32">
        <f>B19*C19*D19*E19*F19*G19*H19*I19*J19*K19*L19</f>
        <v>1093.5</v>
      </c>
      <c r="E32">
        <f>B20*C20*D20*E20*F20*G20*H20*I20*J20*K20*L20</f>
        <v>314.99999999999989</v>
      </c>
      <c r="F32">
        <f>B21*C21*D21*E21*F21*G21*H21*I21*J21*K21*L21</f>
        <v>8.3333333333333321</v>
      </c>
      <c r="G32">
        <f>B22*C22*D22*E22*F22*G22*H22*I22*J22*K22*L22</f>
        <v>5.3999999999999986</v>
      </c>
      <c r="H32">
        <f>B23*C23*D23*E23*F23*G23*H23*I23*J23*K23*L23</f>
        <v>0.11111111111111106</v>
      </c>
      <c r="I32">
        <f>B24*C24*D24*E24*F24*G24*H24*I24*J24*K24*L24</f>
        <v>1.3333333333333331E-2</v>
      </c>
      <c r="J32">
        <f>B25*C25*D25*E25*F25*G25*H25*I25*J25*K25*L25</f>
        <v>4.9382716049382706E-4</v>
      </c>
      <c r="K32">
        <f>B26*C26*D26*E26*F26*G26*H26*I26*J26*K26*L26</f>
        <v>1.9753086419753087E-5</v>
      </c>
      <c r="L32">
        <f>B27*C27*D27*E27*F27*G27*H27*I27*J27*K27*L27</f>
        <v>7.9984962826988479E-7</v>
      </c>
      <c r="M32" s="30">
        <f>SUM(B32:L32)</f>
        <v>1318174.8582921578</v>
      </c>
    </row>
    <row r="33" spans="1:13" ht="60" customHeight="1" x14ac:dyDescent="0.5">
      <c r="B33" s="29">
        <f t="shared" ref="B33:L33" si="4">B32^(1/11)</f>
        <v>3.5990745829748021</v>
      </c>
      <c r="C33">
        <f t="shared" si="4"/>
        <v>2.137355467943749</v>
      </c>
      <c r="D33">
        <f t="shared" si="4"/>
        <v>1.889105678150157</v>
      </c>
      <c r="E33">
        <f t="shared" si="4"/>
        <v>1.687015765797744</v>
      </c>
      <c r="F33">
        <f t="shared" si="4"/>
        <v>1.212581102877472</v>
      </c>
      <c r="G33">
        <f t="shared" si="4"/>
        <v>1.1656851150799323</v>
      </c>
      <c r="H33">
        <f t="shared" si="4"/>
        <v>0.8189373540396242</v>
      </c>
      <c r="I33">
        <f t="shared" si="4"/>
        <v>0.67536707614548364</v>
      </c>
      <c r="J33">
        <f t="shared" si="4"/>
        <v>0.50051362756996698</v>
      </c>
      <c r="K33">
        <f t="shared" si="4"/>
        <v>0.37353426897780606</v>
      </c>
      <c r="L33">
        <f t="shared" si="4"/>
        <v>0.27907956127170264</v>
      </c>
      <c r="M33" s="30">
        <f>SUM(B33:L33)</f>
        <v>14.338249600828442</v>
      </c>
    </row>
    <row r="34" spans="1:13" ht="63" customHeight="1" thickBot="1" x14ac:dyDescent="0.55000000000000004">
      <c r="B34" s="31">
        <f>B33/M$33</f>
        <v>0.25101213071132844</v>
      </c>
      <c r="C34" s="32">
        <f>C33/M33</f>
        <v>0.14906669415353571</v>
      </c>
      <c r="D34" s="32">
        <f>D33/M33</f>
        <v>0.13175287993598656</v>
      </c>
      <c r="E34" s="32">
        <f>E33/M33</f>
        <v>0.11765841806103521</v>
      </c>
      <c r="F34" s="32">
        <f>F33/M33</f>
        <v>8.4569674586178978E-2</v>
      </c>
      <c r="G34" s="32">
        <f>G33/M33</f>
        <v>8.1298983316107201E-2</v>
      </c>
      <c r="H34" s="32">
        <f>H33/M33</f>
        <v>5.7115573855842712E-2</v>
      </c>
      <c r="I34" s="32">
        <f>I33/M33</f>
        <v>4.7102477286102062E-2</v>
      </c>
      <c r="J34" s="32">
        <f>J33/M33</f>
        <v>3.4907582271482294E-2</v>
      </c>
      <c r="K34" s="32">
        <f>K33/M33</f>
        <v>2.6051594816442855E-2</v>
      </c>
      <c r="L34" s="32">
        <f>L33/M33</f>
        <v>1.9463991005957786E-2</v>
      </c>
      <c r="M34" s="33">
        <f>SUM(B34:L34)</f>
        <v>0.99999999999999978</v>
      </c>
    </row>
    <row r="35" spans="1:13" ht="16.149999999999999" thickBot="1" x14ac:dyDescent="0.55000000000000004">
      <c r="A35" s="34" t="s">
        <v>33</v>
      </c>
      <c r="B35" s="35">
        <v>0.25</v>
      </c>
      <c r="C35" s="36">
        <v>0.15</v>
      </c>
      <c r="D35" s="36">
        <v>0.13</v>
      </c>
      <c r="E35" s="36">
        <v>0.12</v>
      </c>
      <c r="F35" s="36">
        <v>0.08</v>
      </c>
      <c r="G35" s="36">
        <v>0.08</v>
      </c>
      <c r="H35" s="36">
        <v>0.06</v>
      </c>
      <c r="I35" s="36">
        <v>0.05</v>
      </c>
      <c r="J35" s="36">
        <v>0.03</v>
      </c>
      <c r="K35" s="36">
        <v>0.03</v>
      </c>
      <c r="L35" s="36">
        <v>0.02</v>
      </c>
      <c r="M35" s="37">
        <v>1</v>
      </c>
    </row>
    <row r="37" spans="1:13" ht="16.149999999999999" thickBot="1" x14ac:dyDescent="0.55000000000000004"/>
    <row r="38" spans="1:13" ht="48" thickBot="1" x14ac:dyDescent="0.8">
      <c r="A38" s="38" t="s">
        <v>12</v>
      </c>
      <c r="B38" s="39" t="s">
        <v>34</v>
      </c>
      <c r="C38" s="40" t="s">
        <v>35</v>
      </c>
      <c r="D38" s="41"/>
    </row>
    <row r="39" spans="1:13" x14ac:dyDescent="0.5">
      <c r="A39" s="42" t="s">
        <v>13</v>
      </c>
      <c r="B39" s="43">
        <f>B34</f>
        <v>0.25101213071132844</v>
      </c>
      <c r="C39" s="44" cm="1">
        <f t="array" ref="C39:C49">MMULT(B17:L27,B39:B49)</f>
        <v>3.0781895891863487</v>
      </c>
      <c r="D39" s="47">
        <f t="shared" ref="D39:D49" si="5">C39/B39</f>
        <v>12.263110872224578</v>
      </c>
    </row>
    <row r="40" spans="1:13" x14ac:dyDescent="0.5">
      <c r="A40" s="48" t="s">
        <v>14</v>
      </c>
      <c r="B40" s="49">
        <f>C34</f>
        <v>0.14906669415353571</v>
      </c>
      <c r="C40" s="45">
        <v>1.7781917120671362</v>
      </c>
      <c r="D40" s="50">
        <f t="shared" si="5"/>
        <v>11.928833078136384</v>
      </c>
    </row>
    <row r="41" spans="1:13" x14ac:dyDescent="0.5">
      <c r="A41" s="48" t="s">
        <v>15</v>
      </c>
      <c r="B41" s="49">
        <f>D34</f>
        <v>0.13175287993598656</v>
      </c>
      <c r="C41" s="45">
        <v>1.6482325584104194</v>
      </c>
      <c r="D41" s="50">
        <f t="shared" si="5"/>
        <v>12.510030590687881</v>
      </c>
    </row>
    <row r="42" spans="1:13" x14ac:dyDescent="0.5">
      <c r="A42" s="48" t="s">
        <v>16</v>
      </c>
      <c r="B42" s="49">
        <f>E34</f>
        <v>0.11765841806103521</v>
      </c>
      <c r="C42" s="45">
        <v>1.537161108543071</v>
      </c>
      <c r="D42" s="50">
        <f t="shared" si="5"/>
        <v>13.064607988743058</v>
      </c>
    </row>
    <row r="43" spans="1:13" x14ac:dyDescent="0.5">
      <c r="A43" s="48" t="s">
        <v>17</v>
      </c>
      <c r="B43" s="49">
        <f>F34</f>
        <v>8.4569674586178978E-2</v>
      </c>
      <c r="C43" s="45">
        <v>1.1320600873833302</v>
      </c>
      <c r="D43" s="50">
        <f t="shared" si="5"/>
        <v>13.386123251896018</v>
      </c>
    </row>
    <row r="44" spans="1:13" x14ac:dyDescent="0.5">
      <c r="A44" s="48" t="s">
        <v>18</v>
      </c>
      <c r="B44" s="49">
        <f>G34</f>
        <v>8.1298983316107201E-2</v>
      </c>
      <c r="C44" s="45">
        <v>1.0336540054711163</v>
      </c>
      <c r="D44" s="50">
        <f t="shared" si="5"/>
        <v>12.714230403743876</v>
      </c>
    </row>
    <row r="45" spans="1:13" x14ac:dyDescent="0.5">
      <c r="A45" s="48" t="s">
        <v>19</v>
      </c>
      <c r="B45" s="49">
        <f>H34</f>
        <v>5.7115573855842712E-2</v>
      </c>
      <c r="C45" s="45">
        <v>0.71147877025052164</v>
      </c>
      <c r="D45" s="50">
        <f t="shared" si="5"/>
        <v>12.456826084707892</v>
      </c>
    </row>
    <row r="46" spans="1:13" x14ac:dyDescent="0.5">
      <c r="A46" s="48" t="s">
        <v>20</v>
      </c>
      <c r="B46" s="49">
        <f>I34</f>
        <v>4.7102477286102062E-2</v>
      </c>
      <c r="C46" s="45">
        <v>0.58642047632889327</v>
      </c>
      <c r="D46" s="50">
        <f t="shared" si="5"/>
        <v>12.449886080661006</v>
      </c>
    </row>
    <row r="47" spans="1:13" x14ac:dyDescent="0.5">
      <c r="A47" s="48" t="s">
        <v>21</v>
      </c>
      <c r="B47" s="49">
        <f>J34</f>
        <v>3.4907582271482294E-2</v>
      </c>
      <c r="C47" s="45">
        <v>0.43323570966772218</v>
      </c>
      <c r="D47" s="50">
        <f t="shared" si="5"/>
        <v>12.410934286378623</v>
      </c>
    </row>
    <row r="48" spans="1:13" x14ac:dyDescent="0.5">
      <c r="A48" s="48" t="s">
        <v>28</v>
      </c>
      <c r="B48" s="49">
        <f>K34</f>
        <v>2.6051594816442855E-2</v>
      </c>
      <c r="C48" s="45">
        <v>0.32229745022523887</v>
      </c>
      <c r="D48" s="50">
        <f t="shared" si="5"/>
        <v>12.371505564097596</v>
      </c>
    </row>
    <row r="49" spans="1:4" ht="16.149999999999999" thickBot="1" x14ac:dyDescent="0.55000000000000004">
      <c r="A49" s="51" t="s">
        <v>23</v>
      </c>
      <c r="B49" s="52">
        <f>L34</f>
        <v>1.9463991005957786E-2</v>
      </c>
      <c r="C49" s="46">
        <v>0.2364167530256433</v>
      </c>
      <c r="D49" s="53">
        <f t="shared" si="5"/>
        <v>12.14636571468194</v>
      </c>
    </row>
    <row r="50" spans="1:4" ht="16.149999999999999" thickBot="1" x14ac:dyDescent="0.55000000000000004">
      <c r="A50" s="54" t="s">
        <v>36</v>
      </c>
      <c r="B50" s="55">
        <f>SUM(B39:B49)</f>
        <v>0.99999999999999978</v>
      </c>
      <c r="C50" s="56">
        <f>SUM(C39:C49)</f>
        <v>12.497338220559444</v>
      </c>
      <c r="D50" s="57">
        <f>SUM(D39:D49)</f>
        <v>137.70245391595884</v>
      </c>
    </row>
    <row r="51" spans="1:4" ht="21" customHeight="1" x14ac:dyDescent="0.5">
      <c r="A51" s="61"/>
      <c r="B51" s="62"/>
      <c r="C51" s="62"/>
      <c r="D51" s="58">
        <f>D50/11</f>
        <v>12.518404901450804</v>
      </c>
    </row>
    <row r="52" spans="1:4" x14ac:dyDescent="0.5">
      <c r="A52" s="63" t="s">
        <v>37</v>
      </c>
      <c r="B52" s="64"/>
      <c r="C52" s="64"/>
      <c r="D52" s="59">
        <f>(D51-11)/(11-1)</f>
        <v>0.15184049014508041</v>
      </c>
    </row>
    <row r="53" spans="1:4" x14ac:dyDescent="0.5">
      <c r="A53" s="65" t="s">
        <v>38</v>
      </c>
      <c r="B53" s="66"/>
      <c r="C53" s="66"/>
      <c r="D53" s="59">
        <v>1.51</v>
      </c>
    </row>
    <row r="54" spans="1:4" ht="16.149999999999999" thickBot="1" x14ac:dyDescent="0.55000000000000004">
      <c r="A54" s="67" t="s">
        <v>39</v>
      </c>
      <c r="B54" s="68"/>
      <c r="C54" s="68"/>
      <c r="D54" s="60">
        <f>D52/D53</f>
        <v>0.10055661599011947</v>
      </c>
    </row>
  </sheetData>
  <mergeCells count="4">
    <mergeCell ref="A51:C51"/>
    <mergeCell ref="A52:C52"/>
    <mergeCell ref="A53:C53"/>
    <mergeCell ref="A54:C5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APH Calculation &amp; Weights</vt:lpstr>
      <vt:lpstr>Model Validation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Afuye, Gbenga</cp:lastModifiedBy>
  <dcterms:created xsi:type="dcterms:W3CDTF">2023-08-14T05:15:44Z</dcterms:created>
  <dcterms:modified xsi:type="dcterms:W3CDTF">2024-07-23T01:58:41Z</dcterms:modified>
</cp:coreProperties>
</file>