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cranfield-my.sharepoint.com/personal/paul_chaibva_cranfield_ac_uk/Documents/PHD OBJECTIVE 1 Systematic Review (Roots)/"/>
    </mc:Choice>
  </mc:AlternateContent>
  <xr:revisionPtr revIDLastSave="105" documentId="8_{F6061A12-B853-4E81-A6F5-B967DBC56FC0}" xr6:coauthVersionLast="47" xr6:coauthVersionMax="47" xr10:uidLastSave="{F0B91BAF-E472-4A3D-A103-A61AF96D0901}"/>
  <bookViews>
    <workbookView xWindow="-110" yWindow="-110" windowWidth="19420" windowHeight="11620" xr2:uid="{00000000-000D-0000-FFFF-FFFF00000000}"/>
  </bookViews>
  <sheets>
    <sheet name="Abstract screened" sheetId="1" r:id="rId1"/>
    <sheet name="Full text screened" sheetId="2" r:id="rId2"/>
    <sheet name="Data Figures" sheetId="3" r:id="rId3"/>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 i="1" l="1"/>
  <c r="H7" i="1"/>
  <c r="H8" i="1"/>
  <c r="H9" i="1"/>
  <c r="H10" i="1"/>
  <c r="H11" i="1"/>
  <c r="H12" i="1"/>
  <c r="H13" i="1"/>
  <c r="H14" i="1"/>
  <c r="H15" i="1"/>
  <c r="H16" i="1"/>
  <c r="H17" i="1"/>
  <c r="H18" i="1"/>
  <c r="H19" i="1"/>
  <c r="H20" i="1"/>
  <c r="H21" i="1"/>
  <c r="H22" i="1"/>
  <c r="H23" i="1"/>
  <c r="H24" i="1"/>
  <c r="H25" i="1"/>
  <c r="H26" i="1"/>
  <c r="H27" i="1"/>
  <c r="H28" i="1"/>
  <c r="H29" i="1"/>
  <c r="H31" i="1"/>
  <c r="H32" i="1"/>
  <c r="H34" i="1"/>
  <c r="H35" i="1"/>
  <c r="H36" i="1"/>
  <c r="H37" i="1"/>
  <c r="H38" i="1"/>
  <c r="H39" i="1"/>
  <c r="H40" i="1"/>
  <c r="H41" i="1"/>
  <c r="H42" i="1"/>
  <c r="H43" i="1"/>
  <c r="H45" i="1"/>
  <c r="H46" i="1"/>
  <c r="H47" i="1"/>
  <c r="H48" i="1"/>
  <c r="H49" i="1"/>
  <c r="H50" i="1"/>
  <c r="H51" i="1"/>
  <c r="H52" i="1"/>
  <c r="H53" i="1"/>
  <c r="H54" i="1"/>
  <c r="H55" i="1"/>
  <c r="H56" i="1"/>
  <c r="H57" i="1"/>
  <c r="H58" i="1"/>
  <c r="H59" i="1"/>
  <c r="H60" i="1"/>
  <c r="H61" i="1"/>
  <c r="H62" i="1"/>
  <c r="H63" i="1"/>
  <c r="H64" i="1"/>
  <c r="H65" i="1"/>
  <c r="H66" i="1"/>
  <c r="H67" i="1"/>
  <c r="H68"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2" i="1"/>
  <c r="H193" i="1"/>
  <c r="H194" i="1"/>
  <c r="H195" i="1"/>
  <c r="H196" i="1"/>
  <c r="H197"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25" i="1"/>
  <c r="H226" i="1"/>
  <c r="H227" i="1"/>
  <c r="H228" i="1"/>
  <c r="H229" i="1"/>
  <c r="H230" i="1"/>
  <c r="H231" i="1"/>
  <c r="H232" i="1"/>
  <c r="H233" i="1"/>
  <c r="H234" i="1"/>
  <c r="H235" i="1"/>
  <c r="H236" i="1"/>
  <c r="H237" i="1"/>
  <c r="H238" i="1"/>
  <c r="H239" i="1"/>
  <c r="H240" i="1"/>
  <c r="H241" i="1"/>
  <c r="H243" i="1"/>
  <c r="H244" i="1"/>
  <c r="H245" i="1"/>
  <c r="H246" i="1"/>
  <c r="H247" i="1"/>
  <c r="H248" i="1"/>
  <c r="H249" i="1"/>
  <c r="H250" i="1"/>
  <c r="H251" i="1"/>
  <c r="H252" i="1"/>
  <c r="H253" i="1"/>
  <c r="H254" i="1"/>
  <c r="H255" i="1"/>
  <c r="H256" i="1"/>
  <c r="H257" i="1"/>
  <c r="H259" i="1"/>
  <c r="H260" i="1"/>
  <c r="H261" i="1"/>
  <c r="H262" i="1"/>
  <c r="H263" i="1"/>
  <c r="H264" i="1"/>
  <c r="H265" i="1"/>
  <c r="H266" i="1"/>
  <c r="H267" i="1"/>
  <c r="H268" i="1"/>
  <c r="H269" i="1"/>
  <c r="H270" i="1"/>
  <c r="H271" i="1"/>
  <c r="H272" i="1"/>
  <c r="H273" i="1"/>
  <c r="H274" i="1"/>
  <c r="H275" i="1"/>
  <c r="H276" i="1"/>
  <c r="H277" i="1"/>
  <c r="H278" i="1"/>
  <c r="H279" i="1"/>
  <c r="H280" i="1"/>
  <c r="H281" i="1"/>
  <c r="H282" i="1"/>
  <c r="H283" i="1"/>
  <c r="H284" i="1"/>
  <c r="H285" i="1"/>
  <c r="H286" i="1"/>
  <c r="H287" i="1"/>
  <c r="H288" i="1"/>
</calcChain>
</file>

<file path=xl/sharedStrings.xml><?xml version="1.0" encoding="utf-8"?>
<sst xmlns="http://schemas.openxmlformats.org/spreadsheetml/2006/main" count="3950" uniqueCount="2655">
  <si>
    <t>Authors</t>
  </si>
  <si>
    <t>Author Full Names</t>
  </si>
  <si>
    <t>Article Title</t>
  </si>
  <si>
    <t>Source Title</t>
  </si>
  <si>
    <t>Document Type</t>
  </si>
  <si>
    <t>Author Keywords</t>
  </si>
  <si>
    <t>Keywords Plus</t>
  </si>
  <si>
    <t>Abstract</t>
  </si>
  <si>
    <t>Times Cited, All Databases</t>
  </si>
  <si>
    <t>Publication Year</t>
  </si>
  <si>
    <t>DOI</t>
  </si>
  <si>
    <t>DOI Link</t>
  </si>
  <si>
    <t>Pan, YP; Ren, L; Huo, JX; Xiang, X; Meng, DH; Wang, YY; Yu, C; Liu, YY; Suo, JY; Huang, YM</t>
  </si>
  <si>
    <t/>
  </si>
  <si>
    <t>Pan, Yingping; Ren, Liang; Huo, Jiaxuan; Xiang, Xiang; Meng, Dehui; Wang, Yuanyuan; Yu, Cheng; Liu, Yiyao; Suo, Jingyao; Huang, Yongmei</t>
  </si>
  <si>
    <t>Soil geochemistry prevails over root functional traits in controlling soil organic carbon fractions of the alpine meadow on the Qinghai-Tibet Plateau, China</t>
  </si>
  <si>
    <t>CATENA</t>
  </si>
  <si>
    <t>Article</t>
  </si>
  <si>
    <t>Parent material; Mineral-associated organic carbon; Particulate organic carbon; Hot-water extractable carbon; Root morphological traits; Root chemical traits</t>
  </si>
  <si>
    <t>PARENT MATERIAL; MATTER; STABILIZATION; STORAGE; FOREST; STOCKS; DECOMPOSITION; COMMUNITIES; DIVERSITY; STABILITY</t>
  </si>
  <si>
    <t>Alpine meadow occupies similar to 46.7 % of the grassland area and stores more than 60 % of the soil organic carbon (SOC) in the Qinghai-Tibet Plateau, with 3.19 Pg C in the top 30 cm. Parent material can highly influence SOC stocks via various mineral components with divergent adsorption abilities. However, previous studies mainly concentrated on the relation between SOC and parent material in temperate and tropical forest ecosystems, evidences from different environments are needed to gain a holistic understanding. In this study, we explored how the functional distinct SOC fractions (the particulate (POC), mineral-associated (MAOC), and hot-water extractable carbon (HWEOC)) vary among four types of parent materials (monzonitic granite (MG), slate (SL), muscovite schist (SH), and diorite (DI)) by measurements from 16 sites on the Qinghai-Tibet Plateau. We also assessed the plant and geochemical factors in controlling the divergent SOC fractions. We found that MAOC and HWEOC vary strongly, while POC remain stable among parent materials due to sufficient plant input and slow decompositions rate. Moreover, our results revealed that geochemical factors exert dominant controls on each SOC fraction, with soil pH and texture showing a significant influence. Soils developed from the SL displayed the highest MAOC and HWEOC compared with that formed on the other three parent materials due to finer soil texture as well as relative high multivalent Ca and Mg. Furthermore, root traits increased its control on SOC fractions in relatively deeper soil depth (10-30 cm). Taken together, these results provided evidence of the key role of parent material in controlling the divergent SOC fractions in the less weathered alpine regions, emphasizing that parent material and soil geochemistry should be adequately considered in the biogeochemical and Earth system models.</t>
  </si>
  <si>
    <t>10.1016/j.catena.2024.107814</t>
  </si>
  <si>
    <t>Xu, SX; Shi, XZ; Wang, MY; Zhao, YC</t>
  </si>
  <si>
    <t>Xu, Shengxiang; Shi, Xuezheng; Wang, Meiyan; Zhao, Yongcun</t>
  </si>
  <si>
    <t>Effects of Subsetting by Parent Materials on Prediction of Soil Organic Matter Content in a Hilly Area Using Vis-NIR Spectroscopy</t>
  </si>
  <si>
    <t>PLOS ONE</t>
  </si>
  <si>
    <t>INFRARED REFLECTANCE SPECTROSCOPY; LEAST-SQUARE REGRESSION; CHEMICAL-PROPERTIES; CARBON FRACTIONS; FIELD-SCALE; QUALITY; CALIBRATION; PERFORMANCE; COMPONENTS; LIBRARY</t>
  </si>
  <si>
    <t>Assessment and monitoring of soil organic matter (SOM) quality are important for understanding SOM dynamics and developing management practices that will enhance and maintain the productivity of agricultural soils. Visible and near-infrared (Vis-NIR) diffuse reflectance spectroscopy (350-2500 nm) has received increasing attention over the recent decades as a promising technique for SOM analysis. While heterogeneity of sample sets is one critical factor that complicates the prediction of soil properties from Vis-NIR spectra, a spectral library representing the local soil diversity needs to be constructed. The study area, covering a surface of 927 km(2) and located in Yujiang County of Jiangsu Province, is characterized by a hilly area with different soil parent materials (e.g., red sandstone, shale, Quaternary red clay, and river alluvium). In total, 232 topsoil (0-20 cm) samples were collected for SOM analysis and scanned with a Vis-NIR spectrometer in the laboratory. Reflectance data were related to surface SOM content by means of a partial least square regression (PLSR) method and several data pre-processing techniques, such as first and second derivatives with a smoothing filter. The performance of the PLSR model was tested under different combinations of calibration/validation sets (global and local calibrations stratified according to parent materials). The results showed that the models based on the global calibrations can only make approximate predictions for SOM content (RMSE (root mean squared error) = 4.23-4.69 g kg(-1); R-2 (coefficient of determination) = 0.80-0.84; RPD (ratio of standard deviation to RMSE) = 2.19-2.44; RPIQ (ratio of performance to inter-quartile distance) = 2.88-3.08). Under the local calibrations, the individual PLSR models for each parent material improved SOM predictions (RMSE = 2.55-3.49 g kg(-1); R-2 = 0.87-0.93; RPD = 2.67-3.12; RPIQ = 3.15-4.02). Among the four different parent materials, the largest R-2 and the smallest RMSE were observed for the shale soils, which had the lowest coefficient of variation (CV) values for clay (18.95%), free iron oxides (15.93%), and pH (1.04%). This demonstrates the importance of a practical subsetting strategy for the continued improvement of SOM prediction with Vis-NIR spectroscopy.</t>
  </si>
  <si>
    <t>10.1371/journal.pone.0151536</t>
  </si>
  <si>
    <t>Angst, G; Messinger, J; Greiner, M; Häusler, W; Hertel, D; Kirfel, K; Kögel-Knabner, I; Leuschner, C; Rethemeyer, J; Mueller, CW</t>
  </si>
  <si>
    <t>Angst, Gerrit; Messinger, Johanna; Greiner, Maria; Haeusler, Werner; Hertel, Dietrich; Kirfel, Kristina; Koegel-Knabner, Ingrid; Leuschner, Christoph; Rethemeyer, Janet; Mueller, Carsten W.</t>
  </si>
  <si>
    <t>Soil organic carbon stocks in topsoil and subsoil controlled by parent material, carbon input in the rhizosphere, and microbial-derived compounds</t>
  </si>
  <si>
    <t>SOIL BIOLOGY &amp; BIOCHEMISTRY</t>
  </si>
  <si>
    <t>Fagus sylvatica L.; C-14; Physical fractionation; Amino sugars; C-13 NMR</t>
  </si>
  <si>
    <t>FINE-ROOT BIOMASS; STATE C-13 NMR; CHEMICAL-COMPOSITION; FAGUS-SYLVATICA; MATTER STORAGE; PHYLLOSILICATE MINERALOGY; PRECIPITATION GRADIENT; VERTICAL-DISTRIBUTION; LITTER DECOMPOSITION; TEMPERATE SOILS</t>
  </si>
  <si>
    <t>Despite a large body of studies investigating soil organic carbon (SOC) stocks and potential influencing factors, the impact of contrasting parent material, particularly in the subsoil, has received little attention. To reveal potential effects varying parent materials exert on SOC stocks, we investigated chemical (C-14 content and overall chemical composition via C-13 NMR spectroscopy) and plant/microbial related parameters (root mass, amino sugars) of bulk soil and soil organic matter fractions from topsoil, subsoil, and rhizosphere soil at three European beech stands (Fagus sylvatica L.) only differing in parent material (Tertiary sand, Quaternary loess, and Tertiary basalt). The results suggest that the clay fraction, its amount being largely dependent on the respective parent material, took a central role in shaping differences in SOC stocks among the investigated sites by affecting soil organic matter stabilization via organo-mineral association and aggregation. This fraction was particularly relevant in the subsoil, where it accounted for up to 80% of the bulk soil SOC stocks that decreased with decreasing amounts of the clay fraction (basalt &gt; loess &gt; sand site). Determining the soil's nutrient composition, parent material likely also indirectly affected SOC stocks by changing rhizosphere traits (such as fine root density or mortality) and by attracting root growth (and thus organic matter inputs) to subsoil with higher nutrient contents, where in situ root inputs in the form of rhizodeposits were likely the prime source of plant-derived SOC. However, root inputs also contributed in large part to topsoil SOC stocks and were associated with higher abundance of microbial compounds (amino sugars), whose relative importance increased with increasing soil depth. Independent of soil depth and site, amino sugars and the amount of the clay fraction, combined with parameters related to the input of organic matter (root mass and amount of the particulate organic matter fraction) explained more than 90% of the variability in SOC stocks, indicating a key role of these measures in impacting SOC stocks. Because parent material directly or indirectly influenced these parameters, we demonstrate the necessity to consider differences in parent material when estimating and predicting SOC stocks.</t>
  </si>
  <si>
    <t>10.1016/j.soilbio.2018.03.026</t>
  </si>
  <si>
    <t>ROUTSON, RC; WILDUNG, RE; GARLAND, TR</t>
  </si>
  <si>
    <t>MINERAL WEATHERING IN AN ARID WATERSHED CONTAINING SOIL DEVELOPED FROM MIXED BASALTIC-FELSIC PARENT MATERIALS</t>
  </si>
  <si>
    <t>SOIL SCIENCE</t>
  </si>
  <si>
    <t>Mineral weathering was studied on a 71 ha, arid watershed comprised of soil developed from mixed basaltic-felsic parent material. The composition of spring water draining the watershed was used to derive a weathering scheme for the principal soil minerals. The composition of the perennial spring water draining the arid watershed exhibited a high Mg concentration and low Na:Ca ratio. These appeared to be controlled by pyroxene and basaltic plagioclase weathering processes, respectively, and were relatively unaffected by felsic mineral weathering processes. The mean partial pressure of CO2 that served as a source of acid for weathering in the arid watershed system was greater than that of the atmosphere. This likely resulted from the respiration of soil organisms and plant roots. Thus, respiration may ultimately control the weathering dynamics in such a system. A theoretical reconstitution of primary rock-forming minerals in the arid watershed from spring water and soil clay mineral compositions demonstrated that soluble SiO2 resulted from the weathering of plagioclase, pyroxene and biotite, and not from abundant quartz. Fe and Al were largely retained in solid phases within the watershed. Weathering reactions were relatively rapid and probably occurred largely within the soil profile, as indicated by a high soil pH in the B-horizons and soil parent material.</t>
  </si>
  <si>
    <t>10.1097/00010694-197711000-00007</t>
  </si>
  <si>
    <t>Zhang, YY; Wu, W; Liu, HB</t>
  </si>
  <si>
    <t>Zhang, Yun-Yi; Wu, Wei; Liu, Hongbin</t>
  </si>
  <si>
    <t>Factors affecting variations of soil pH in different horizons in hilly regions</t>
  </si>
  <si>
    <t>ORGANIC-CARBON; ENVIRONMENTAL VARIABLES; SPATIAL-DISTRIBUTION; PREDICTION; FOREST; CLASSIFICATION; VARIABILITY; MECHANISMS; GRASSLANDS; SYSTEMS</t>
  </si>
  <si>
    <t>Soil pH is a key factor that controls soil nutrient availability, soil microbial activities, and crop growth and development. However, studies on the soil pH variations of cultivated lands in different horizons at the regional scale remain limited. In this work, 348 soil samples were collected from three soil horizons (A, B, and C) at 120 sites over the hilly region of Chongqing, southwestern China. Six topographic indicators, four climate parameters, and parent material were considered. Classification and regression trees (CARTs) were applied to investigate the relationships between soil pH and the variables in the A, B, and C horizons. Model performances were evaluated by root mean square error (RMSE), relative root mean square error (RRMSE), and coefficient of determination (R-2). Results showed that soil pH increased obviously from the A to C horizons. Soil pH was predicted well by the forcing factors with the CART models in all horizons. RMSE, RRMSE, and R-2 varied between 0.37 and 0.435, between 5.93 and 7.23%, and between 0.71 and 0.80, respectively. The relative importance of the studied variables to soil pH differed with the horizons. Annual temperature range (ATR), terrain wetness index (TWI), and Melton ruggedness number were critical factors that controlled soil pH variability in the A horizon. Parent material, precipitation of warmest quarter (PWQ), ATR, and TWI were important variables in the B horizon. Parent material, PWQ, ATR, and precipitation were key factors in the C horizon. The results are expected to provide valuable information for designing appropriate measurements for agricultural practices and preventing soil acidification.</t>
  </si>
  <si>
    <t>10.1371/journal.pone.0218563</t>
  </si>
  <si>
    <t>RYAN, PJ</t>
  </si>
  <si>
    <t>CHARACTERIZATION OF SOIL AND PRODUCTIVITY OF PINUS-RADIATA (D DON) IN NEW-SOUTH-WALES .2. PEDOGENESIS ON A RANGE OF PARENT MATERIALS</t>
  </si>
  <si>
    <t>AUSTRALIAN JOURNAL OF SOIL RESEARCH</t>
  </si>
  <si>
    <t>Soil profile descriptions were made at a series of 11-year-old unfertilized Pinus radiata stands in the Lithgow district of New South Wales. Catenas within three soil parent materials were selected to compare variation in soil physical and morphological properties with growth of P. radiata. These parent materials were a Silurian siltstone, a Permian conglomerate and a Silurian-Devonian rhyolite. Basal area growth of the P. radiata stands increased down catenas on the Silurian siltstone as soil depth to a root impeding layer increased. Plateau soils on the Permian conglomerate had hardsetting surfaces and high gravel contents, and were associated with very poor pine growth. By way of contrast, lower slope, colluvial gradational earths were deep, fine-textured soils and supported more productive pine stands. The Silurian-Devonian rhyolite parent material produced highly leached soils, commonly with conspicuously bleached A2 horizons and poor sandy textures of surface soil. Both physical and chemical features of the rhyolite interacted with pedological processes to affect adversely soil physical conditions and trace element availability, in particular boron. The poorer P. radiata growth on lower or concave slope in comparison with upper slope position was a result of increased soil leaching and horizon differentiation. This pattern contrasted with improved pine growth on the deeper soils on lower slopes on the two sedimentary parent materials. These case studies emphasize the importance of geology and pedological process when evaluating the applicability of specific soil physical factors to site classification of P. radiata plantations.</t>
  </si>
  <si>
    <t>10.1071/SR9860103</t>
  </si>
  <si>
    <t>Bustillo, MA; Plet, C; Alonso-Zarza, AM</t>
  </si>
  <si>
    <t>Angeles Bustillo, M.; Plet, Chloe; Alonso-Zarza, Ana M.</t>
  </si>
  <si>
    <t>ROOT CALCRETES AND URANIUM-BEARING SILCRETES AT SEDIMENTARY DISCONTINUITLES IN THE MIOCENE OF THE MADRID BASIN (TOLEDO, SPAIN)</t>
  </si>
  <si>
    <t>JOURNAL OF SEDIMENTARY RESEARCH</t>
  </si>
  <si>
    <t>NEEDLE-FIBER CALCITE; GROUNDWATER SILICIFICATION; INTERGRADE DURICRUSTS; DIAGENESIS; KALAHARI; BOTSWANA; ORIGIN; SILICA; CLASSIFICATION; CHALCEDONY</t>
  </si>
  <si>
    <t>This paper reports a detailed study of the calcrete and silcrete proffies in the Miocene detrital deposits in the western area of Madrid, at the boundary of two main sedimentary units. The aims of this work were to better understand the pedogenic and diagenetic environments in which these profiles formed and to determine the cause(s) of their enrichment in uranium. Calcrete and silcrete duricrusts are characteristic features of closed continental basins in semiarid climates; this paper discusses the significance of duricrusts as indicators of important change in such basins. The detailed macromorphological, micromorphological, and geochemical study of three duricrust profiles revealed the sequence of pedogenic, vadose, and groundwater processes responsible for their formation. During the rust stage of their development, carbonate laminae formed a white grill-like structure within the detrital parent materials. The microstructure and macrostructure of the carbonate, which includes alveolar septal structures and needle-fiber calcite, indicates the important role of roots and their associated microorganisms in calcrete formation. Early silicification occurred in the pedogenic-vadose environment affecting the detrital parent material, roots, and calcretes, forming an early silcrete defined by opaline glaebules and silica rhizoliths. The detailed preservation of the cells in the silicified roots denotes the early replacement of root organic matter. The green or green-yellowish fluorescence of the silicified root structures under short-wavelength UV shows their preferential enrichment in uranium. Calcitization and silicification coexisted in the pedogenic vadose environment, leading to several reversible replacements of calcite and silica. Later, the rise of the water table promoted silicification under phreatic conditions, as indicated by the good preservation of the texture of the detrital host rocks and calcretes. Other silcrete textures, such as ovoidal opaline accumulations, intraclasts produced by autobrecchification, and vadose silica cements, indicate later vadose environments, and consequently variations in the water table. The geochemical features of the calcretes and silcretes (major, minor, and rare earth elements) were inherited from their parent materials. The rare-earth-element patterns of some silcretes show them to have a positive Ce anomaly, suggesting that oxidizing conditions reigned during their formation. The good correlation between silica and uranium suggests that the silica phases acquired uranium through the direct silicification of roots that had fixed uranium from organic matter. This study shows that cakrete-silcrete duricrusts provide detailed information regarding the processes occurring in semiarid continental basins. In the studied basin, roots played a key role in both the development of the duricrust profiles and their enrichment in uranium. These duricrusts provide important information for understanding the overall stratigraphy of the studied basin and its large-scale sequential evolution.</t>
  </si>
  <si>
    <t>10.2110/jsr.2013.85</t>
  </si>
  <si>
    <t>Naylor, S; Letsinger, SL; Ficklin, DL; Ellett, KM; Olyphant, GA</t>
  </si>
  <si>
    <t>Naylor, S.; Letsinger, S. L.; Ficklin, D. L.; Ellett, K. M.; Olyphant, G. A.</t>
  </si>
  <si>
    <t>A hydropedological approach to quantifying groundwater recharge in various glacial settings of the mid-continental USA</t>
  </si>
  <si>
    <t>HYDROLOGICAL PROCESSES</t>
  </si>
  <si>
    <t>vadose zone; HYDRUS; groundwater recharge; glacial sediments; soil parent materials and horizons</t>
  </si>
  <si>
    <t>SOIL HYDRAULIC PARAMETERS; RUNOFF GENERATION; CONDUCTIVITY; WATER; SENSITIVITY; FRACTURES; CATCHMENT; POROSITY; TILLS</t>
  </si>
  <si>
    <t>Data from six monitoring stations were combined with a soil-water dynamics model (HYDRUS 1D) to achieve physically-based estimates of shallow water-table recharge in representative hydropedological settings of the glaciated midwestern U.S.A. Calibration involved inverse modeling that yielded optimized hydraulic parameters. Root mean square errors for modeled versus measured soil moisture contents were generally within 3% for all soil layers at the six study sites. The optimized models also accurately simulated recharge values that corresponded to observed water-table fluctuations. Optimized parameter values were consistent with estimates from a pedotransfer function, lab analyses, and field experiments. Forward modeling indicated that shallow water-table recharge in mid-continent glacial settings is approximately 35% of precipitation, but interannual and monthly variability is significant. Soil parent materials and horizon characteristics influence recharge primarily through their control on K-s with clay-rich till parent materials producing values as low as 16% and coarse-grained outwash parent materials producing values as high as 58% of precipitation. During the three-year study period, distinct seasonality of recharge was observed with most recharge occurring in the winter (seasonal mean of all sites was 66% of precipitation) and lesser but interannually stable amounts in the spring (44%), summer (13%), and autumn (16%). This research underscores the importance of incorporating pedological information into models of soil-water dynamics and groundwater recharge. (C) 2015 The Authors. Hydrological Processes published by John Wiley &amp; Sons Ltd.</t>
  </si>
  <si>
    <t>10.1002/hyp.10718</t>
  </si>
  <si>
    <t>Bukombe, B; Bauters, M; Boeckx, P; Cizungu, LN; Cooper, M; Fiener, P; Kidinda, LK; Makelele, I; Muhindo, DI; Rewald, B; Verheyen, K; Doetterl, S</t>
  </si>
  <si>
    <t>Bukombe, Benjamin; Bauters, Marijn; Boeckx, Pascal; Cizungu, Landry Ntaboba; Cooper, Matthew; Fiener, Peter; Kidinda, Laurent Kidinda; Makelele, Isaac; Muhindo, Daniel Iragi; Rewald, Boris; Verheyen, Kris; Doetterl, Sebastian</t>
  </si>
  <si>
    <t>Soil geochemistry - and not topography - as a major driver of carbon allocation, stocks, and dynamics in forests and soils of African tropical montane ecosystems</t>
  </si>
  <si>
    <t>NEW PHYTOLOGIST</t>
  </si>
  <si>
    <t>African tropical forests; carbon allocation; carbon dynamics; net primary productivity; root; shoot ratio; soil fertility; soil geochemistry</t>
  </si>
  <si>
    <t>EARTH SYSTEM MODELS; ORGANIC-CARBON; HABITAT ASSOCIATIONS; NUTRIENT LIMITATION; PHYSICAL-PROPERTIES; WOOD DENSITY; RAIN-FOREST; TRADE-OFFS; BIOMASS; PRODUCTIVITY</t>
  </si>
  <si>
    <t>The lack of field-based data in the tropics limits our mechanistic understanding of the drivers of net primary productivity (NPP) and allocation. Specifically, the role of local edaphic factors - such as soil parent material and topography controlling soil fertility as well as water and nutrient fluxes - remains unclear and introduces substantial uncertainty in understanding net ecosystem productivity and carbon (C) stocks. Using a combination of vegetation growth monitoring and soil geochemical properties, we found that soil fertility parameters reflecting the local parent material are the main drivers of NPP and C allocation patterns in tropical montane forests, resulting in significant differences in below- to aboveground biomass components across geochemical (soil) regions. Topography did not constrain the variability in C allocation and NPP. Soil organic C stocks showed no relation to C input in tropical forests. Instead, plant C input seemingly exceeded the maximum potential of these soils to stabilize C. We conclude that, even after many millennia of weathering and the presence of deeply developed soils, above- and belowground C allocation in tropical forests, as well as soil C stocks, vary substantially due to the geochemical properties that soils inherit from parent material.</t>
  </si>
  <si>
    <t>10.1111/nph.18469</t>
  </si>
  <si>
    <t>Peng, Y; Knadel, M; Gislum, R; Deng, F; Norgaard, T; de Jonge, LW; Moldrup, P; Greve, MH</t>
  </si>
  <si>
    <t>Peng, Yi; Knadel, Maria; Gislum, Rene; Deng, Fan; Norgaard, Trine; de Jonge, Lis Wollesen; Moldrup, Per; Greve, Mogens Humlekrog</t>
  </si>
  <si>
    <t>Predicting soil organic carbon at field scale using a national soil spectral library</t>
  </si>
  <si>
    <t>JOURNAL OF NEAR INFRARED SPECTROSCOPY</t>
  </si>
  <si>
    <t>soil organic carbon; near Infrared spectroscopy; spectral library; partial least square regression</t>
  </si>
  <si>
    <t>DIFFUSE-REFLECTANCE SPECTROSCOPY; PRINCIPAL COMPONENT; LEAST-SQUARES; NITROGEN; NIRS; CALIBRATIONS; REGRESSION; CLAY</t>
  </si>
  <si>
    <t>Visible and near infrared diffuse reflectance (vis-NIR) spectroscopy is a low-cost, efficient and accurate soil analysis technique and is thus becoming increasingly popular. Soil spectral libraries are commonly constructed as the basis for estimating soil texture and properties. In this study, partial least squares regression was used to develop models to predict the soil organic carbon (SOC) content of 35 soil samples from one field using (lithe Danish soil spectral library 12688 samples), (ii) a spiked spectral library (a combination of 30 samples selected from the local area and the spectral library, 2718 samples) and (iii) three sub-sets selected from the spectral library. In an attempt to improve prediction accuracy, sub-sets of the soil spectral Library were made using three different sample selection methods: those geographically closest 184 samples), those with the same landscape and parent material 196 samples) and those with the most alike spectra to spectra from the field investigation 1100 samples). These sub-sets were used to develop three calibration models and in predictions of SOC content. The results showed that the geographically closest model, which used the fewest number of samples, gave the lowest root mean square error of prediction (RMSEP) of 0.19% and the highest ratio of performance to deviation (RPD) of 3.7, followed by the spiked library, same parent material, the spectral library and the most alike spectra. The spiked library model also gave a low RMSEP value of 0.19% and high RPD value of 3.7% and performed markedly better than the model without spiking, despite using 30 samples for library spiking. The accuracy of the model developed using a sub-set from a spectral library was highly dependent on geographical location, soil parent material and landscape.</t>
  </si>
  <si>
    <t>10.1255/jnirs.1053</t>
  </si>
  <si>
    <t>Bronnikova, MA; Gerasimova, MI; Konoplianikova, YV; Gurkova, EA; Chernousenko, GI; Golubtsov, VA; Efimov, OE</t>
  </si>
  <si>
    <t>Bronnikova, M. A.; Gerasimova, M., I; Konoplianikova, Yu, V; Gurkova, E. A.; Chernousenko, G., I; Golubtsov, V. A.; Efimov, O. E.</t>
  </si>
  <si>
    <t>Cryoaridic Soils as a Genetic Type in the Russian Soil Classification System: Geography, Morphology, Diagnostics</t>
  </si>
  <si>
    <t>EURASIAN SOIL SCIENCE</t>
  </si>
  <si>
    <t>cryoxerophytic steppes; climatic niche; cryohumus diagnostic horizon; root detritus; coatings; processes and subtypes; Skeletic Someric Kastanozems (Cambic?); Eutric Skeletic Cambisol (Protocalcic); Skeletic Cambic Calcisol (Yermic)</t>
  </si>
  <si>
    <t>CHESTNUT SOILS; LANDSCAPE; FEATURES; HORIZONS; HUMUS</t>
  </si>
  <si>
    <t>Cryoaridic soils were proposed to be identified as an individual genetic soil type by Vladimir Volkovintser in the 1970s. Volkovintser argued that the specific properties of these soils are in good agreement with the soil-forming factors: ultracontinental climate, cryoxerophytic steppe or tundra-steppe vegetation, dry permafrost, and skeletal parent material. In cryoaridic soils, the properties of chestnut and pale soils are combined, but their individual features are due to the specific cryohumus AK horizon and secondary carbonates dominated by pendants. Cryoaridic soils were not included in the soviet soil classification system of 1977; in the Russian soil classification system, the type of cryoaridic soils with the AK-BPL-BCA-Cca horizons is included in the order of pale-metamorphic soils with the pale-metamorphic BPL horizon as diagnostic for all soil types of this order. However, our field research, analysis of publications, and the study of soil in the Central Soil Museum give us grounds to verify diagnostic criteria, to change the profile type formula of cryoaridic soils, and to review their taxonomic position in the classification system. We argue that the BPL diagnostic horizon should be replaced by the diagnostic property (p1), which means that cryoaridic soils should be transferred into another order, presumably, the order of humus carbonate-accumulative soils. Some additional subtypes are proposed. On highly skeletal shallow parent materials, cryohumus soils belonging to the order of organo-accumulative soils are developed.</t>
  </si>
  <si>
    <t>10.1134/S1064229322030036</t>
  </si>
  <si>
    <t>Rao, TS; Rao, SRK; Reddy, GM</t>
  </si>
  <si>
    <t>Rao, T. Srinivasa; Rao, S. R. Koteswara; Reddy, G. Madhusudhan</t>
  </si>
  <si>
    <t>Friction stir welding of thick section Al-Zn-Mg-Cu aluminum alloy</t>
  </si>
  <si>
    <t>MATERIALWISSENSCHAFT UND WERKSTOFFTECHNIK</t>
  </si>
  <si>
    <t>Thick section aluminum alloy; Friction stir welding; Mechanical properties; Microstructures; Dissolution of precipitates</t>
  </si>
  <si>
    <t>MICROSTRUCTURE EVOLUTION; MECHANICAL-PROPERTIES; PLATES</t>
  </si>
  <si>
    <t>Friction stir butt welding of 25mm thick AA7075-T651 plates has been investigated. Careful process parameter selection resulted in single pass, full-penetration defect free welds. The weld nugget exhibits a significant grain refinement while facing the dissolution of strengthening precipitates. Microhardness survey gives a W-shaped profile with lower hardness values recorded in the thermo-mechanically-affected zone. Tensile fractures occur, again, in the thermo-mechanically-affected zone, where minimum hardness occurred. The friction stir welds demonstrate an excellent root bend performance while falling behind base material in face bend test. The welds also displayed outstanding impact toughness compared to that of parent material. It is concluded that defect free single pass friction stir welds can be successfully made on 25mm thick AA7075-T651 plates.</t>
  </si>
  <si>
    <t>10.1002/mawe.201700098</t>
  </si>
  <si>
    <t>Bullen, T; Chadwick, O</t>
  </si>
  <si>
    <t>Bullen, Thomas; Chadwick, Oliver</t>
  </si>
  <si>
    <t>Ca, Sr and Ba stable isotopes reveal the fate of soil nutrients along a tropical climosequence in Hawaii</t>
  </si>
  <si>
    <t>CHEMICAL GEOLOGY</t>
  </si>
  <si>
    <t>Calcium isotopes; Strontium isotopes; Barium isotopes; Nutrient biolifting; Soil climosequence; Soil exchangeable fraction; Andisols</t>
  </si>
  <si>
    <t>STRONTIUM ISOTOPE; CALCIUM ISOTOPES; KOHALA VOLCANO; SANTA-CRUZ; FRACTIONATION; BARIUM; PLANTS; CONSTRAINTS; CLIMATE; IMPACT</t>
  </si>
  <si>
    <t>Nutrient biolifting is an important pedogenic process in which plant roots obtain inorganic nutrients such as phosphorus (P) and calcium (Ca) from minerals at depth and concentrate those nutrients at the surface. Here we use soil chemistry and stable isotopes of the alkaline earth elements Ca, strontium (Sr) and barium (Ba) to test the hypothesis that biolifting of P has been an important pedogenic process across a soil climosequence developed on volcanic deposits at Kohala Mountain, Hawaii. The geochemical linkage between these elements is revealed as generally positive site-specific relationships in soil mass gains and losses, particularly for P, Ba and Ca, using the ratio of immobile elements titanium and niobium (Ti/Nb) to link individual soil samples to a restricted compositional range of the chemically and isotopically diverse volcanic parent materials. At sites where P is enriched in surface soils relative to abundances in deeper soils, the isotope compositions of exchangeable Ca, Sr and Ba in the shallowest soil horizons (&lt; 10 cm depth) are lighter than those of the volcanic parent materials and trend toward those of plants growing on fresh volcanic deposits. In contrast the isotope composition of exchangeable Ba in deeper soil horizons (&gt;10 cm depth) at those sites is consistently heavier than the volcanic parent materials. The isotope compositions of exchangeable Ca and Sr trend toward heavier compositions with depth more gradually, reflecting increasing leakiness from these soils in the order Ba &lt; Sr</t>
  </si>
  <si>
    <t>10.1016/j.chemgeo.2015.12.008</t>
  </si>
  <si>
    <t>Pang, YJ; He, J; Niu, X; Song, TJ; Fu, L; Liu, K; Bi, ER</t>
  </si>
  <si>
    <t>Pang, Yajie; He, Jin; Niu, Xue; Song, Tiejun; Fu, Lei; Liu, Kai; Bi, Erping</t>
  </si>
  <si>
    <t>Selenium distribution in cultivated Argosols and Gleyosols of dry and paddy lands: A case study in Sanjiang Plain, Northeast China</t>
  </si>
  <si>
    <t>SCIENCE OF THE TOTAL ENVIRONMENT</t>
  </si>
  <si>
    <t>Selenium distribution; Argosols; Gleyosols; Dry land; Paddy land</t>
  </si>
  <si>
    <t>ORGANIC-MATTER; SOIL SELENIUM; SPECIATION; SE; BIOAVAILABILITY; AREA; FRACTIONATION; GEOCHEMISTRY; ACCUMULATION; ENVIRONMENT</t>
  </si>
  <si>
    <t>Distribution pattern of selenium (Se) fractions in soil could influence Se content in crops and thereby intake of Se in human body. In order to investigate the effects of soil types and farming conditions on Se distribution in small-scaled cultivated land developed under the same conditions of climate, topography and parent materials, two types of soils (i.e., Argosols and Gleyosols) from paddy and dry lands in the Sanjiang Plain of Northeast China were selected. Total Se (T-Se) content in Argosols was influenced by organic carbon (Org C) content and pH of bulk topsoil. In Gleyosols, it was mainly affected by Org C content in dry land and pH in paddy land, respectively. In rice root associ-ated topsoil, organic matter associated Se (OM-Se) accounted for 70% of T-Se. Compared with pH (median 6.10) and OM weakly bound Se (OW-Se) (0.14 +/- 0.04 mg kg(-1)) of Argosols, the higher pH (median 6.77) resulted in less OW-Se (0.10 +/- 0.04 mg kg(-1)) of Gleyosols. Vertical distribution of Se in borehole cores within the depth of 0-900 cm was mainly affected by the soil type. Se accumulated mainly within 0-150 cm depth (horizon A, E and B) in Argosols and above 40 cm depth (horizon H), existing prominently as OM strongly bound Se (OS-Se), in Gleyosols. Within the depth of 0-150 cm, various Se fractions for both soils were probably controlled by reductive fixation and complex-ation of Org C; In the alkaline paddy land, DOM-complexed Se was the main composition of A-Se. The findings of this study could help in understanding the mechanisms of Se distribution and enrichment in soils developed under different formation processes and farming conditions.</t>
  </si>
  <si>
    <t>10.1016/j.scitotenv.2022.155528</t>
  </si>
  <si>
    <t>Enloe, HA; Quideau, SA; Graham, RC; Sillett, SC; Oh, SW; Wasylishen, RE</t>
  </si>
  <si>
    <t>Enloe, Heather A.; Quideau, Sylvie A.; Graham, Robert C.; Sillett, Stephen C.; Oh, S. -W.; Wasylishen, R. E.</t>
  </si>
  <si>
    <t>Soil Organic Matter Processes in Old-Growth Redwood Forest Canopies</t>
  </si>
  <si>
    <t>SOIL SCIENCE SOCIETY OF AMERICA JOURNAL</t>
  </si>
  <si>
    <t>NUCLEAR-MAGNETIC-RESONANCE; LEAF-LITTER DECOMPOSITION; C-13 NMR-SPECTROSCOPY; EXTRACTABLE LIPIDS; CROSS-POLARIZATION; INITIAL CHEMISTRY; BRITISH-COLUMBIA; ISOTOPE RATIOS; NITROGEN; CARBON</t>
  </si>
  <si>
    <t>Organic soils up to I in thick cover tree surfaces within the canopies of old-growth redwood [Sequoia sempervirens (D. Don) Endl] forests 50 in or more above the ground. Very little is known about litter quality and litter decomposition processes within these canopies. A combination of solid-state cross-polarization magic-angle spinning C-13 nuclear magnetic resonance (NMR) spectroscopy, natural C-13 and N-15 isotopic analyses, and proximate analyses were used to gain insight into soil organic matter accumulation and decay processes within two arboreal soils. Arboreal soil, redwood, and Fern (Polypodium scouleri Hook. &amp; Grev) litter as well as epiphyte roots were analyzed. Proximate analyses showed that the arboreal soil parent materials contained a high concentration of the acid residue friction (i.e., Klason lignin), from 379 g kg(-1) for fern rhizomes tip to 652 g kg(-1) for redwood bark litter. This high concentration of acid residue fraction in the soil parent materials probably promotes organic matter accumulation within the tree crown. Results from C-13 NMR spectroscopy analyses indicated a preferential decomposition of carbohydrates and an accumulation of alkyl structures from the redwood and fern litter to the &lt;2-mm soil materials and from the Oi to the Oa horizons in both soils. On the other hand, there was no consistent variation in terms of C/N ratios and stable isotope composition along the depth gradient, suggesting, that organic matter in these soils has undergone limited microbial processing but instead reflects the selective preservation of recalcitrant litter moieties.</t>
  </si>
  <si>
    <t>10.2136/sssaj2009.0031</t>
  </si>
  <si>
    <t>BRIMHALL, GH; LEWIS, CJ; FORD, C; BRATT, J; TAYLOR, G; WARIN, O</t>
  </si>
  <si>
    <t>QUANTITATIVE GEOCHEMICAL APPROACH TO PEDOGENESIS - IMPORTANCE OF PARENT MATERIAL REDUCTION, VOLUMETRIC EXPANSION, AND EOLIAN INFLUX IN LATERITIZATION</t>
  </si>
  <si>
    <t>GEODERMA</t>
  </si>
  <si>
    <t>Article; Proceedings Paper</t>
  </si>
  <si>
    <t>METAL ENRICHMENT; ATACAMA DESERT; NORTHERN CHILE; LA-ESCONDIDA; DUST; BAUXITES</t>
  </si>
  <si>
    <t>Using mass balance techniques we test the prevalent view that laterite genesis is dominated by in situ residual enrichment during chemical weathering of bedrock. Through calculation of net mass fluxes through the laterite soils in Mali, West Africa, we show that residual enrichment by removal of mobile elements with a corresponding increase in bulk porosity and decrease in bulk density, contributes only a very minor fraction of the enrichment of Al, Fe, Si and Au. Instead, we demonstrate that the abundance of these elements is due to the influx and accumulation by selective retention of chemically mature detritus of local and foreign origin clearly evident in micromorphological infilling features. At the same sample depths that accumulation reaches extreme values, we show that volumetric expansion in excess of 200% has occurred locally. We infer that these spatially coincidental zones of mass influx of rock-forming metals Fe, Al, Si, and also Au with dilational hyperstrains result from a mutually reinforcing, mechanical interaction between material influx and the effects of subsurface deformational processes such as shrink-swell cycles and root growth and decay. We propose that with progressive infilling of available connected voids by illuvial microsedimentary deposits of insoluble resistate and neoformed minerals, the capacity for the combined skeleton and plasma to remain isovulumetric is exceeded. We speculate that the resultant space problem is relieved by upwards expansion towards the overlying free surface. Continued translocation and void infilling occur and are limited to the depth where the size of translocational particles is smaller than that of the connected voids. Consequently, progressive hyperstrains accumulate above this critical depth by the long-term influence of a proposed translocational wedge of chemically-resistant minerals against which numerous generations of plant roots have exerted stresses. Eclectic surficial contaminants involved are continuously derived from above leaving no indication of a relict source region within the present soil profile from which they might have been extracted. Instead, the source region is largely the existing regolith column itself which releases local material and in addition, is supplemented by deposition of colluvial detritus shed nearby by escarpment retreat and from contributions by foreign eolian sources. The regolith undergoes progressive reduction by wind deflation, erosion. local dissolution and reprecipitation. This open-system in situ fractionation process may be characteristic of tectonically-stable continental weathering in general where the relative stability of the landscape contributes to the accession, superficial recycling and retention of resistant minerals by interrelated mechanical, chemical and biological mechanisms. Residual enrichment in lateritic weathering profiles which has an increasingly-eclectic grain character near its top is then best viewed as only the first step of in situ modification of parent material. As such. residual enrichment dominates only the basal saprolitic portions of laterites but higher up is subordinate too the accumulated effects of translocation and accumulation of mineral detritus within voids. Lithostructure is progressively destroyed by bioturbation, mixing and expansion. The migration of surficial detritus into the ocean basins is thereby delayed and widespread cumulative lateritic soils become the long-term repositories of an aged continental residuum. Gold is one mineral which is highly concentrated in the zone of lateritic weathering above mineralized Precambrian volcano-sedimentary greenstone protoliths and this surficial enrichment is of considerable economic importance. It appears that because of its small particle size and unusually high grain density, gold particles contained in the parent material are effectively enriched mechanically during regolith reduction as a captive constituent in the laterite column and are selectively separated from gangue constituents which are physically or chemically carried away by eolian and fluviatile regolith reduction and in solution in groundwater discharge.</t>
  </si>
  <si>
    <t>10.1016/0016-7061(91)90066-3</t>
  </si>
  <si>
    <t>Huang, CC; Hou, QY; Yang, ZF; Yu, T; You, YH; Wu, ZL</t>
  </si>
  <si>
    <t>Huang, Changchen; Hou, Qingye; Yang, Zhongfang; Yu, Tao; You, Yuanhang; Wu, Zhiliang</t>
  </si>
  <si>
    <t>Comprehensive exploration on transfer and human health risk of potential toxic element in soil-rice system from the Pearl River Delta</t>
  </si>
  <si>
    <t>LAND DEGRADATION &amp; DEVELOPMENT</t>
  </si>
  <si>
    <t>health risk assessment; Pearl River Delta; potential toxic element; soil-rice system; transfer factor</t>
  </si>
  <si>
    <t>HEAVY-METALS; ACCUMULATION; CADMIUM; GROWTH; AMENDMENTS; MECHANISM; COPPER; LEAD; AREA</t>
  </si>
  <si>
    <t>The transfers of potential toxic elements (PTEs) from root soil to rice grains and its driving factors are of major worldwide concern. And it is still not clear whether the parent material has influence on the transfers of PTEs in soil. Thus, the aim of this study is to investigate the transfers of PTEs in soil-rice system from different parent materials area, identify its driving factors and evaluate human health risk. 157 sets of root soil and rice grains samples collected from the areas with quaternary sediments, acidic magmatic rocks and terrigenous clastic rocks in the Pearl River Delta, China. Pearson correlation analysis, discriminant analysis, redundancy analysis, path analysis and human health risk model were utilized for data processing and analysis. The results reveal that parent materials play a primary role affecting the transfers of PTEs in soil-rice system, and its influence on transfers of PTEs is achieved by governing physicochemical properties of soil. And physicochemical parameters like MgO, SiO2, Al2O3, TFe2O3, and organic matter (OM) exerted significant influence on transfers of PTEs. The influences of some physicochemical parameters on the transfers of PTEs are most significantly in the area of quaternary sediments. The values of the total non-carcinogenic and the total carcinogenic risks for children and adults caused by rice consumption are much higher than the corresponding risk limits, and the main contributing elements are Pb, As, and As, Cd, respectively. The human health risks caused by rice consumption are greatest in the area with quaternary sediments.</t>
  </si>
  <si>
    <t>10.1002/ldr.5112</t>
  </si>
  <si>
    <t>Varelides, C; Varelides, Y; Kritikos, T</t>
  </si>
  <si>
    <t>Effect of mechanical site preparation and fertilisation on early growth and survival of a black pine plantation in northern Greece</t>
  </si>
  <si>
    <t>NEW FORESTS</t>
  </si>
  <si>
    <t>fertilisation; Pinus nigra; plantation establishment; soil cultivation</t>
  </si>
  <si>
    <t>Pine plantations on selected sites in the extensive zone of degraded oak coppice of northern Greece are deemed necessary for increasing wood production in the area and suitable site preparation may accelerate early tree growth. Seven site preparation treatments including raking (R), with sub-soiling (RS), disc harrowing (RD), tine ploughing (RT) and their combinations (RSD), (RDT) and (RSDT) were compared for the establishment of black pine (Pinus nigra Arn) in an oak coppice site, of conglomerate parent material at Anthrakia, northern Greece. The randomised blocks trial of three replications and 110 trees per treatment, half of which were fertilised with 150 g NPK per plant, was assessed at the age of 15 years for diameter, dominant tree height and survival. There was no significant difference between the treatments in any of the traits examined, nor did the fertilisation had any effect. Only the fertiliser x treatment interaction was found significant at p &lt; 0.001 for dominant height, accounting for 37% of the observed variation in this trait. The lack of response to site preparation treatments may be attributed to the hard Bt3 clay horizon, extending beyond cultivation depth (50 cm), that prevents the roots penetration into deeper moist soil layers. The F x T interaction, where the combination of (RSDT) treatment and fertiliser was found to accelerate tree height growth in relation to the same treatment without fertiliser, indicates that thorough soil cultivation is needed for fertilisation to be effective in such sites.</t>
  </si>
  <si>
    <t>10.1007/s11056-004-0760-0</t>
  </si>
  <si>
    <t>PARFITT, RL; SAIGUSA, M; EDEN, DN</t>
  </si>
  <si>
    <t>SOIL DEVELOPMENT PROCESSES IN AN AQUALF OCHREPT SEQUENCE FROM LOESS WITH ADMIXTURES OF TEPHRA, NEW-ZEALAND</t>
  </si>
  <si>
    <t>JOURNAL OF SOIL SCIENCE</t>
  </si>
  <si>
    <t>The properties of contrasting soils occurring under a 1050-1600 mm rainfall gradient are described. The soils range, with increasing rainfall, from Typic Fragiaqualfs to Andic Dystrochrepts. Sand mineralogy of these soils indicates that they have formed in essentially similar parent materials consisting largely of quartzo-feldspathic loess with admixtures of rhyolitic and andesitic tephra. The Fragiaqualfs have high bulk density, impeded drainage in winter, degraded chlorite, argillic horizons, halloysite and vermiculite. The Dystrochrepts have lower bulk density, free drainage, ferrihydrite, allophane, humus-(Al,Fe) complexes and no argillic horizons. An hypothesis to explain differences between these soil groups proposes that the dense horizons in the Fragiaqualfs arise largely from hydraulic suctions exerted by roots during periods of high summer water deficits. The consequent loss of porosity leads to impeded drainage in winter causing gleying and enhanced clay formation. In the Dystrochrepts the summer deficits are lower, consequently the soils have lower bulk densities and remain free draining.</t>
  </si>
  <si>
    <t>10.1111/j.1365-2389.1984.tb00620.x</t>
  </si>
  <si>
    <t>Wilson, MJ</t>
  </si>
  <si>
    <t>Weathering of the primary rock-forming minerals: processes, products and rates</t>
  </si>
  <si>
    <t>CLAY MINERALS</t>
  </si>
  <si>
    <t>Review</t>
  </si>
  <si>
    <t>weathering; olivine; pyroxene; amphibole; feldspar; biotite; muscovite; chlorite; soil; saprolite</t>
  </si>
  <si>
    <t>TRANSMISSION ELECTRON-MICROSCOPE; X-RAY PHOTOELECTRON; INTERSTRATIFIED CHLORITE-VERMICULITE; VIRGINIA PIEDMONT SOILS; FLUIDIZED-BED REACTOR; DISSOLUTION KINETICS; ORGANIC-ACIDS; FELDSPAR DISSOLUTION; ROOM-TEMPERATURE; PLAGIOCLASE DISSOLUTION</t>
  </si>
  <si>
    <t>This paper describes the ways in which the major rock-forming primary minerals (olivine, pyroxenes, amphiboles, feldspars, micas and chlorites) break down during weathering, the products that develop during this breakdown and the rates at which this breakdown occurs. The perspective chosen to illustrate this vast topic is that of the residual soil weathering profile. Different physical and chemical conditions characterize the various parts of such a profile. Thus, in the slightly weathered rock at the base of the profile, mineral weathering will take place in microfissures and narrow solution channels and the capillary water in such spatially restricted volumes may be expected to be close to equilibrium with the primary mineral. In these circumstances, the weathering product formed may be closely related to the primary mineral both compositionally and structurally. The saprolite higher up in the weathering profile may or may not retain the fabric and structure of the original parent rock, but in either case the close relationship observed between primary mineral and weathering product in the slightly weathered rock may be lost. This part of the profile will usually be affected by freely flowing drainage waters, the composition of which will be far from equilibrium with specific primary minerals. Weathering products which do form are likely to reflect the interaction between bulk water and bulk parent material. In the soil profile, the situation will be further complicated by organic ligands derived from decomposing organic matter or from the direct activities of soil microbes or plant roots. Thus, biological weathering will assume a much greater significance in this part of the profile compared with the mainly inorganic processes dominating in the saprolite and the slightly weathered rock. The general nature of any particular weathering profile will reflect the interactions between climate, topography, parent material, soil biota and time and superimposed upon this complexity, when considering how individual primary minerals break down in detail, will be factors related to the nature of the mineral itself. Particularly important in this respect is the inherent susceptibility of the mineral to weathering, which is related to overall chemical composition and structure, as well as the distribution and density of defects, dislocations and exsolution features, which often control the progress of the weathering reaction.</t>
  </si>
  <si>
    <t>10.1180/0009855043930133</t>
  </si>
  <si>
    <t>Ashley, GM; Driese, SG</t>
  </si>
  <si>
    <t>Paleopedology and papleohydrology of a volcaniclastic paleosol interval: Implications for Early Pleistocene stratigraphy and paleoclimate record, Olduvai Gorge, Tanzania</t>
  </si>
  <si>
    <t>TROPICAL AFRICA; PEDOGENESIS</t>
  </si>
  <si>
    <t>A cumulative red paleosol interval developed on volcaniclastic parent material under semiarid conditions in Olduvai Gorge, Tanzania, It contains a complex history of pedogenesis that was affected by: (1) episodic pyroclastic and debris fan processes and (2) episodic expansions and contractions of an adjacent alkaline lake and the associated fluctuations in the water table. The paleosol interval is 130-320 cm thick, represents similar to 25 ka of the similar to 50 kyr duration of lowermost Bed II, and is defined by early Pleistocene (similar to 1.75 Ma) Tuffs IF and IIA, The paleosol interval records a paleocatena related to both landscape and drainage-the slope position on a pyroclastic fan relative to an alkaline lake, the proximity to freshwater wetlands, and the position of water table. Biogenic paleosol structures include grass and sedge root traces, zeolite rhizocretions, and soil fauna (termite and ant) traces, Abundant pedogenic features sensitive to soil moisture conditions, including redoximorphic mottles in the paleosol matrix, Fe oxide glaebules, grain and pore coatings, illuviated clay grain and pore coatings, and vadose siliciclastic and zeolite crystal silt, record episodic water-table fluctuations. The geochemistry of whole-rock samples distinguishes two parent materials (early low Ti/Zr, weathered volcaniclastic sediment; and late high Ti/Zr, tuffaceous sediment), which represent two distinct pedogenic phases. The Lower Paleosol developed at both sites, whereas the Upper Paleosol developed only at the upslope site. Mass-balance calculations indicate greater weathering, higher Eh and pH, and greater zeolite precipitation at the upslope site than at the downslope site. These relationships are compatible with the upslope site having had a lower overall water table and better-drained conditions than the downslope site, which had a higher water table and poorly drained conditions. The Lower Paleosol provides evidence of a fluctuating water table consistent with a wetter climate followed by a prolonged arid period, The Upper Paleosol began to form after a return to wetter conditions and ended under arid conditions. The position of the Olduvai Subchron, C2n (1.942-1.785 Ma) in Bed I, directly beneath the paleosol interval, is used to make a tentative correlation at similar to 1.75 Ma with global climate (dust) records (wet/dry cycles).</t>
  </si>
  <si>
    <t>10.1306/040300701065</t>
  </si>
  <si>
    <t>Li, F; Huang, JH; Zeng, GM; Huang, XL; Li, XD; Liang, J; Wu, HP; Wang, XY; Bai, B</t>
  </si>
  <si>
    <t>Li, Fei; Huang, Jinhui; Zeng, Guangming; Huang, Xiaolong; Li, Xiaodong; Liang, Jie; Wu, Haipeng; Wang, Xiaoyu; Bai, Bing</t>
  </si>
  <si>
    <t>Integrated Source Apportionment, Screening Risk Assessment, and Risk Mapping of Heavy Metals in Surface Sediments: A Case Study of the Dongting Lake, Middle China</t>
  </si>
  <si>
    <t>HUMAN AND ECOLOGICAL RISK ASSESSMENT</t>
  </si>
  <si>
    <t>ecological risk assessment; geostatistics method; Dongting Lake; multivariate statistical analysis; heavy metal pollution</t>
  </si>
  <si>
    <t>POTENTIAL ECOLOGICAL RISK; SPATIAL-DISTRIBUTION; TRACE-ELEMENTS; YANGTZE-RIVER; CONTAMINATION; AREA; SOILS; INDEX; UNCERTAINTY; MULTIVARIATE</t>
  </si>
  <si>
    <t>Surface sediment samples were collected from 10 typical locations throughout the Dongting Lake, China, in January 2009. Samples were assayed by atom absorption spectrophotometer and cold atomic fluorescent spectrophotometer for Pb, Cd, As, Hg. In order to investigate the spatial distribution characteristics, sources, and potential ecological risks of heavy metals, the geostatistics method, potential ecological risk index, and multivariate statistical analysis were applied. The results showed that except for the content of Hg, the contents of Pb, Cd, and As had similar spatial distribution characteristics. The average contents of Cd and As exceeded the second class contents of the National Standard for Soil Environment Quality (GB15618-1995), especially that for Cd. The potential ecological risk posed by these heavy metals decreased in the order of the outlet of the Dongting Lake &gt; the East Dongting Lake &gt; the South Dongting Lake &gt; the West Dongting Lake spatially. From the results of multivariate statistical analysis, Pb and Cd, as the first group, were considered to be rooted in mining smelting processes for developed mining and heavy industry. And Hg, as the second group, was mainly derived from parent material weathering, while As was probably considered to originate from both sources above.</t>
  </si>
  <si>
    <t>10.1080/10807039.2013.849479</t>
  </si>
  <si>
    <t>Szalai, Z; Ringer, M; Németh, T; Sipos, P; Perényi, K; Pekker, P; Balázs, R; Vancsik, AV; Zacháry, D; Szabó, L; Filep, T; Varga, G; Jakab, G</t>
  </si>
  <si>
    <t>Szalai, Zoltan; Ringer, Marianna; Nemeth, Tibor; Sipos, Peter; Perenyi, Katalin; Pekker, Peter; Balazs, Reka; Vancsik, Anna Viktoria; Zachary, Dora; Szabo, Lili; Filep, Tibor; Varga, Gyorgy; Jakab, Gergely</t>
  </si>
  <si>
    <t>Accelerated soil development due to seasonal water-saturation under hydric conditions</t>
  </si>
  <si>
    <t>Pedogenesis; Gleysol; Hydric soil; Pedogenic Fe hydroxides; Smectites; Redox potential; Soil organic matter</t>
  </si>
  <si>
    <t>ORGANIC-MATTER STABILIZATION; GRAIN-SIZE; FE; CHRONOSEQUENCE; LOESS; MN; PODZOLISATION; ACCUMULATION; EQUILIBRIA; FERROLYSIS</t>
  </si>
  <si>
    <t>Pedogenesis is considered a long-term environmental process; however, it can be accelerated by periodic water saturation (hydric conditions). The exact nature and effectiveness of hydric conditions in the intensification of soil development are not clear yet. Our understanding of the timescales of the mineralogical changes occurring in soils is limited; however, the timeframe of soil organic matter accumulation is broadly known. Here, we described soil development over a period of 50 years. The studied soils Calcaric Mollie Gleysol (Endoarenic, Epiloamic, Hyperhumic) and a Calcaric Calcic Histic Gleysol (Endoarenic, Epiloamic) are located in a swampy area in Hungary, Central Europe. The start of the soil formation process is well documented here; the parent material was deposited during a major flood event in 1963. Therefore, the examined soil profile represents development over the last 50 years. We also studied the parent material of an adjacent dune as a reference. We used a CN elemental analyser to determine soil organic carbon and total bound nitrogen content. Selective extractions were also used to determine amorphous and crystalline Fe and Mn content alongside X-ray phase analysis (XRD) and transmission electron microscopy (TEM) for mineralogical analysis, X-ray fluorescence spectroscopy (XRF) for elemental analysis, and laser diffraction for particle size analysis of the bulk soil samples. Simple chemical tests were also performed in the field. Redox potential (Eh) and pH were measured by a field monitoring station. Fifty years under hydric conditions resulted in rapid vertical differentiation within the soil profile including remarkable soil organic matter enrichment in the topsoil, and the formation of smectite and Fe accumulation in the zone of groundwater fluctuation. A high proportion of amorphous and colloidal phases indicated that very intense processes had taken place in the zone of the most intensive redox oscillation. The presence of more crystalline goethite in the bulk soil reflects frequent Eh changes, associated with chemical or microbial processes, while the presence of amorphous ferrihydrite indicates the effect of plant roots. Permanently reductive subsoil conditions also facilitated intense carbonate precipitation. These findings demonstrate that soil formation can proceed faster than previously assumed under hydric conditions.</t>
  </si>
  <si>
    <t>10.1016/j.geoderma.2021.115328</t>
  </si>
  <si>
    <t>Cooper, GD; Morris, A; Botha, G; Titshall, L; Burgdorf, RJ; Rozanov, A</t>
  </si>
  <si>
    <t>Cooper, G. D.; Morris, A.; Botha, G.; Titshall, L.; Burgdorf, R. J.; Rozanov, A.</t>
  </si>
  <si>
    <t>The role of landscape and parent material on regolith under timber plantations at Highflats, KwaZulu-Natal, South Africa</t>
  </si>
  <si>
    <t>GEODERMA REGIONAL</t>
  </si>
  <si>
    <t>Regolith; Slope; Sandstone; Tillite; Dolerite; Forestry; Cambisol; Leptosol</t>
  </si>
  <si>
    <t>CLASSIFICATION-SYSTEM; SOIL CLASSIFICATION; FOREST; ROOTS; DEPTH; WATER; PRINCIPLES; TERRAINS; ROCK</t>
  </si>
  <si>
    <t>Regolith is an important component of the Earth's critical zone. Little investigative work has been done in southern Africa on regolith characteristics as a component of the critical zone, and in particular the importance to forestry plantation productivity in the eastern hinterland of South Africa. Regolith cores were extracted from five positions across two slopes underlain by sandstone and tillite to characterize these regolith profiles and ascertain the effect of slope position and parent material on regolith development. Regolith profiles were characterized and analysed on hill crest and lower midslope positions at both sites. The profile descriptions noted the degree of weathering, rooting activity, and mineral composition. The deepest in situ weathering of regolith was found on the hill crest positions; sandstone crest (24.0 m) and tillite crest (8.2 m) respectively. The accu-mulation of colluviated sediment on lower slopes also resulted in a thicker regolith at the tillite site, despite the less intensely weathered bedrock. These findings were consistent with earlier geophysical and pedohydrological studies of the area and the regolith profiles are consistent with those described for a range of other sedimentary lithologies in similar regions in sub-tropical and tropical landscapes The results show that tree roots utilize the saprolite and saprock below soil horizons and the nature of these layers indicate the full regolith profile should be considered in the water and nutrient supply available to forest plantations. Current concepts of 'effective rooting depth', as widely used by South African forestry, are inadequate for understanding ecosystem processes in forest plantations.</t>
  </si>
  <si>
    <t>10.1016/j.geodrs.2023.e00608</t>
  </si>
  <si>
    <t>Langoy, MA; Stock, SR</t>
  </si>
  <si>
    <t>Fatigue-crack growth in Ti-6Al-4V-0.1Ru in air and seawater: Part 1. Design of experiments, assessment, and crack growth-rate curves</t>
  </si>
  <si>
    <t>METALLURGICAL AND MATERIALS TRANSACTIONS A-PHYSICAL METALLURGY AND MATERIALS SCIENCE</t>
  </si>
  <si>
    <t>APPLIED LOAD; CLOSURE; PROPAGATION; ENVIRONMENTS</t>
  </si>
  <si>
    <t>Fatigue-crack growth rates for different simulated ocean environments and loading conditions have been investigated for beta-annealed Ti-6Al-4V-0.1 Ru (extra-low interstitials, (ELI)), a candidate material for oil production risers; the focus was on uncovering whether certain combinations of conditions could produce unexpectedly high crack growth rates. A two-level, one-quarter-fraction factorial design-of-experiments (DOE) approach was used to ascertain which testing variables and environmental conditions warranted further study. This study used eight different combinations of variables: parent/ deformed material. 27 degreesC/85 degreesC temperature, 2 Hz/20 Hz loading frequency, 0.1/0.6 load ratio (R = sigma (min)/sigma (max) where sigma (min) is the minimum and sigma (max) is the maximum stress during a fatigue cycle), and aerated/deaerated seawater, Comparisons were based on crack growth rates at DeltaK = 17 MPa rootm, roughly the middle of the Paris portion of the da/dN vs DeltaK curves. The da/dN vs DeltaK curves were also examined, and conclusions based upon these data were compared with those from the DOE. Consideration of the microstructure's influence on the crack path is postponed until Part II of this article. Samples tested at the higher load ratio showed a statistically significant increase in the crack propagation rate compared to those tested at R = 0.1; the same was true of specimens tested at 20 Hz vs those tested at 2 Hz, but the level of significance was lower. The parent material had somewhat higher crack growth rates than the deformed samples. Changes in environmental conditions other than frequency produced little effect on the crack growth rate. Comparison of crack growth rates over the DeltaK range measured revealed details that would have not been uncovered in comparisons at a single DeltaK value. The Paris exponent ranged between 3.7 and 6.7, and the only systematic variation observed was an increase in the exponent with increasing test frequency. In seawater, cold work (a 5 pct reduction in thickness by rolling) reduced fatigue-crack growth rates by a factor of 2 (compared to the parent material) at intermediate and high AK values. There was a crossover of crack growth rates for low DeltaK values: below 10 MPa rootm, growth rates were lower for the parent material than for the cold-rolled material, suggesting a higher DeltaK(th) for the parent material. while above this value, fatigue cracks grew more rapidly in the parent material than in the cold-rolled material. Crack growth rates were slightly higher in seawater than in air, but only slightly more than the sample-to-sample variation of crack growth rates, and cold work reduced fatigue-crack growth rates in air by about the same amount as in seawater. Somewhat more scatter was observed for the R = 0.1 tests than for the R = 0.6 tests. Differences in temperature (27 degreesC, 53 degreesC, and 85 degreesC) do not appear to affect fatigue-crack growth rates. For DeltaK &lt; 20 MPa rootm, crack growth rates were similar for 0.2 and 2 Hz but were higher for 20 Hz; above 20 MPa rootm, the crack growth rates were similar for all three frequencies. One explanation for the unusual frequency dependence relies on the possibility that the environment produces different amounts of closure for different test frequencies. According to this view, closure is effective in air and in seawater at 0.2 and 2 Hz but not at 20 Hz: perhaps the higher loading rate breeches the passive layer at a rate more rapid than it can reform. Because the crack growth rate appeared independent of temperature, it is unlikely that there is a significant influence of thermally activated corrosion-fatigue mechanisms for the conditions tested. The results demonstrate that beta-annealed Ti-6V-4Al-0.1Ru (ELI) possesses a robust response to the combinations of environment and loading expected in oil production riser service. The value of the DOE approach was clear, and supplementary tests verified the main effects predicted by the DOE results. Comparison of the single-value DOE results with the da/dN curves reveals a limitation in the former: different slopes of the Paris curves and crossover effects are or would be missed for DOE comparing crack growth rates derived from constant AK tests. The use of constant Delta sigma data and a second level of interrogation, following DOE analysis and based on the da/dN curves, addressed this limitation effectively. A DOE comparison based, for example, on three AK values (the lower, middle, and upper portions of the Paris regime) might be another way of proceeding.</t>
  </si>
  <si>
    <t>Sule, J; Ganguly, S</t>
  </si>
  <si>
    <t>Sule, Jibrin; Ganguly, Supriyo</t>
  </si>
  <si>
    <t>Application of Local Mechanical Tensioning and Laser Processing to Modify the Residual Stress State and Microstructural Features of Multi-Pass HSLA Steel</t>
  </si>
  <si>
    <t>SAE INTERNATIONAL JOURNAL OF MATERIALS AND MANUFACTURING</t>
  </si>
  <si>
    <t>In a multi-pass weld, the development of residual stress to a large extent depends on the response of the weld metal, heat affected zone and parent material to complex thermo-mechanical cycles during welding. Previous investigations on this subject mostly focused on mechanical tensioning or heat treatment to modify the residual stress distribution in and around the weld. In this research, microstructural refinement with modification of residual stress state was attempted by applying post weld cold rolling followed by laser processing. The hardening of the weld metal was evaluated after welding, post weld cold rolling and post weld cold rolling followed by laser processing. The residual stress was determined non-destructively by using neutron diffraction. Hardness results showed evidence of plastic deformation up to 4 mm below the weld surface. In residual stress analysis, the result indicated that, up to 4 mm below the weld surface, post weld cold rolling was effective in changing the longitudinal residual stress distribution, modifying the stress state from tensile to compressive across the weld center line. Post weld cold rolling followed by laser processing was carried out to induce recrystallization of the cold rolled grains. Microstructural characterization indicates some grain refinement near the capping pass, however, laser processing reinstated the as-welded residual stress distribution and profile. The stress variation in as-welded state, showed diminishing longitudinal peak stress magnitude through the thickness from cap to root pass.</t>
  </si>
  <si>
    <t>10.4271/2015-01-0604</t>
  </si>
  <si>
    <t>Schulz, M; Stonestrom, D; Lawrence, C; Bullen, T; Fitzpatrick, J; Kyker-Snowman, E; Manning, J; Mnich, M</t>
  </si>
  <si>
    <t>Schulz, Marjorie; Stonestrom, Dave; Lawrence, Corey; Bullen, Tom; Fitzpatrick, John; Kyker-Snowman, Emily; Manning, Jane; Mnich, Meagan</t>
  </si>
  <si>
    <t>Structured Heterogeneity in a Marine Terrace Chronosequence: Upland Mottling</t>
  </si>
  <si>
    <t>VADOSE ZONE JOURNAL</t>
  </si>
  <si>
    <t>IRON ISOTOPE FRACTIONATION; X-RAY-DIFFRACTION; SANTA-CRUZ; CENTRAL CALIFORNIA; CLAY-MINERALS; ORGANIC-ACIDS; HIGHER-PLANTS; FE ISOTOPES; SOIL; WATER</t>
  </si>
  <si>
    <t>Soil mottles generally are interpreted as a product of reducing conditions during periods of water saturation. The upland soils of the Santa Cruz, CA, marine terrace chronosequence display an evolving sequence of reticulate mottling from the youngest soil (65 ka) without mottles to the oldest soil (225 ka) with well-developed mottles. The mottles consist of an interconnected network of clay and C-enriched regions (gray, 2.5Y 6/1) bordered by leached parent material (white, 2.5Y 8/1) within a diminishing matrix of oxidized parent material (orange, 7.5YR 5/8). The mottles develop in soils that formed from relatively uniform nearshore sediments and occur below the depth of soil bioturbation. To explore how a presumably wetland feature occurs in an unsaturated upland soil, physical and chemical characteristics of mottle separates (orange, gray, and white) were compared through the deep time represented by the soil chronosequence. Mineralogical, isotopic, and surface-area differences among mottle separates indicate that rhizogenic centimeter-scale mass transfer acting across millennia is an integral part of weathering, pedogenesis, and C and nutrient transfer. Elemental analysis, electron microscopy, and Fe-isotope systematics indicate that mottle development is driven by deep roots together with their fungal and microbial symbionts. Taken together, these data suggest that deep soil horizons on old stable landforms can develop reticulate mottling as the long-term imprint of rhizospheric processes. The processes of rhizogenic mottle formation appear to regulate pedogenesis, nutrients, and C sequestration at depth in unsaturated zones.</t>
  </si>
  <si>
    <t>10.2136/vzj2015.07.0102</t>
  </si>
  <si>
    <t>Busse, MD; Simon, SA; Riegel, GM</t>
  </si>
  <si>
    <t>Tree-growth and understory responses to low-severity prescribed burning in thinned Pinus ponderosa forests of central Oregon</t>
  </si>
  <si>
    <t>FOREST SCIENCE</t>
  </si>
  <si>
    <t>Ponderosa pine; spring underburning; site productivity; crown scorch; root mortality; Purshia tridentata; plant diversity</t>
  </si>
  <si>
    <t>MICROBIAL BIOMASS; NITROGEN; BITTERBRUSH; VEGETATION; FIRE; SOIL; MECHANISMS; MORTALITY; STANDS; WATER</t>
  </si>
  <si>
    <t>The growth of ponderosa pine and associated understory vegetation was evaluated for a 6 yr period following spring underburning of surface fuels. Underburn and control (unburned) plots were paired at 15 replicate sites in pole-sized ponderosa pine forests of central Oregon. The burns were generally low in severity, as noted by low O horizon mass reduction (24%) and tree mortality (6%). A small but significant decline in basal area and volume growth rates of surviving trees was found in the 6 yr following underburning. The reduction in tree growth was related to a combination of crown length reduction, O horizon reduction, and site productivity. More productive stands had the highest proportional reduction in growth due to burning. By comparison, site conditions including stand density, initial basal area, elevation, parent material, and soil fertility were not related to the observed growth reduction. Understory vegetation showed a mixed response to burning. Shrub cover, dominated by Purshia tridentata, declined significantly following burning and remained well below preburn levels for the length of the study, even though one-fourth of all burned Purshia plants successfully resprouted, Total herbaceous vegetation cover and production were unaffected by burning, while species diversity increased slightly, With the exception of the decline in Purshia cover, the results indicate that low-severity prescribed burning has a relatively minor impact on tree-growth and understory response in thinned ponderosa pine stands.</t>
  </si>
  <si>
    <t>Veihe, A; Thers, M</t>
  </si>
  <si>
    <t>Veihe, Anita; Thers, Mie</t>
  </si>
  <si>
    <t>Pedogenesis and root development in a complex geomorphologic setting of the Faroe Islands</t>
  </si>
  <si>
    <t>COMMUNICATIONS IN SOIL SCIENCE AND PLANT ANALYSIS</t>
  </si>
  <si>
    <t>basaltic soils; Faroe Islands; pedogenesis; root development; soil fertility</t>
  </si>
  <si>
    <t>FAEROE-ISLANDS; SAMPLE PREPARATION; NORTHERN-IRELAND; BASALTIC SOILS; DITHIONITE; OXALATE; LENGTH; SILT</t>
  </si>
  <si>
    <t>Studies of pedogenesis in basaltic soils within the cool, temperate zone were fairly limited. This study looked at pedogenesis and root development in Noraradalur of the Faroe Islands. To a large extent, soil physical and chemical characteristics were determined by sedimentological rather than pedological processes. Wind erosion plays an important role, and in spite of the homogeneity of the parent material, soil pedogenesis is highly varied. Soils were high in cation exchange capacity (CEC) and generally have a low base saturation, and the major soil-forming processes were strong weathering, intensive leaching, gleying, and humification. Decomposition of the organic material was good overall. Nitrogen content was low to medium in the mineralogic horizons but high in the peaty horizons. Total phosphorus was within the range typical of soils with a high organic fraction, and previous theories explaining the low carrying capacity regarding grazing as a result of a low nutrient content do not seem to apply. Root densities were as expected for grazing areas, but there was a huge variation in the root diameters as a consequence of microclimatic differences and associated differences in vegetation.</t>
  </si>
  <si>
    <t>10.1080/00103620601172266</t>
  </si>
  <si>
    <t>Chatzistathis, T; Therios, I; Alifragis, D</t>
  </si>
  <si>
    <t>Chatzistathis, Theocharis; Therios, Ioannis; Alifragis, Dimitrios</t>
  </si>
  <si>
    <t>Differential Uptake, Distribution within Tissues, and Use Efficiency of Manganese, Iron, and Zinc by Olive Cultivars Kothreiki and Koroneiki</t>
  </si>
  <si>
    <t>HORTSCIENCE</t>
  </si>
  <si>
    <t>nutrient uptake; nutrient use efficiency; olive cultivar; parent material; marl; Gneiss schist.; Peridotite</t>
  </si>
  <si>
    <t>GENOTYPES DIFFER; WHEAT</t>
  </si>
  <si>
    <t>Three-month-old rooted olive cuttings (Olea europaea L., cvs. Koroneiki and Kothreiki of approximate to 20 to 25 em in height) were grown outdoors for 140 days (from 30 May until 17 Oct.) under ambient conditions in black plastic bags containing 3 kg of soil. Three soils from different parent material (Marl, Gneiss schist., and Peridotite) and with different physicochemical properties were chosen. In all the soils, 'Kothreiki' produced significantly greater total plant biomass compared with 'Koroneiki'. Furthermore, between the two cultivars studied, 'Kothreiki' absorbed significantly greater quantity of manganese (Mn), iron (Fe), and zinc (Zn) per plant compared with 'Koroneikil. In all the soils, significantly greater concentrations of Mn, Fe, and Zn were recorded in the root system of both cultivars compared with those of leaves and stems. Between the two cultivars studied, 'Kothreiki' had greater percentage of the total Mn content distributed in the root system (74% to 80%) than 'Koroneiki' (44% to 56%). That high ability of 'Kothreiki' to accumulate Mn in its root system could possibly be advantageous in soils with high Mn concentrations and could constitute a detoxification mechanism to olive trees, protecting the above-ground part of the tree from Mn toxicity. Furthermore, greater concentrations of magnesium (Mg) were recorded in the root system of the olive plants than in leaves and stems, whereas potassium (K) and calcium (Ca) concentrations were greater in leaves compared with those of other tissues (roots and stems). The total per plant quantity of Ca, Mg, and K was significantly greater in the cultivar Kothreiki than 'Koroneiki' in all the soils tested. On the other hand, 'Kothreiki' presented significantly lower use efficiency of Mn in Marl and Gneiss schist soils, and that of Fe and Mg in all soils, so 'Koroneiki' could be considered as a Mn- and Fe-efficient olive cultivar, whereas 'Kothreiki' was Mn- and Fe-inefficient.</t>
  </si>
  <si>
    <t>10.21273/HORTSCI.44.7.1994</t>
  </si>
  <si>
    <t>ROTHWELL, FM; EAGLESTON, D</t>
  </si>
  <si>
    <t>MICROBIAL RELATIONSHIPS IN SURFACE-MINE REVEGETATION</t>
  </si>
  <si>
    <t>ENVIRONMENTAL GEOCHEMISTRY AND HEALTH</t>
  </si>
  <si>
    <t>The establishment and interrelationships of microorganisms with soil and plant processes during reclamation are greatly influenced by the composition of the planting medium and vegetation practices. While in some instances the parent material may be used as the vegetation medium, the practice of topsoiling, particularly the direct haul method, may be beneficial in introducing microorganisms and improving the quality of the plant growth medium of spoils that are chemically or physically less desirable than the native soils. The influence of different vegetation types on soil development on surface mines may be a reflection of physiological differences that affect microbial development in the rhizosphere. Such differences include levels of carbohydrate translocated to the root system and/or released into the surrounding soil; the plant''s effectiveness as a mycorrhizal host; and the rate of degradation of plant residues. It has become apparent that microbial interactions are an important part of plant and soil processes in reclamation. While some of the microorganisms important in plant growth and soil development can be introduced readily by management practices, the majority usually are disseminated by natural means and only gradually become a part of the microbial population. More research is needed on developing new methods of refining current procedures for early introduction of these microorganisms in reclamation practices.</t>
  </si>
  <si>
    <t>10.1007/BF01875048</t>
  </si>
  <si>
    <t>Basile, D; Sesana, R; De Maddis, M; Borella, L; Spena, PR</t>
  </si>
  <si>
    <t>Basile, Dario; Sesana, Raffaella; De Maddis, Manuela; Borella, Luca; Spena, Pasquale Russo</t>
  </si>
  <si>
    <t>Investigation of Strength and Formability of 6016 Aluminum Tailor Welded Blanks</t>
  </si>
  <si>
    <t>METALS</t>
  </si>
  <si>
    <t>tailor welded blanks; laser welding; aluminum sheets; automotive industry; mechanical properties; joint geometrical features</t>
  </si>
  <si>
    <t>MECHANICAL-PROPERTIES; TENSILE PROPERTIES; ALLOYS; JOINTS</t>
  </si>
  <si>
    <t>The automotive industry is constantly looking for innovative techniques to produce lighter, more efficient, and less polluting vehicles to comply with the increasingly restrictive environmental regulations. One of the latest technologies, which is still developing, is based on the fabrication of the body-in-white and car parts through the stamping of aluminum tailor welded blanks. Tailor welded blanks (TWBs) are generally a combination of two/three metal sheets with different thicknesses and/or mechanical strengths, which are commonly laser butt-welded. Even though the aluminum TWBs have the main advantage of producing lightweight parts, their use is still limited by the lower formability than their parent materials and by the fact that laser welding of aluminum sheets still remains a process easily subjected to weld defects (i.e., internal porosity) and, hence, requires strict control of process parameters. This study has investigated the effects of the main laser welding process parameters (laser power, welding speed, and focus position) on the mechanical properties and formability of aluminum TWBs made of the 6xxx series. The research results show that the welding conditions highly influence the weldability of such alloys. Heat input over 70 J/mm is responsible for excessive porosity and molten pool (and consequent root concavity), which are responsible for the lowest mechanical strength and formability of joints. Differently, low amounts of imperfections have a limited influence on the mechanical behaviors of the TWB joints. Overall, a narrow weldability window is required to ensure welded joints with proper strength and limited or no porosity.</t>
  </si>
  <si>
    <t>10.3390/met12101593</t>
  </si>
  <si>
    <t>Konrad, A; Billiy, B; Regenbogen, P; Bol, R; Lang, F; Klumpp, E; Siemens, J</t>
  </si>
  <si>
    <t>Konrad, Alexander; Billiy, Benjamin; Regenbogen, Philipp; Bol, Roland; Lang, Friederike; Klumpp, Erwin; Siemens, Jan</t>
  </si>
  <si>
    <t>Forest Soil Colloids Enhance Delivery of Phosphorus Into a Diffusive Gradient in Thin Films (DGT) Sink</t>
  </si>
  <si>
    <t>FRONTIERS IN FORESTS AND GLOBAL CHANGE</t>
  </si>
  <si>
    <t>plant nutrition; ecosystem nutrition; colloid-facilitated transport; cambisol; beech; DGT technique; phosphorus; soil</t>
  </si>
  <si>
    <t>DISSOLVED ORGANIC-MATTER; TRANSPORT; NANOPARTICLES; WATERS; PHOSPHATE; BIOAVAILABILITY; MECHANISMS; LIMITATION; NUTRITION; NITROGEN</t>
  </si>
  <si>
    <t>Phosphorus (P) is preferentially bound to colloids in soil. On the one hand, colloids may facilitate soil P leaching leading to a decrease of plant available P, but on the other hand they can carry P to plant roots, thus supporting the P uptake of plants. We tested the magnitude and the kinetics of P delivery by colloids into a P sink mimicking plant roots using the Diffusive Gradients in Thin-Films (DGT) technique. Colloids were extracted with water from three forest soils differing in parent material using a method based on dispersion and sedimentation. Freeze-dried colloids, the respective bulk soil, and the colloid-free extraction residue were sterilized and mixed with quartz sand and silt to an equal P basis. The mixtures were wetted and the diffusive fluxes of P into the DGTs were measured under sterile, water unsaturated conditions. The colloids extracted from a P-poor sandy podzolic soil were highly enriched in iron and organic matter compared to the bulk soil and delivered more P at a higher rate into the sink compared to bulk soil and the colloid-free soil extraction residue. However, colloidal P delivery into the sink was smaller than P release and transport from the bulk soil developed on dolomite rock, and with no difference for a soil with intermediate phosphorus-stocks developed from gneiss. Our results provide evidence that both the mobility of colloids and their P binding strength control their contribution to the plant available P-pool of soils. Overall, our findings highlight the relevance of colloids for P delivery to plant roots.</t>
  </si>
  <si>
    <t>10.3389/ffgc.2020.577364</t>
  </si>
  <si>
    <t>Bölter, M</t>
  </si>
  <si>
    <t>Boelter, Manfred</t>
  </si>
  <si>
    <t>Soil development and soil biology on King George Island, Maritime Antarctic</t>
  </si>
  <si>
    <t>POLISH POLAR RESEARCH</t>
  </si>
  <si>
    <t>Antarctic; King George Island; soil development; soil microbial communities</t>
  </si>
  <si>
    <t>DESCHAMPSIA-ANTARCTICA; ARCTOWSKI-STATION; VASCULAR PLANTS; ORGANIC-MATTER; CASEY STATION; COLOBANTHUS-QUITENSIS; PEDOGENIC ZONATION; PENGUIN ROOKERIES; ALGAL COMMUNITIES; MACHU-PICCHU</t>
  </si>
  <si>
    <t>This review covers aspects of soil science and soil biology of Antarctica with special focus on King George Island, South Shetlands, the martitime Antarctic. New approaches in soil descriptions and soil taxonomy show a great variety of soil types, related to different parent material, mainly volcanic origin, as well as on influences by soil biological processes. The spread of higher rooting plants attract microorganisms, nematodes and collemboles which in turn build new organic material and change the environment for further successors. Microbial communities are drivers with respect to metabolic and physiological properties indicating a great potential in a changing environment. The literature review also shows a lack of investigations on processes of carbon and nitrogen turnover, despite wide knowledge on its standing stock in different environments. Further, only few reports were found on the processes of humification. Only few data are available which can be regarded as long term monitorings, hence, such projects need to be established in order to follow ecological changes.</t>
  </si>
  <si>
    <t>10.2478/v10183-011-0002-z</t>
  </si>
  <si>
    <t>Addo-Danso, SD; Prescott, CE; Adu-Bredu, S; Duah-Gyamfi, A; Moore, S; Guy, RD; Forrester, DI; Owusu-Afriyie, K; Marshall, PL; Malhi, Y</t>
  </si>
  <si>
    <t>Addo-Danso, Shalom D.; Prescott, Cindy E.; Adu-Bredu, Stephen; Duah-Gyamfi, Akwasi; Moore, Sam; Guy, Robert D.; Forrester, David I.; Owusu-Afriyie, Kennedy; Marshall, Peter L.; Malhi, Yadvinder</t>
  </si>
  <si>
    <t>Fine-root exploitation strategies differ in tropical old growth and logged-over forests in Ghana</t>
  </si>
  <si>
    <t>BIOTROPICA</t>
  </si>
  <si>
    <t>exploitation efficiency; exploitation potential; post-logging recovery; root architectural traits; root morphological traits; root tissue density; specific root length; tropical moist forest</t>
  </si>
  <si>
    <t>RAIN-FOREST; ECONOMICS SPECTRUM; MYCORRHIZAL FUNGI; SOUTHERN BRAZIL; MOIST FOREST; SOIL; TRAITS; ECOSYSTEM; BIOMASS; MORPHOLOGY</t>
  </si>
  <si>
    <t>Understanding the changes in root exploitation strategies during post-logging recovery is important for predicting forest productivity and carbon dynamics in tropical forests. We sampled fine (diameter &lt; 2mm) roots using the soil core method to quantify fine-root biomass and architectural and morphological traits to determine root exploitation strategies in an old growth forest and in a 54-yr-old logged-over forest influenced by similar parent material and climate. Seven root traits were considered: four associated with resource exploitation potential or an extensive' strategy (fine-root biomass, length, surface area, and volume), and three traits which reflect exploitation efficiency or an intensive' strategy (specific root area, specific root length, and root tissue density). We found that total fine-root biomass, length, surface area, volume, and fine-root tissue density were higher in the logged-over forest, whereas the old growth forest had higher total specific root length and specific root surface area than the logged-over forest. The results suggest different root exploitation strategies between the forests. Plants in the old growth forest invest root biomass more efficiently to maximize soil volume explored, whereas plants in the logged-over forest increase the spatial distribution of roots resulting in the expansion of the rhizosphere.</t>
  </si>
  <si>
    <t>10.1111/btp.12556</t>
  </si>
  <si>
    <t>de Mello, DC; Veloso, GV; de Lana, MG; Mello, FAD; Poppiel, RR; Cabrero, DRO; Di Raimo, LAD; Schaefer, CEGR; Fernandes, EI; Leite, EP; Demattê, JAM</t>
  </si>
  <si>
    <t>de Mello, Danilo Cesar; Veloso, Gustavo Vieira; de Lana, Marcos Guedes; de Oliveira Mello, Fellipe Alcantara; Poppiel, Raul Roberto; Oquendo Cabrero, Diego Ribeiro; Di Loreto Di Raimo, Luis Augusto; Goncalves Reynaud Schaefer, Carlos Ernesto; Fernandes Filho, Elpidio Inacio; Leite, Emilson Pereira; Melo Dematte, Jose Alexandre</t>
  </si>
  <si>
    <t>A new methodological framework for geophysical sensor combinations associated with machine learning algorithms to understand soil attributes</t>
  </si>
  <si>
    <t>GEOSCIENTIFIC MODEL DEVELOPMENT</t>
  </si>
  <si>
    <t>CATION-EXCHANGE CAPACITY; GAMMA-RAY SPECTROMETRY; SUPPORT VECTOR MACHINE; MAGNETIC-SUSCEPTIBILITY; ELECTROMAGNETIC INDUCTION; REFLECTANCE SPECTROSCOPY; PHYSICAL-PROPERTIES; CALIBRATION METHODS; CLAY CONTENT; NIR</t>
  </si>
  <si>
    <t>Geophysical sensors combined with machine learning algorithms were used to understand the pedosphere system and landscape processes and to model soil attributes. In this research, we used parent material, terrain attributes, and data from geophysical sensors in different combinations to test and compare different and novel machine learning algorithms to model soil attributes. We also analyzed the importance of pedoenvironmental variables in predictive models. For that, we collected soil physicochemical and geophysical data (gamma-ray emission from uranium, thorium, and potassium; magnetic susceptibility and apparent electric conductivity) by three sensors (gamma-ray spectrometer, RS 230; susceptibilimeter KT10, Terraplus; and conductivimeter, EM38 Geonics) at 75 points and analyzed the data. The models with the best performance (R-2 0.48, 0.36, 0.44, 0.36, 0.25, and 0.31) varied for clay, sand, Fe2O3, TiO2, SiO2, and cation exchange capacity prediction, respectively. Modeling with the selection of covariates at three phases (variance close to zero, removal by correction, and removal by importance) was adequate to increase the parsimony. The results were validated using the method nested leave-oneout cross-validation. The prediction of soil attributes by machine learning algorithms yielded adequate values for field-collected data, without any sample preparation, for most of the tested predictors (R-2 values ranging from 0.20 to 0.50). Also, the use of four regression algorithms proved to be important since at least one of the predictors used one of the tested algorithms. The performance values of the best algorithms for each predictor were higher than those obtained with the use of a mean value for the entire area comparing the values of root mean square error (RMSE) and mean absolute error (MAE). The best combination of sensors that reached the highest model performance was that of the gamma-ray spectrometer and the susceptibilimeter. The most important variables for most predictions were parent material, digital elevation, standardized height, and magnetic susceptibility. We concluded that soil attributes can be efficiently modeled by geophysical data using machine learning techniques and geophysical sensor combinations. This approach can facilitate future soil mapping in a more time-efficient and environmentally friendly manner.</t>
  </si>
  <si>
    <t>10.5194/gmd-15-1219-2022</t>
  </si>
  <si>
    <t>Bachmair, S; Weiler, M; Nützmann, G</t>
  </si>
  <si>
    <t>Bachmair, S.; Weiler, M.; Nuetzmann, G.</t>
  </si>
  <si>
    <t>Benchmarking of Two Dual-Permeability Models under Different Land Use and Land Cover</t>
  </si>
  <si>
    <t>SOIL HYDRAULIC-PROPERTIES; CLIMATE-CHANGE IMPACTS; PREFERENTIAL FLOW; SOLUTE TRANSPORT; SENSITIVITY-ANALYSIS; MACROPOROUS SOIL; CATCHMENT MODELS; WATER-FLOW; INFILTRATION; SURFACE</t>
  </si>
  <si>
    <t>Land use and land cover (LULC) exert strong controls on soil properties and thus water flow in soils. The question arises whether existing models designed for simulating water and solute movement in heterogeneous soil include the effects of LULC on infiltration and percolation. To answer this question, the predictive capacity of two solute transport models was bench-marked to simulate flow processes in soils developed under different LULCs. To benchmark the model performance, dye tracer sprinkling experiments were conducted on five sites displaying similar soil texture and parent material but differences in LULC (two farmland sites, tilled and untilled, two grassland sites, and one deciduous forest site). Water content changes were continuously measured at different depths with time domain reflectometers during 60-mm irrigation over 4 h. After the tracer application, vertical and horizontal soil sections were excavated and photographed. The experimental data were then compared with the simulations based on a multicriteria benchmarking strategy, including simulated vs. observed water content changes, solute distribution profiles, and maximum infiltration depth. Both models were capable of predicting water flow for one of the grassland sites but revealed severe weaknesses when additional flow processes not explicitly included in the model structure came into play. Poor model outcomes resulted from LULC effects such as a strong surface microtopography altering macropore flow initiation in the agricultural soils and from horizontally oriented roots and surface water repellency in the forest soil. Our results suggest that LULC effects need to be better incorporated into the conceptualization and parameterization of infiltration and percolation in hydrologic models to obtain realistic predictions concerning water quality and quantity.</t>
  </si>
  <si>
    <t>10.2136/vzj2009.0089</t>
  </si>
  <si>
    <t>Hartmann, A; Weiler, M; Greinwald, K; Blume, T</t>
  </si>
  <si>
    <t>Hartmann, Anne; Weiler, Markus; Greinwald, Konrad; Blume, Theresa</t>
  </si>
  <si>
    <t>Subsurface flow paths in a chronosequence of calcareous soils: impact of soil age and rainfall intensities on preferential flow occurrence</t>
  </si>
  <si>
    <t>HYDROLOGY AND EARTH SYSTEM SCIENCES</t>
  </si>
  <si>
    <t>WETTING FRONT INSTABILITY; LANDSCAPE EVOLUTION; HYDRAULIC-PROPERTIES; PINE FORESTS; GLACIER; BIOMASS; HYDROPHOBICITY; CHEMISTRY; TRANSPORT; MORAINES</t>
  </si>
  <si>
    <t>Soil hydrologic processes play an important role in the hydro-pedo-geomorphological feedback cycle of landscape evolution. Soil properties and subsurface flow paths both change over time, but due to a lack of observations, subsurface water flow paths are often not properly represented in soil and landscape evolution models. We investigated the evolution of subsurface flow paths across a soil chronosequence in the calcareous glacier forefield at the Griessfirn glacier in the Swiss Alps. Young soils developed from calcareous parent material usually have a high pH value, which likely affects vegetation development and pedogenesis and thus the evolution of subsurface flow paths. We chose four glacial moraines of different ages (110, 160, 4 900, and 13 500 years) and conducted sprinkling experiments with the dye tracer Brilliant Blue on three plots at each moraine. Each plot was divided into three equal subplots, and dyed water was applied with three different irrigation intensities (20, 40, and 60 mm h(-1)) and an irrigation amount of 40 mm Subsequent excavation of soil profiles enabled the tracing of subsurface flow paths. A change in flow types with increasing moraine age was observed from a rather homogeneous matrix flow at 110 and 160 years to heterogeneous matrix and finger-shaped flow at 4 900 and 13 500 years. However, the proportion of preferential flow paths is not necessarily directly related to the moraine age but rather to soil properties such as texture, soil layering, organic matter content, and vegetation characteristics such as root length density and biomass. Irrigation intensity had an effect on the number of finger-shaped flow paths at the two old moraines. We also found that flow paths in this calcareous material evolved differently compared to a previous study in siliceous material, which emphasizes the importance of parent material for flow path evolution. Our study provides a rare systematic dataset and observations on the evolution of vertical subsurface flow paths in calcareous soils, which is useful to improve their representation in the context of landscape evolution modeling.</t>
  </si>
  <si>
    <t>10.5194/hess-26-4953-2022</t>
  </si>
  <si>
    <t>Needelman, BA; Ruppert, DE; Vaughan, RE</t>
  </si>
  <si>
    <t>Needelman, B. A.; Ruppert, D. E.; Vaughan, R. E.</t>
  </si>
  <si>
    <t>The role of ditch soil formation and redox biogeochemistry in mitigating nutrient and pollutant losses from agriculture</t>
  </si>
  <si>
    <t>JOURNAL OF SOIL AND WATER CONSERVATION</t>
  </si>
  <si>
    <t>drainage ditches; nutrients; redox biogeochemistry; sediments; soil formation; water quality</t>
  </si>
  <si>
    <t>MANAGING NATURAL PROCESSES; COASTAL-PLAIN SOILS; DRAINAGE DITCHES; POULTRY LITTER; PHOSPHORUS; SULFATE; SEDIMENTS; DYNAMICS; SYSTEMS; RETENTION</t>
  </si>
  <si>
    <t>The mineral and organic materials in drainage ditches, when stable, may form soils as defined as materials that can support rooted vegetation or form horizons through processes of soil formation. Vegetation in ditches increases sediment retention, Cycles nutrients. and promotes the development of soil structure. Soil-forming processes such as horizon formation, biogeochemical cycling, structure formation, and faunal activity may affect the environmental quality of a ditch and its role in mediating the quality of overlying waters. In ibis paper we provide an overview of soil formation and biogeochemical processes that operate in ditches and discuss the role that these processes have in the mitigation of nutrient and pollutant losses from agriculture. We propose that ditch soil formation is a function of climatic temperature regime, organisms, topography (including the topography of the ditch and the surrounding landscape). bathymetry flow regime, parent material, time, water column attributes, and catastrophic events. Management procedures that encourage ditch vegetation. such as targeted clean-outs and gradual inundation, may increase the stability and ecosystem services of ditch soils. Site assessment and modeling of ditches may be improved by integrating information about ditch soils.</t>
  </si>
  <si>
    <t>ODDIRAJU, VG; BEYL, CA; BARKER, PA; STUTTE, GW</t>
  </si>
  <si>
    <t>CONTAINER SIZE ALTERS ROOT-GROWTH OF WESTERN BLACK-CHERRY AS MEASURED VIA IMAGE-ANALYSIS</t>
  </si>
  <si>
    <t>ROOT QUANTIFICATION; DIGITIZATION; IMAGE PROCESSING</t>
  </si>
  <si>
    <t>ZONE VOLUME; CULTURE; TOMATO</t>
  </si>
  <si>
    <t>Microcuttings of three western black cherry (Prunus serotina var. virens Ehrh.) phenotypes obtained from seedling trees with profuse or scant root systems were grown in two container sizes to examine the early effects of root constraint. Because manual methods to estimate root length and other characteristics are time consuming and subjective, an image analysis hardware and software system (image capture and analysis system) was used to classify and measure the roots. There was a significant effect of clone on fine-root surface area, coarse : fine root ratio, and root dry weight (P less-than-or-equal-to 0.05), but root characteristics (profuse or scant root development) of the parent material were absent in the vegetative propagules from these lines. Container size had no significant effect on coarse- or fine-root surface area but did reduce coarse : fine root ratio (P less-than-or-equal-to 0.05). A threshold effect of container size on root dry weight was detected (P less-than-or-equal-to 0.1).</t>
  </si>
  <si>
    <t>10.21273/HORTSCI.29.8.910</t>
  </si>
  <si>
    <t>Zhao, HT; Li, TP; Shan, YH; Feng, K; Yan, ZJ; Zhu, QD</t>
  </si>
  <si>
    <t>Zhao Haitao; Li Tianpeng; Shan Yuhua; Feng Ke; Yan Zhijun; Zhu Qiande</t>
  </si>
  <si>
    <t>Cow Manure Disposal Using an Earthworm Bio-Bed and the Development of a Vermicompost-Based Substrate for Capsicum Seedlings</t>
  </si>
  <si>
    <t>COMPOST SCIENCE &amp; UTILIZATION</t>
  </si>
  <si>
    <t>PHYSICOCHEMICAL PROPERTIES; MINERAL FERTILIZER; EISENIA-FETIDA; WASTES; GROWTH; MANAGEMENT; DECOMPOSITION; PROFILES; QUALITY; MEDIA</t>
  </si>
  <si>
    <t>Vermicompost is becoming an important substitute for peat in horticulture due to the negative consequences of peat depletion. There is no aerobic fermentation pretreatment in the process of direct digestion of fresh cow manure by earthworms, which resulted in different properties of vermicompost compared with traditional treatment methods. However, there is limited knowledge on the properties of vermicompost in the direct earthworm digestion process. In the present study, a large-scale earthworm bio-bed was used to convert fresh cow manure into vermicompost, and then the physical, chemical, and microbial properties of the vermicompost were determined. To study the influence of mineral nutrient additions, vermicompost was mixed with vermiculite at a ratio of 4:1 (v/v), and was then used as the growth medium for capsicum seedlings. The results showed that nitrate nitrogen (243.39 mg/kg), a mmonium nitrogen (50.38 mg/kg), total phosphorus (47.61 g/kg), available phosphorus (41.68 g/kg), catalase activity (2.17mL/g.h), bacterial biomass (3.60 x 10(7) cfu/g), actinobacterial biomass (2.40 x 10(7) cfu/g), and fungal biomass (1.55 x 10(6) cfu/g) measurements were significantly higher in vermicompost than in the parent material. However, moisture (50.01%), electrical conductivity (2.07mS/ cm), total nitrogen (8.52 g/kg), organic matter (28.47%), and urease activity (0.63mL/g.h) were significantly lower in the vermicompost compared to the parent material. The shoot and root morphological indices and the capsicum biomass accumulation measurements in the vermicompost treatments were superior to those found in the co mmercial peat medium (CK). Leaf expansion (14.83 cm), shoot height (24.20 cm), stem diameter (4.38 cm), leaf number (16.20 No.), root length (352.83 cm), root surface area (60.30 cm(2)), root diameter (0.61 mm), and root volume (0.92 cm(3)) significantly higher in vermicompost-vermiculite mixed media with added urea (0.5k g/m(3)), superphosphate (10.0 kg/m(3)), and potassium chloride (1.0kg/m(3)) than in CK at the late seedling growth stage. The addition of mineral nutrients (NPK) had little effect on the physical properties of the vermicompost media, but it improved the available nutrients. In su mmary, fresh cow manure without pre-treatment can be processed into vermicompost using a large-scale earthworm bio-bed. Vermicompost could serve as an alternative for co mmercial peat media in the cultivation of capsicum plug seedlings, and the beneficial effects of adding NPK gradually emerged as the seedling growth time increased.</t>
  </si>
  <si>
    <t>10.1080/1065657X.2018.1434022</t>
  </si>
  <si>
    <t>JERSAK, J; AMUNDSON, R; BRIMHALL, G</t>
  </si>
  <si>
    <t>A MASS-BALANCE ANALYSIS OF PODZOLIZATION - EXAMPLES FROM THE NORTHEASTERN UNITED-STATES</t>
  </si>
  <si>
    <t>PARENT MATERIAL; SOIL PROCESSES; CARBON; PODZOL; PEDOGENESIS; DEPOSITION; EQUILIBRIA; CHEMISTRY; EVOLUTION; MINERALS</t>
  </si>
  <si>
    <t>The physical and chemical development of three Holocene-aged Spodosols, found in the northeastern United States on differing parent materials, was analyzed using mass-balance modeling in conjunction with complementary micromorphological and chemical techniques. The accumulation of soil organic matter, in combination with the process of past root growth, resulted in profile volumetric expansions of up to 86%. In all soils, expansion was greatest in Bhs horizons. Extensive mineral weathering and profile losses of Mg, Ca, Na, K, and Si occurred (10(2)-10(5) kg ha(-1)), concurrent with organic matter accumulations. Total cation losses were generally comparable to those measured in similar Holocene-aged soils, although losses varied somewhat between soils depending on the primary minerals present and their relative stabilities. Profile losses were also calculated for Fe, Al, and Mn and are comparable to those calculated in other regional studies; however, one soil clearly showed a net enrichment of Fe, presumably from external (i.e., atmospheric) sources. Other soils could be receiving such atmospheric additions as well. In all soils, Fe, Al, and Mn displayed zones of net pedogenic accumulation (in B and C horizons) below zones of net depletion (from overlying E and upper B horizons). From the standpoint of terrestrial C budgets, more carbon dioxide is apparently ''consumed'' by these soils through long-term organic C build-up (11-29 kg C ha(-1) yr(-1)) than is lost through long-term mineral weathering and inorganic C (bicarbonate) leaching (3-13 kg C ha(-1) yr(-1)).</t>
  </si>
  <si>
    <t>10.1016/0016-7061(94)00064-H</t>
  </si>
  <si>
    <t>Kidd, P; Barceló, J; Bernal, MP; Navari-Izzo, F; Poschenrieder, C; Shilev, S; Clemente, R; Monterroso, C</t>
  </si>
  <si>
    <t>Kidd, Petra; Barcelo, Juan; Pilar Bernal, M.; Navari-Izzo, Flavia; Poschenrieder, Charlotte; Shilev, Stefan; Clemente, Rafael; Monterroso, Carmela</t>
  </si>
  <si>
    <t>Trace element behaviour at the root-soil interface: Implications in phytoremediation</t>
  </si>
  <si>
    <t>ENVIRONMENTAL AND EXPERIMENTAL BOTANY</t>
  </si>
  <si>
    <t>Bioavailability; Phytoextraction; Phytostabilisation; Rhizosphere; Trace metals</t>
  </si>
  <si>
    <t>HYPERACCUMULATOR THLASPI-CAERULESCENS; GROWTH-PROMOTING BACTERIA; METAL-CONTAMINATED SOILS; ARBUSCULAR MYCORRHIZAL COLONIZATION; CHELATE-ASSISTED PHYTOEXTRACTION; EDTA-ENHANCED PHYTOREMEDIATION; FATTY-ACID-COMPOSITION; PTERIS-VITTATA L.; HEAVY-METAL; PLANT-GROWTH</t>
  </si>
  <si>
    <t>Free of human interference the soil trace element content is largely dependent on that of the soil parent material and acting weathering processes. An increasingly industrialised society has, however, led to the widespread introduction of trace metals and metalloids into Our environment, Causing acute and diffuse contamination of soil. The last two decades have seen the emergence of eco-friendly, gentle soil remediation techniques known as phytoremediation. This review focuses on two subtypes of phytoremediation: phytoextraction and phytostabilisation. Phytoextraction aims to remove trace elements from the soil through their uptake and accumulation by plants. In contrast, phytostabilisation aims to establish a vegetation cover and promote in situ inactivation of trace elements by combining the use of metal-tolerant plants and soil amendments. In both these processes the mobility and bioavailability of trace elements in the soil, particularly at the root-soil interface (or rhizosphere) where root uptake Or exclusion takes place, is a critical factor affecting their outcome and Success. Developing new methods to either enhance (for phytoextraction) or reduce (for phytostabilisation) the bioavailability of metal contaminants in the rhizosphere could significantly improve the efficiency of these remediation techniques. Here we aim to provide an up-to-date review of mechanisms operating in the rhizosphere and their potential role in improving phytoremediation strategies. (C) 2009 Elsevier B.V. All rights reserved.</t>
  </si>
  <si>
    <t>10.1016/j.envexpbot.2009.06.013</t>
  </si>
  <si>
    <t>Lorenz, M; Thiele-Bruhn, S</t>
  </si>
  <si>
    <t>Lorenz, Marcel; Thiele-Bruhn, Soeren</t>
  </si>
  <si>
    <t>Tree species affect soil organic matter stocks and stoichiometry in interaction with soil microbiota</t>
  </si>
  <si>
    <t>Common garden experiment; Depth gradients; Forest floor; Microbial quotient; Mineral soil; Recultivated soil</t>
  </si>
  <si>
    <t>FUMIGATION-EXTRACTION METHOD; N-P STOICHIOMETRY; FINE-ROOT BIOMASS; CARBON STOCKS; FOREST FLOOR; LITTER DECOMPOSITION; EUROPEAN BEECH; COMMON GARDEN; LEAF-LITTER; MINE SOILS</t>
  </si>
  <si>
    <t>The purpose of this research was to evaluate tree species effects on quantitative and qualitative soil organic matter (SOM) properties of forest floors and mineral soil layers. Additionally, the contribution of soil microbial biomass to SOM was studied in five forest stands with different dominant tree species. The study was conducted at the afforested spoil heap 'Sophienhohe' located at the lignite open-cast mine Hambach near Julich, Germany. The 35 year-old afforested sites consisted of monocultural stands of Douglas fir (Pseudotsuga mienziesii), pine (Pinus nigra), beech (Fagus sylvatica) and red oak (Quercus rubra) as well as a mixed deciduous stand site planted mainly with hornbeam (Carpinus betulus), lime (Tilia cordata) and common oak (Quercus robur). There, boundary conditions regarding soil, climate, topography and management were highly similar, equivalent to a common garden experiment but on landscape level. Because the parent material used for site recultivation was free from organic matter or coal material, the SOM accumulation is a result of in situ soil development. Tree species had a significant effect on soil organic carbon (SOC) stocks, stoichiometric patterns of C, hydrogen (H), nitrogen (N), oxygen (O) and sulfur (S) and the microbial biomass carbon (MBC) content in the forest floor and the top mineral soil layers (0-5 cm, 5-10 cm, 10-30 cm). In general, forest floor SOC stocks were significantly higher in coniferous forest stands compared to deciduous tree species. Differences in SOM quantity became less pronounced with increasing depth, while stoichiometric molar ratios of SOM as indices of litter turnover and SOM composition differed also in deeper layers. Differences in H:C and O:C ratios among tree species clearly increased along the depth gradient in mineral soils, indicating that SOM turnover by oxidative processes depends on tree species. Differences in depth gradients of the microbial quotient (MBC to SOC ratio) among tree species emphasized differences in the microbial C turnover. Furthermore, the relationship between the microbial quotient and SOM stoichiometry (C:N and C:S ratio) became stronger with increasing soil depth. This suggests that N and especially S limitation determined the microbial turnover of SOM in deeper mineral soil layers.</t>
  </si>
  <si>
    <t>10.1016/j.geoderma.2019.06.021</t>
  </si>
  <si>
    <t>Lavkulich, LM; Arocena, JM</t>
  </si>
  <si>
    <t>Lavkulich, L. M.; Arocena, J. M.</t>
  </si>
  <si>
    <t>Luvisolic soils of Canada: Genesis, distribution, and classification</t>
  </si>
  <si>
    <t>CANADIAN JOURNAL OF SOIL SCIENCE</t>
  </si>
  <si>
    <t>Canadian System of Soil Classification; Luvisol; Alfisol; soil taxonomy; phyllosilicates; argillic; cutans; surface charge; cation exchange capacity; boreal; mixed wood</t>
  </si>
  <si>
    <t>ORGANIC-CARBON STORAGE; BOREAL FOREST REGION; PEACE RIVER REGION; GRAY LUVISOL; SANDY SOILS; LITTER DECOMPOSITION; SURFACE-PROPERTIES; ARGILLIC HORIZONS; BRITISH-COLUMBIA; CLAY MINERALOGY</t>
  </si>
  <si>
    <t>Lavkulich, L. M. and Arocena, J. M. 2011. Luvisols of Canada: Genesis, distribution, and classification. Can. J. Soil Sci. 91: 781-806. Luvisols link the soil continuum on the Quaternary landscapes. These soils are developed from parent materials rich in Ca and Mg in a relatively humid climate. An acidic eluvial horizon overlying a phyllosilicate-enriched illuvial Bt horizon is the common horizon sequence in Luvisolic soils. Lessivage or the translocation of clays with minimal chemical alteration is the characteristic soil-forming process and results to the diagnostic Bt horizon with well-developed, oriented clay skins or cutans. These soils commonly form intergrades with Chernozems, Podzols and Vertisols. With time, the eluvial horizons experience increased chemical weathering and further release of sequioxides to form Brunisolic and Podzolic sequences within the eluvial Ae in biseqeual soils. Lessivage significantly influences several ecosystem functions of soils. The high amounts of phyllosilicates in the Bt horizon serve as one of the most active sorption sites in soils for metals and organic materials including soil carbon. Sorption of cations takes place through cation exchange reactions and determines the availability of cations to plant roots as well as in the colloid facilitated transport of strongly sorbing metals and organic pollutants. Clays in Bt can be restrictive to water and air movement as well as to root growth and distribution. Agricultural and forestry practices such as tillage can compact the structure of Luvisols and may decrease soil productivity.</t>
  </si>
  <si>
    <t>10.4141/CJSS2011-014</t>
  </si>
  <si>
    <t>Finley, BK; Mau, RL; Hayer, M; Stone, BW; Morrissey, EM; Koch, BJ; Rasmussen, C; Dijkstra, P; Schwartz, E; Hungate, BA</t>
  </si>
  <si>
    <t>Finley, Brianna K.; Mau, Rebecca L.; Hayer, Michaela; Stone, Bram W.; Morrissey, Ember M.; Koch, Benjamin J.; Rasmussen, Craig; Dijkstra, Paul; Schwartz, Egbert; Hungate, Bruce A.</t>
  </si>
  <si>
    <t>Soil minerals affect taxon-specific bacterial growth</t>
  </si>
  <si>
    <t>ISME JOURNAL</t>
  </si>
  <si>
    <t>ORGANIC-MATTER; MICROSCALE DISTRIBUTION; MICROBIAL COMMUNITIES; CARBON STORAGE; MICROORGANISMS; DECOMPOSITION; PROTECTION; MINERALIZATION; STABILIZATION; FRAGMENTS</t>
  </si>
  <si>
    <t>Secondary minerals (clays and metal oxides) are important components of the soil matrix. Clay minerals affect soil carbon persistence and cycling, and they also select for distinct microbial communities. Here we show that soil mineral assemblages-particularly short-range order minerals-affect both bacterial community composition and taxon-specific growth. Three soils with different parent material and presence of short-range order minerals were collected from ecosystems with similar vegetation and climate. These three soils were provided with O-18-labeled water and incubated with or without artificial root exudates or pine needle litter. Quantitative stable isotope probing was used to determine taxon-specific growth. We found that the growth of bacteria varied among soils of different mineral assemblages but found the trend of growth suppression in the presence of short-range order minerals. Relative growth of bacteria declined with increasing concentration of short-range order minerals between 25-36% of taxa present in all soils. Carbon addition in the form of plant litter or root exudates weakly affected relative growth of taxa (p = 0.09) compared to the soil type (p &lt; 0.01). However, both exudate and litter carbon stimulated growth for at least 34% of families in the soils with the most and least short-range order minerals. In the intermediate short-range order soil, fresh carbon reduced growth for more bacterial families than were stimulated. These results highlight how bacterial-mineral-substrate interactions are critical to soil organic carbon processing, and how growth variation in bacterial taxa in these interactions may contribute to soil carbon persistence and loss.</t>
  </si>
  <si>
    <t>10.1038/s41396-021-01162-y</t>
  </si>
  <si>
    <t>Islam, MS; Islam, MT; Ismail, Z; Islam, AMT; Khan, R; Hasan, F; Kabir, MH; Ezewudo, BI; Ibrahim, KA; Idris, AM</t>
  </si>
  <si>
    <t>Islam, Md Saiful; Islam, Md Towhidul; Ismail, Zulhilmi; Islam, Abu Reza Md Towfiqul; Khan, Rahat; Hasan, Fakhrul; Kabir, Md Humayun; Ezewudo, Bede Izuchukwu; Ibrahim, Khalid A.; Idris, Abubakr M.</t>
  </si>
  <si>
    <t>Assessment of trace elements in the long-term banana cultivation field's soil</t>
  </si>
  <si>
    <t>FRONTIERS IN ENVIRONMENTAL SCIENCE</t>
  </si>
  <si>
    <t>banana; trace elements; ecological risk; bioconcentration; target cancer risk; Bangladesh</t>
  </si>
  <si>
    <t>ECOLOGICAL RISK-ASSESSMENT; HEAVY-METAL CONTAMINATION; HEALTH-RISK; URBAN SOILS; SEDIMENTS; POLLUTION; ACCUMULATION; VEGETABLES; WATER; ZN</t>
  </si>
  <si>
    <t>This work assesses the contamination of trace elements (Cr, Cu, Ni, As, Zn Cd, Mn, Fe, and Pb) in soil and different tissues of the banana plant (Musa spp.), the ecological risks of trace elements using various indices, and the probable health risks using a chemometric approach. Soil and different banana plant tissues were collected from banana fields around the industrial area of the capital of old Pundranagar (the earliest urban archaeological location), Bangladesh. Samples were digested by acid digestion, and trace elements were measured by inductively coupled plasma spectrophotometer (ICP-MS). The concentrations of Cr, Ni, Cu, As, Cd, Pb, Fe, Mn, and Zn in soil ranged from 1.50-61.7, 2.42-87.4, 2.00-100.8, 0.25-31.2, 0.10-12.7, 0.60-91.8, 11330-23782, 8.69-105.9, and 7.50-125.9 mg/kg, respectively. The mean concentrations of trace elements in four tissues descend in order of roots &gt; leaves &gt; stems &gt; fruits. The abundances of trace elements varied in both soil and plant samples, which apparently occurred due to the variations of soil parent materials and the excessive use of agrochemicals for long-term banana cultivation. The soil exhibited a moderate to high degree of contamination with trace elements, and Cr, Pb, Zn, Cd, and As mainly originated from anthropogenic sources. Both non-cancer and cancer risks were perceived due to Cr and As exposure from the fruit tissue of banana plants in the study area.</t>
  </si>
  <si>
    <t>10.3389/fenvs.2023.1272840</t>
  </si>
  <si>
    <t>Kolb, TE; Grady, KC; McEttrick, MP; Herrero, A</t>
  </si>
  <si>
    <t>Kolb, Thomas E.; Grady, Kevin C.; McEttrick, Matthew P.; Herrero, Asier</t>
  </si>
  <si>
    <t>Local-Scale Drought Adaptation of Ponderosa Pine Seedlings at Habitat Ecotones</t>
  </si>
  <si>
    <t>climate change; genetic variation; Pinus ponderosa; seedling mortality; water stress</t>
  </si>
  <si>
    <t>CLIMATE-CHANGE; NORTHERN ARIZONA; WOOD DENSITY; GENETIC DIFFERENTIATION; XYLEM CAVITATION; FIRE SEVERITY; GAS-EXCHANGE; FOREST; POPULATIONS; GROWTH</t>
  </si>
  <si>
    <t>Understanding the magnitude and pattern of intraspecific variation in tree adaptation to drought is needed to evaluate forest capacity to respond to climate change and for management planning. This understanding is important for species growing at ecotonal sites near the trailing edge of their geographic range where impacts of climate warming are predicted to be most severe. We used a greenhouse common garden to investigate phenotypic variations in growth, drought-adaptive structural traits (e.g., wood specific gravity, shoot-root ratio, and specific leaf area), and survival during experimental drought in seedlings of ponderosa pine (Pinus ponderosa Doug. Ex. Laws) sampled from 17 sites in northern Arizona over gradients of elevation, precipitation, and soil parent material. Phenotypic variation was significant in most seedling traits, and the most variation occurred among maternal families within site populations. Growth rate was negatively correlated with wood specific gravity. The large amount of phenotypic variation within populations suggests the potential for future evolution of stress tolerance in trailing-edge populations. The strongest geographic pattern in phenotypic variation was a negative relationship between seedling biomass allocation to roots and precipitation of the population site. Families with the longest survival in a lethal drought experiment tended to come from low-elevation, drier sites.</t>
  </si>
  <si>
    <t>10.5849/forsci.16-049</t>
  </si>
  <si>
    <t>Hou, EQ; Chen, CR; McGroddy, ME; Wen, DZ</t>
  </si>
  <si>
    <t>Hou, Enqing; Chen, Chengrong; McGroddy, Megan E.; Wen, Dazhi</t>
  </si>
  <si>
    <t>Nutrient Limitation on Ecosystem Productivity and Processes of Mature and Old-Growth Subtropical Forests in China</t>
  </si>
  <si>
    <t>N-P RATIOS; LEAF-LITTER DECOMPOSITION; NET PRIMARY PRODUCTIVITY; TROPICAL RAIN-FOREST; PHOSPHORUS LIMITATION; MINERAL-NUTRITION; ORGANIC-MATTER; NITROGEN; BIOMASS; CLIMATE</t>
  </si>
  <si>
    <t>Nitrogen (N) is considered the dominant limiting nutrient in temperate regions, while phosphorus (P) limitation frequently occurs in tropical regions, but in subtropical regions nutrient limitation is poorly understood. In this study, we investigated N and P contents and N: P ratios of foliage, forest floors, fine roots and mineral soils, and their relationships with community biomass, litterfall C, N and P productions, forest floor turnover rate, and microbial processes in eight mature and old-growth subtropical forests (stand age &gt;80 yr) at Dinghushan Biosphere Reserve, China. Average N: P ratios (mass based) in foliage, litter (L) layer and mixture of fermentation and humus (F/H) layer, and fine roots were 28.3, 42.3, 32.0 and 32.7, respectively. These values are higher than the critical N: P ratios for P limitation proposed (16-20 for foliage, ca. 25 for forest floors). The markedly high N: P ratios were mainly attributed to the high N concentrations of these plant materials. Community biomass, litterfall C, N and P productions, forest floor turnover rate and microbial properties were more strongly related to measures of P than N and frequently negatively related to the N: P ratios, suggesting a significant role of P availability in determining ecosystem production and productivity and nutrient cycling at all the study sites except for one prescribed disturbed site where N availability may also be important. We propose that N enrichment is probably a significant driver of the potential P limitation in the study area. Low P parent material may also contribute to the potential P limitation. In general, our results provided strong evidence supporting a significant role for P availability, rather than N availability, in determining ecosystem primary productivity and ecosystem processes in subtropical forests of China.</t>
  </si>
  <si>
    <t>10.1371/journal.pone.0052071</t>
  </si>
  <si>
    <t>Keller, CK; Bacon, DH</t>
  </si>
  <si>
    <t>Soil respiration and georespiration distinguished by transport analyses of vadose CO2, 13CO2, and 14CO2</t>
  </si>
  <si>
    <t>GLOBAL BIOGEOCHEMICAL CYCLES</t>
  </si>
  <si>
    <t>CARBON-ISOTOPE FRACTIONATION; 2 SASKATCHEWAN TILLS; UNSATURATED ZONE; PHANEROZOIC TIME; ATMOSPHERIC CO2; CLAYEY TILL; SPATIAL VARIABILITY; SOUTHERN ALBERTA; GAS DIFFUSIVITY; UNITED-STATES</t>
  </si>
  <si>
    <t>Georespiration and soil respiration operate on organic carbon pools of vastly different sizes and mean residence times (MRT). Both processes occur in the shallow subsurface at the Dalmeny site in southern Saskatchewan, Canada. Steady and transient, heterogeneous simulations of vadose CO2, (CO2)-C-13, and (CO2)-C-14 show that at least 98% of all subsurface respiration occurs in the solum where the MRT of labile soil carbon is about 10 years. Root respiration dominates the total during the growing season. Remaining CO2 generation occurs near the capillary surface at 6.5-7.5 m depth, where delta(14)C of respired CO2 indicates an MRT of about 22,000 years. This value is consistent with a respiration substrate dominated by Cretaceous-age kerogen in the till. The simulated oxidation/georespiration rate at this depth is also consistent with observed depletion of kerogen C from the vadose zone during the Holocene. Field relations in this setting indicate that georespiration is controlled hydrogeologically by the development of aerobic vadose zones; we speculate that this may be more generally true on a global basis. Where soil parent materials contain ancient carbon, georespiration should be considered as a possible factor complicating studies of soil carbon turnover.</t>
  </si>
  <si>
    <t>10.1029/98GB00742</t>
  </si>
  <si>
    <t>Heidari, M</t>
  </si>
  <si>
    <t>Heidari, Mostafa</t>
  </si>
  <si>
    <t>Plant responses to arsenic: uptake, metabolism and resistance to arsenic toxicity - a review</t>
  </si>
  <si>
    <t>ZEMDIRBYSTE-AGRICULTURE</t>
  </si>
  <si>
    <t>antioxidant enzymes; arsenic; arsenic resistant; nitrogen metabolism; photosynthesis</t>
  </si>
  <si>
    <t>INDUCED OXIDATIVE STRESS; PHOSPHATE-UPTAKE; MYCORRHIZAL FUNGI; NITRATE REDUCTASE; HEAVY-METALS; TOLERANCE; TRANSPORT; SOILS; PHOTOSYNTHESIS; CADMIUM</t>
  </si>
  <si>
    <t>Arsenic is distributed widely in the environment, and results from weathering of soil parent material and human activities. It is an element that is nonessential for plants. Arsenic is released into the environment in both inorganic and organic forms. It accumulates in the different tissues in different parts of the plant and adversely affects the growth and productivity of the plants. Plants also vary in their sensitivity or resistance to arsenic. It is toxic to most plants and interferes with metabolic processes and inhibits plant growth and development through arsenic induced phytotoxicity. High tolerance to heavy metal toxicity such as arsenic could rely either on reduced uptake or increase planned internal sequestration which is manifested by an interaction between a genotype and its environment. Roots are usually the first tissue to be exposed to arsenic. Upon translocation to the shoot, it can severely inhibit plant growth by slowing or arresting expansion and biomass accumulation. At the toxic levels, arsenic has the capability to interact with several vital cellular biomolecules such as nuclear proteins and deoxyribonucleic acid (DNA), leading to excessive of reactive oxygen species (ROS) and effects on the photosynthetic pigments. This would inflict serious morphological, metabolic, and physiological anomalies in plants. Therefore, in the present review, an attempt was made to show how arsenic is absorbed by the roots and transported to other parts of the plants and how arsenic interacts on the physiological and biochemical processes in higher plants. Furthermore, the antioxidant defence system was taken into consideration. Additionally, it also provides a broad overview of the strategies adopted by plants against arsenic stress.</t>
  </si>
  <si>
    <t>10.13080/z-a.2017.104.047</t>
  </si>
  <si>
    <t>Ramezanpour, H; Pourmasoumi, M</t>
  </si>
  <si>
    <t>Ramezanpour, Hasan; Pourmasoumi, Masoumeh</t>
  </si>
  <si>
    <t>Micromorphological aspects of two forest soils development derived from igneous rocks in Lahijan, Iran</t>
  </si>
  <si>
    <t>JOURNAL OF MOUNTAIN SCIENCE</t>
  </si>
  <si>
    <t>Igneous rocks; Illuviation; Lahijan; Soil micromorphology; Granite; Andesitic basalt</t>
  </si>
  <si>
    <t>BASALT</t>
  </si>
  <si>
    <t>In order to characterize various micromorphologic properties of two forest soils derived from different parent rocks in Lahijan, and use the data collected from micromorphological analysis to interpret dominant pedogenic processes. Two representative soil pedons, granite (P1) and andesitic basalt (P2) were selected in a mountain landform with northwest aspect. Samples for thin section preparation were taken from each horizon by Kubiena boxes or clods. Micromorphological analysis of soils derived from these two soil pedons in eastern part of Lahijan (northern Iran) were conducted based on the physicochemical and mineralogical data. Micromorphological properties were characterized using a polarized light microscope under plain and cross light. Thin section study indicated that the nature of the parent material clearly affected the content of clay formation. It also showed that clay accumulation in the Bt horizons was not only due to clay illuviation (argillan), but that strong in situ weathering of primary minerals also contributed to the enrichment of clay in soils derived from andesitic basalt. Comparing the results of clay mineralogy obtained from X-ray diffraction (XRD) with microscopic studies revealed that birefringence fabric (b-fabric) of the groundmass was partly striated due to smectitic minerals in soil of andesitic basalt (Hapludalf), whereas speckled birefringence fabric was dominant in soil of granite (Udorthent) because of the absence of these minerals. We speculate that pores of skeletal fragments or microcracks in P1 were a place for illuvial clay protection. However, the main factor for illuvial clay film disruption (striation and deformation) was biological activity (faunal turbation and root pressure) in P1 and expandable minerals and faunal turbation in P2.</t>
  </si>
  <si>
    <t>10.1007/s11629-012-2184-1</t>
  </si>
  <si>
    <t>Whitfield, CJ; Watmough, SA; Aherne, J</t>
  </si>
  <si>
    <t>Whitfield, Colin J.; Watmough, Shaun A.; Aherne, Julian</t>
  </si>
  <si>
    <t>Evaluation of elemental depletion weathering rate estimation methods on acid-sensitive soils of north-eastern Alberta, Canada</t>
  </si>
  <si>
    <t>Acidic deposition; Base cations; Mineral soil weathering; Pedological Mass Balance; PROFILE; Zirconium depletion</t>
  </si>
  <si>
    <t>BASE CATION; FOREST SOILS; CRITICAL LOADS; SURFACE-AREA; DISSOLUTION; GREYWACKES; DEPOSITION; CATCHMENT; CHEMISTRY; EVOLUTION</t>
  </si>
  <si>
    <t>Immobile element-based weathering estimation methods assume that Zr (or Ti) is an immobile element, and that weathering rates of other elements can be estimated according to the enrichment of Zr in weathered horizons relative to an unweathered parent material. This approach was used to estimate base cation weathering rates for 33 soil profiles on acid-sensitive terrain in north-eastern Alberta. Zirconium generally showed enrichment within the rooting zone, but the deepest (subsoil) samples were not always associated with the lowest Zr concentrations. Weathering rates estimated with the Zr depletion and Pedological Mass Balance (PMB) methods were generally low (ranges: 0-51 and 0-58 mmol(c), m(-2) yr(-1), respectively); however, low base cation oxide concentrations and heterogeneity within soil profiles complicated weathering rate calculations and net base cation gains were calculated for several (six) sites. Evaluation of the Zr depletion and PMB weathering estimates against those calculated with the process-oriented PROFILE model at a subset (n = 9) of the sites indicated the estimates were poorly related, with PROFILE rates typically being higher. The effects-based emissions management strategy for acid precursors in this region requires spatial coverage of soil properties (including weathering rates) across a large area, but the apparent limitations associated with the immobile element based methods in this region: identifying representative parent soils and deriving weathering rate estimates comparable to more robust methods are arguments against their candidacy for future use. (C) 2011 Elsevier B.V. All rights reserved.</t>
  </si>
  <si>
    <t>10.1016/j.geoderma.2011.07.029</t>
  </si>
  <si>
    <t>González-Pérez, M; Buurman, P; Vidal-Torrado, P; Martin-Neto, L</t>
  </si>
  <si>
    <t>Gonzalez-Perez, Martha; Buurman, P.; Vidal-Torrado, P.; Martin-Neto, L.</t>
  </si>
  <si>
    <t>Pyrolysis-Gas Chromatography/Mass Spectrometry Characterization of Humic Acids in Coastal Spodosols from Southeastern Brazil</t>
  </si>
  <si>
    <t>SOIL ORGANIC-MATTER; CARDOSO ISLAND SP; RESTINGA VEGETATION; MOLECULAR CHEMISTRY; INCIPIENT PODZOLS; C-13 NMR; MICROMORPHOLOGY; ACCUMULATION; HORIZONS; FOREST</t>
  </si>
  <si>
    <t>This study on humic acids (HAs) of podzol horizons from the southeastern region of Brazil investigated the accumulation and degradation of soil organic matter (SOM) in warm-climate podzols. Humic acids from sandy coastal Spodosols (Histic Alaquod and Arenic Alorthod) from Cardoso Island in Sao Paulo State were characterized by pyrolysis in combination with gas chromatography and mass spectrometry (Py-GC/MS). The soils developed on quartzitic, sandy, nutrient-poor parent materials under restinga forest in a coastal area. The Py-GC/MS results show that the chemical composition of HAs in B horizons in one out of three profiles was influenced by both dissolved organic C (DOC) and C from in situ decaying roots. Carbon derived from DOC dominated in the deepest part of the B horizons. In the Arenic Alorthod (H9) profile, SOM from the B horizon seemed to be largely derived from roots. The DOC-derived SOM was characterized by large contributions of phenol, methylphenols, and degraded polysaccharide products, while root contributions were mainly characterized by lignin products. Aliphatics were most abundant in A horizons (E and EB horizons were not analyzed). Both DOC-derived and lignin-derived SOM showed distinct degradation patterns. The Py-GC/MS results corroborate those obtained by C-13 variable amplitude cross polarization magic angle spinning nuclear magnetic resonance spectroscopy and Fourier-transform infrared spectroscopy. Molecular chemistry showed that podzol B horizons are variable in composition, and local influences, such as drainage and vertical or lateral water transport, and SOM decomposition play an important role in podzolization processes in warm climates.</t>
  </si>
  <si>
    <t>10.2136/sssaj2011.0178</t>
  </si>
  <si>
    <t>Eyland, D; Gambart, C; Swennen, R; Carpentier, S</t>
  </si>
  <si>
    <t>Eyland, David; Gambart, Clara; Swennen, Rony; Carpentier, Sebastien</t>
  </si>
  <si>
    <t>Unravelling the diversity in water usage among wild banana species in response to vapour pressure deficit</t>
  </si>
  <si>
    <t>FRONTIERS IN PLANT SCIENCE</t>
  </si>
  <si>
    <t>drought tolerance; stomatal conductance; transpiration; vapour pressure deficit; water use efficiency; wild banana species; breeding</t>
  </si>
  <si>
    <t>LEAF GAS-EXCHANGE; WHOLE-PLANT TRANSPIRATION; STOMATAL RESPONSES; HYDRAULIC CONDUCTANCE; RELATIVE-HUMIDITY; UNITED-STATES; MUSA SPP.; DROUGHT; TEMPERATURE; AIR</t>
  </si>
  <si>
    <t>The rise in global temperature is not only affecting plant functioning directly, but is also increasing air vapour pressure deficit (VPD). The yield of banana is heavily affected by water deficit but so far breeding programs have never addressed the issue of water deficit caused by high VPD. A reduction in transpiration at high VPD has been suggested as a key drought tolerance breeding trait to avoid excessive water loss, hydraulic failure and to increase water use efficiency. In this study, stomatal and transpiration responses under increasing VPD at the leaf and whole-plant level of 8 wild banana (sub)species were evaluated, displaying significant differences in stomatal reactivity. Three different phenotypic groups were identified under increasing VPD. While (sub)species of group III maintained high transpiration rates under increasing VPD, M. acuminata ssp. errans (group I), M. acuminata ssp. zebrina (group II) and M. balbisiana (group II) showed the highest transpiration rate limitations to increasing VPD. In contrast to group I, group II only showed strong reductions at high VPD levels, limiting the cost of reduced photosynthesis and strongly increasing their water use efficiency. M. acuminata ssp. zebrina and M. balbisiana thus show the most favourable responses. This study provides a basis for the identification of potential parent material in gene banks for breeding future-proof bananas that cope better with lack of water.</t>
  </si>
  <si>
    <t>10.3389/fpls.2023.1068191</t>
  </si>
  <si>
    <t>Basilici, G; Hechenleitner, EM; Fiorelli, LE; Dal Bó, PF; Mountney, NP</t>
  </si>
  <si>
    <t>Basilici, Giorgio; Martin Hechenleitner, Esteban; Ernesto Fiorelli, Lucas; Dal Bo, Patrick Fuhr; Mountney, Nigel Philip</t>
  </si>
  <si>
    <t>Preservation of titanosaur egg clutches in Upper Cretaceous cumulative palaeosols (Los Llanos Formation, La Rioja, Argentina)</t>
  </si>
  <si>
    <t>PALAEOGEOGRAPHY PALAEOCLIMATOLOGY PALAEOECOLOGY</t>
  </si>
  <si>
    <t>Titanosaur egg clutches; Cumulative palaeosols; Semiarid palaeoenvironment; Late Cretaceous; Los Llanos Formation; La Rioja - Argentina</t>
  </si>
  <si>
    <t>DINOSAUR NESTING SITES; OLD RED SANDSTONE; MEGALOOLITHID EGGS; QUARTZ GRAINS; HATEG BASIN; SEDIMENTARY-ROCKS; MAMMAL-BEARING; SAND GRAINS; DEPOSITS; PALEOGENE</t>
  </si>
  <si>
    <t>Studies of the palaeobiology of titanosaur eggs are significantly more common than studies of titanosaur-egg-bearing strata. Nevertheless, the latter provide significant insight into palaeoenvironmental conditions associated with the egg-laying behaviour. This study examines titanosaur-egg-bearing strata of the Upper Cretaceous Los Llanos Formation (La Rioja, Argentina) and relates them to the laying and preservation of titanosaur egg clutches. Los Llanos Formation is a predominantly sandstone succession throughout represented by palaeosol profiles. Five titanosaur egg clutches were recovered from the Bw horizon of an Inceptisol profile. This palaeosol type, named Tama pedotype, constitutes 69% of the entire succession, by thickness. Rare planar, and undulating lamination and cross stratification, quartz-grain surface microtextures and ventifacts are indicative of the interaction of fluvial-aeolian processes of sedimentation during accumulation of the parent material on the distal part of a coalescent alluvial fan system (bajada). Highly abundant root traces, reddish colour, clay coatings and calcium carbonate nodules testify that the Tama pedotype had abundant vegetation cover, and was developed in well drained conditions under the influence of a semiarid climate regime. Palaeosol horizons with exaggerated thickness and diffuse boundaries indicate a cumulative pedotype, whereby the soil developed in response to continuous accretion via on-going sedimentary processes. Morphological features of eggshells suggest that titanosaurs dug holes in the topographic surface to lay eggs. Thus, palaeosols seem to have been putative areas for the laying of titanosaur eggs. Actually, it is uncommon for palaeosols to constitute sites for the preservation of eggs, since soils typically develop in response to long episodes of weathering. However, cumulative palaeosols can provide ideal conditions for egg burial and preservation. In cumulative soils, the residence time of an object within the weatherable thickness of a soil is reduced to &lt;10(3) years, thereby significantly increasing the long-term preservation potential of eggs. (C) 2017 Elsevier B.V. All rights reserved.</t>
  </si>
  <si>
    <t>10.1016/j.palaeo.2017.05.034</t>
  </si>
  <si>
    <t>Strahan, RT; Laughlin, DC; Moore, MM</t>
  </si>
  <si>
    <t>Strahan, Robert T.; Laughlin, Daniel C.; Moore, Margaret M.</t>
  </si>
  <si>
    <t>An experimental test of the Community Assembly by Trait Selection (CATS) model</t>
  </si>
  <si>
    <t>PONDEROSA FOREST STRUCTURE; PLANT TRAITS; RELATIVE ABUNDANCE; SHADE TOLERANCE; LEAF; GERMINATION; PREDICTION; RESPONSES; PATTERNS; ECOLOGY</t>
  </si>
  <si>
    <t>The Community Assembly by Trait Selection (CATS) model of community assembly predicts species abundances along environmental gradients in relatively undisturbed vegetation. Here we ask whether this model, when calibrated with data from natural plant communities, can predict the abundances of five dominant grass species (Bouteloua gracilis, Elymus elymoides, Festuca arizonica, Muhlenbergia montana, and Poa fendleriana) in a greenhouse experiment that manipulated light and soil properties. To address this question, we used generalized additive models (GAMs) to model community-weighted mean (CWM) seed mass, mean Julian flowering date, and specific root length (SRL) as non-linear functions of two environmental variables (soil pH and pine basal area) in natural vegetation. The model-fitted CWM traits were then used as constraints in the CATS model to predict the relative abundance of the five grass species that were seeded in a mixture at equal densities into a 2x2 factorial experiment with soil parent material and light level as crossed factors. Light was the most important factor influencing seedling community composition, especially the abundances of Bouteloua gracilis and Poa fendleriana. The model-predicted relative abundances were significantly correlated with the observed relative abundances, and the model accurately predicted the dominant species in every treatment. P. fendleriana was correctly predicted to be the most abundant species in both shade treatments and the sun-basalt treatment, and B. gracilis was correctly predicted to be the most abundant species in the sun-limestone treatment. Our results provide experimental evidence that environmental filtering of the species pool occurs in the early stages of community assembly (including germination, emergence, and early growth), and that trait-based models calibrated with data from natural plant communities can be used to predict the outcome of the early stages of community assembly under experimental conditions.</t>
  </si>
  <si>
    <t>10.1371/journal.pone.0206787</t>
  </si>
  <si>
    <t>Milewski, AV; Mills, AJ</t>
  </si>
  <si>
    <t>Milewski, A. V.; Mills, A. J.</t>
  </si>
  <si>
    <t>Why was the Highveld treeless? Looking laterally to the Pampas for global edaphic principles beyond biogeographical accidents</t>
  </si>
  <si>
    <t>SOUTH AFRICAN JOURNAL OF BOTANY</t>
  </si>
  <si>
    <t>Highveld; Pampas; Treelessness; Edaphic; Ecology</t>
  </si>
  <si>
    <t>SUBTROPICAL THICKET; LUSIKISIKI AREA; NUTRIENT STATUS; SOIL FERTILITY; CLIMATE; SAVANNA; FIRE; ECOSYSTEMS; GRASSLAND; VEGETATION</t>
  </si>
  <si>
    <t>The ultimate reasons for treelessness in the natural grassland of the Highveld of southern Africa have long eluded biologists. This is partly because of the ambivalence of adaptive determinism versus biogeographical/phylogenetic accidents, and partly because of entanglement between cause and effect. For example, waterlogging and grass fires, arguably unfavourable for tree growth, are themselves promoted by an absence of trees. One approach to evaluating previous hypotheses is ecological comparison of the Highveld with the global epitome of treelessness under a mesic climate: the Argentinian Pampas. This comparison detracts from the explanatory power of climate and biotic disturbance (wildfire and herbivory) while pointing to the explanatory power of edaphic factors in accounting for the competitive superiority of the grass growth-form. To address this shortcoming, we offer a new hypothesis. This is that the natural exclusion of trees in the Highveld, the Pampas, and comparable grasslands stems from a particular nutritional regime, in which wood accumulates as a result of rates of photosynthesis exceeding rates of respiration. The ratio of anabolic rates to catabolic rates - at the level of the whole plant community - theoretically determines whether photosynthate, superfluous to catabolism (i.e. respiration), will tend to be deployed as wood. The crucial environmental factor, according to this rationale, would be the supply of those catalytic elements indispensable for catabolic processes relative to the photosynthetic potential of the site (as determined by both the supply of those nutrients indispensable for anabolic processes and the relevant climatic factors, e.g. temperature and rainfall). The root cause we propose which transcends any simplistic distinction between overall nutrient-richness (eutrophy) and nutrient-poverty (oligotrophy) - has the potential to disentangle the tautologies that have marred previous attempts to explain on a global basis why certain vegetation types were naturally treeless. A suggested line of future investigation is to determine the extent to which deposition of aerosols across the Highveld - over both nutrient-rich ('sweetveld') and nutrient-poor ('sourveld') parent materials - boosts the supply of Cu within the topsoil, promotes the catabolism of grasses, maximises the competitive strength of the grasses relative to the photosynthetic potential of the site, and prevents the establishment of tree seedlings. (C) 2015 SAAB. Published by Elsevier B.V. All rights reserved.</t>
  </si>
  <si>
    <t>10.1016/j.sajb.2015.05.019</t>
  </si>
  <si>
    <t>Brummell, ME; Farrell, RE; Siciliano, SD</t>
  </si>
  <si>
    <t>Brummell, Martin E.; Farrell, Richard E.; Siciliano, Steven D.</t>
  </si>
  <si>
    <t>Greenhouse gas soil production and surface fluxes at a high arctic polar oasis</t>
  </si>
  <si>
    <t>Greenhouse gas; Arctic; Vegetation communities; Soil profiles; Alexandra Fjord; Polar desert</t>
  </si>
  <si>
    <t>NITROUS-OXIDE; SP NOV.; CO2; N2O; VEGETATION; EMISSIONS; DYNAMICS; METHANE; DIFFUSION; ECOSYSTEM</t>
  </si>
  <si>
    <t>Arctic vegetation and soil biological communities interact with a range of biotic and abiotic factors to produce or consume the greenhouse gases (GHG) carbon dioxide, methane, and nitrous oxide. In Arctic environments the parameters controlling these processes are not well understood. We measured soil GHG concentrations and surface fluxes from six vegetation communities at a High Arctic polar oasis and adjacent polar deserts in order to identify regions within the soil profile of production and consumption of CO2, CH4, and N2O. Examined communities included two polar deserts differing in parent material and soil pH, and four lowland tundra communities: prostrate dwarf-shrub, herb tundra, prostrate/hemiprostrate dwarf-shrub tundra, nontussock sedge, dwarf-shrub, moss tundra and a sedge/grass, moss wetland, representative of large areas at lower Arctic latitudes. Polar desert soils were net producers of greenhouse gases during the brief High Arctic growing season, including at depths close to the permafrost layer, and effluxes from the surface were of a similar magnitude to nearby mesic and hydric tundra soils including for CO2, indicative of soil respiration in desert soils with few roots. Differences in water content, rather than calculated diffusivity, appear to drive gas transport in at least some soils, with all three GHG appearing to move rapidly through, for example, the soil at 10 cm above permafrost in the Prostrate (dominated by Dryas integrifolia) plant community. Such physical processes may obscure or falsely suggest biological processes in soil ecosystems. (C) 2012 Published by Elsevier Ltd.</t>
  </si>
  <si>
    <t>10.1016/j.soilbio.2012.03.019</t>
  </si>
  <si>
    <t>MACKLON, AES; MACKIEDAWSON, LA; SIM, A; SHAND, CA; LILLY, A</t>
  </si>
  <si>
    <t>SOIL-P RESOURCES, PLANT-GROWTH AND ROOTING CHARACTERISTICS IN NUTRIENT POOR UPLAND GRASSLANDS</t>
  </si>
  <si>
    <t>PLANT AND SOIL</t>
  </si>
  <si>
    <t>CAMBISOL; MIXED UPLAND GRASSLAND; ORGANIC PHOSPHORUS; P RESOURCES; P UPTAKE; ROOTS; YIELDS</t>
  </si>
  <si>
    <t>PHOSPHORUS EFFICIENCY; POTASSIUM UPTAKE; PHOSPHATE; RYEGRASS; MODEL; HAIRS; AVAILABILITY; ALUMINUM</t>
  </si>
  <si>
    <t>A field study was undertaken to establish the demand for P by mixed herbage, manipulated by cutting regimes, and the extent to which orthophosphate alone in soil solution could meet this demand from three cambisols derived from different parent materials. Differences in soil types were sufficient to produce significantly different rooting patterns at each site. Yields for 7- and 10-cm treatments generally exceeded those for swards cut to 2- and 4-cm. The highest yields were from plots cut once at the end of the season, or when herbage was cut in June and October only. Yields fell in the second season by an average of 30%. Two cuts in the season resulted in almost twice the P uptake compared with other treatments, leading to the view that a ''silage'' cut stimulated root growth. Rooting was deepest in Tarves Association soil (Dystric cambisol), densest in Insch Association soil (Eutric cambisol) and intermediate in Foudland Association soil (Dystric cambisol) but herbage yield at each site was similar Whole season mean P and N content in roots ranged from 1.0 to 3.4 and from 8.1 to 27.9 mg g(-1) dry weight, respectively. The lowest values were in once cut herbage and were half those in herbage cut in June and October only. Data for the total P resources of the soils, extractable P, and shoot and root P at each site are presented together with data for P in soil solution (principally organic) from an associated soil solution study. There was a disparity between daily uptake and orthophosphate in soil solution. These findings suggested that it was probable that soluble organic forms of P are important for P nutrition in these nutrient poor soils, and could account for the excess of observed P uptake (from soils low in P) over that predicted by mechanistic mathematical models.</t>
  </si>
  <si>
    <t>10.1007/BF00007975</t>
  </si>
  <si>
    <t>Lebedeva, MP; Kutovaya, OV; Sizemskaya, ML; Khokhlov, SF</t>
  </si>
  <si>
    <t>Lebedeva, M. P.; Kutovaya, O. V.; Sizemskaya, M. L.; Khokhlov, S. F.</t>
  </si>
  <si>
    <t>Micromorphological and microbiological diagnostics of initial pedogenesis on the bottom of an artificial mesodepression in the northern caspian semidesert</t>
  </si>
  <si>
    <t>clayey semidesert; elementary pedogenetic processes; microfeatures of soil horizons; weakly developed humus soils; differentiation of the ecotrophic groups of microorganisms</t>
  </si>
  <si>
    <t>DESERT SOILS; DEPRESSION</t>
  </si>
  <si>
    <t>The results of micromorphological and microbiological studies of the initial pedogenesis on the gypsum-bearing calcareous heavy loams exposed within an artificially created mesodepression in the northern Caspian semidesert are discussed. Under conditions of an increased moistening and dense cover of trees and shrubs, the initial soil profile developed in 30 years has specific microfeatures related to the high activity of macro-, meso-, and microbiota. Micromorphological studies of large (5.5 x 8 cm) thin sections allowed us to trace the direction of humification processes, the degree of the biological decomposition of plant residues, and the character of structural changes under the impact of seasonal soil freezing against the background of the layered character of parent materials. Microbiological investigations demonstrated certain changes in the distribution patterns of different ecotrophic groups of soil microorganisms related to the input of fresh leave litter onto the soil surface and the decay of the roots of arboreal and herbaceous plants in the mineral soil profile. The layered distribution of plant residues in the soil profile predetermined specific functioning patterns of these groups.</t>
  </si>
  <si>
    <t>10.1134/S1064229314110064</t>
  </si>
  <si>
    <t>Blazejewski, GA; Stolt, MH; Gold, AJ; Groffman, PM</t>
  </si>
  <si>
    <t>Macro- and micromorphology of subsurface carbon in riparian zone soils</t>
  </si>
  <si>
    <t>ORGANIC-MATTER DYNAMICS; NITRATE; FOREST; DENITRIFICATION; AGGREGATE; NITROGEN; CLASSIFICATION; MORPHOLOGY</t>
  </si>
  <si>
    <t>Soil organic matter (SOM) contains fractions that range from very active to passive, relative to microbial-driven ecosystem processes and functions. A classification system is needed that can test the hypothesis that SOM can be separated by morphology into functionally meaningful fractions. The objectives of this study were to use macro- and micromorphological techniques to classify the various C forms present in saturated (or seasonally saturated) subsurface horizons of hydric riparian soils, and to increase our understanding of their genesis. Nine soils formed in outwash or alluvium, located in Rhode Island riparian wetlands, were described and sampled up to depths of over 3 m. The majority of these soils had seasonally high water table levels at or above the soil surface. Thirty-four thin sections were constructed from undisturbed samples collected from subsurface horizons for micromorphological investigation. Six C forms (roots, fragmental organic matter [FOM], lenses, infillings, masses, and horizon C) and five root-decomposition classes were identified. All C forms were more abundant in the subsurface of alluvial soils than in the subsurface of outwash soils. Masses and roots were the most abundant C form identified. Most masses have likely formed from dispersion of C associated with decomposed roots. Alluvial deposition has resulted in considerable C in subsurface riparian zone soils in the form of buried A and O horizons, lenses, and FOM. Illuvial-horizon C was found primarily in sandy horizons having outwash parent materials. Carbon dating suggested that many of these C forms persist for thousands of years in the riparian subsurface. The variety of C forms that exist in riparian zone subsoils suggests that understanding C morphology, and how these forms are related, may prove useful for developing functionally different morphologic classes of soil C.</t>
  </si>
  <si>
    <t>10.2136/sssaj2004.0145</t>
  </si>
  <si>
    <t>Chatanga, P; Kotze, DC; Okello, TW; Sieben, EJJ</t>
  </si>
  <si>
    <t>Chatanga, Peter; Kotze, Donovan C.; Okello, Tom W.; Sieben, Erwin J. J.</t>
  </si>
  <si>
    <t>Ecosystem services of high-altitude Afromontane palustrine wetlands in Lesotho</t>
  </si>
  <si>
    <t>ECOSYSTEM SERVICES</t>
  </si>
  <si>
    <t>Carbon storage; Ecosystem functioning; Ecosystem service; Montane palustrine wetland; Plant functional trait; WET-EcoService</t>
  </si>
  <si>
    <t>PLANT FUNCTIONAL TYPES; MONTANE WETLAND; TRAITS; DIVERSITY; ELEVATION; HANDBOOK; AFRICA; COVER; AREA</t>
  </si>
  <si>
    <t>Although wetlands are among the most valuable ecosystems, the condition and extent of wetlands is declining worldwide, to the detriment of ecosystem service delivery. This study assessed the ecosystem services delivered by the Afromontane palustrine wetlands of Lesotho using the WET-EcoServices tool and explored the relationships of the services with environmental factors and plant functional traits using ordination techniques. Higher-altitude wetlands differed from the lower-altitude wetlands in the spectrum of services they deliver. These wetlands were mostly valued for carbon storage, provision of natural resources, streamflow regulation, maintenance of biodiversity and erosion control. Lower-altitude wetlands were valued for natural resources, cultivated foods, nitrate removal, phosphate trapping and streamflow regulation. The environmental factors affecting the delivery of ecosystem services most were altitude, longitude (directly correlated with rainfall in the context of Lesotho), landscape, soil parent material, slope and soil depth. The delivery of several services was also correlated with plant functional traits, for example, carbon storage and maintenance of biodiversity were positively correlated with plant shoot mass, total plant biomass and rooting depth. The location and environmental characteristics of a given wetland within a catchment and the functional characteristics of the wetland's dominant plant species have an influence on the ecosystem services that it delivers. However, the level of threat to ecosystem services is high, especially in the lower-altitude wetlands. The threats, which are mainly anthropogenic, are mostly associated with crop cultivation, overgrazing and trampling by livestock and economic development. Thus, for sustainable provision of wetland ecosystem services, these Afromontane palustrine wetlands require urgent attention and up-scaling of the conservation efforts.</t>
  </si>
  <si>
    <t>10.1016/j.ecoser.2020.101185</t>
  </si>
  <si>
    <t>Bockheim, JG</t>
  </si>
  <si>
    <t>Genesis of bisequal soils on acidic drift in the upper Great Lakes region, USA</t>
  </si>
  <si>
    <t>PODZOLIZATION; MICHIGAN; FRAGIPAN</t>
  </si>
  <si>
    <t>Seventeen bisequal pedons were characterized on drift primarily from the Greatlakean advance [ca. 12 000 yr before present (BP)] in northern Wisconsin and the upper Michigan. The pedons, Alfic Haplorthods and Alfic Oxyaquic Fragiorthods, contain an Orthod sequum over an Udalf sequum and are derived primarily from coarse-loamy or coarse-silty materials overlying stratified sand and gravel or coarse-loamy materials. The upper sequum contains abundant roots and is very strongly acidic (pH 4.8), low in clay (&lt;4.8%) and base cations (&lt;20% base saturation), and high in exchangeable acidity (13 cmol(c) kg(-1)) and exchangeable Al (60% saturation). The lower sequum contains few roots, is strongly acidic (pH 5.4), is more enriched in clay (8.0%) and base cations (45% base saturation), and has lower exchangeable acidity and A] than the upper sequum. The occurrence and position of argillic and fragic horizons in the profile are favored by a lithologic discontinuity. The two horizons may form exclusive of one another. On the basis of soil solution chemistry data and mass-balance studies, the argillic horizon has formed from neoformation of clays with some clay migration. The fragic materials are of pedogenic origin and are forming in the upper part of a degrading argillic horizon. The soils have undergone environmental changes during the past 12 000 yr, but they appear to have originated from processes that are occurring today that result from extensive leaching during melting of the spring snowpack and solute movement in two-storied parent materials. The soils are strongly developed in view of the short snow-free season.</t>
  </si>
  <si>
    <t>El Hafid, R; Smith, DH; Karrou, M; Samir, K</t>
  </si>
  <si>
    <t>Root and shoot growth, water use and water use efficiency of spring durum wheat under early-season drought</t>
  </si>
  <si>
    <t>AGRONOMIE</t>
  </si>
  <si>
    <t>wheat; early-season drought; shoot and root growth; water use efficiency</t>
  </si>
  <si>
    <t>HARSH MEDITERRANEAN ENVIRONMENTS; HORDEUM-VULGARE L; RAINFED CONDITIONS; BARLEY PRODUCTION; NORTHERN SYRIA; CROP GROWTH; GRAIN-YIELD; ADAPTATION; CULTIVARS; OLD</t>
  </si>
  <si>
    <t>One of the common features of the Mediterranean climate of North Africa is the uncertainty of rainfall immediately after durum wheat (Triticum durum Desf.) emergence, leading to early-season drought. Impacts of drought during wheat reproductive development have been thoroughly investigated, while studies of early-season drought are lacking. The objectives of the research reported here were to examine genotypic differences for some morphological traits in response to early-season drought, and to determine the association of these traits with water use, water use efficiency in producing grain (WUEg) and dry matter (WUEdm). Experiments were conducted under field conditions on a Vertic Calicixerol. Four cultivars and two advanced lines of spring durum wheat were subjected to four water regimes, including a well-irrigated control and three water stress treatments. The three water stress treatments were imposed by withholding water during the period from emergence to either the onset, middle or the end of tillering. Subsequently, irrigation was used to provide adequate soil moisture for the remainder of the growing season. Total water use, WUEg, and WUEdm were weakly associated with root length density. Under drought stress conditions WUEg and WUEdm were positively associated with relative growth rate under stress, relative growth rate upon recovery and shoot dry matter yields early in the season. To develop new cultivars with improved early vigor, vegetative biomass and WUEg, as proved in this study, wheat breeders need to utilize parent materials with considerable improvements in these characteristics. ((C) Inra/Elsevier, Paris.).</t>
  </si>
  <si>
    <t>10.1051/agro:19980302</t>
  </si>
  <si>
    <t>Baumert, VL; Forstner, SJ; Zethof, JHT; Vogel, C; Heitkötter, J; Schulz, S; Kögel-Knabner, I; Mueller, CW</t>
  </si>
  <si>
    <t>Baumert, Vera L.; Forstner, Stefan J.; Zethof, Jeroen H. T.; Vogel, Cordula; Heitkoetter, Julian; Schulz, Stefanie; Kogel-Knabner, Ingrid; Mueller, Carsten W.</t>
  </si>
  <si>
    <t>Root-induced fungal growth triggers macroaggregation in forest subsoils</t>
  </si>
  <si>
    <t>Soil organic carbon; Soil fungi; Rhizosphere; Water-stable aggregates; Aggregate fractionation; Carbon storage</t>
  </si>
  <si>
    <t>SOIL ORGANIC-MATTER; MICROBIAL COMMUNITY STRUCTURE; CARBON SEQUESTRATION; AGGREGATE STABILITY; ENZYME-ACTIVITIES; ELEVATED CO2; DEPTH; MECHANISMS; DYNAMICS; RHIZODEPOSITION</t>
  </si>
  <si>
    <t>cSubsoils are characterized by low concentrations of organic carbon (OC). Nevertheless, they contain more than half of the global soil OC because of their large volume. This discrepancy suggests that subsoils might further sequester carbon (C), thus acting as potential sinks for atmospheric C. Plant roots and associated rhizodeposits are a major OC input source to subsoils. However, whether and how increased OC inputs via plant roots to subsoils affect soil C sequestration mechanisms remains unclear. Here we set up a pot experiment with European Beech (Fagus sylvatica L.) seedlings to investigate the effect of tree roots and associated rhizosphere development on soil aggregation and C allocation in topsoil vs. subsoil material collected from three forest sites of different parent materials. Over a 5-month growth period, the seedlings developed a dense root system transforming the whole soil volume into root-affected (i.e., rhizosphere) soil. We found that roots and the associated rhizosphere development increased the amount of macroaggregates in the two finest-textured subsoils. The most C-poor and fine-textured subsoil had a 15% increase in bulk OC concentration, indicating a potential for C sequestration in subsoils by enhanced macroaggregation. Across subsoils, rooting strongly enhanced microbial abundance and was especially correlated with fungal abundance and a shift in the fungal-to-bacterial- ratio. The strong fungal growth was likely the cause for the enhanced macroaggregation in these subsoils. In topsoils, however, rooting treatment decreased macroaggregate abundance, potentially through the disruption of preexisting aggregates, as indicated by the concomitant increase in microaggregates. Our study supports the growing awareness that OC dynamics may be governed by different mechanisms in top- and subsoils, respectively. It demonstrates that the enhanced addition of OM via plant roots to subsoils boosts fungal growth and thereby increases macroaggregate formation, potentially facilitating C sequestration by occlusion.</t>
  </si>
  <si>
    <t>10.1016/j.soilbio.2021.108244</t>
  </si>
  <si>
    <t>Rodrigo-Comino, J; Brevik, EC; Cerdà, A</t>
  </si>
  <si>
    <t>Rodrigo-Comino, Jesus; Brevik, Eric C.; Cerda, Artemi</t>
  </si>
  <si>
    <t>The age of vines as a controlling factor of soil erosion processes in Mediterranean vineyards</t>
  </si>
  <si>
    <t>Vineyard; Age of plantation; Soil erosion; ISUM</t>
  </si>
  <si>
    <t>SLOPING VINEYARDS; RAINDROP IMPACT; NUTRIENT LOSSES; RAINFALL INTERCEPTION; SIMULATED RAINFALL; ECOSYSTEM SERVICES; SEDIMENT SOURCES; SURFACE RUNOFF; WATER EROSION; GROUND-COVER</t>
  </si>
  <si>
    <t>Vineyards incur the highest soil and water losses among all Mediterranean agricultural fields. The state-of-the-art shows that soil erosion in vineyards has been primarily surveyed with topographical methods, soil erosion plots and rainfall simulations, but these techniques do not typically assess temporal changes in soil erosion. When vines are planted they are about 30 cm high x 1 cm diameter without leaves, the root system varies from 2 to over 40 cm depth, and sometimes the lack of care used during transplanting can result in a field with highly erodible bare soils. This means that the time since vine plantation plays a key role in soil erosion rates, but very little attention has been paid to this by the scientific community. Thus, the main goal of this research was to estimate soil losses and assess soil erosion processes in two paired vineyard plantations of different ages. To achieve this goal, the improved stock unearthing method (ISUM) was applied to vineyards on colluvial parent materials with similar soil properties, topographical characteristics and land managements in the Les Alcusses Valley, southwestern Valencia province, Spain. Our findings suggested that the old vineyards showed lower erosion rates (- 1.61 Mg ha(-1) yr(-1)) than those that were recently planted (- 8.16 Mg ha(-1) yr(-1)). This is because of the damage that the plantation of the vines causes to soil. Tillage after planting (4 times per year) resulted in changes in the inter-row and row morphology, promoting the development of a ridge underneath the vines that disconnected the inter-rows and reduced soil losses with time. After the second year and until the 25th year after plantation, soil erosion was approximately 1 Mg ha(-1) y(-1), whichmeans thatmost of the erosion took place during the first two years after the plantation. Soil conservation strategies should be applied immediately after the plantation works to allow sustainable grape production. That is when soil erosion most needs to be controlled. (C) 2017 Elsevier B.V. All rights reserved.</t>
  </si>
  <si>
    <t>10.1016/j.scitotenv.2017.10.204</t>
  </si>
  <si>
    <t>Yan, MF; Fan, LN; Wang, L</t>
  </si>
  <si>
    <t>Yan, Meifang; Fan, Lina; Wang, Lu</t>
  </si>
  <si>
    <t>Restoration of soil carbon with different tree species in a post-mining land in eastern Loess Plateau, China</t>
  </si>
  <si>
    <t>ECOLOGICAL ENGINEERING</t>
  </si>
  <si>
    <t>Degraded land; Semi-arid region; Soil inorganic carbon; Soil organic carbon; Vegetation restoration</t>
  </si>
  <si>
    <t>Vegetation restoration tends to enhance soil carbon storage in severely degraded lands, which is of great significance to mitigate climate change. In this study, soil organic carbon, inorganic carbon and soil properties were investigated in a restored post-mining area in Shanxi province, eastern Loess Plateau. Through artificially planting Rhus typhina, Quercus liaotungensis and Pinus tabuliformis (referred to as RT, QL and PT, respectively), soil water and total nitrogen contents increased significantly. Soil organic carbon in restored sites increased by 101.9% compared with that of a non-restored site. Accumulation of litter and withered root with vegetation succession led to the increases of input of organic matter, which was beneficial to improve soil organic carbon storage. QL had significantly higher organic carbon sequestration rate (1.59 t ha(-1) yr(-1)) than those of other tree species, which might be attributed to higher nitrogen content and litter input. Soil inorganic carbon accounted averagely for 70.1% of the total carbon storage. However, re-vegetation had no significant influence on soil inorganic carbon which was closely related with soil parent material and climate. Our results suggested that abandoned mine lands might serve as C sinks through appropriate restoration management. Indigenous QL would be suitable to be recommended as the preferred species for reclamation management of degraded lands. Because of a short duration of restoration, the dynamics of soil inorganic carbon during vegetation succession needs to be further studied to reveal potential C sequestration mechanism in arid and semi-arid regions.</t>
  </si>
  <si>
    <t>10.1016/j.ecoleng.2020.106025</t>
  </si>
  <si>
    <t>Schuur, EAG</t>
  </si>
  <si>
    <t>The effect of water on decomposition dynamics in mesic to wet Hawaiian montane forests</t>
  </si>
  <si>
    <t>ECOSYSTEMS</t>
  </si>
  <si>
    <t>Hawaii; tropical forest; precipitation; litter chemistry; foliar nutrients; reduction-oxidation potential; nitrogen; phosphorus; gradient; lignin</t>
  </si>
  <si>
    <t>LITTER DECOMPOSITION; NUTRIENT AVAILABILITY; BIOLOGICAL PROCESSES; RAIN FORESTS; LEAF-LITTER; SOIL; CLIMATE; NITROGEN; GROWTH; DENITRIFICATION</t>
  </si>
  <si>
    <t>I used a mesic to wet precipitation gradient on Maul, Hawaii, to test whether variation in rainfall regulates decomposition in tropical wet forest. Decomposition rates of leaves and roots from the dominant tree species, Metrosideros polymorpha, were measured at six sites similar in temperature regime, parent material, ecosystem age, vegetation, and topographical relief, whereas mean annual precipitation (MAP) at these six sites varied from 2200 to over 5000 mm/y. In situ decomposition rates of leaves placed on the soil surface declined by a factor of 6.4 with increased precipitation, whereas the decomposition rate of roots placed below ground declined by a factor of 2.3 across the gradient. Leaves collected from the 2200-mm site and placed at all sites on the gradient decomposed faster on the soil surface than they did below ground, whereas both above- and belowground decomposition rates of the common leaves decreased by a factor of 2.5 with increased precipitation. Of the environmental variables that changed with MAP, soil oxygen availability appeared to be the proximal factor that limited decomposition rates across the gradient, both above and below ground. When plant tissue collected from all sites across the gradient was decomposed at a common site, leaves from the wettest sites decomposed almost three times more slowly than leaves from the mesic sites. In contrast, roots from across the gradient all decomposed at a similar rate in a common site. Of tissue chemistry variables, high lignin concentration was correlated consistently with slow decomposition for roots and leaves. These results suggest that soil oxygen limitation combined with poorly decomposable leaves caused slower rates of decomposition and nutrient release with increased rainfall in these upland forests.</t>
  </si>
  <si>
    <t>10.1007/s10021-001-0008-1</t>
  </si>
  <si>
    <t>EMMER, IM</t>
  </si>
  <si>
    <t>HUMUS FORM DEVELOPMENT AND SUCCESSION OF DWARF SHRUB VEGETATION IN GRASS DOMINATED PRIMARY PINUS-SYLVESTRIS FORESTS</t>
  </si>
  <si>
    <t>ANNALES DES SCIENCES FORESTIERES</t>
  </si>
  <si>
    <t>HUMUS FORM; VEGETATION SUCCESSION; PINUS SYLVESTRIS</t>
  </si>
  <si>
    <t>DRIFT SAND LANDSCAPE; BLOWN-OUT AREAS; HEATHER MOORLAND; BIRCH WOODLAND; PHENOLIC SUBSTANCES; HEATHLAND; GROWTH; ACCUMULATION; AVAILABILITY; COMPETITION</t>
  </si>
  <si>
    <t>Because of its role in nutrient and water supply to plants, the humus form is strongly interrelated with the vegetation and is likely to at least partly control vegetation succession. Causal relations between vegetation succession and soil development are generally difficult to study because of the multifactorial nature of ecology. Primary succession of Pinus sylvestris forests on recent inland dunes provides interesting information on succession related humus form development. Humus form characteristics and vegetation composition in these drift sand areas were studied along an age series of Scots pine stands, ranging from 15 to 124 years old, all situated on similar parent materials and lacking antecedent soil formation. From the information thus obtained, successional processes were deduced and the following conclusions were drawn: 1) Chemical variability in the ectorganic profiles under the Scots pine forests concerns a downward decrease of plant available elements as well as allelochemicals, which both may have implications for reproduction and competitive ability of undergrowth species involved in the succession. 2) The concentration of Deschampsia flexuosa roots in the F horizon indicates a pronounced niche differentiation, which enables this species to maintain dominance in the herb layer for a long period of time during succession in pine forests. 3) Facilitation in the succession of the undergrowth of the pine forests seems to emanate from horizon differentiation and associated chemical variability. Dwarf shrubs take advantage of the development of an H horizon, leading to a botanically more variable undergrowth vegetation in older pine forests.</t>
  </si>
  <si>
    <t>10.1051/forest:19950604</t>
  </si>
  <si>
    <t>Molina, A; Govers, G; Cisneros, F; Vanacker, V</t>
  </si>
  <si>
    <t>Molina, Armando; Govers, Gerard; Cisneros, Felipe; Vanacker, Veerle</t>
  </si>
  <si>
    <t>Vegetation and topographic controls on sediment deposition and storage on gully beds in a degraded mountain area</t>
  </si>
  <si>
    <t>EARTH SURFACE PROCESSES AND LANDFORMS</t>
  </si>
  <si>
    <t>erosion; gully; sediment trapping; sediment budget; Andes</t>
  </si>
  <si>
    <t>FILTER STRIPS; SOIL-EROSION; PLANT-ROOTS; RUNOFF; DYNAMICS; MODEL; TRANSPORT; COVER; YIELD; GRASS</t>
  </si>
  <si>
    <t>Active gully systems developed on highly weathered or loose parent material are an important source of runoff and sediment production in degraded areas. However, a decrease of land pressure may lead to a return of a partial vegetation cover, whereby gully beds are preferred recolonization spots. Although the Current knowledge on the role of vegetation on reducing sediment production on slopes is well developed, few Studies exist on the significance of restoring sediment transport pathways on the total sediment budget of degraded mountainous catchments. This study in the Ecuadorian Andes evaluates the potential of vegetation to stabilize active gully systems by trapping and retaining eroded sediment in the gully bed, and analyses the significance of vegetation restoration in the gully bed in reducing sediment export from degraded catchments. Field measurements on 138 gully segments located in 13 ephemeral steep gullies with different ground vegetation cover indicate that gully bed vegetation is the most important factor in promoting short-term (1-15 years) sediment deposition and gully stabilization. In well-vegetated gully systems (&gt;= 30% of ground vegetation cover), 0.035 m(3) m(-1) of sediment is deposited yearly in the gully bed. Almost 50 per cent of the observed variance in sediment deposition volumes can be explained by the mean ground vegetation cover of the gully bed. The presence of vegetation in gully beds gives rise to the formation of vegetated buffer zones, which enhance short-term sediment trapping even in active gully systems in mountainous environments. Vegetation buffer zones are shown to modify the connectivity of sediment fluxes, as they reduce the transport efficiency of gully systems. First calculations on data on sediment deposition patterns in our study area show that gully bed deposition in response to gully bed revegetation can represent more than 25 per cent of the volume of sediment generated within the catchment. Our findings indicate that relatively small changes in landscape connectivity have the potential to create strong (positive) feedback loops between erosion and vegetation dynamics. Copyright (C) 2009 John Wiley &amp; Sons, Ltd.</t>
  </si>
  <si>
    <t>10.1002/esp.1747</t>
  </si>
  <si>
    <t>Musso, A; Ketterer, ME; Greinwald, K; Geitner, C; Egli, M</t>
  </si>
  <si>
    <t>Musso, Alessandra; Ketterer, Michael E.; Greinwald, Konrad; Geitner, Clemens; Egli, Markus</t>
  </si>
  <si>
    <t>Rapid decrease of soil erosion rates with soil formation and vegetation development in periglacial areas</t>
  </si>
  <si>
    <t>chronosequence; fallout radionuclides; periglacial area; plutonium-239+240; soil erosion; soil evolution; vegetation</t>
  </si>
  <si>
    <t>FUNCTIONAL DIVERSITY; AGGREGATE STABILITY; SWISS ALPS; EVOLUTION; GLACIER; CHRONOSEQUENCES; CESIUM-137; PU239+240; HOLOCENE; TRACER</t>
  </si>
  <si>
    <t>High mountainous areas are geomorphologically active environments which are strongly shaped by redistribution of sediments and soils. With the projected climate warming in the twenty-first century and the continued retreat of glaciers, the area of newly exposed, highly erodible sediments and soils will increase. This presents a need to better understand and quantify erosion processes in young mountainous soils, as an increase in erodibility could threaten human infrastructure (i.e. hydroelectric power, tourist installations and settlements). While soil development is increasingly well understood and quantified, a coupling to soil erosion rates is still missing. The aim of this study was, therefore, to assess how soil erosion rates change with surface age. We investigated two moraine chronosequences in the Swiss Alps: one in the siliceous periglacial area of Steingletscher (Sustenpass), with soils ranging from 30 a to 10 ka, and the other in the calcareous periglacial area of Griessgletscher (Klausenpass) with surfaces ranging from age of 110 a to 13.5 ka. We quantified the erosion rates using the(239+240)Pu fallout radionuclides and compared them to physical and chemical soil properties and the vegetation coverage. We found no significant differences between the two parent materials. At both chronosequences, the erosion rates were highest in the young soils (on average 5-10 t ha(-1)a(-1)soil loss). Erosion rates decreased markedly after 3-5 ka of soil development (on average 1-2.5 t ha(-1)a(-1)soil loss) to reach a more or less stable situation after 10-14 ka (on average 0.3-2 t ha(-1)a(-1)). Climate change not only causes glacier retreat, but also increased sediment dynamics. Depending on the relief and vegetational development, it takes up to at least 10 ka to reach soil stability. The establishment of a closed vegetation cover with dense root networks seems to be the controlling factor in the reduction of soil erodibility. (c) 2020 John Wiley &amp; Sons, Ltd.</t>
  </si>
  <si>
    <t>10.1002/esp.4932</t>
  </si>
  <si>
    <t>Sam, N; Nimiago, P; Gaima, T; Gamung, M; Moripi, L; Matsuura, Y; Sumareke, A; Walters, J; Haraguchi, M; Abe, H; McIntosh, PD</t>
  </si>
  <si>
    <t>Sam, N.; Nimiago, P.; Gaima, T.; Gamung, M.; Moripi, L.; Matsuura, Y.; Sumareke, A.; Walters, J.; Haraguchi, M.; Abe, H.; McIntosh, P. D.</t>
  </si>
  <si>
    <t>How Much Carbon Do the Soils of Papua New Guinea Forests Contain?: A Preliminary Assessment Based on the Multipurpose National Forest Inventory Soil Survey</t>
  </si>
  <si>
    <t>CASE STUDIES IN THE ENVIRONMENT</t>
  </si>
  <si>
    <t>Papua New Guinea; soil-landscape model; carbon; forest soils</t>
  </si>
  <si>
    <t>ORGANIC-CARBON; RAIN-FOREST; MATTER; STOCKS; ACCUMULATION; MANGROVES; OXIDE</t>
  </si>
  <si>
    <t>Preliminary assessment of carbon in forest soils of Papua New Guinea (PNG) was done for 53 sites. Simple soil-landscape model was constructed to explain how soil carbon relates to landscape position and landform processes. Despite limitations of the soil survey, sufficient data have been obtained to indicate that the amount of carbon in forest soils surveyed so far is related primarily to their carbon-complexing capacity (CCC) which, in turn, depends on their geological parent material and parent rock. Soils were grouped into six categories based on their carbon content. The six categories ranged from very low 0-50 t/ha to extremely high 601-1,000 t/ha. Amalgamating the areas of mapped geological units on the basis of their likely CCC and their median carbon content has enabled the total carbon content of all forest soils in PNG to be estimated as 7,727 x 10(6) t. This figure is approximate and will be modified as more results are obtained and more sophisticated GIS-based landscape analysis is undertaken. The total carbon in forest biomass, as measured in this National Inventory and estimated for roots, is 4,006 x 10(6) t. Thus, the total carbon in PNG's forests at present is estimated to be 11,733 x 10(6) t, with 66% stored in the soil and 34% in the biomass. The high proportion of ecosystem carbon held in the soil emphasises the importance of implementing soil conservation measures to maintain the total carbon resource in PNG's forests.</t>
  </si>
  <si>
    <t>10.1525/cse.2021.1424133</t>
  </si>
  <si>
    <t>Sepúlveda, MD; Hidalgo, M; Araya, J; Casanova, M; Muñoz, C; Doetterl, S; Wasner, D; Colpaert, B; Bode, S; Boeckx, P; Zagal, E</t>
  </si>
  <si>
    <t>Sepulveda, Maria de los Angeles; Hidalgo, Marcela; Araya, Juan; Casanova, Manuel; Munoz, Cristina; Doetterl, Sebastian; Wasner, Daniel; Colpaert, Ben; Bode, Samuel; Boeckx, Pascal; Zagal, Erick</t>
  </si>
  <si>
    <t>Near-infrared spectroscopy: Alternative method for assessment of stable carbon isotopes in various soil profiles in Chile</t>
  </si>
  <si>
    <t>Near-infrared spectroscopy; Isotope ratio mass spectrometer; Carbon isotope abundance; delta C-13; Andisols; Alfisols; Inceptisols; Mollisols; Carbon dynamics; Partial least-squares regression; Random forest</t>
  </si>
  <si>
    <t>NIR SPECTROSCOPY; ORGANIC-MATTER; REFLECTANCE SPECTROSCOPY; DELTA-C-13; VARIABILITY; DYNAMICS; CLIMATE; SCALE; SOC</t>
  </si>
  <si>
    <t>The role of soil in the global carbon cycle and carbon-climate feedback mechanisms has attracted considerable interest in recent decades. Consequently, development of simple, rapid, and inexpensive methods to support the studies on carbon dynamics in soil is of interest. Near-infrared spectroscopy (NIRS) has emerged as a rapid and cost-effective method for measurements of soil properties. The aim of this study was to develop and validate a predictive model for delta C-13 values using NIRS in various soil profiles across Chile. Eleven sites were selected in the range of 30 degrees to 50 degrees S. These sites represent different soil moisture and soil temperature regimes, clay mineralogies, parent materials, and climates; in addition, they have prairie vegetation and contain C3-type vegetation. Air-dried soil samples were scanned in the NIR range at a resolution of 4 cm(-1). The carbon isotopic composition, expressed as delta C-13 relative to the Vienna Pee Dee Belemnite standard, was analysed using an elemental analyser- isotope ratio mass spectrometer system. A prediction model for delta C-13 values based on NIRS data was developed through a partial least-squares regression (PLS) model using ten latent variables. A second model was generated using a random forest (RF) approach. The model performances were acceptable. The RF model provided the best results. The values of the root mean square error of prediction for the validation runs for delta C-13 obtained using the PLS and RF models were 1.38 parts per thousand, and 1.15 parts per thousand, respectively. These model performances indicate that NIRS can be used to predict delta C-13 for the selected dataset. The results of this study support the use of NIRS as a predictive method in soil analyses and as a nondestructive waste-free method for studies on carbon dynamics in soil. (c) 2021 The Authors. Published by Elsevier B.V.</t>
  </si>
  <si>
    <t>10.1016/j.geodrs.2021.e00397</t>
  </si>
  <si>
    <t>Meyer-Heintze, S; Sprafke, T; Krech, M; Beigel, R; Nadler, M; Kriens, B; Wagner, F; Solleiro-Rebolledo, E; Damm, B; Falkenstein, F; Terhorst, B</t>
  </si>
  <si>
    <t>Meyer-Heintze, Simon; Sprafke, Tobias; Krech, Martin; Beigel, Rita; Nadler, Martin; Kriens, Bernd; Wagner, Felix; Solleiro-Rebolledo, Elizabeth; Damm, Bodo; Falkenstein, Frank; Terhorst, Birgit</t>
  </si>
  <si>
    <t>Pedosedimentary and geoarcheological archives from clay-dominated sinkhole infillings in Middle Franconia, Germany</t>
  </si>
  <si>
    <t>Doline; Vertisols; Geochemistry; Paleosol; Karst; Holocene</t>
  </si>
  <si>
    <t>LAND-USE CHANGE; COLLUVIAL DEPOSITS; NORTHERN BAVARIA; SOIL-EROSION; FRICKENHAUSER-SEE; LOESS LANDSCAPE; ORGANIC-MATTER; IRON-OXIDES; VERTISOLS; DYNAMICS</t>
  </si>
  <si>
    <t>Sinkholes in the karstified Middle Keuper gypsum of Middle Franconia, Germany reveal numerous archeological findings and contain unique pedosedimentary records of landscape development and human-environment interaction during the Holocene. Mudstone-derived high clay contents result in a unique set of sedimentary and pedogenic properties of these archives in that all units exhibit vertic properties. Since the horizons have a polygenic history, detailed field and micromorphological observations, together with laboratory analyses (grain-size, color, iron-pedochemistry) are the basis for a classification of the pedosediments. C-14 dating provides a chronological framework for geomorphological stability phases and thus, identified soil-forming processes. The first anthropogenic colluvial sediments of the studied archive date to the Early Bronze Age and accumulated in an initial karst depression. Water saturation caused iron reduction of these early infillings. In the pedosediments above, oxidation and iron release are largely related to changes in the parent material. Here, the soil material contains coarse silt indicating an admixture of nearby periglacial slope deposits. Furthermore, fossil root traces point to a longer time with stable conditions, which we interpret as absence of humans or at least an extended period of fallow land. The superimposed sediments from the Urnfield period are more inhomogeneous and consist of material from the eroded agricultural soils of the surrounding. The characteristics of these pedosediments point to intensified human land use. Pedogenic processes such as iron release, reduction of iron, swelling-shrinking, and short-distance translocation of clay intensively overprinted all soil sediments. In this context, micromorphology proved to be an essential tool for the characterization of polygenesis in terms of soil-forming as well as redepositional processes that lead to the formation of these complex archives. The present study reflects a multi-methodological approach to a rather disregarded type of polygenic terrestrial records. It constitutes an example for the investigation of clayey pedosediments in karstic environments under moderate climate in the frame of a prehistoric geoarcheological setting.</t>
  </si>
  <si>
    <t>10.1016/j.catena.2020.104893</t>
  </si>
  <si>
    <t>Menzel, A; Hempel, S; Manceur, AM; Götzenberger, L; Moora, M; Rillig, MC; Zobel, M; Kühn, I</t>
  </si>
  <si>
    <t>Menzel, Andreas; Hempel, Stefan; Manceur, Ameur M.; Goetzenberger, Lars; Moora, Mari; Rillig, Matthias C.; Zobel, Martin; Kuehn, Ingolf</t>
  </si>
  <si>
    <t>Distribution patterns of arbuscular mycorrhizal and non-mycorrhizal plant species in Germany</t>
  </si>
  <si>
    <t>PERSPECTIVES IN PLANT ECOLOGY EVOLUTION AND SYSTEMATICS</t>
  </si>
  <si>
    <t>Arbuscular mycorrhiza; Central Europe; Distribution model; MycoFlor; Mycorrhizal status; Vector generalised additive model</t>
  </si>
  <si>
    <t>FUNGAL COMMUNITIES; ENVIRONMENTAL-CONDITIONS; GLOBAL DIVERSITY; VASCULAR PLANTS; SOIL; TEMPERATURE; GROWTH; ROOTS; URBAN; BIODIVERSITY</t>
  </si>
  <si>
    <t>We analysed the spatial distribution patterns of plant species' arbuscular mycorrhizal status across an intermediate geographical scale (i.e. the country of Germany) and related these distributions to environmental drivers. Three levels of arbuscular mycorrhizal status of plant species could be defined: (1) obligate arbuscular mycorrhizal species that are always colonised by mycorrhizal fungi, (2) facultative arbuscular mycorrhizal species that are colonised under some conditions but not colonised under others and (3) non-mycorrhizal species that are never found to be colonised by mycorrhizal fungi. We aimed to investigate whether plant species assemblages at the studied grid cell scale are composed of different proportions of species regarding their arbuscular mycorrhizal status, and whether the variation of these proportions can be linked to the geographical variation of ecological and environmental factors. We fitted a vector generalised additive model (VGAM) for log-ratios of proportions of plant species' arbuscular mycorrhizal status per grid cell (2859 grid cells, each c. 130 km(2)). The spatially explicit plant arbuscular mycorrhizal status distribution model was based on environmental predictors related to climate, geology and land use. The spatial distribution of plant arbuscular mycorrhizal status can be explained as a function of nine environmental predictors (D-2 = 0.54). Proportion of obligate arbuscular mycorrhizal plant species per grid cell increased with increasing temperature range, mean annual temperature, urban area and area of lime as geological parent material and decreased with increasing area of mixed forest and coniferous forest. Annual temperature range was by far the most important predictor. These results extend the comparative context of former studies that established relationships between mycorrhizal status and other plant characteristics at species level, including those describing species ecological requirements, to a context at the level of assemblages and species distributions. We encourage integrating plant mycorrhizal status as a functional trait in future macroecological analyses. (C) 2016 Elsevier GmbH. All rights reserved.</t>
  </si>
  <si>
    <t>10.1016/j.ppees.2016.06.002</t>
  </si>
  <si>
    <t>van Huissteden, J; van den Bos, R; Alvarez, IM</t>
  </si>
  <si>
    <t>Modelling the effect of water-table management on CO2 and CH4 fluxes from peat soils</t>
  </si>
  <si>
    <t>NETHERLANDS JOURNAL OF GEOSCIENCES-GEOLOGIE EN MIJNBOUW</t>
  </si>
  <si>
    <t>peat decomposition; drainage; methane; carbon cycle</t>
  </si>
  <si>
    <t>METHANE EMISSION; ORGANIC-MATTER; WET GRASSLANDS; WETLANDS; CARBON; TEMPERATURE; VARIABILITY; CONSUMPTION; PHRAGMITES; OXIDATION</t>
  </si>
  <si>
    <t>Drainage of peatlands for agriculture causes an increase of CO2 flux from peat decomposition, contributing to national CO2 emission. The reverse process, i.e. for re-creation of wetlands, reduces the CO2 flux, but increases the CH4 flux. We developed a process model (PEATLAND) to simulate these fluxes from peat soils subject to different water-table management scenarios. The model combines primary production, aerobic decomposition of soil organic matter (including the soil-parent material, peat), CH4 formation, oxidation, and transport. Model input requires specification of water table and air temperature data sets, vegetation parameters such as primary production and parameters related to gas transport, and basic soil physical data. Validation using closed flux-chamber measurements Of CO2 and CH4 from five different sites in the western Netherlands shows that seasonal changes in fluxes Of CO2 and CH4 are correctly modelled. However, the CO2 submodel underestimates peat decomposition when peat decomposition rates obtained from laboratory incubation experiments are used as input. Field decomposition rates are considerably higher. This is attributed to enhancement of decomposition by the addition of easily decomposable material from root exudation ('priming effect'). Model experiments indicate that 1) drainage increases the CO2 production from peat decomposition strongly; 2) restoring a high water table may decrease the total greenhouse gas flux by a small amount although the CH4 flux increases strongly; 3) a warmer climate may cause higher greenhouse gas fluxes from peat soils resulting in a positive feedback to climate warming, and 4) high vegetation productivity in fen meadows may stimulate peat decomposition by the priming effect.</t>
  </si>
  <si>
    <t>10.1017/S0016774600021399</t>
  </si>
  <si>
    <t>Schwinning, S</t>
  </si>
  <si>
    <t>Schwinning, Susanne</t>
  </si>
  <si>
    <t>The water relations of two evergreen tree species in a karst savanna</t>
  </si>
  <si>
    <t>OECOLOGIA</t>
  </si>
  <si>
    <t>Ecohydrology; Epikarst; Juniperus ashei; Quercus fusiformis; Stable isotopes</t>
  </si>
  <si>
    <t>WOODY-PLANT ENCROACHMENT; DRY TROPICAL CLIMATE; EDWARDS PLATEAU; SUMMER PRECIPITATION; VEGETATION CHANGE; STABLE-ISOTOPES; ROOTING DEPTH; DESERT PLANTS; EVENT SIZE; SOIL-WATER</t>
  </si>
  <si>
    <t>The ecohydrology of karst has not received much attention, despite the disproportionally large contribution of karst aquifers to freshwater supplies. Karst savannas, like many savannas elsewhere, are encroached by woody plants, with possibly negative consequences on aquifer recharge. However, the role of savanna tree species in hydrological processes remains unclear, not least because the location and water absorption zones of tree roots in the spatially complex subsurface strata are unknown. This study examined the water sources and water relations of two savanna trees, Quercus fusiformis (Small) and Juniperus ashei (Buchholz) in the karst region of the eastern Edwards Plateau, Texas (USA). Stable isotope analysis of stem water revealed that both species took up evaporatively enriched water during the warm season, suggesting a relatively shallow water source in the epikarst, the transition zone between soil and bedrock. Q. fusiformis had consistently higher predawn water potentials than J. ashei during drought, and thus was probably deeper-rooted and less capable of maintaining gas exchange at low water potentials. Although the water potential of both species recovered after drought-breaking spring and summer rain events, associated shifts in stem water isotope ratios did not indicate significant uptake of rainwater from the shallow soil. A hypothesis is developed to explain this phenomenon invoking a piston-flow mechanism that pushes water stored in macropores into the active root zones of the trees. Epikarst structure varied greatly with parent material and topography, and had strong effects on seasonal fluctuations in plant water status. The study suggests that tree species of the Edwards Plateau do not commonly reduce aquifer recharge by tapping directly into perched water tables, but more likely by reducing water storage in the epikarst. A more general conclusion is that models of savanna water relations based on Walter's two-layer model may not apply unequivocally to karst savannas.</t>
  </si>
  <si>
    <t>10.1007/s00442-008-1147-2</t>
  </si>
  <si>
    <t>Tupek, B; Ortiz, CA; Hashimoto, S; Stendahl, J; Dahlgren, J; Karltun, E; Lehtonen, A</t>
  </si>
  <si>
    <t>Tupek, Boris; Ortiz, Carina A.; Hashimoto, Shoji; Stendahl, Johan; Dahlgren, Jonas; Karltun, Erik; Lehtonen, Aleksi</t>
  </si>
  <si>
    <t>Underestimation of boreal soil carbon stocks by mathematical soil carbon models linked to soil nutrient status</t>
  </si>
  <si>
    <t>BIOGEOSCIENCES</t>
  </si>
  <si>
    <t>SWEDISH FOREST SOILS; ORGANIC-MATTER TURNOVER; EARTH SYSTEM MODELS; LITTER DECOMPOSITION; PLANT LITTER; ROOT BIOMASS; NITROGEN; SPRUCE; STABILIZATION; SEQUESTRATION</t>
  </si>
  <si>
    <t>Inaccurate estimate of the largest terrestrial carbon pool, soil organic carbon (SOC) stock, is the major source of uncertainty in simulating feedback of climate warming on ecosystem-atmosphere carbon dioxide exchange by process-based ecosystem and soil carbon models. Although the models need to simplify complex environmental processes of soil carbon sequestration, in a large mosaic of environments a missing key driver could lead to a modeling bias in predictions of SOC stock change. We aimed to evaluate SOC stock estimates of process-based models (Yasso07, Q, and CENTURY soil sub-model v4) against a massive Swedish forest soil inventory data set (3230 samples) organized by a recursive partitioning method into distinct soil groups with underlying SOC stock development linked to physicochemical conditions. For two-thirds of measurements all models predicted accurate SOC stock levels regardless of the detail of input data, e.g., whether they ignored or included soil properties. However, in fertile sites with high N deposition, high cation exchange capacity, or moderately increased soil water content, Yasso07 and Q models underestimated SOC stocks. In comparison to Yasso07 and Q, accounting for the site-specific soil characteristics (e. g. clay content and topsoil mineral N) by CENTURY improved SOC stock estimates for sites with high clay content, but not for sites with high N deposition. Our analysis suggested that the soils with poorly predicted SOC stocks, as characterized by the high nutrient status and well-sorted parent material, indeed have had other predominant drivers of SOC stabilization lacking in the models, presumably the mycorrhizal organic uptake and organo-mineral stabilization processes. Our results imply that the role of soil nutrient status as regulator of organic matter mineralization has to be re-evaluated, since correct SOC stocks are decisive for predicting future SOC change and soil CO2 efflux.</t>
  </si>
  <si>
    <t>10.5194/bg-13-4439-2016</t>
  </si>
  <si>
    <t>Mikavica, I; Randelovic, D; Djordjevic, V; Rakic, T; Gajic, G; Mutic, J</t>
  </si>
  <si>
    <t>Mikavica, Ivana; Randelovic, Dragana; Djordjevic, Vladan; Rakic, Tamara; Gajic, Gordana; Mutic, Jelena</t>
  </si>
  <si>
    <t>Concentration and mobility of trace elements (Li, Ba, Sr, Ag, Hg, B) and macronutrients (Ca, Mg, K) in soil-orchid system on different bedrock types</t>
  </si>
  <si>
    <t>ENVIRONMENTAL SCIENCE AND POLLUTION RESEARCH</t>
  </si>
  <si>
    <t>Anacamptis morio; Sequential extraction; Phytoavailability; Parent rock; Bioconcentration; Translocation</t>
  </si>
  <si>
    <t>SEQUENTIAL EXTRACTION PROCEDURES; LITHIUM TOXICITY; METAL UPTAKE; PLANT; ACCUMULATION; GROWTH; ENVIRONMENT; STRATEGIES; SERPENTINE; BARIUM</t>
  </si>
  <si>
    <t>The mobility of chemical elements in the soil-orchid system has been poorly studied. The aim of this study is to evaluate the uptake and mobility of several trace (Li, Ba, Sr, Ag, Hg, and B) and macronutrients (Ca, Mg, and K) in the orchid Anacamptis morio (L.) R.M.Bateman, Pridgeon &amp; M.W.Chase from soils in western Serbia. The sampling sites are characterized by three different bedrock types-cherts, limestones, and serpentines, which are the source of the significant chemical differences in the elemental status of the soil and plant tissues. The four-step Community Bureau of Reference sequential extraction procedure was used to determine the distribution of fractions and predict their potential phytoavailability. The orchid and soil samples were analyzed for total elemental content analysis using ICP-OES. The greatest potential for plant availability was determined for Ba and Sr, representing about 80% of the total soil content. More than 40% of Li in the soils was found to be potentially phytoavailable. Significant correlations were found between the total content of Li, B, and Sr in soils. Between 38 and 60% of Li content and more than 80% of Ba and Sr content were determined to be potentially phytoavailable by sequential analysis. The highest bioconcentration factor (&gt; 1) was determined in the case of B and Sr for all orchid organs, while translocation factor for Li was highest in tubers and leaves. The studied elements were mainly stored in tubers and roots, indicating the exclusion strategy of A. morio as a metal tolerance mechanism. The data obtained showed significant differences in metal content in soils and plants originating from sites with different parent materials, suggesting that bedrock type and associated soil properties are important factors that determine chemical element mobility and uptake.</t>
  </si>
  <si>
    <t>10.1007/s11356-022-22110-z</t>
  </si>
  <si>
    <t>Leguédois, S; Séré, G; Auclerc, A; Cortet, J; Huot, H; Ouvrard, S; Watteau, F; Schwartz, C; Morel, JL</t>
  </si>
  <si>
    <t>Leguedois, Sophie; Sere, Geoffroy; Auclerc, Apolline; Cortet, Jerome; Huot, Hermine; Ouvrard, Stephanie; Watteau, Francoise; Schwartz, Christophe; Morel, Jean Louis</t>
  </si>
  <si>
    <t>Modelling pedogenesis of Technosols</t>
  </si>
  <si>
    <t>Soil evolution; Soil functioning; Anthropocene; Resilience; Dual-time-scale; Energy metrics</t>
  </si>
  <si>
    <t>RUDIMENTARY MECHANISTIC MODEL; ORGANIC-MATTER; SOIL FORMATION; SUSTAINABLE DEVELOPMENT; MICROBIAL COMMUNITIES; ANTHROPOGENIC SOILS; TECHNOGENIC SOILS; CROPPING SYSTEMS; ROOT-GROWTH; URBAN</t>
  </si>
  <si>
    <t>Technosols, soils subjected to a strong human influence and containing significant amounts of artefacts, are characteristic of the Anthropocene. In order to better apprehend their growing importance in our current environment, our knowledge of the evolution and fate of these soils must be improved. The aim of this article is to promote pedogenic modelling for Technosols by proposing an appropriate framework. The paper first defines the characteristics of Technosol pedogenesis, and then considers the requirements for its modelling in light of general concepts of pedogenesis, modelling tools and techniques, and 18 selected existing quantitative models. This mixed technical and conceptual analysis allows us to address at once the modelling approach, the choice of processes, the integration of control variables, the time scales, the spatial representation, and the data needed for such a framework. Technosol pedogenesis is characterised by the soils' anthropic creation, a young age, a climate globally favourable for soil evolution, a surprising level of biological activity, and mostly reactive artefacts as parent materials. Pedogenic processes observed in Technosols are similar to those occurring in more natural soils; however, they generally have fast kinetics and occur in unusual assemblages. We propose that the modelling framework for Technosol evolution should be based on the coupling of process-based models of soil functioning processes and accommodate the peculiar properties of technogenic materials. Our work also highlights modelling features needed for pedogenesis in general: development of biological and physical models, selection of a comprehensive energy unit, dual-time scale modelling, and multi-scale representation of the soil profile. We propose (i) an adaptation of existing energy metrics (entropy, exergy, emergy or EEMT), ( ii) a dual-time scale approach, our original concept, based on resilience patterns in soil changes, and (iii) the development of an existing spatial representation. Constructed Technosols are a relevant experimental model which supplies reliable data on soil evolution, data which are required for the development of pedogenic models. Technosols are emblematic of the issues we face for the management of the soils of the Anthropocene. The design of a modelling framework for Technosol evolution should therefore bring interesting developments for pedogenic modelling in general. (C) 2015 Elsevier B.V. All rights reserved.</t>
  </si>
  <si>
    <t>10.1016/j.geoderma.2015.08.008</t>
  </si>
  <si>
    <t>Xu, SX; Wang, MY; Shi, XZ</t>
  </si>
  <si>
    <t>Xu, Shengxiang; Wang, Meiyan; Shi, Xuezheng</t>
  </si>
  <si>
    <t>Hyperspectral imaging for high-resolution mapping of soil carbon fractions in intact paddy soil profiles with multivariate techniques and variable selection</t>
  </si>
  <si>
    <t>Soil organic carbon; Labile organic carbon; Hyperspectral imaging; Profile mapping; Multivariate analysis; Spectral variable selection</t>
  </si>
  <si>
    <t>NEAR-INFRARED SPECTROSCOPY; PARTIAL LEAST-SQUARES; ORGANIC-CARBON; MICROBIAL BIOMASS; REFLECTANCE SPECTROSCOPY; NITROGEN; REGRESSION; MATTER; PREDICTION; POOLS</t>
  </si>
  <si>
    <t>Soil organic carbon (SOC) and its labile C fractions play a central role in soil quality and C cycles. This study aimed to investigate the potential of laboratory-based hyperspectral imaging (HSI) spectroscopy to predict and map SOC and its labile C fractions (e.g., dissolved organic C, DOC; readily oxidizable organic C, ROC; and microbial biomass C, MBC) in soil profiles with a high resolution. The HSI images were captured from 16 intact paddy soil profiles to a depth of 100 +/- 5 cm from four typical parent materials. The linear (i.e., partial least squares regression, PLSR) and nonlinear (i.e., artificial neural networks, ANN; cubist regression tree, Cubist; Gaussian process regression, GPR; and support vector machine regression, SVMR) multivariate techniques were compared to assess their ability to map the soil C fractions in the profiles. A spectral variable selection technique (i.e., competitive adaptive reweighted sampling, CARS) was applied to these multivariate models (i.e., CARS-PLSR, CARS-ANN, CARS-Cubist, CARS-GPR, and CARS-SVMR). Overall, the results showed that the nonlinear models performed better than the PLSR models in most cases. All optimized multivariate models with CARS achieved prediction performances similar to the full spectrum models, with high Lin's concordance correlation coefficient (LCC) and low root mean square error (RMSE). CARS-SVMR used only 37-70 spectral variables and took less time-consuming on computations ( &lt; 0.5 min). Considering both the prediction performance and model-run efficiency, the CARS-SVMR models for SOC (LCCP = 0.98, RMSE, = 1.48 g kg(-1)), DOC (LCC, = 0.93, RMSE, = 100.61 mg kg -1 ), ROC (LCCP = 0.94, RMSEP = 0.70 g kg(-1)), and MBC (LCCP = 0.61, RMSEP = 58.12 mg kg(-1)) were superior to the other optimized models based on the independent validation. It was concluded that HSI spectroscopy coupled with CARS-SVMR is suitable for the high-resolution mapping of SOC and its labile C fractions in the intact paddy soil profiles.</t>
  </si>
  <si>
    <t>10.1016/j.geoderma.2020.114358</t>
  </si>
  <si>
    <t>Mou, HY; Chen, WQ; Xue, Z; Li, YZ; Ao, TQ; Sun, H</t>
  </si>
  <si>
    <t>Mou, Haiyan; Chen, Wenqing; Xue, Zhe; Li, Yunzhen; Ao, Tianqi; Sun, Hui</t>
  </si>
  <si>
    <t>Effect of irrigation water system's distribution on rice cadmium accumulation in large mild cadmium contaminated paddy field areas of Southwest China</t>
  </si>
  <si>
    <t>Cadmium; Rice; Irrigation; Geographical distribution; Pollution characteristics</t>
  </si>
  <si>
    <t>HEAVY-METALS; HEALTH-RISK; SOIL; GRAIN; MANAGEMENT; TRANSPORT; LEAD; STEM</t>
  </si>
  <si>
    <t>There are large areas of moderately Cd-contaminated rice paddies (Cd content was less than risk intervention value) in southwest China, under natural conditions, the effect of irrigation water system's distribution on the Cd contamination in soil and rice is still less accurate. In this study, a survey of paired soil-rice (n = 1520) samples was conducted in a large paddy of about 7000 ha in southwest China that originated from the same parent material and grew with the same rice varieties. Specially, three representative characteristic regions (area A, B, C) were selected from north to south to thoroughly investigate the reasons for pollution characteristics. Background soil, irrigation water and sediment, atmospheric deposition, fertilizer were sampled to study the causes of pollution. Results showed the biological accumulation factor (BAF = C-(rice Cd)/C-(soil Cd)) of area C in the south reached 1.34, which was about 8 times higher than that of area A in the north. The uneven distribution of irrigation water due to geographical reasons was the most important factor leading to this pollution characteristics. The Cd content in soil of north was much higher than that in the south due to the history of Cd-contaminated irrigation and background content of Cd. During farmland formation, river impinges resulted in a gradual decrease in both Cd content and pH in the background soil from north to south. Both of historical polluters and major irrigation systems were distributed in area A. However, when sewage irrigation stopped about 30 years ago, long-term weakly alkaline irrigation increased the pH of the soil from acidic to neutral in area A. Meanwhile, flooding irrigation in area A reduced the absorption of Cd by roots compared area C where was rarely flooded during the rice planting process due to the lack of irrigation water. (C) 2020 Elsevier B.V. All rights reserved.</t>
  </si>
  <si>
    <t>10.1016/j.scitotenv.2020.141248</t>
  </si>
  <si>
    <t>VANCLEVE, K; DYRNESS, CT; MARION, GM; ERICKSON, R</t>
  </si>
  <si>
    <t>CONTROL OF SOIL DEVELOPMENT ON THE TANANA RIVER FLOODPLAIN, INTERIOR ALASKA</t>
  </si>
  <si>
    <t>CANADIAN JOURNAL OF FOREST RESEARCH</t>
  </si>
  <si>
    <t>Alluvial soils on the Tanana River floodplain near Fairbanks, Alaska, were examined for development of physical and chemical properties in relation to soil depth and across a 200-year vegetation development sequence. Development was mediated by ecosystem controls including successional time, vegetation, terrace height, soil physical and chemical properties, and microclimate. These controls interact and are conditioned by the state factors time, flora, topography, parent material, and climate, respectively. On early-successional (&lt;5 years) lower alluvial surfaces, terrace height above groundwater, soil particle size, and microclimate (through soil surface evaporation) interacted through capillary rise to produce salt-affected surface soil. Calcium salts of carbonate and sulfate were the principal chemicals encountered in these soils. Establishment of a vegetation cover between 5 and 10 years introduced evapotranspiration as a new mechanism, along with capillarity, to control moisture suction gradients. In addition, newly formed surface litter layers further helped eliminate evaporation and formation of high salt content surface soil. Continued sedimentation raised terrace elevation, so on older terraces only infrequent flood events influenced soil development. Moreover, in these successional stages, only the highest river stages raised groundwater levels, so transpiration and capillarity influenced water movement to tree root systems. During the first 25-30 years of succession, plant deposition of organic matter and nitrogen, associated with the growth of alder, markedly changed soil properties. Nearly 60% (or 240 g . m-2) of the 400 g. m-2 nitrogen encountered at 100 years was accumulated during this early period. After 100 years of vegetation development, soil carbonate content dropped to about half the peak values of about 1600 g. m-2 encountered between 4 and 25 years. By the time white spruce was the dominant forest type at 180 years, carbonate carbon declined to about 500 g . m-2, one-third that of the 1600 g . m-2 high. By this time surface soil pH declined from high values of 7.5 to between 5.5 and 6.0. Organic carbon continued to accumulate to about 6300 g . m-2 in the white spruce stage. twice that encountered in the alder poplar stage at 25 years. Indices of moisture retention were most strongly related to either soil particle size (low moisture tension and available moisture range) or vegetation-mediated soil organic matter content (high moisture tension). Cation exchange capacity was most strongly related to a vegetation-mediated index of organic matter (OM) content (%N, %C, or %OM).</t>
  </si>
  <si>
    <t>10.1139/x93-122</t>
  </si>
  <si>
    <t>Gerke, HH; Hierold, W</t>
  </si>
  <si>
    <t>Gerke, Horst H.; Hierold, Wilfried</t>
  </si>
  <si>
    <t>Vertical bulk density distribution in C-horizons from marley till as indicator for erosion history in a hummocky post-glacial soil landscape</t>
  </si>
  <si>
    <t>SOIL &amp; TILLAGE RESEARCH</t>
  </si>
  <si>
    <t>Soil science; Erosion; Bulk density; Particle density; Density model</t>
  </si>
  <si>
    <t>WATER-RETENTION; PEDOTRANSFER FUNCTIONS; ORGANIC-CARBON; PORE FUNCTIONS; GLACIAL TILL; TRANSPORT; MODELS; CURVE</t>
  </si>
  <si>
    <t>For a quantitative understanding of water and element balances of intensively cropped hummocky post-glacial soil landscapes, effects of erosion and colluviation on pedologic structure, and mechanical and hydraulic soil properties should be considered. The C-horizon consisting of glacial till as the parent material can be close to the surface and become part of the plant root zone at exposed locations where topsoil was removed by tillage erosion. Soil bulk density, as one parameter for hydraulic pedotransfer functions, may be characteristic also for the depth location of soil horizons. We propose bulk density as a proxy for the spatially distributed vertical distances between the C-horizon and the soil surface in such landscapes. We analyse the relation between bulk density and depth location for the C-horizon in Luvisol and Regosol soils of various stages of profile reduction by erosion. Within the same diagnostic soil horizon, the bulk density data increased with depth; however, within the C-horizon, the bulk density remained similar or showed a small tendency to decrease with depth. Highest bulk densities of more than 1.8 g cm(-3) (soil &lt;2 mm) were found in the uppermost C-horizon of the Haplic Regosol. With a model of bulk density based on sand and organic matter contents as well as soil depth, bulk density values of these C-horizons were adapted. The factor of the regression function was increased as a result of calibration by a constant of 0.3 g cm(-3). The calibrated model was then used to reconstruct a hypothetical vertical profile of the bulk density for the heavily eroded Haplic Regosol indicating a soil loss of at least 1 m. The bulk density modelling for estimating the vertical position of soil horizons in the original (non-eroded) soil profile could possibly be used for the estimation the topsoil removal rate by erosion for soil types at a certain landscape position. The erosion history may thus be estimated by reconstructing standard bulk density profiles developed in locations where the topsoil removal rate was relatively fast as compared to the soil development processes and the bulk density not in equilibrium with the overburden load. (C) 2012 Elsevier B.V. All rights reserved.</t>
  </si>
  <si>
    <t>10.1016/j.still.2012.06.005</t>
  </si>
  <si>
    <t>Driese, SG; Li, ZH; Horn, SP</t>
  </si>
  <si>
    <t>Late Pleistocene and Holocene climate and geomorphic histories as interpreted from a 23,000 14C yr BP paleosol and floodplain soils, southeastern West Virginia, USA</t>
  </si>
  <si>
    <t>QUATERNARY RESEARCH</t>
  </si>
  <si>
    <t>palcosol; late Pleistocene; Holocene; paleoclimate; southeastern US</t>
  </si>
  <si>
    <t>LATE QUATERNARY; CENTRAL TEXAS</t>
  </si>
  <si>
    <t>Field, micromorphological, pollen, whole soil (XRF), and stable isotope geochemical methods were used to evaluate the latest Pleistocene to Holocene climate record from a floodplain-terrace system in southeastern West Virginia. A late Pleistocene (22,940 +/- 150 C-14 yr B.P.) silt paleosol with low-chroma colors formed from fluviolacustrine sediment deposited during the last glacial maximum (Wisconsinan) and records a cooler full-glacial paleoclimate. Fluvial gravel deposited between the latest Pleistocene and earliest Holocene (prior to 6360 +/- 40 14C yr B.P.) was weathered in the middle Holocene under wanner, drier climate conditions, possibly Correlated with the Hypsithermal and Altithermal Events of the eastern and southwestern United States, respectively. The glacial to interglacial climate shift is recorded by: (1) changes from a poorly drained landscape with fine-textured soil, characterized by high organic C and redoximorphic features related to Fe removal and concentration, to a well-drained, coarse-textured setting without gley and with significant argillic (Bt) horizon development; (2) changes from a high Zr and Ti silt-dominated parent material to locally derived, coarse fluvial gravels lower in Zr and Ti (3) a shift from dominantly conifer and sedge pollen in the paleosol to a modern oak/hickory hardwood assemblage; and (4) a shift in delta C-13 values of soil organic matter from -28 parts per thousand to -24 parts per thousand PDB, suggesting ail ecosystem shift from cooler, C3-dominated flora to one that was mixed C3 and C4, but still predominantly composed of C3 plants. A root-restrictive placic horizon developed between the late Pleistocene silt paleosol and the overlying fluvial gravel because of the high permeability contrast between the two textures of soil materials. This layer formed a barrier that effectively isolated the Pleistocene paleosol from later Holocene peclogenic processes. (c) 2004 University of Washington. All rights reserved.</t>
  </si>
  <si>
    <t>10.1016/j.yqres.2004.10.005</t>
  </si>
  <si>
    <t>Repe, B</t>
  </si>
  <si>
    <t>Repe, Blaz</t>
  </si>
  <si>
    <t>Classification of soils in Slovenia</t>
  </si>
  <si>
    <t>SOIL SCIENCE ANNUAL</t>
  </si>
  <si>
    <t>Slovenia; Yugoslavia; Soil classification; Soil type; WRB</t>
  </si>
  <si>
    <t>The roots of the modern classification of soils in Slovenia can be traced to the 19th century when Croatian Kispatic produced the first soil classification, which included soils for the part of Slovenian territory. Since the beginning of the 20th century until Slovenia's independence in 1991 soil classification was heavily interlinked to the territory of former Yugoslavia. Slovenia had been its integral part and the Yugoslavian Soil Classification developed together with Serbians, Croatians, Macedonians, Slovenians etc. The foundations have been set in the 50' and 60' when genetic approach was accepted and first concepts and papers have been published. In 70,' a project of intensive soil mapping and field surveying began and therefore grew the needs for the development of Yugoslavian Soil Classification. It was constantly developing, updating and being presented during numerous congresses of Yugoslav Soil Science Society until mid-80'. The highest level of soil classification was (is) the soil order, defined by the presence and action of water (automorphic, hydromorphic, saline and subaqueous). The orders were (are) divided to classes mainly on the bases of soil development (presence and sequence of genetic horizons, i.e. soil profile). The unit on the third and most important level was and still is a soil type (Soil division-Soil class-Soil type-Subtype-Variety-Form). They are distinguished by the presence of certain parent material or the occurrence of specific soil forming processes. After the breakup of Yugoslavia, Slovenia adopted and retained the Yugoslavian concept and the activities related to the Slovenian Soil Classification simply continued. Today Slovenian soil classification has 27 major soil types and was adapted from Yugoslavian to the national needs and specifics. In a number of aspects it is similar to the German Soil Classification. In the past decade there is growing need for the improvement of the Sloveniansoil classification that would apart from productivity, water holding capacity, organic matter content reflect also soil functions, sensitivity or resilience to environmental threats, ecosystem services etc. In spite of many efforts, no official document has been published yet. As a Lingua Franca Slovenian soil scientists use WRB. Slovenia got its official translation of the latest version of the WRB in 2018.</t>
  </si>
  <si>
    <t>10.37501/soilsa/122411</t>
  </si>
  <si>
    <t>Denef, K; Six, J; Merckx, R; Paustian, K</t>
  </si>
  <si>
    <t>Short-term effects of biological and physical forces on aggregate formation in soils with different clay mineralogy</t>
  </si>
  <si>
    <t>aggregation; drying and wetting; mineralogy; organic carbon; root growth</t>
  </si>
  <si>
    <t>ORGANIC-MATTER; STRUCTURAL STABILITY; CULTIVATED SOILS; WATER-CONTENT; ROOT; CARBON; STABILIZATION; PARTICULATE; DYNAMICS; MECHANISMS</t>
  </si>
  <si>
    <t>The mechanisms resulting in the binding of primary soil particles into stable aggregates vary with soil parent material, climate, vegetation, and management practices. In this study, we investigated short-term effects of: (i) nutrient addition (Hoagland's solution), (ii) organic carbon (OC) input (wheat residue), (iii) drying and wetting action, and (iv) root growth, with or without dry-wet cycles, on aggregate formation and stabilization in three soils differing in weathering status and clay mineralogy. These soils included a young, slightly weathered temperate soil dominated by 2:1 (illite and chlorite) clay minerals; a moderately weathered soil with mixed [2:1 (vermiculite) and 1:1 (kaolinite)] clay mineralogy and oxides; and a highly weathered tropical soil dominated by 1:1 (kaolinite) clay minerals and oxides. Air-dried soil was dry sieved through a 250 mum sieve to break up all macroaggregates and 100 g-subsamples were brought to field capacity and incubated for 42 days. After 14 and 42 days, aggregate stability was measured on field moist and air-dried soil, to determine unstable and stable aggregation respectively. In control treatments (i. e., without nutrient or organic matter addition, without roots and at constant moisture), the formation of unstable and stable macroaggregates (250 mum) increased in the order: 2:1 clay soil &lt; mixed clay soil &lt; 1:1 clay soil. After 42 days of incubation, nutrient addition significantly increased both unstable and stable macroaggregates in the 2:1 and 1:1 clay soils. In all soils, additional OC input increased both unstable and stable macroaggregate formation. The increase in macroaggregation with OC input was highest for the mixed clay soil and lowest for the 1:1 clay soil. In general, drying and wetting cycles had a positive effect on the formation of macroaggregates. Root growth caused a decrease in unstable macroaggregates in all soils. Larger amounts of macroaggregates were found in the mixed clay and oxides soil when plants were grown under 50% compared to 100% field capacity conditions. We concluded that soils dominated by variable charge clay minerals (1:1 clays and oxides) have higher potential to form stable aggregates when OC concentrations are low. With additional OC inputs, the greatest response in stable macroaggregate formation occurred in soils with mixed mineralogy, which is probably a result of different binding mechanisms occurring: i. e., electrostatic bindings between 2:1 clays, 1:1 clays and oxides (i. e. mineral-mineral bindings), in addition to OM functioning as a binding agent between 2:1 and 1:1 clays.</t>
  </si>
  <si>
    <t>10.1023/A:1020668013524</t>
  </si>
  <si>
    <t>Tyler, G</t>
  </si>
  <si>
    <t>Rare earth elements in soil and plant systems - A review</t>
  </si>
  <si>
    <t>lanthanide; plant; REE; review; soil</t>
  </si>
  <si>
    <t>TRACE-ELEMENTS; LANTHANIDE ELEMENTS; PHOTOSYSTEM-II; BINDING-SITES; CHEMICAL FRACTIONATION; STABILITY-CONSTANTS; REE FRACTIONATION; FULVIC-ACID; CALCIUM; GROWTH</t>
  </si>
  <si>
    <t>The rare earth elements (REES) form a chemically uniform group and include yttrium (Y), lanthanum (La) and the lanthanides cerium (Ce), praseodymium (Pr), neodymium (Nd), promethium (Pm), samarium (Sm), europium (Eu), gadolinium (Gd), terbium (Tb), dysprosium (Dy), holmium (Ho), erbium (Er), thulium (Tm), ytterbium (Yb), and lutetium (Lu). Their average abundance in the Earth's crust range from 66 mug g(-1) in Ce to 0.5 mug g(-1) in Tm and much less than0.1 mug g(-1) in Pm. Recent great improvements in more routine analytical technique, the use of REEs as fertilisers, at least in East Asian agriculture, and the importance of these elements as indicators in both pedological and physiological processes and reactions have contributed to an increased interest in these previously less considered elements in environmental sciences. This review of recent and current literature deals with REES in primary and secondary soil minerals, concentrations in surface soils, factors influencing adsorption, solubility and transport in soils. including weathering and transformations of REE minerals. and vertical distribution in soil profiles. Reviewed and discussed are also concentrations, distribution and localisation of REES in plants and plant organs, soil-plant relationships and interactions, effects on plant growth and crop production and their importance in plant physiology and biochemistry. The REEs are found. usually several elements together, as phosphates. carbonates and silicate minerals finely dispersed especially in magmatic and metamorphic rocks. REE concentrations in surface soils of humid climates, such as the A(E)-horizons of Podzols and Laterites. are usually lower than in the parent material, due to higher weathering and leaching rates than of the average soil constituents. Some fractionation may occur due to the formation of more element-specific secondary minerals. Transfer from soil to plant is usually low, but extreme accumulators are found, e.g., among several species of ferns. Roots have generally hi her concentrations than shoots. Possible uptake mechanisms of REES are discussed. Uptake is positively, though often weakly, correlated with soil acidity and easily soluble concentrations of the elements. but rarely well related to their total concentrations in the soil. Under certain conditions, low concentrations of at least some REES seem to favour plant growth and productivity, but the physiological mechanisms are still not well understood. Some considerations concerning, the boundary between essential and non-essential micro nutrients are discussed.</t>
  </si>
  <si>
    <t>10.1007/s11104-005-4888-2</t>
  </si>
  <si>
    <t>MCCOLL, JG; FIRESTONE, MK</t>
  </si>
  <si>
    <t>SOIL CHEMICAL AND MICROBIAL EFFECTS OF SIMULATED ACID-RAIN ON CLOVER AND SOFT CHESS</t>
  </si>
  <si>
    <t>WATER AIR AND SOIL POLLUTION</t>
  </si>
  <si>
    <t>FIELD-GROWN SOYBEANS; PRECIPITATION; NITRIFICATION; CROPS; YIELD</t>
  </si>
  <si>
    <t>Effects of simulated acid rain, comprised of HNO3 and H2SO4 in the mole ratio of 3:1, at pH 5.6, 4.5, 4.0 and 3.0, were tested on the grass, soft chess (Bromus mollis L.) and on clover (Trifolium subterraneum L. var. Woogenellup) in a sandy soil of granodiorite parent material. Soft chess was grown in unfertilized soil, whereas clover was grown in both unfertilized soil and soil fertilized with NH4NO3 and CaSO4.2H2O at the rates of 224 kg ha-1 N and 78 kg ha-1 S. Two acid-spray irrigation periods of 31 and 26 weeks duration, each delivering 400 mm and separated by a dry period of 23 weeks, simulated typical rainfall of northern California rangeland. Plants were harvested after each of the two spray periods. There were very few deleterious effects of acid rain on plant growth or soil and microbial processes. No significant (p &lt; 0.05) effects were shown by soil microbial biomass, CO2 production, nodules per unit weight of clover root, acetylene reduction, denitrification and nitrification potentials, or for soft chess plant weights, and N and P uptake. Mineralizable-N was unaffected also, except in one case. However, pH of soil to 10 mm depths was significantly lower in the pH 3.0 treatment after the first spray period, with a corresponding decrease in exchangeable soil Ca; these effects became significant at greater soil depth only after the second spray period. There were significant effects of acid treatments shown by clover, some of which may be advantageous. Treatments of intermediate acidity generally provided added N and S, which acted as fertilizers, and compensated for possible decreases in plant productivity attributable to acidity per se. There was also evidence of decreased P uptake in unfertilized soil at pH 3. In conclusion, effects of simulated acid rain were minimal, and in some cases were advantageous because of the added N and S having a fertilizer effect on plant nutrition and growth.</t>
  </si>
  <si>
    <t>10.1007/BF00282629</t>
  </si>
  <si>
    <t>Zheng, CH; Wan, L; Wang, RS; Wang, G; Dong, L; Yang, T; Yang, QL; Zhou, JX</t>
  </si>
  <si>
    <t>Zheng, Chenghao; Wan, Long; Wang, Ruoshui; Wang, Guan; Dong, Liang; Yang, Tao; Yang, Qilin; Zhou, Jinxing</t>
  </si>
  <si>
    <t>Effects of rock lithology and soil nutrients on nitrogen and phosphorus mobility in trees in non-karst and karst forests of southwest China</t>
  </si>
  <si>
    <t>FOREST ECOLOGY AND MANAGEMENT</t>
  </si>
  <si>
    <t>Karst forest; Nutrient foraging; Nutrient resorption; Nutrient trade-off</t>
  </si>
  <si>
    <t>ORGANIC-MATTER; LIFE-SPAN; RESORPTION; PLANTS; STOICHIOMETRY; LIMITATION; TRAITS; LEAVES; CARBON; AVAILABILITY</t>
  </si>
  <si>
    <t>The primary productivity of terrestrial plants is widely limited by nitrogen (N) and phosphorus (P), and the mobility of N and P in plants is the key to predicting plant growth and development. Non-karst and karst forests soil have different nutrient supply capacities due to the difference in soil parent material, but the effect mechanism of the two soil nutrient conditions on the N and P mobility process of trees remains unclear. In this study, forests dominated by three typical tree species, Eucalyptus maideni, Pinus yunnanensis, and Quercus franchetii were selected as the research objects in non-karst and karst areas of southwest China to investigate the effects of soil nutrient conditions on plants' N and P foraging, transportation and resorption. The results showed that the rock lithology had significant effects on the soil nutrients, plants' N and P foraging, transportation, and resorption. The soil total N and P concentrations, soil organic carbon concentration, and pH were higher in karst forests than those in the non-karst forests, but the green leaves N and P concentrations exhibited opposite characteristics. The root foraging potential for N and P in non-karst forests was significantly higher than that in karst forests. The N resorption efficiency of trees in karst forests was higher than that in non-karst forests, but the P resorption efficiency was lower than that in non-karst forests. The trade-offs of foraging, transportation and resorption of trees were adjusted according to changes in nutrient conditions, but the trade-offs of the three processes were not continuous in non-karst and karst forests. Compared with non-karst forests, the decreased degree of root nutrient foraging potential in karst forests was greater than the transportation factor and resorption efficiency. The slow growing Quercus franchetii among the three typical forests showed better adaptability to foraging, transportation, and resorption of N and P in karst areas. The results revealed the response of different forests' N and P mobility patterns of trees to different nutrient conditions in non-karst and karst areas, which was helpful to improve the prediction and mechanistic understanding of nutrient cycling in local forest ecosystems.</t>
  </si>
  <si>
    <t>10.1016/j.foreco.2023.121392</t>
  </si>
  <si>
    <t>Ampe, C; Langohr, R</t>
  </si>
  <si>
    <t>Morphological characterisation of humus forms in recent coastal dune ecosystems in Belgium and northern France</t>
  </si>
  <si>
    <t>coastal ecology; dune; forest; humus; micromorphology</t>
  </si>
  <si>
    <t>ENCHYTRAEIDAE</t>
  </si>
  <si>
    <t>The morphology of humus profiles, developed on recent sandy coastal dune ecosystems, is studied on macro- and microscale. Humus and soil profiles were described, sampled and analysed. Undisturbed, oriented samples were taken from the surface horizons for micromorphological study. The soils are situated in the National Biological Reserve of the Opal Coast, Merlimont, France and near De Haan, Belgium. On both sites, the parent material consists of aeolian calcareous sand. Surface horizons, however, are decarbonated due to leaching processes. In Merlimont, the sequence consists of two profiles, one under Pinus nigra ssp. laricio and one under Populus nigra ssp. nigra, characterised by a Resimor(1)/Dysmoder(2) and Rhizomull(1)/Mesomull(2) humus type, respectively. At the De Haan site, three profiles under Quercus robur, Populus ssp. and P nigra var. austriaca are investigated. The humus types are respectively Mullmoder(1) to Mull/ Dysmull(2), MUll(1)/oligomull(2), Mormoder(1)/Dysmoder(2). Differences among the humus profiles are related to presence/absence among the L-, F-, H- and Ahorizons, structure, rooting, presence of hyphae, sclerotia and excrements. Macromorphologically, the difference between humus profiles under coniferous and deciduous forest/grassland is evident by thicker L-, F and/or H-horizons under coniferous trees. The microstructure of the L- and F-horizons shows a loose packing of subhorizontally oriented needles. The microstructure of the H-horizons varies from intergrain microaggregate to locally weak crumb. The microstructure of the surface mineral horizon of all profiles is mainly intergrain microaggregate, sometimes single grain and exceptionally bridged grain. Intimate mixing and complexation of organic matter to the mineral fraction into aggregates is very limited in the A-horizons. All A-horizons, irrespective of the humus type, are to some degree characterised by a pepper and salt appearance. The horizon symbol H+E is introduced to label this morphology. The Mull humus forms under deciduous trees are indicative of rather intense mesofauna activities. The absence of a crumb structure in the A-horizon of these soils could be due to the fast disintegration of earthworm casts in these sandy soils with no clay or silt fraction. (C) 2003 Elsevier B.V. All rights reserved.</t>
  </si>
  <si>
    <t>10.1016/S0341-8162(03)00128-0</t>
  </si>
  <si>
    <t>Huot, H; Simonnot, MO; Marion, P; Yvon, J; De Donato, P; Morel, JL</t>
  </si>
  <si>
    <t>Huot, Hermine; Simonnot, Marie-Odile; Marion, Philippe; Yvon, Jacques; De Donato, Philippe; Morel, Jean-Louis</t>
  </si>
  <si>
    <t>Characteristics and potential pedogenetic processes of a Technosol developing on iron industry deposits</t>
  </si>
  <si>
    <t>JOURNAL OF SOILS AND SEDIMENTS</t>
  </si>
  <si>
    <t>Andosols; Iron industry deposits; Low periodic order minerals; Pedogenetic processes; Technosol</t>
  </si>
  <si>
    <t>BLAST-FURNACE SLUDGE; TRACE-ELEMENTS; SOILS; METALS; CLASSIFICATION; CHROMATOGRAPHY; GENESIS; WASTES; URBAN</t>
  </si>
  <si>
    <t>Technosols include soils dominated or strongly influenced by human-made materials. Similarly to natural soils, technogenic parent materials submitted to environmental factors undergo weathering and transformation processes. But the pedogenesis of Technosols remains little known. With this aim in view, a Technosol developing on purely technogenic materials resulting from an iron industry was thoroughly characterized in order to discuss the pedogenetic evolution of this Technosol using knowledge about the pedogenesis of natural soils. The studied site was a former settling pond where mainly sludge generated by wet cleaning of blast furnace fumes was dumped probably until the mid-twentieth century. Thereafter, the pond has been colonized by vegetation and is covered by a diversified forest. The soil was composed of contrasted layers. A 20-cm organic layer has developed at the surface. Samples were collected in the first 2 m which are under root influence. Elemental composition, agronomic parameters, mineralogy, as well as the physical and hydraulic properties of the soil materials were characterized. Some characteristics of the Technosol, e.g. elemental composition, mineralogy or profile stratification, resulted mainly from industrial processes. However, some properties of the Technosol can be compared with natural soils. Particularly, the presence of low periodic order minerals and physical and hydraulic properties were analogous to the properties of Andosols. However, alkaline pH and the carbonate contents made the Technosol closer to carbonated soils. Moreover, the presence of Mn oxides, high porosity and water retention were also encountered in Mn-bearing soils. Early pedogenic processes, e.g. development of organic surface layer and signs of mineral weathering, were observed. But transfers seemed to be rather limited and/or slow in the profile. However, the physical and chemical properties, e.g. high water retention and high pH, were rather favourable to element retention. The evolution of the Technosol seems to be still limited in the profile, which could be explained by the high retention capacity of the soil. The presence of highly reactive mineral phases, such as low periodic order Mn oxides or allophane-like minerals, with high contents of carbonates is rarely encountered in the natural environment and may suggest an important potential for pedogenic evolution, which could be directed by the balance between the weathering processes of these phases.</t>
  </si>
  <si>
    <t>10.1007/s11368-012-0513-1</t>
  </si>
  <si>
    <t>Moussavi-Harami, R; Mahboubi, A; Nadjafi, M; Brenner, RL; Mortazavi, M</t>
  </si>
  <si>
    <t>Moussavi-Harami, R.; Mahboubi, A.; Nadjafi, M.; Brenner, R. L.; Mortazavi, M.</t>
  </si>
  <si>
    <t>Mechanism of calcrete formation in the Lower Cretaceous (Neocomian) fluvial deposits, northeastern Iran based on petrographic, geochemical data</t>
  </si>
  <si>
    <t>CRETACEOUS RESEARCH</t>
  </si>
  <si>
    <t>Kopet-Dagh; Iran; Siliciclastic; Calcrete; Vadose phase; Phreatic phase</t>
  </si>
  <si>
    <t>KOPET-DAGH BASIN; PALEOENVIRONMENTAL SIGNIFICANCE; PEDOGENIC CARBONATES; ALLUVIAL DEPOSITS; SILICATE ROCKS; WESTERN INDIA; NE IRAN; DIAGENESIS; SPAIN; GENESIS</t>
  </si>
  <si>
    <t>The Kopet-Dagh basin of northeastern Iran was formed during the Middle Triassic orogeny. From Jurassic through Miocene time, sedimentation was relatively continuous in this basin. The Shurijeh Formation (Neocomian), which consists of red bed siliciclastic sediments that were deposited in fluvial depositional settings, crops out in the southeastern part of the Kopet-Dagh basin. In addition to clastic lithofacies, non-clastic facies in the form of calcrete paleosols, were identified in this formation. The calcrete host rocks are mainly sandstone, pebbly sandstone. The calcrete in middle unit in the Shurijeh Formation consists of, from bottom to top: incipient calcrete, nodular calcrete, massive calcrete horizons. The maturity pattern of these calcrete gradationally increases from bottom to top in this unit. Lack of organo-sedimentary structure (mainly plant roots), diversity of calcite fabric, suggest that the studied calcretes have a multi-phase development: a short vadose phase followed by a long phreatic phase. These calcretes are neither pedogenic nor groundwater calcretes. Petrographic studies show that they are composed of micritic textures with a variety of calcite fabrics, microsparitic/sparitic veins, displacive, replacive fabrics, quartz, hematite grains. Cathodoluminescence images, trace elemental analysis (Fe, Mn increased, Na, Sr decreased) of calcrete samples show the effects of meteoric waters during the calcrete formation when water tables were variable. In this study, we conclude that evaporation, degassing of carbon dioxide are the two main factors in the formation of non-pedogenic or groundwater calcrete. The sources of carbonate were probably parent materials, surface waters, ground waters, eolian dusts, numerous outcrops of limestones that have been exposed in the source area during Neocomian time. (C) 2009 Elsevier Ltd. All rights reserved.</t>
  </si>
  <si>
    <t>10.1016/j.cretres.2009.04.003</t>
  </si>
  <si>
    <t>Gocke, M; Gulyás, S; Hambach, U; Jovanovic, M; Kovács, G; Markovic, SB; Wiesenberg, GLB</t>
  </si>
  <si>
    <t>Gocke, Martina; Gulyas, Sandor; Hambach, Ulrich; Jovanovic, Mladen; Kovacs, Gabor; Markovic, Slobodan B.; Wiesenberg, Guido L. B.</t>
  </si>
  <si>
    <t>Biopores and root features as new tools for improving paleoecological understanding of terrestrial sediment-paleosol sequences</t>
  </si>
  <si>
    <t>Calcified roots; Dune sands; Loess; Pseudomycelia; Root frequency; Rooting depth</t>
  </si>
  <si>
    <t>LOESS PLATEAU; RECORD; CARBON; VEGETATION; SCALE; HISTORY; MICROMORPHOLOGY; RECONSTRUCTION; FORESTS; CLIMATE</t>
  </si>
  <si>
    <t>The important role of roots and rhizosphere processes is accepted for the top soil, but still under debate for the deep subsoil including soil parent material. Especially for terrestrial sediments like loess and dune sands, roots and root traces are mostly recognized in profile descriptions, but not interpreted in the paleoenvironmental context. Further, synchrony of sediment deposition and root trace formation is commonly assumed. This is challenged by partially large maximum rooting depths of plants, exceeding the soil depth, and by frequent occurrence of secondary carbonates and biopores of potential root origin below recent soil and paleosols. To improve understanding of paleoenvironmental records in terrestrial sediment-paleosol sequences, recent roots and root traces, including calcified roots and root-derived biopores, were investigated in six soil, loess and dune sand profiles across Central and SE Europe. Visualization of small carbonate accumulations (diameter &lt;= 1mm), frequently called 'pseudomycelia', by X-ray microtomographic scanning, and morphologic comparison with rhizoliths (calcified roots; diameter mostly 3-20 mm, up to 100 mm possible) indicate root origin of the former, therefore requiring renaming to microrhizoliths. Quantification of roots, biopores, rhizoliths and microrhizoliths on horizontal levels yielded maximum frequencies of 2100 m(-2), 4100 m(-2), 196 m(-2) and 12,800 m(-2), respectively. Considering the pore volume remaining from former root growth this indicates their significant contribution to structural properties of the sediments and paleosols. Depth distribution of roots and root traces was frequently related to soil and paleosols, respectively, and mostly showed maximum frequencies within or immediately below these units. Root traces are therefore not necessarily of similar age like the surrounding sediment, but are typically of younger age. The time lag between root traces and the surrounding stratigraphic unit can vary between small time periods (likely decades to centuries) in case of microrhizoliths and several millenia in case of larger rhizoliths penetrating several stratigraphic units. With assumed radii of former rhizosphere extension of 5 mm for microrhizoliths, a frequency of 12,500 m(-2) corresponded to 100% rhizosphere area in the respective depth interval. These findings emphasize the meaning of root traces in sediment-paleosol sequences. Potential temporal and spatial inhomogeneity of root growth on the one hand, especially for shrub and tree vegetation, and occurrence of root remains of different age and origin in identical depth intervals on the other hand, hamper the assessment of the chronologic context of these with the surrounding sediment or paleosol. Nevertheless, root traces in terrestrial archives provide valuable information with respect to paleovegetation and paleoenvironmental conditions, if their chronological context is known. (C) 2013 Elsevier B.V. All rights reserved.</t>
  </si>
  <si>
    <t>10.1016/j.palaeo.2013.11.010</t>
  </si>
  <si>
    <t>Brédoire, F; Bakker, MR; Augusto, L; Barsukov, PA; Derrien, D; Nikitich, P; Rusalimova, O; Zeller, B; Achat, DL</t>
  </si>
  <si>
    <t>Bredoire, Felix; Bakker, Mark R.; Augusto, Laurent; Barsukov, Pavel A.; Derrien, Delphine; Nikitich, Polina; Rusalimova, Olga; Zeller, Bernd; Achat, David L.</t>
  </si>
  <si>
    <t>What is the P value of Siberian soils? Soil phosphorus status in south-western Siberia and comparison with a global data set</t>
  </si>
  <si>
    <t>ORGANIC PHOSPHORUS; ELEVATED CO2; TERRESTRIAL ECOSYSTEMS; NET MINERALIZATION; PLANT-GROWTH; PHOSPHATE; NITROGEN; LIMITATION; CARBON; AVAILABILITY</t>
  </si>
  <si>
    <t>Climate change is particularly strong in northern Eurasia and substantial ecological changes are expected in this extensive region. The reshaping and migration northwards of bioclimatic zones may offer opportunities for agricultural development in western and central Siberia. However, the bioclimatic vegetation models currently employed for projections still do not consider soil fertility, in spite of this being highly critical for plant growth. In the present study, we surveyed the phosphorus (P) status in the southwest of Siberia where soils have developed on loess parent material. We selected six sites differing in pedoclimatic conditions and the soil was sampled at different depths down to 1 m in aspen (Populus tremula L.) forest as well as in grassland areas. The P status was assessed by conventional methods and by isotope dilution kinetics. We found that P concentrations and stocks, as well as their distribution through the soil profile, were fairly homogeneous on the regional scale studied, although there were some differences between sites (particularly in organic P). The young age of the soils, together with slow kinetics of soil formation processes have probably not yet resulted in a sufficiently wide range of soil physico-chemical conditions to observe a more diverging P status. The comparison of our data set with similar vegetation contexts on the global scale revealed that the soils of southwestern Siberia, and more generally of northern Eurasia, often have (very) high levels of total, organic and inorganic P. The amount of plant-available P in topsoils, estimated by the isotopically exchangeable phosphate ions, was not particularly high but was intermediate on the global scale. However, large stocks of plant-available P are stored in subsurface layers which currently have low fine-root exploration intensities. These results suggest that the P resource is unlikely to constrain vegetation growth and agricultural development under the present conditions or in the near future.</t>
  </si>
  <si>
    <t>10.5194/bg-13-2493-2016</t>
  </si>
  <si>
    <t>REDDELL, P; MILNES, AR</t>
  </si>
  <si>
    <t>MYCORRHIZAS AND OTHER SPECIALIZED NUTRIENT-ACQUISITION STRATEGIES - THEIR OCCURRENCE IN WOODLAND PLANTS FROM KAKADU AND THEIR ROLE IN REHABILITATION OF WASTE ROCK DUMPS AT A LOCAL URANIUM-MINE</t>
  </si>
  <si>
    <t>AUSTRALIAN JOURNAL OF BOTANY</t>
  </si>
  <si>
    <t>RE-ESTABLISHMENT; TOPSOIL STORAGE; FUNGI; SPORES; INFECTIVITY</t>
  </si>
  <si>
    <t>The presence of mycorrhizas, proteoid roots and leguminous nodules was determined in a range of woodland species (from a variety of habitats in soils formed on different parent materials) in the Kakadu area in the monsoonal tropics of northern Australia. In addition, the chemical fertility and the occurrence of mycorrhizal fungi and rhizobia in rudimentary soils ('minesoils') forming in situ on waste rock dumps at a mine site in the region were compared with stockpiled topsoils from the mine area and undisturbed topsoils collected from the surrounding native woodland. A major aim of these investigations was to assess the feasibility of rehabilitating the waste rock dumps without spreading topsoils. More than 90% of the woodland flora examined had one or more specialised nutrient-gathering mechanism. Mycorrhizas were found on 82% of the species, with some 16% of species having both ecto and VA mycorrhizas, often on the same individual plant. Many of these observations are the first records of mycorrhizal infection in the particular genera and species involved. Soil baiting and dilution experiments showed that rhizobia and mycorrhizal fungi were ubiquitous components of the soil biota in all undisturbed woodland soils. However, they were absent or poorly represented in the stockpiled topsoils and in some of the rudimentary soils formed in waste rock at the mine site. The diversity of spore types and/or numbers of infective propagules of VAM fungi was lower in stockpiled topsoils and in minesoils than in the undisturbed woodland soils. Nutrient omission experiments identified that acute deficiency of P, and to a lesser extent N, was a limitation to growth of seedlings on all soils. Zn deficiency was detected in the only soil for which this was examined. A glasshouse experiment, using a young minesoil and application of basal nutrients, demonstrated that inoculation of Acacia holosericea seedlings with rhizobium could completely alleviate the effects of N deficiency. Under conditions of both N and P deficiency, dual inoculation of A. holosericea with rhizobium and spores of the VAM fungus, Glomus, only partly overcame the limitations of P deficiency on seedling growth. Induction of deficiencies of P and Zn in a second minesoil (through application of basal nutrients), demonstrated that inoculation of seedlings of Eucalyptus pellita with spores of the ectomycorrhizal fungus, Scleroderma, partly alleviated the effects of both deficiencies. Rehabilitation strategies implemented at the mine site using either soils forming in situ on the waste rock dumps, or by spreading stockpiled topsoils, will need to ensure deficiencies of P and other nutrients are alleviated and that viable populations of mycorrhizal fungi and rhizobia are introduced and maintained during early phases of vegetation establishment.</t>
  </si>
  <si>
    <t>10.1071/BT9920223</t>
  </si>
  <si>
    <t>Loew, CAE; Schack-Kirchner, H; Fink, S; Lang, F</t>
  </si>
  <si>
    <t>Loew, Caroline A. E.; Schack-Kirchner, Helmer; Fink, Siegfried; Lang, Friederike</t>
  </si>
  <si>
    <t>Fine Root Size and Morphology of Associated Hyphae Reflect the Phosphorus Nutrition Strategies of European Beech Forests</t>
  </si>
  <si>
    <t>phosphorus-nutrition; fine root length; ectomycorrhiza; beech forests; root size class; epifluorescence microscopy; polished soil sections</t>
  </si>
  <si>
    <t>SOIL THIN-SECTIONS; FAGUS-SYLVATICA L.; MYCORRHIZAL FUNGI; PLANT NUTRITION; GROWTH; ACQUISITION; ECOSYSTEMS; PLASTICITY; TURNOVER; MELANIN</t>
  </si>
  <si>
    <t>Roots are among the major controls of nutrient and C cycles and together with mycorrhizal fungi they are assumed to play a key role especially in the P nutrition of forest ecosystems. Current publications emphasized that the size distribution of fine roots reflects the crucial impact of roots on biogeochemical cycles. However, we know hardly anything about the spatial distribution of fine root size classes and their specific surface as well as the distribution of mycorrhizal fungi among different size classes in undisturbed soils. We used a novel method based on epifluorescence microscopy to analyze fine roots in undisturbed soil samples. We expected that based on these analyses proposed differences between P-rich and P-poor soils get clearer than based on routine methods for fine root analysis. This was examined at two European beech forests in Germany at silicate rock that differ in P supply by the parent material. We analyzed the fine root frequency, size distribution and surface based on resin impregnated cross sections taken from undisturbed soil samples. Fine roots were classified according to their size and morphology of associated ectomycorrhiza (ECM). After staining with acridine orange these root traits were analyzed and quantified with epifluorescence microscopy. We found that more than 82 % of the absorbing surface was associated with roots having a diameter smaller than 100 mu m. The fine root surface area present per square meter of soil was 388m(2)at the P-poor site and 220m(2)at the P-rich site. In addition, the percentage of mycorrhization of the fine root surface was 47 % at the P-poor site and only 38 % at the P-rich site. The biggest root length density and the highest absorbing fine root surface with mycorrhization and abundance of extramatrical mycelia (EM) was observed in the forest floor (+4 to 0 cm) at the P-poor site and in the subsoil (-79 to -100 cm) at the P-rich site. Our results confirm that beech trees adapt their root traits according to P availability showing higher absorbing surface at the P-poor site compared to the P-rich site. In contrast, at the soil-profile scale, rooting density (RLD) and mycorrhization increased with P availability thereby showing an efficient way of root and mycorrhizal fungi placement. Overall, distinct differences in fine root traits, between the P-rich and P-poor site were most evident for fine roots smaller than 100 mu m.</t>
  </si>
  <si>
    <t>10.3389/ffgc.2020.00095</t>
  </si>
  <si>
    <t>Becher, HH</t>
  </si>
  <si>
    <t>Resistances to penetration of aggregates from loess-derived topsoils at different soil water tensions</t>
  </si>
  <si>
    <t>resistance to penetration; soil type; soil water tension; topsoil; aggregates; loess</t>
  </si>
  <si>
    <t>COMPACTED SUB-SOIL; TILLED SEED-BED; MODEL EXPERIMENTS; BULK-DENSITY; WHEAT ROOTS; INTERFACE; STABILITY; STRENGTH; MOVEMENT; BEHAVIOR</t>
  </si>
  <si>
    <t>In structured soils roots must at least partly penetrate large soil aggregates even of the topsoil layer to obtain sufficiently water and nutrients during drier periods. The development of aggregates starting from a cohesionless structure is governed by many soil processes as well as by men resulting among others in different properties considering the inner and outer parts of aggregates. Therefore, comparison of strengths for aggregates from different soil types should be carried out on soils from the same parent material. To study the effect of different soil types on penetrability, natural air-dried aggregates (10-15 mm) from 9 different topsoils of loess-derived soils (pure loess: Mollic Hapludalf (MH), Aquic Hapludoll (AH), Fluvaquentic Hapludoll (FH); sand-rich loess: Typic Udorthent (TU1), Typic Udorthent (TU2), Aquic Udorthent (AU), Typic Eutrochrept (TE), Calcic Hapludoll (CH), Aquic Hapludoll (AH)) were equilibrated with different soil water tensions (WT) for each soil. After equilibration 10 aggregates per WT were penetrated by a probe of 0.55 mm diam. As expected, resistance to penetration (RP) increases with depth as well as with decreasing WT independently of soil type. At WTs greater than or equal to-200 hPa RP seldom reaches 2 MPa. At WTs&lt;-200 hPa, however, RP exceeds 5 MPa and, in most cases, 10 MPa at WTs of -600 hPa. The deviations between the single RP-depth relations for a given WT and soil type are considerable leading to averaged irregular RP-depth relations for WTs&lt;-300 hPa. Moreover, RPs strongly increase between 0 mm and 2.5 mm depth at these WTs. In spite of the large variation of RPs it is obvious from the data that the aggregates from the pure loess soils are stronger at almost all WTs showing the following ranking: MH&gt;AH&gt;FH, than those from the sand-rich loess soils having the following ranking: TE&gt;AU&gt;AH&gt;CH&gt;TU2&gt;TU1. These results indicate that, on one hand, due to their smaller strength the aggregates of the sand-rich loess soils will alleviate water and nutrient uptake by plants under drier conditions and, on the other hand, the aggregates of the less moist soil types are stronger. There are, however, rather great differences in strength among aggregates from the same soil even at the same WT. These differences are assumed to affect rooting patterns. (C) 1998 Elsevier Science B.V. All rights reserved.</t>
  </si>
  <si>
    <t>10.1016/S0167-1987(98)00075-0</t>
  </si>
  <si>
    <t>Feleafel, MN; Mirdad, ZM</t>
  </si>
  <si>
    <t>Feleafel, M. N.; Mirdad, Z. M.</t>
  </si>
  <si>
    <t>Hazard and Effects of Pollution by Lead on Vegetable Crops</t>
  </si>
  <si>
    <t>JOURNAL OF AGRICULTURAL &amp; ENVIRONMENTAL ETHICS</t>
  </si>
  <si>
    <t>Hazard of lead pollution; Vegetable; Lead uptake; Unsafe; Unethical agriculture practices; Remediation</t>
  </si>
  <si>
    <t>NITRATE REDUCTASE-ACTIVITY; HEAVY-METAL CONTAMINATION; PHASEOLUS-VULGARIS; WASTE-WATER; TRACE-ELEMENTS; ALLIUM-CEPA; NITROGEN-FIXATION; RADISH PLANTS; SOIL; GROWTH</t>
  </si>
  <si>
    <t>Lead (Pb) contamination of the environment is an important human health problem. Children are vulnerable to Pb toxicity; it causes damage to the central nervous system and, in some extreme cases, can cause death. Lead is widespread, especially in the urban environment, and is present in the atmosphere, soil, water and food. Pb tends to accumulate in surface soil because of its low solubility, mobility, and relative freedom from microbial degradation of this element in the soil. Lead is present in soil as a result to weathering and other pedogenic processes acting on the soil parent material; or from pollution arising caused by the anthropogenic activities; such as mining, smelting and waste disposal; or through the adoption of the unsafe and unethical agricultural practices such as using of sewage sludge, and waste water in production of vegetable crops or cultivation of vegetables near highways and industry regions. Lead concentrations are generally higher in the leafy vegetables than the other vegetables. Factors affecting lead uptake included its concentration in the soil, soil pH, soil type, organic matter content, plant species, and unsafe agriculture practices. Generally, as Pb concentration increased; dry matter yields of roots, stems and leaves as well as total yield decreased. The mechanism of growth inhibition by lead involve: a decrease in number of dividing cells, a reduction on chlorophyll synthesis, induced water stress to plants, and decreased NO (3) (-) uptake, reduced nitrate and nitrite reductase activity, a direct effect of lead on protein synthesis, a decrease on the uptake and concentration of nutrients in plants. The strategies to minimize Pb hazard can be represented in: (a) Phytoremediation, through natural plants are able to bio-accumulate Pb in their above-ground parts, which are then harvested for removal such as, using Indian Mustard (Brassica juncea), Ragweed (Ambrosia artemisiifolia), Hemp Dogbane (Apocynum cannabium), or Poplar trees, which sequester lead in its biomass. (b) Good and ethical agricultural practices such as cultivation of vegetables crops as far from busy streets or highways and industry regions as well as nonuse of sewage sludge and waste water in cultivated soils. (c) Increasing the absorptive capacity of the soil by adding organic matter and humic acid. (d) Growing vegetable crops and cultivars with a low potential to accumulate lead, especially in soils exposed to atmospheric pollution. (e) Washing of leafy vegetables by water containing 1 % vinegar or peeling roots, tubers, and some fruits of vegetables before consumption may be an important factor in reducing the lead concentration.</t>
  </si>
  <si>
    <t>10.1007/s10806-012-9403-1</t>
  </si>
  <si>
    <t>Burghelea, C; Zaharescu, DG; Dontsova, K; Maier, R; Huxman, T; Chorover, J</t>
  </si>
  <si>
    <t>Burghelea, C.; Zaharescu, D. G.; Dontsova, K.; Maier, R.; Huxman, T.; Chorover, J.</t>
  </si>
  <si>
    <t>Mineral nutrient mobilization by plants from rock: influence of rock type and arbuscular mycorrhiza</t>
  </si>
  <si>
    <t>BIOGEOCHEMISTRY</t>
  </si>
  <si>
    <t>Buffalo grass; Major elements mobilization; Rocks; Arbuscular mycorrhiza; Incipient weathering; Soil formation</t>
  </si>
  <si>
    <t>WEATHERING DESERT PLANTS; ALUMINUM RESISTANCE; ECTOMYCORRHIZAL FUNGI; MICROBIAL-POPULATIONS; BAJA-CALIFORNIA; GROWTH; SOIL; COLONIZATION; RHIZOSPHERE; RHIZOPLANE</t>
  </si>
  <si>
    <t>Rock colonization by plant roots and their associated microbiota is one of the major drivers of mineral weathering, nutrient cycling, soil formation and ecosystem stability. Yet the mechanisms of bio-uptake of lithogenic elements from rocks with differential nutrient availabilities and limitations are yet to be established. Here we present results from a mesocosm experiment that examined lithogenic element dissolution and uptake (P, K, Ca, Mg, Mn, Fe, Na, Ti, Al and Si) in Bouteloua dactyloides (buffalo grass) grown on four different granular porous media (basalt, rhyolite, granite and schist) comprised of primary mineral assemblages as influenced by arbuscular mycorrhiza (AM; Rhizophagus irregularis). Our results demonstrated that nutrient mobilization (chemical denudation + plant uptake) in such oligotrophic systems is governed by nutrient supply in the parent material, nutrient availability in pore water solution, and plant physiology. Overall, total major lithogenic element mobilization in planted columns (with and without AM) exceeded abiotic controls in all substrates. Differences in total mobilization among substrates occurred as follows: Fe, Na, Ti and Al reached high values in planted treatments in basalt, P and Mn in rhyolite, Ca and K in granite and K in schist, suggesting enhanced dissolution of primary minerals in the presence of plants. Element biomass enrichment of Mn, Fe, Ti and Al appeared to be higher in basalt than the rest of the substrates; however, high Al availability limited Ca and Mg uptake and plant growth in this rock media. Presence of mycorrhiza enhanced shoot biomass in rhyolite due to increased P uptake, and increased concentrations and total uptake of lithogenic elements in plants in all rocks but granite. As expected, AM significantly increased plant root concentrations of P, K, Ca, Mn, Fe, Ti, Al in basalt, and Mn shoot concentrations in rhyolite, as well as root total uptake of K, Ca, Mg, Mn, Fe, Na, Ti, Al and Si in basalt. At the same time, AM decreased Ca, Ti and Al concentrations in shoots grown in rhyolite, a possible protection mechanism against Al toxicity. The importance of AM in nutrient uptake is also reinforced by positive correlations between AM infection rate and P, Ca and Mn total uptake across all substrates. Moreover, total mobilization of Ca, Mg and Mn in rhyolite, was significantly higher in the AM versus non-AM treatment, contrary to K, Ca, Mg, Na and Si in schist. Our work demonstrates how mineral weathering and associated nutrient release is promoted by plant processes, further enhanced by plant associated with symbiotic AM, and yet more pronounced in basalt and rhyolite compared to granite and schist.</t>
  </si>
  <si>
    <t>10.1007/s10533-015-0092-5</t>
  </si>
  <si>
    <t>Stock, SC; Koester, M; Nájera, F; Boy, J; Matus, F; Merino, C; Abdallah, K; Spielvogel, S; Gorbushina, AA; Dippold, MA; Kuzyakov, Y</t>
  </si>
  <si>
    <t>Stock, Svenja C.; Koester, Moritz; Najera, Francisco; Boy, Jens; Matus, Francisco; Merino, Carolina; Abdallah, Khaled; Spielvogel, Sandra; Gorbushina, Anna A.; Dippold, Michaela A.; Kuzyakov, Yakov</t>
  </si>
  <si>
    <t>Vegetation strategies for nitrogen and potassium acquisition along a climate and vegetation gradient: From semi-desert to temperate rainforest</t>
  </si>
  <si>
    <t>Subsoil nutrient tracing; N-15 and K analog tracer; Nutrient uplift and recycling; Nutrient cycles; Chilean Coastal Cordillera; (semi)arid to humid-temperate natural ecosystems</t>
  </si>
  <si>
    <t>PINE ARAUCARIA-ANGUSTIFOLIA; COASTAL CORDILLERA; HYDRAULIC REDISTRIBUTION; NUTRIENT ACQUISITION; GLOBAL PATTERNS; SOIL NUTRIENTS; ROOT ACTIVITY; PLANT; NITRATE; GROWTH</t>
  </si>
  <si>
    <t>Nutrient acquisition strategies of plants regulate water flow and mass transport within ecosystems, shaping earth surface processes. Understanding plant strategies under current conditions is important to assess and predict responses of natural ecosystems to future climate and environmental changes. Nitrogen (N) and potassium (K) (re-)utilization from topsoil and their acquisition from subsoil and saprolite were evaluated in a continental transect, encompassing three study sites - an arid shrubland, a mediterranean woodland, and a temperate rainforest - on similar granitoid parent material in the Chilean Coastal Cordillera. The short-term (&lt; 1 year) plant N and K acquisition was traced with N-15 and the K analogs rubidium and cesium. To do so, the tracers were either injected into topsoil, subsoil, or saprolite, in the immediate vicinity of eight individual plants per study site and injection depth. The long-term (&gt; decades) K uplift by plants was investigated by the vertical distribution of exchangeable K+ and Na+. Recoveries of N-15 and K analogs by arid shrubland plants were similar from topsoil, subsoil, and saprolite. Mediterranean woodland shrubs recovered the tracers primarily from topsoil (i.e., 89 % of recovered N-15 and 84 % of recovered K analogs). Forest plants recovered the tracers from topsoil (N-15 = 49 %, K analogs = 57 %) and partially from greater depth: 38 % of recovered N-15 and 43 % of recovered K analogs were acquired from subsoil and saprolite, respectively. Low nutrient accessibility in the topsoil (e.g., because of frequent droughts) drives shrubland plants to expand their N and K uptake to deeper and moister soil and saprolite. Woodland and forest plants dominantly recycled nutrients from topsoil. In the forest, this strategy was complemented by short-term uplift of N and K from depth. The vertical distribution of exchangeable K indicated long-term uplift of K by roots in all three sites. This highlighted that long-term K uplift from depth complements the nutrient budget across the continental transect.</t>
  </si>
  <si>
    <t>10.1016/j.geoderma.2022.116077</t>
  </si>
  <si>
    <t>Driese, SG; McKay, LD; Penfield, CP</t>
  </si>
  <si>
    <t>Lithologic and pedogenic influences on porosity distribution and groundwater flow in fractured sedimentary saprolite: A new application of environmental sedimentology</t>
  </si>
  <si>
    <t>HYDRAULIC CONDUCTIVITY; OAK-RIDGE; SOIL; TRANSPORT; PALEOPEDOLOGY; MACROPOROSITY; STRATIGRAPHY; MANGANESE; BASIN; IRON</t>
  </si>
  <si>
    <t>Soil and fractured saprolite formed from weathered Middle Cambrian sedimentary rocks were analyzed from two shallow (&lt; 2.5 m deep) pits located at the Oak Ridge Reservation in eastern Tennessee. The effects of both parent heterogeneity and pedogenic processes on fracture and matrix porosity were examined using thin-section petrography and geochemistry. The A and Bw horizons of the soil profiles comprise thin (20-60 cm), weakly developed, loamy inceptisols characterized by high (40-50%) matrix porosity. Subjacent saprolite with pore-occluding pedogenic clay (Crt horizon) occurs beneath a saprolite without pedogenic clay (Cr horizon) and varies lithologically depending on parent material (limestone, siltstone and shale, or sandstone). The soil and saprolite commonly contain root pores; the saprolite additionally contains bedding-parallel and bedding-perpendicular (orthogonal) fracture sets. The fractures and root holes were initially expected to control bulk or mesoscale hydraulic conductivity of the materials. This study indicates, however, that extensive pedogenic clay and Fe/Mn-oxide accumulations in the pores and fractures in the saprolite, at depths of 100-250 cm, cause porosity reduction that is so extensive it serves to create a low-hydraulic-conductivity barrier within the upper vadose zone. This barrier is known from prior work to cause formation of perched water-table conditions and rapid downslope flow during rainfall events, but this is the first study to investigate the origin of the low-conductivity barrier. Geochemical mass balance, using Ti as an immobile index, also demonstrates that three distinct weathering environments defined by element translocation patterns occur in each pit, which correspond to the soil zone (A and Bw horizons), shallow saprolite (Cr horizon), and deep saprolite (Crt horizon). The geochemical zonation is also consistent with the pedogenic and hydraulic interpretation of the system. The potential environmental significance of the zone of pore occlusion is also discussed from the perspective of runoff, recharge, and contaminant migration.</t>
  </si>
  <si>
    <t>10.1306/2DC4096D-0E47-11D7-8643000102C1865D</t>
  </si>
  <si>
    <t>Betancur-Corredor, B; Loaiza-Usuga, JC; Denich, M; Borgemeister, C</t>
  </si>
  <si>
    <t>Betancur-Corredor, Bibiana; Carlos Loaiza-Usuga, Juan; Denich, Manfred; Borgemeister, Christian</t>
  </si>
  <si>
    <t>Changes of Technosol properties and vegetation structure along a chronosequence of dredged sediment deposition in areas with alluvial gold mining in Colombia</t>
  </si>
  <si>
    <t>Pedogenic trends; Post-mining land use; Technogenic materials; Vegetation size structure; Variability and heterogeneity</t>
  </si>
  <si>
    <t>MULTIVARIATE-ANALYSIS; SOIL PROPERTIES; SURFACE; INDICATORS; EVOLUTION; UPLAND; FOREST; COAL</t>
  </si>
  <si>
    <t>Purpose Alluvial gold mining leaves a vast amount of dredged sediment that covers the natural soil, destroys riparian ecosystems, and impacts riverbeds and valleys. In Colombia, more than 80,000 ha are covered by dredged sediment. Technosols developed from such deposits undergo strong transformations during the early stages of formation due to the diverse nature of the constituents. The aims of this study are (i) to investigate changes in soil morphological and physicochemical properties at early stages of pedogenesis, (ii) to estimate the variability of size structure distribution of the new plant cover as affected by the time period since establishment and deposit type, and (iii) to determine which soil parameters correlate best with the size structure distribution of vegetation. Materials and methods Soil characterization through morphological and physicochemical analysis was conducted on Technosols developed from gravel and sandy deposits of different ages (0-12 years). A vegetation survey was conducted to measure tree dimensions and identify the most common species. Data were analyzed using non-parametric tests to avoid the loss of information due to data smoothing. Results and discussion The studied Technosols are subject to processes similar to those occurring in natural parent materials such as mineral transformations, changes in redox conditions, organic matter accumulation in the topsoil, and a rapid differentiation of horizons. However, the Technosols in our study sites show an unusually fast development not often observed in natural soils, with drastic changes observed at very early stages of formation. Gravel deposits offer more favorable conditions for plant growth, and marked changes in pedogenic processes can be observed compared with sandy deposits, which are reflected in changes of chemical properties. Conclusions Factors such as the technology used for mining and the continuous deposition of dredged sediments in a cumulative way during the exploitation period, as well as the disturbances after deposition, result in a high diversity of constituents and high heterogeneity of dredged sediment deposits. Gravel and sand deposits, originated from the same sections of the river and after similar separation processes for ore extraction, undergo divergent pedogenic processes at different rates, which could be explained by a remarkable effect of particle size distribution. For vegetation establishment, the selection of tree species should be based on their capacity for nutrient pumping through deep rooting to sequester carbon and to adapt morphologically to heterogeneity in nutrient availability by growing roots in nutrient-rich zones.</t>
  </si>
  <si>
    <t>10.1007/s11368-019-02551-9</t>
  </si>
  <si>
    <t>González-Pérez, M; Torrado, PV; Colnago, LA; Martin, L; Otero, XL; Milori, DMBP; Gomes, FH</t>
  </si>
  <si>
    <t>Gonzalez-Perez, Martha; Torrado, Pablo Vidal; Colnago, Luiz A.; Martin-Neto, Ladislau; Otero, Xose L.; Milori, Debora M. B. P.; Gomes, Felipe Haenel</t>
  </si>
  <si>
    <t>13C NMR and FTIR spectroscopy characterization of humic acids in spodosols under tropical rain forest in southeastern Brazil</t>
  </si>
  <si>
    <t>soil organic matter; podzolization; tropical podzols; spectroscopy</t>
  </si>
  <si>
    <t>SOIL ORGANIC-MATTER; MAGNETIC-RESONANCE-SPECTROSCOPY; CARDOSO ISLAND SP; SOLID-STATE C-13; PODZOLIZATION PROCESS; CHEMICAL-COMPOSITION; RESTINGA VEGETATION; SPODIC HORIZONS; B-HORIZONS; PODZOL</t>
  </si>
  <si>
    <t>The aim of the present study was to characterize the humic acids (HAs) in spodosols developed on quartzitic, sandy, nutrient-poor parent materials under restinga forest. C-13 NMR and FTIR spectroscopy were used to obtain information about the mechanism of podzolization in tropical climates in three sandy coastal podzols (Histic Alaquod, Typic Alorthod and Arenic Alorthod) from Cardoso Island (Sao Paulo-Brazil). HAs were extracted from all horizons and C-13 NMR and FTIR measurements were performed on all HA samples. Similarities between the surface horizon A from a Typic Alorthod (C14) and the Ho horizon from a Histic Alaquod (H13) were observed. Below the E horizon, the spectra of profile H13 closely resembled the spectra of C14. The increase in alkyl carbon and decrease in acetal carbon, aromatic C and phenolic C with increasing depth suggests enrichment of methylene structures by the microbial biomass. This idea was further supported by an increase in the decomposition of polysaccharides and lignin throughout the profiles. The similarity of the composition may be evidence of vertical translocation throughout the profile, with no incorporation of organic matter (OM) components from other sources such as roots or their residues. The chemical structure of profile Arenic Alorthod (H9) differed from that of the other profiles. The increase in methoxylic, aromatic and phenolic groups as depth increased probably indicates an increase in tannin-like compounds with depth. The higher content of tannins in this soil indicates the presence of more fresh litter and/or a less intense decomposition process than in Histic Alaquod and Typic Alorthod soils. In the latter soil the large amounts of aliphatics and small amounts of lignin-derived products reflect strong aerobic decay. The presence of significant methylene absorption in the FTIR spectra indicates that this alkyl material was dominated by the mobile lignin-derived products, in accordance with the NMR results, which revealed that the HAs have greater aliphatic than aromatic character. (C) 2008 Elsevier B.V. All rights reserved.</t>
  </si>
  <si>
    <t>10.1016/j.geoderma.2008.06.018</t>
  </si>
  <si>
    <t>Wu, B; Amelung, W; Xing, Y; Bol, R; Berns, AE</t>
  </si>
  <si>
    <t>Wu, Bei; Amelung, Wulf; Xing, Ying; Bol, Roland; Berns, Anne E.</t>
  </si>
  <si>
    <t>Iron cycling and isotope fractionation in terrestrial ecosystems</t>
  </si>
  <si>
    <t>EARTH-SCIENCE REVIEWS</t>
  </si>
  <si>
    <t>Iron isotope fractionation; Iron cycle; Soil; Plant; Freshwater; Terrestrial ecosystem</t>
  </si>
  <si>
    <t>AQUEOUS FERROUS IRON; FE-ISOTOPE; AMAZON RIVER; FE(II) OXIDATION; STABLE-ISOTOPES; NONBIOLOGICAL FRACTIONATION; MOSSBAUER-SPECTROSCOPY; DISSIMILATORY FE(III); MICROBIAL REDUCTION; ELECTRON-TRANSFER</t>
  </si>
  <si>
    <t>The cycling of iron (Fe) is often closely linked with that of carbon, nitrogen, phosphorus and manganese. Therefore, alterations in the Fe cycle may be indicative of concurrent overall changes in the biogeochemistry of terrestrial and aquatic ecosystems. Biogeochemical processes taking part in the Fe cycle frequently fractionate stable Fe isotopes, leaving soil, plant and other compartments of the ecosystems with varied Fe isotopic signatures. In this work, we reviewed the Fe isotope fractionation processes that have been reported so far for terrestrial ecosystems. While parent materials vary in Fe isotope compositions, pedogenic processes can further fractionate Fe isotope signatures, resulting in soil profiles with delta Fe-56 values (relative to isotope standard IRMM-014) from -0.52 to +0.72 parts per thousand. Different soil Fe pools, as a result of cycling processes, show an even broader range of delta Fe-56 values, with secondary Fe oxides being isotopically the lightest, and with Fe sequestered in silicate minerals being the heaviest, due to preferential release of light Fe isotopes during dissolution of minerals. Actually and potentially plant-available Fe in soil can be extracted by 0.5 M HCl, which includes pools of water extractable and exchangeable Fe, organically bound or adsorbed Fe, and poorly crystalline Fe oxides, altogether showing a depletion of heavy Fe isotopes with delta Fe-56 values down to -1.08 parts per thousand Depending on the Fe speciation and concentration present in the growth medium, plants can adapt their uptake strategy for Fe. Plants of the strategy I type especially take up light iron isotopes, while strategy II plants fractionate less towards light isotopes. Aboveground tissues usually show lighter Fe isotope signatures than the roots, with flowers (delta Fe-56: -2.15 to -0.23 parts per thousand) being isotopically the lightest. In freshwater systems, the most distinct Fe isotope fractionation is usually found at the oxic-anoxic interface, where redox conditions change and thus Fe speciation controls the degree of Fe isotope fractionation. Similar to soils, the delta Fe-56 values of unfiltered water mainly reflect averaged Fe isotope compositions across fractions with different particle sizes. In filtered freshwater (&lt; 0.45 mu m), isolated colloid-sized fractions can exhibit either positive or negative delta Fe-56 values, depending on the chosen size fraction and the origin of the (nano) particles, with delta Fe-56 values up to +2.79 parts per thousand for fractions smaller than 0.003 pm from an arctic stream or down to -1.73 parts per thousand for dissolved Fe (&lt; 0.02 mu m) from a boreal forested catchment. Most freshwater studies showed that rivers with elevated contents of dissolved organic carbon (DOC) tend to be isotopically heavier than those with lower DOC contents, while some studies also showed that rivers with high DOC can display light Fe isotopic signatures owing to the input of groundwater- and/or soil water-derived Fe. Finally, anthropogenic impacts can contribute to Fe isotope fractionation in freshwaters and may widen the range of delta Fe-56 values in the environment, with the lowest records found down to -5.29 parts per thousand. Overall, our compilation reveals that Fe pools in different terrestrial system compartments vary in stable Fe isotope compositions, although the current database is still small. In order to use stable Fe isotopes as proxies to reconstruct the biogeochemical processes, future works should not solely rely on bulk delta Fe-56 assessments, but also involve the assessment of different fractionation factors for all biogeochemical pathways, which includes isotopic analyses among various pools of the terrestrial Fe cycle.</t>
  </si>
  <si>
    <t>10.1016/j.earscirev.2018.12.012</t>
  </si>
  <si>
    <t>Stinchcomb, GE; Nordt, LC; Driese, SG; Lukens, WE; Williamson, FC; Tubbs, JD</t>
  </si>
  <si>
    <t>Stinchcomb, Gary E.; Nordt, Lee C.; Driese, Steven G.; Lukens, William E.; Williamson, Forrest C.; Tubbs, Jack D.</t>
  </si>
  <si>
    <t>A DATA-DRIVEN SPLINE MODEL DESIGNED TO PREDICT PALEOCLIMATE USING PALEOSOL GEOCHEMISTRY</t>
  </si>
  <si>
    <t>AMERICAN JOURNAL OF SCIENCE</t>
  </si>
  <si>
    <t>weathering model; climosequence; soil geochemistry; Partial Least Squares</t>
  </si>
  <si>
    <t>STABLE ISOTOPIC COMPOSITION; WEATHERING PROFILE; SOILS; CLIMATE; CARBONATE; PALEOPRECIPITATION; CHEMISTRY; MINERALS; PROXY; PRECIPITATION</t>
  </si>
  <si>
    <t>Paleosols (fossil soils) are abundant in the sedimentary record and reflect, at least in part, regional paleoclimate. Paleopedology thus offers a great potential for elucidating high resolution, deep-time paleoclimate records. However, many fossil soils did not equilibrate with climate prior to burial and instead dominantly express physical and chemical features reflective of other soil forming factors. Current models that use elemental oxides for climate reconstruction bypass the issue of soil-climate equilibration by restricting datasets to narrow ranges of soil properties, soil-forming environments and mean annual precipitation (MAP) and mean annual temperature (MAT). Here we evaluate a data-driven paleosol-paleoclimate model (PPM1.0) that uses subsoil geochemistry to test the ability of soils from wide-ranging environments to predict MAP and MAT as a joint response with few initial assumptions. The PPM1.0 was developed using a combined partial least squares regression (PLSR) and a nonlinear spline on 685 mineral soil B horizons currently forming under MAP ranging from 130 to 6900 mm and MAT ranging from 0 to 27 degrees C. The PLSR results on 11 major and minor oxides show that four linear combinations of these oxides (Regressors 1-4), akin to classic oxide ratios, have potential for predicting climate. Regressor 1 correlates with increasing MAP and MAT through Fe oxidation, desilication, base loss and residual enrichment. Regressor 2 correlates with MAT through temperature-dependent dissolution of Na- and K-bearing minerals. Regressor 3 correlates with increasing MAP through decalcification and retention of Si. Regressor 4 correlates with increasing MAP through Mg retention in mafic-rich parent material. The nonlinear spline model fit on Regressors 1 to 4 results in a Root Mean Squared Error (RMSEMAP) of 228 mm and RMSEMAT of 2.46 degrees C. PPM1.0 model simulations result in Root Mean Squared Predictive Error (RMSPEMAP) of 512 mm and RMSPEMAT of 3.98 degrees C. The RMSE values are lower than some preexisting MAT models and show that subsoil weathering processes operating under a wide range of soil forming factors possess climate prediction potential, which agrees with the state-factor model of soil formation. The nonlinear, multivariate model space of PPM1.0 more accurately reflects the complex and nonlinear nature of many weathering processes as climate varies. This approach is still limited as it was built using data primarily from the conterminous USA and does not account for effects of diagenesis. Yet, because it is calibrated over a broader range of climatic variable space than previous work, it should have the widest array of potential applications. Furthermore, because it is not dependent on properties that may be poorly preserved in buried paleosols, the PPM1.0 model is preferable for reconstructing deep time climate transitions. In fact, previous studies may have grossly underestimated paleo-MAP for some paleosols.</t>
  </si>
  <si>
    <t>10.2475/08.2016.02</t>
  </si>
  <si>
    <t>Pennock, D; Bedard-Haughn, A; Viaud, V</t>
  </si>
  <si>
    <t>Pennock, Dan; Bedard-Haughn, Angela; Viaud, Valerie</t>
  </si>
  <si>
    <t>Chernozemic soils of Canada: Genesis, distribution, and classification</t>
  </si>
  <si>
    <t>Chernozemic soils; Mollisol; soil organic carbon; calcium carbonate; catena; tillage erosion; wind erosion; organo-mineral complexes; Canadian System of Soil Classification; soil taxonomy; grassland</t>
  </si>
  <si>
    <t>TILLAGE EROSION; ORGANIC-MATTER; BROMIDE REDISTRIBUTION; GLACIATED PLAINS; FOREST INVASION; POCKET GOPHERS; LANDSCAPE; SASKATCHEWAN; CARBON; GROUNDWATER</t>
  </si>
  <si>
    <t>Pennock, D., Bedard-Haughn, A. and Viaud, V. 2011. Chernozemic soils of Canada: Genesis, distribution, and classification. Can. J. Soil Sci. 91: 719-747. Chernozemic soils in Canada have a characteristic biomantle that fully expresses the effect of organisms on soil formation. Additions of large amounts of below-ground biomass from grasses are transformed into complex organic compounds through the activities of meso- and macro-fauna, microbial degradation and combustion by fires. Degradation is regulated by (a) climatic influences on plant inputs and microbial activity, (b) the chemical and biochemical nature of the residues, (c) encapsulation of organic matter within aggregates by soil micro-faunal activities and freeze-thaw processes and (d) protection against decomposition by Ca2+ and clay minerals. These organic compounds are mixed with the mineral matrix through the action of organisms from mites to badgers. Regional differences in the regulators cause differences in soil organic carbon (SOC) storage and the colour value of the surface Chernozemic A horizon. The storage of SOC is lowest in the Brown soil zone (approximate to 60 to 80 Mg ha(-1)) and greatest in the Black soil zone (approximate to 120 to 150 Mg ha(-1)); this corresponds to a decrease in the annual water deficit from approximate to 200 mm (Brown) to 70 to 100 mm (Black). Where soil CaCO3 contents are high either through initial concentration in the parent material or by the precipitation of secondary CaCO3, substantially higher SOC storage than the regional norms can result. A repetitive catenary pattern occurs throughout the region. The primary controls on this pattern are hydrological - a lateral component to water flow in hillslopes leads to more developed horizonation downslope, and discharge surrounding wetlands causes precipitation of secondary carbonate minerals and more soluble salts in a fringe surrounding the wetlands. Chernozemic landscapes have been highly altered by humans through their conversion to agricultural production. Loss of the dense root network of the native grasslands causes a substantial decrease in SOC. This loss of carbon and reduction in A horizon thickness is accelerated by erosion; the effects of tillage erosion are now recognized as being ubiquitous through the agricultural region. The substantial amounts of SOC storage and our ability to increase storage through altered management practices make these soils a particular focus of interest in a future made more uncertain by the possibility of human-induced climatic change.</t>
  </si>
  <si>
    <t>10.4141/CJSS10022</t>
  </si>
  <si>
    <t>Augusto, L; De Schrijver, A; Vesterdal, L; Smolander, A; Prescott, C; Ranger, J</t>
  </si>
  <si>
    <t>Augusto, Laurent; De Schrijver, An; Vesterdal, Lars; Smolander, Aino; Prescott, Cindy; Ranger, Jacques</t>
  </si>
  <si>
    <t>Influences of evergreen gymnosperm and deciduous angiosperm tree species on the functioning of temperate and boreal forests</t>
  </si>
  <si>
    <t>BIOLOGICAL REVIEWS</t>
  </si>
  <si>
    <t>spermatophytes; tree species; deciduous; evergreen; biogeochemical cycling; soil organic carbon; nitrogen</t>
  </si>
  <si>
    <t>NET PRIMARY PRODUCTION; SPRUCE PICEA-ABIES; MICROBIAL COMMUNITY STRUCTURE; DISSOLVED ORGANIC-MATTER; BEECH FAGUS-SYLVATICA; SOIL CARBON STOCKS; INFLUENCE LITTER DECOMPOSITION; FINE-ROOT PRODUCTION; NORWAY SPRUCE; LEAF-LITTER</t>
  </si>
  <si>
    <t>It has been recognized for a long time that the overstorey composition of a forest partly determines its biological and physical-chemical functioning. Here, we review evidence of the influence of evergreen gymnosperm (EG) tree species and deciduous angiosperm (DA) tree species on the water balance, physical-chemical soil properties and biogeochemical cycling of carbon and nutrients. We used scientific publications based on experimental designs where all species grew on the same parent material and initial soil, and were similar in stage of stand development, former land use and current management. We present the current state of the art, define knowledge gaps, and briefly discuss how selection of tree species can be used to mitigate pollution or enhance accumulation of stable organic carbon in the soil. The presence of EGs generally induces a lower rate of precipitation input into the soil than DAs, resulting in drier soil conditions and lower water discharge. Soil temperature is generally not different, or slightly lower, under an EG canopy compared to a DA canopy. Chemical properties, such as soil pH, can also be significantly modified by taxonomic groups of tree species. Biomass production is usually similar or lower in DA stands than in stands of EGs. Aboveground production of dead organic matter appears to be of the same order of magnitude between tree species groups growing on the same site. Some DAs induce more rapid decomposition of litter than EGs because of the chemical properties of their tissues, higher soil moisture and favourable conditions for earthworms. Forest floors consequently tend to be thicker in EG forests compared to DA forests. Many factors, such as litter lignin content, influence litter decomposition and it is difficult to identify specific litter-quality parameters that distinguish litter decomposition rates of EGs from DAs. Although it has been suggested that DAs can result in higher accumulation of soil carbon stocks, evidence from field studies does not show any obvious trend. Further research is required to clarify if accumulation of carbon in soils (i.e. forest floor + mineral soil) is different between the two types of trees. Production of belowground dead organic matter appears to be of similar magnitude in DA and EG forests, and root decomposition rate lower under EGs than DAs. However there are some discrepancies and still are insufficient data about belowground pools and processes that require further research. Relatively larger amounts of nutrients enter the soil-plant biogeochemical cycle under the influence of EGs than DAs, but recycling of nutrients appears to be slightly enhanced by DAs. Understanding the mechanisms underlying forest ecosystem functioning is essential to predicting the consequences of the expected tree species migration under global change. This knowledge can also be used as a mitigation tool regarding carbon sequestration or management of surface waters because the type of tree species affects forest growth, carbon, water and nutrient cycling.</t>
  </si>
  <si>
    <t>10.1111/brv.12119</t>
  </si>
  <si>
    <t>Prokof'eva, T; Shishkov, V; Kiriushin, A</t>
  </si>
  <si>
    <t>Prokof'eva, Tatiana; Shishkov, Vasiliy; Kiriushin, Aleksey</t>
  </si>
  <si>
    <t>Calcium carbonate accumulations in Technosols of Moscow city</t>
  </si>
  <si>
    <t>Soil morphology; SUITMAs; Calcite micronodules; Electron microscopy; Urbic Technosols</t>
  </si>
  <si>
    <t>ANTHROPOGENIC SOILS; ARTIFICIAL SOILS; URBAN; MICROMORPHOLOGY; PRECIPITATION; DIAGNOSTICS</t>
  </si>
  <si>
    <t>Purpose Complex phenomena of the precipitation and accumulation of calcium carbonate in urban soils and sediments have been studied. They are linked to the interactions between the lithosphere, the biosphere, and the atmosphere. Calcium and its compounds are among the main elements determining soil's morphological, physical, and chemical characteristics. This study was aimed at summarizing information about calcium carbonate concentrations in soils and finding evidence for the formation of carbonate micronodules by pedogenetic processes in Urbic Technosols under automorphic conditions. Materials and methods Moscow is located within the southern taiga belt, with a humid temperate climate and a percolative water regime. The city's technogenic deposits contain significant amounts of carbonates due to inclusions of construction waste and additions of airborne dust. Contemporary humus-accumulative horizons of Urbic Technosols were found to contain carbonate accumulations (rounded or isomorphic nodules). Samples from such horizons were studied using a polarizing microscope (analysis of thin sections) and a scanning electron microscope with an energy-dispersive X-ray analyzer (element mapping to detect carbonate accumulations). Laboratory analyses of main chemical and physical soil properties were performed. Results and discussion The analyzed samples contained both primary (i.e., inherited from parent materials) and secondary (i.e., newly formed in soils) calcium carbonates in various forms. Inclusions of solidified mortar (carbonate building solutions) contained dolomite. Although the studied carbonates underwent recrystallization processes, they remained in soils for a long time. Fibrous Mg silicate films deposited at the surface of recrystallization areas were observed. The formation of carbonate micronodules at depths of 15-40 cm in slightly and moderately calcareous humus horizons was investigated. Newly formed calcite was distinguished by a homogeneous composition, a microsparitic size of crystals, and a compact packing within the groundmass. Newly formed calcite was observed within microzones that were free from carbonate inclusions with dissolution features. Conclusions The dissolution of primary carbonates in soils under humid climate conditions triggers pedogenetic processes of the carbonate heritage redistribution and the mineral matrix transformation. Recrystallized carbonates are the main forms of secondary carbonate accumulations in automorphic Technosols. The presence of compact carbonate nodules composed of microsparitic calcite within the bulk of silicate material may be indicative of carbonate neoformation as a result of interactions between the dissolved CO(2)from root respiration and the soil absorbing complex saturated by Ca from soil solution. This is confirmed by a number of studies on the carbonate isotopic composition in urban soils.</t>
  </si>
  <si>
    <t>10.1007/s11368-020-02696-y</t>
  </si>
  <si>
    <t>Finlay, RD; Mahmood, S; Rosenstock, N; Bolou-Bi, EB; Köhler, SJ; Fahad, Z; Rosling, A; Wallander, H; Belyazid, S; Bishop, K; Lian, B</t>
  </si>
  <si>
    <t>Finlay, Roger D.; Mahmood, Shahid; Rosenstock, Nicholas; Bolou-Bi, Emile B.; Kohler, Stephan J.; Fahad, Zaenab; Rosling, Anna; Wallander, Hakan; Belyazid, Salim; Bishop, Kevin; Lian, Bin</t>
  </si>
  <si>
    <t>Reviews and syntheses: Biological weathering and its consequences at different spatial levels - from nanoscale to global scale</t>
  </si>
  <si>
    <t>ARBUSCULAR MYCORRHIZAL FUNGUS; OXALATE-CARBONATE PATHWAY; PINUS-SYLVESTRIS ROOTS; ECTOMYCORRHIZAL FUNGI; FOREST SOILS; BACTERIAL COMMUNITIES; ORGANIC-ACIDS; ISOTOPE FRACTIONATION; MINERAL DISSOLUTION; MG2+ DEFICIENCY</t>
  </si>
  <si>
    <t>Plant nutrients can be recycled through microbial decomposition of organic matter but replacement of base cations and phosphorus, lost through harvesting of biomass/biofuels or leaching, requires de novo supply of fresh nutrients released through weathering of soil parent material (minerals and rocks). Weathering involves physical and chemical processes that are modified by biological activity of plants, microorganisms and animals. This article reviews recent progress made in understanding biological processes contributing to weathering. A perspective of increasing spatial scale is adopted, examining the consequences of biological activity for weathering from nanoscale interactions, through in vitro and in planta microcosm and meso-cosm studies, to field experiments, and finally ecosystem and global level effects. The topics discussed include the physical alteration of minerals and mineral surfaces; the composition, amounts, chemical properties, and effects of plant and microbial secretions; and the role of carbon flow (including stabilisation and sequestration of C in organic and inorganic forms). Although the predominant focus is on the effects of fungi in forest ecosystems, the properties of biofilms, including bacterial interactions, are also discussed. The implications of these biological processes for modelling are discussed, and we attempt to identify some key questions and knowledge gaps, as well as experimental approaches and areas of research in which future studies are likely to yield useful results. A particular focus of this article is to improve the representation of the ways in which biological processes complement physical and chemical processes that mobilise mineral elements, making them available for plant uptake. This is necessary to produce better estimates of weathering that are required for sustainable management of forests in a post-fossil-fuel economy. While there are abundant examples of nanometre- and micrometre-scale physical interactions between microorganisms and different minerals, opinion appears to be divided with respect to the quantitative significance of these observations for overall weathering. Numerous in vitro experiments and microcosm studies involving plants and their associated microorganisms suggest that the allocation of plant-derived carbon, mineral dissolution and plant nutrient status are tightly coupled, but there is still disagreement about the extent to which these processes contribute to field-scale observations. Apart from providing dynamically responsive pathways for the allocation of plant-derived carbon to power dissolution of minerals, mycorrhizal mycelia provide conduits for the long-distance trans-portation of weathering products back to plants that are also quantitatively significant sinks for released nutrients. These mycelial pathways bridge heterogeneous substrates, reducing the influence of local variation in C : N ratios. The production of polysaccharide matrices by biofilms of interacting bacteria and/or fungi at interfaces with mineral surfaces and roots influences patterns of production of antibiotics and quorum sensing molecules, with concomitant effects on microbial community structure, and the qualitative and quantitative composition of mineral-solubilising compounds and weathering products. Patterns of carbon allocation and nutrient mobilisation from both organic and inorganic substrates have been studied at larger spatial and temporal scales, including both ecosystem and global levels, and there is a generally wider degree of acceptance of the systemic effects of microorganisms on patterns of nutrient mobilisation. Theories about the evolutionary development of weathering processes have been advanced but there is still a lack of information connecting processes at different spatial scales. Detailed studies of the liquid chemistry of local weathering sites at the micrometre scale, together with upscaling to soil-scale dissolution rates, are advocated, as well as new approaches involving stable isotopes.</t>
  </si>
  <si>
    <t>10.5194/bg-17-1507-2020</t>
  </si>
  <si>
    <t>Ugolini, FC; Corti, G; Certini, G</t>
  </si>
  <si>
    <t>Ugolini, Fiorenzo C.; Corti, Giuseppe; Certini, Giacomo</t>
  </si>
  <si>
    <t>Pedogenesis in the sorted patterned ground of Devon plateau, Devon Island, Nunavut, Canada</t>
  </si>
  <si>
    <t>arctic soils; cryosols; cryoturbation; frost action; gelisols; patterned ground; permafrost; soil genesis</t>
  </si>
  <si>
    <t>PERMAFROST-AFFECTED SOILS; POLAR DESERT; CRYPTOGAMIC CRUSTS; PLANT-DISTRIBUTION; TRUELOVE LOWLAND; RAISED BEACHES; NWT</t>
  </si>
  <si>
    <t>In the High Arctic, the barren expanses of Devon Plateau, Devon Island, are affected by intense frost action that conditions geomorphic processes at the landscape level, soil formation at the profile level, and the establishment and distribution of vascular plants at microsites. In the High Arctic, in areas of patterned ground, frost action is responsible for both the accumulation of parent material through the segregation of fines in features here called islands of fines and for the development of soil profiles through cryoturbation in these features. At the landscape level, segregation of fines results in the development of patterned ground, specifically in the formation of sorted stripes, sorted circles and plugs that repeat themselves on the landscape. Plugs consist of cylindrical to conical soil masses protruding from the frost/permafrost table in the stony areas that may coalesce to form island of fines. Cryoturbation, the dominant soil forming process, is manifested by the appearance of convoluted horizons, injection of material, up-heaving of stones and soil mixing. But there are also non-cryoturbated soils with A-B-C vertical sequences. We have described, sampled and analyzed the soils simultaneously present in the islands of fines. Also, we have examined the plugs, the stony areas and the stony borders. Non-cryoturbated soils, Typic Haplorthels or Brunosolic Eutric Static Cryosols, occurred at the edges of the sorted circles, once the injection of heaved material has subsided. They showed an A horizon grayish brown, relatively rich in carbon and nitrogen, sandier than the underlying B horizon, which is characterized by the presence of illuvial silt caps. The C horizon is low in organic carbon and nitrogen and poorly rooted. Despite wet conditions and impeded drainage, because of the high pH, low organic matter content and low biological activity, oxidation/reduction processes are not well expressed. C-horizon material injected from the frost/permafrost table penetrated into the body of the island of fines, rupturing horizons and merging at the surface. These soils are Aquic Haploturbels or Gleysolic Turbic Cryosols. The major soil forming processes that are acting in the Haplorthels or Brunosolic Cryosols include: brunification, lessivage and decarbonation/carbonation. In the Aquic Haploturbels or Gleysolic Turbic Cryosols the processes are: cryoturbation, gleying and decarbonation/carbonation. Stony areas play the important role of trapping air-born dust that includes mineral and organic components. Also autochthonous living organisms dwell in these block fields. The air-born mineral fines together with those left by the receding ice-cap and those produced by weathering aliment the formation of plugs, islands of fines and the sorted stripes. (c) 2006 Elsevier B.V. All rights reserved.</t>
  </si>
  <si>
    <t>10.1016/j.geoderma.2006.03.030</t>
  </si>
  <si>
    <t>Wang, F; Shi, Z; Biswas, A; Yang, ST; Ding, JL</t>
  </si>
  <si>
    <t>Wang, Fei; Shi, Zhou; Biswas, Asim; Yang, Shengtian; Ding, Jianli</t>
  </si>
  <si>
    <t>Multi-algorithm comparison for predicting soil salinity</t>
  </si>
  <si>
    <t>Soil salinization; Predictive mapping; Environmental covariates; Algorithms; Random forest</t>
  </si>
  <si>
    <t>STOCHASTIC GRADIENT TREEBOOST; MACHINE-LEARNING TECHNIQUES; MODIS TIME-SERIES; LAND-USE; SPATIAL PREDICTION; SOUTHERN XINJIANG; NEURAL-NETWORKS; RIVER-BASIN; REGRESSION; SALINIZATION</t>
  </si>
  <si>
    <t>Soil salinization is one of the most predominant processes responsible for land degradation globally. However, monitoring large areas presents significant challenges due to strong spatial and temporal variability. Environmental covariates show promise in predicting salinity over large areas provided a reasonable relationship is developed with field measured salinity at few points. While simple regression-based approaches to complex data mining methods have been used in the prediction, a comprehensive comparison of their performances has not been explored, leading to uncertainty in which algorithms to select. This study compares thirteen popularly and non-popularly used algorithms and their performances following four criteria in predicting soil salinity from environmental covariates from Kuqa Oasis from Xinjiang, China. The environmental covariates used for the prediction include principal components of Landsat satellite images at multiple spectral bands, climate factors (referring to land surface temperature), vegetation indices, salinity and soil-related indices, soil moisture indices, DEM derived indices, land use, landform and soil type and categorized them under parameter categories of the SCORPAN (S, soils; C, climate; O, organisms, biotic factor; R, relief; P, parent material; A, age; and N, space) model. The predictive relationships were developed using the algorithms including some previously used ones such as Multiple Linear regression (MLR), Multi-Layer Perceptron-Artificial Neural Network (MLP-ANN), Stochastic Gradient Treeboost (SGT), M5 Model Tree (M5), Multivariate Adaptive Regression Splines (MARS), Classification and Regression Tree (CART), Random Forest (RF), and Support Vector Regression (SVR) and some that have not previously been used in predicting salinity such as Alternating Model Tree (ATM), Gaussian Processes Regression (GPR), Gaussian Radial Basis Functions (GRBF), Least Median Squared Linear Regression (LMSLR), and Reduced Error Pruning Tree (REPTree). Here, 5-fold cross-validation and an independent dataset (30% overall samples) at three depths, 010 cm, 1030 cm, 3050 cm, were used for parameter optimization and evaluating the performance of algorithms. The performances of these algorithms were compared against multiple criteria, including the parameterization, error level/fitting accuracy (determination coefficient, R2; root mean squared error, RMSE), stability (based on the Pearson correlation coefficient, R; mean absolute percent error, MAPE; root mean squared error, RMSE; Lins concordance correlation coefficient, LCCC) and computational efficiency of the algorithms. Finally, the result showed that CSRI is most important parameter for the prediction of soil salinity at the 010 cm and 1030 cm depths, whereas for the 3050 cm depth interval, VD was the most important predictor. For depths of 010 cm, 1030 cm and 3050 cm across all models, the model R2 values ranged from 0.60 to 0.74, 0.15 to 0.31, and 0.30 to 0.47, and the RMSE values ranged from 18.87 to 23.49 dS m-1, 9.94 to 13.48 dS m-1 and 3.79 to 7.11 dS m-1. The optimal algorithms at three depths of 010 cm, 1030 cm and 3050 cm are RF, M5 and GRBF with considering accuracy and stability. After a comprehensive assessment of algorithm performance, we recommend RF for mapping salinity in an arid environment such as that of Xinjiang and elsewhere globally. However, there is no algorithm that can perform ideally for all datasets. Therefore, we suggest that the algorithm should be carefully chosen according to the purposes of the study.</t>
  </si>
  <si>
    <t>10.1016/j.geoderma.2020.114211</t>
  </si>
  <si>
    <t>Chen, N; Zhu, WW; Xu, JF; Duan, SG; Bian, CS; Hu, J; Wang, WX; Li, GC; Jin, LP</t>
  </si>
  <si>
    <t>Chen, Na; Zhu, Wenwen; Xu, Jianfei; Duan, Shaoguang; Bian, Chunsong; Hu, Jun; Wang, Wanxing; Li, Guangcun; Jin, Liping</t>
  </si>
  <si>
    <t>Molecular marker development and primary physical map construction for the tuber shape Ro gene locus in diploid potato (Solanum tuberosum L.)</t>
  </si>
  <si>
    <t>MOLECULAR BREEDING</t>
  </si>
  <si>
    <t>Potato; Bacterial artificial chromosome library; Tuber shape; Physical map</t>
  </si>
  <si>
    <t>LATE BLIGHT RESISTANCE; QUANTITATIVE TRAIT LOCI; PHYTOPHTHORA-INFESTANS; RICE; BULBOCASTANUM; SEQUENCE; LIBRARY</t>
  </si>
  <si>
    <t>Potato (Solanum tuberosum L.) is an important crop worldwide that is consumed fresh and processed in many different ways. The tuber shape is a critical trait in potato breeding, because it directly affects processing quality. Previous studies have demonstrated that the Ro locus on chromosome X is the major locus controlling tuber shape, and the round shape allele, Ro, is dominant over the long shape allele, ro. However, no reports on the cloning or physical mapping of this locus have been published. In this study, whole genome sequencing and bacterial artificial chromosome (BAC) library construction were applied to develop molecular markers and construct a physical map of Ro. Eight round-tuber genotypes were used to construct the BAC library, which contains about 40,000 clones with an average insert size of 85kb and represents approximately four haploid potato genomes. A total of 66 individuals with extreme round or long tubers were selected to construct a round-tuber shape DNA bulk and a long-tuber shape DNA bulk for WGS. Single-nucleotide polymorphisms (SNPs) identified from WGS data were used to develop nine polymorphic markers linked to Ro. These markers were used to screen the BAC library, and eight positive BAC clones were ultimately identified and then analyzed by restriction enzyme digestion and BAC end sequencing and used to develop markers and identify new positive BAC clones. Finally, a primary physical map of Ro was constructed using a chromosome walking strategy. This map provides an important reference for cloning the potato tuber shape gene and studying tuber shape variation.</t>
  </si>
  <si>
    <t>10.1007/s11032-018-0913-z</t>
  </si>
  <si>
    <t>Romero-Díaz, A; Ruíz-Sinoga, JD; Belmonte-Serrato, F</t>
  </si>
  <si>
    <t>Romero-Diaz, Asuncion; Damian Ruiz-Sinoga, Jose; Belmonte-Serrato, Francisco</t>
  </si>
  <si>
    <t>Physical-chemical and mineralogical properties of parent materials and their relationship with the morphology of badlands</t>
  </si>
  <si>
    <t>GEOMORPHOLOGY</t>
  </si>
  <si>
    <t>Badlands; Landscape morphology; Parent material; South-east Spain</t>
  </si>
  <si>
    <t>AGGREGATE STABILITY; CENTRAL PYRENEES; ORGANIC-MATTER; CALANCHI; DYNAMICS; PATTERNS; TABERNAS; TUSCANY; RUNOFF; SITES</t>
  </si>
  <si>
    <t>Badlands are present throughout the world, but not everywhere do they have the same morphology. The main objective of this study is to try to understand why these different morphologies occur by analysing the physical-chemical and mineralogical characteristics of the parental material in which badlands have developed. The study was carried out in three areas of the Region of Murcia (south-east Spain): Abanilla, Mula and Gebas. Several analyses were carried out: (i) field analysis (orientation, slope, length and shape of the slope, presence and characteristics of the rills, vegetation, vegetation pedestals, exposed roots, stoniness, physical and biological crusts, saline efflorescence, cracks, popcorn, piping processes, sedimentation areas and mass movements); (ii) physical-chemical analysis of the soils (colour, texture, aggregate stability, bulk density, organic matter, pH, electrical conductivity, cations and cation exchange capacity, total or equivalent calcium carbonate, sodium absorption ratio and exchangeable sodium percentage); and (iii) mineralogical analysis. The results of the analyses reveal how the rounded shapes in the badlands that appear in Abanilla have significant differences with respect to the angled shapes of Mula and Gebas, which could explain the different morphologies. In general, Abanilla has very small amount of sand, higher bulk density, small amount of organic matter, lower cation exchange capacity, and very high salinity, as shown in the values of electrical conductivity, sodio, SAR and ESP. On the other hand, similarities were found between the badlands of the Region of Murcia with the calanchi (angled shapes) and biancane (rounded shapes) of Italy. (C) 2020 Elsevier B.V. All rights reserved.</t>
  </si>
  <si>
    <t>10.1016/j.geomorph.2020.107047</t>
  </si>
  <si>
    <t>Shouse, M; Phillips, J</t>
  </si>
  <si>
    <t>Shouse, Michael; Phillips, Jonathan</t>
  </si>
  <si>
    <t>Soil deepening by trees and the effects of parent material</t>
  </si>
  <si>
    <t>Biogeomorphology; Soil depth variability; Biomechanical weathering by trees; Tree rooting; Soil thickness</t>
  </si>
  <si>
    <t>SEDIMENT TRANSPORT; OUACHITA MOUNTAINS; ROOT THROW; FOREST; EVOLUTION; REGOLITH; ROCKS; GEOMORPHOLOGY; AVAILABILITY; DISTURBANCE</t>
  </si>
  <si>
    <t>In some cases biomechanical effects of individual trees may locally deepen or thicken regolith, especially in relatively shallow soils. This biogeomorphic ecosystem engineering phenomenon is at least partly contingent on the geological setting. The purpose of this research was to gain further insight into the biogeomorphic phenomenon, and to assess the relative importance of biomechanical and geological effects. Earlier studies in the Ouachita Mountains of Arkansas showed that individual trees locally thicken the regolith via mechanisms associated with root penetration of bedrock. However, that work was conducted mainly in areas of strongly dipping and contorted rock, where joints and bedding planes susceptible to root penetration were thought to be common and accessible. This project extended the research to the Cumberland Plateau region of Kentucky, where flat, level-bedded sedimentary rocks are dominant. Soil depth beneath trees was compared to that of non-tree sites by measuring depth to bedrock beneath rotted tree stumps and at adjacent sites with 1.0 m. While soil thickness beneath stumps was greater in the Ouachita Mountains compared to the Kentucky sites, in both regions soils beneath stumps are significantly deeper than adjacent soils. Further, there were no statistically significant differences in the difference between stump and adjacent sites between the two regions. This suggests the local deepening effects of trees occur in flat -bedded as well as steeply dipping lithologies. (C) 2016 Elsevier B.V. All rights reserved.</t>
  </si>
  <si>
    <t>10.1016/j.geomorph.2016.06.031</t>
  </si>
  <si>
    <t>Liang, GH; Butler, OM; Warren, CR</t>
  </si>
  <si>
    <t>Liang, Grace H. H.; Butler, Orpheus M. M.; Warren, Charles R. R.</t>
  </si>
  <si>
    <t>Lipid profiles of plants and soil microbial communities are shaped by soil parent material in Australian sclerophyll forests</t>
  </si>
  <si>
    <t>Phospholipid; Mass spectrometry; Galactolipid; Sulfolipid; Phosphorus deficiency</t>
  </si>
  <si>
    <t>FOLIAR PHOSPHORUS FRACTIONS; HETEROTROPHIC BACTERIA; MEMBRANE PHOSPHOLIPIDS; PHOSPHATE DEPRIVATION; LEAF DEVELOPMENT; PLASMA-MEMBRANE; MOUNT KINABALU; NITROGEN; BIOMASS; CARBON</t>
  </si>
  <si>
    <t>Background and aimsPlant and soil microbes can reduce their phosphorus (P)-requirements by replacing phospholipids with non-P containing lipids (e.g., galactolipids, sulfolipids, and betaine lipids). There have been few studies of this process in the field (i.e., in natural ecosystems); thus, it is unclear whether a similar replacement of phospholipids with non-P lipids occurs across natural gradients of soil P-availability.MethodsWe compared the membrane lipid profiles of plant leaves, roots, and soil microbial communities between two adjacent native Australian sclerophyll forest ecosystems-one situated on a severely P-deficient sandstone-derived soil and the other on a comparatively P-rich shale-derived soil. The herbaceous species, Lomandra longifolia, which occurred across both soils was sampled, along with two Myrtaceae tree species associated with each soil type.ResultsThe phospholipid content of plant leaves and soil microbes was two- to three-fold greater in the shale site than the sandstone site, but non-P lipid content did not differ between sites.ConclusionOur results indicate that plants and soil microbes can have a lower investment of P into phospholipids in response to P-deficiency without a concomitant increase in non-P lipid content. Modulations in phospholipid concentration occurred across all plant- and soil microbial-associated phospholipid classes.</t>
  </si>
  <si>
    <t>10.1007/s11104-023-06075-7</t>
  </si>
  <si>
    <t>Guo, PT; Shi, Z; Li, MF; Luo, W; Cha, ZZ</t>
  </si>
  <si>
    <t>Guo, Peng-Tao; Shi, Zhou; Li, Mao-Fen; Luo, Wei; Cha, Zheng-Zao</t>
  </si>
  <si>
    <t>Estimating foliar phosphorus of rubber trees using locally modelling approach with hyperspectral reflectance</t>
  </si>
  <si>
    <t>INFRARED PHYSICS &amp; TECHNOLOGY</t>
  </si>
  <si>
    <t>Global model; Parent material; Artificial neural networks; Partial least squares regression</t>
  </si>
  <si>
    <t>LEAST-SQUARES REGRESSION; NEURAL-NETWORK APPROACH; SOIL ORGANIC-MATTER; IMAGING SPECTROSCOPY; CHEMICAL TRAITS; PREDICTION; DIVERSITY; ALGORITHM; SELECTION; SCALE</t>
  </si>
  <si>
    <t>The globally modelling method was commonly used to build spectral models for estimating leaf nutrients of plants. However, predictive ability of such models was rather limited at regional scale because of the unrea-sonable assumption inherent in the globally modelling method which assumed that relationships between leaf nutrients and leaf spectra were stable over space. In fact, the leaf nutrients-spectra relationships generally varied across extensive area due to influences of various environmental factors. In order to accommodate the varied leaf nutrients-spectra relationships at regional scale, the locally modelling approach was proposed to develop spectral models for predicting leaf nutrients. The locally modelling approach assumed that the leaf nutrients-spectra relationships were stable at local spaces within which environmental conditions were relatively uniform. Ac-cording to this basic idea, the proposed approach used environmental factor as grouping variable to classify leaf samples into several homogenous sub-datasets. Within these sub-datasets, the leaf nutrients-spectra relationships would be more stable. Then, linear or non-linear method were employed to fit model for each sub-dataset. In order to verify the effectiveness of this method, the locally modelling approach was applied to a case study to estimate leaf phosphorus concentration (LPC) of rubber trees (Hevea brasiliensis) in Hainan Island, China. In this case study, three scenarios were set up. In the first scenario, the local model was built using the partial least squares regression (PLSR) with full wavelengths as input variables. In the second scenario, the local model was also developed using the PLSR but with manually selected wavelengths as input variables. In the third scenario, the local model was constructed using the artificial neural networks with feature bands as input variables. Performances of these local models were compared to that of the corresponding global models. Results showed that for the three scenarios local models always yielded higher prediction accuracies than that of the global models in the test dataset. For the first scenario, values of coefficient of determination (r2) and root mean square error (RMSE) ranged from 0.652 to 0.735 and from 0.030% to 0.034%, respectively, for the local model, whereas those varied from 0.458 to 0.637 and from 0.037% to 0.041%, respectively, for the global model. For the second scenario, values of r2 and RMSE ranging from 0.565 to 0.734 and from 0.031% to 0.046%, respectively, for the local model, while those varied from 0.275 to 0.559 and from 0.038% to 0.053%, respectively, for the global model. For the third scenario, values of r2 and RMSE ranging from 0.678 to 0.863 and from 0.021% to 0.033%, respectively, for the local model, while those varied from 0.441 to 0.726 and from 0.030% to 0.043%, respec-tively, for the global model. This result demonstrates that the locally modelling approach was more effective in estimating LPC of rubber trees than the globally modelling method at the regional scale. In the future, more environmental factors should be considered and their combined effects on leaf sample classification need to be investigated.</t>
  </si>
  <si>
    <t>10.1016/j.infrared.2023.104642</t>
  </si>
  <si>
    <t>Wang, JJ; Wang, CT; Li, HC; Liu, YF; Li, HJ; Ren, RQ; Si, BC</t>
  </si>
  <si>
    <t>Wang, Jianjun; Wang, Chuantao; Li, Hongchen; Liu, Yanfang; Li, Huijie; Ren, Ruiqi; Si, Bingcheng</t>
  </si>
  <si>
    <t>Rock water use by apple trees affected by physical properties of the underlying weathered rock</t>
  </si>
  <si>
    <t>AGRICULTURAL WATER MANAGEMENT</t>
  </si>
  <si>
    <t>Rock water; Root distribution; Water uptake; Stable isotopes; Apple orchard</t>
  </si>
  <si>
    <t>WOODY-PLANTS; ROOT WATER; TRANSPIRATION; GROWTH; FOREST; SOILS</t>
  </si>
  <si>
    <t>The contribution of rock water to trees has been widely recognized, but how effective rock water to managed ecosystems remains uncertain. Here, we compared the contribution of rock water to apple tree transpiration in shallow soil overlying weathered rock (SOR) with that from a thick soil without weathered rock (TS). We measured physical properties, root distribution, water contents, water stable isotopes of soil and weathered rock. The weathered rock layer in SOR had significantly higher bulk density and gravel contents than that of soil layers in TS. The volumetric water content and water storage of soil under SOR were significantly higher than those under TS, but the opposite is true for the available water content. The weathered rock layer limited the vertical extension of apple roots, with the maximum root depth was only 100 cm, much smaller than 160 cm in TS; additionally, most of roots were in shallow soil in SOR, with the top 80 cm accounting for more than 91% of the total root length of the profile for SOR relative to 61% for the TS. Water sourcing analysis indicates that the water in the weathered rock contributed 17% to the total water uptake in 2021, while the same depth increment of TS contributed 45%. The low water uptake from the weathered rock limited the sap flow, resulting in 27% yield reduction compared to TS yield. Therefore, even though weathered rock is important for apple production, its contribution is much smaller than the soil at the same depth increment. To improve the rock water use is important for further improving the productivity of apple orchards on shallow soil underlain by weathered rock and should be incorporated into our routine orchard water management.</t>
  </si>
  <si>
    <t>10.1016/j.agwat.2023.108413</t>
  </si>
  <si>
    <t>Christophe, C; Gil, K; Laurent, SA; Paul-Olivier, R; Marie-Pierre, T</t>
  </si>
  <si>
    <t>Christophe, Calvaruso; Gil, Kirchen; Laurent, Saint-Andre; Paul-Olivier, Redon; Marie-Pierre, Turpault</t>
  </si>
  <si>
    <t>Relationship between soil nutritive resources and the growth and mineral nutrition of a beech (Fagus sylvatica) stand along a soil sequence</t>
  </si>
  <si>
    <t>Fertility of forest soils; Biological processes/adaptations; Root quantification; Stand growth and mineral nutrition; Water and nutrient resources; Allometric equations</t>
  </si>
  <si>
    <t>LONG-TERM CHANGES; EVEN-AGED STANDS; FOREST PRODUCTIVITY; PARENT MATERIAL; CLAY-MINERALS; MODEL; ECOSYSTEM; DROUGHT; BALANCE; BIOMASS</t>
  </si>
  <si>
    <t>In forest ecosystems, the specific influence of soil resources on stand productivity is difficult to assess because many other ecological variables also affect tree growth. In this study, we took advantage of a natural soil gradient, from shallow calcic soil to deep acidic soil, all with similar climate, atmospheric depositions, species composition and management, to determine the relationship between soil nutritive resources and the growth and mineral nutrition of a beech (Fagus sylvatica) mature forest of Northeastern France. Soil resources were assessed through the quantification of the stocks of available water and mineral nutrients (Ca, Mg, K and P2O5). Beech stand growth and mineral nutrition were determined through the use of several indicators, i.e., standing aboveground biomass and annual biomass production, potential growth index (prediction of the height of dominant trees at 100 years) and foliar nutrient content. We observed a gradient of nutritive resources in soils as well as a gradient of stand growth on the study site: the current aboveground biomass was highest on the calci-brunisol which presented the highest water and nutrient stocks while it was lowest on the rendisol, characterized by a very low water holding capacity and a very low stock of available K. However, the growth of beech trees on the rendisol was equivalent to the highest growth classes of beech trees in France, and K nutrition was optimal. Observations on the study site suggest that, in favorable climate conditions, some biological adaptation processes, such as an efficient root colonization as well as an efficient nutrient cycling may allow to maintain stand growth and nutrition on soils with low water and nutrient reserves. The fertility of forest soils has thus to be assessed in a dynamic way by integrating nutrient fluxes as well as the adaptations of trees to environmental constraints. The biological processes become an increasingly important part in the conservation of soil fertility, notably in the perspective of global changes. (C) 2017 Elsevier B.V. All rights reserved.</t>
  </si>
  <si>
    <t>10.1016/j.catena.2017.03.013</t>
  </si>
  <si>
    <t>Delpiano, CA; Prieto, I; Loayza, AP; Carvajal, DE; Squeo, FA</t>
  </si>
  <si>
    <t>Delpiano, Cristian A.; Prieto, Ivan; Loayza, Andrea P.; Carvajal, Danny E.; Squeo, Francisco A.</t>
  </si>
  <si>
    <t>Different responses of leaf and root traits to changes in soil nutrient availability do not converge into a community-level plant economics spectrum</t>
  </si>
  <si>
    <t>Atacama Desert; Nutrient limitation; K limitation; Soil N; P ratio; Resource acquisition strategies; Leaf economics spectrum; Root economics spectrum</t>
  </si>
  <si>
    <t>FUNCTIONAL TRAITS; ENVIRONMENTAL GRADIENTS; MEDITERRANEAN RANGELAND; PHOSPHORUS LIMITATION; LEADING DIMENSIONS; BIOMASS ALLOCATION; PARENT MATERIAL; LIFE-SPAN; GROWTH; STRATEGIES</t>
  </si>
  <si>
    <t>Background and aims Spatial heterogeneity in soil can influence the distribution of plant communities because plants differ in their ability to acquire resources. In nutrient-poor soils, plants should bear traits that prioritize conservation of resources over growth, whereas the opposite is expected in nutrient-rich soils. A coordinated response to soil fertility, in which leaves and roots converge into the same strategy, would lead to a community-level plant economics spectrum (PEScom). Here, we examine how nutrient availability across different soil types shapes the functional structure of desert shrub communities and how much of this variation is explained by species turnover or intraspecific variability (ITV). Methods We measured leaf and root traits of 16 shrub species in four sites with contrasting soil nutrient availability in the southern edge of the Atacama Desert. Results In leaves, changes in soil nutrient availability were associated with a leaf economics spectrum, shifting from communities with more acquisitive strategies to communities with more conservative strategies with increasing nutrient limitation. No such pattern of co-variation was observed for roots; thus, the relationship between above and below-ground traits did not fit the PEScom. Variation of leaf traits was mainly determined by species turnover, while for root traits it was determined equally by species turnover and ITV. Conclusion The lack of a PEScom appears to be related to the co-limitation of multiple resources, which promotes different responses in root traits. We highlight the importance of incorporating leaf and root traits to understand how multiple resource limitation shapes plant ecological strategies.</t>
  </si>
  <si>
    <t>10.1007/s11104-020-04515-2</t>
  </si>
  <si>
    <t>Hayes, JL; Riebe, CS; Holbrook, WS; Flinchum, BA; Hartsough, PC</t>
  </si>
  <si>
    <t>Hayes, Jorden L.; Riebe, Clifford S.; Holbrook, W. Steven; Flinchum, Brady A.; Hartsough, Peter C.</t>
  </si>
  <si>
    <t>Porosity production in weathered rock: Where volumetric strain dominates over chemical mass loss</t>
  </si>
  <si>
    <t>SCIENCE ADVANCES</t>
  </si>
  <si>
    <t>LONG-TERM; COSMOGENIC NUCLIDES; REGOLITH PRODUCTION; LUQUILLO MOUNTAINS; SIERRA-NEVADA; PUERTO-RICO; EROSION; ZONE; RATES; CALIFORNIA</t>
  </si>
  <si>
    <t>Weathering in the critical zone causes volumetric strain and mass loss, thereby creating subsurface porosity that is vital to overlying ecosystems. We used geochemical and geophysical measurements to quantify the relative importance of volumetric strain and mass loss-the physical and chemical components of porosity-in weathering of granitic saprolite of the southern Sierra Nevada, California, USA. Porosity and strain decrease with depth and imply that saprolite more than doubles in volume during exhumation to the surface by erosion. Chemical depletion is relatively uniform, indicating that changes in porosity are dominated by processes that cause strain with little mass loss. Strain-induced porosity production at our site may arise from root wedging, biotite weathering, frost cracking, and the opening of fractures under ambient topographic stresses. Our analysis challenges the conventional view that volumetric strain can be assumed to be negligible as a porosity-producing mechanism in saprolite.</t>
  </si>
  <si>
    <t>10.1126/sciadv.aao0834</t>
  </si>
  <si>
    <t>Zhuang, Y; Xing, AG; Sun, Q; Jiang, YH</t>
  </si>
  <si>
    <t>Zhuang, Yu; Xing, Aiguo; Sun, Qiang; Jiang, Yuehua</t>
  </si>
  <si>
    <t>Insights into initiation of typhoon-induced deep-seated landslides in Southeast coastal China</t>
  </si>
  <si>
    <t>NATURAL HAZARDS</t>
  </si>
  <si>
    <t>Typhoon-induced deep-seated landslide; Trees-covered slope; Preferential infiltration; Strength reduction; Stability analysis</t>
  </si>
  <si>
    <t>ROOT REINFORCEMENT; STABILITY ASSESSMENT; RIPARIAN VEGETATION; INTERCEPTION LOSS; LOESS PLATEAU; SOIL; TREES; STRENGTH; SLOPES; PERFORMANCE</t>
  </si>
  <si>
    <t>Typhoon-induced deep-seated landslides are prone to cause mass casualties to coastal regions once they occur. On 10th August 2019, typhoon Lekima triggered the deadliest landslide in recent decades in Southeast coastal China (32 deaths). To investigate the possible failure mechanism of this catastrophic event, we conducted in situ investigations and image analysis to determine the geological characteristics and performed numerical modelling of transient variation in slope stability throughout the typhoon. Generalized modelling analysis was further designed to research the impacts of some landslide settings and forcing factors on this type of geohazard. Our findings show that cracks within the weathered rock played vital roles in the landslide initiation. Cracks-induced strength reduction made the saturated rock provide insufficient resistance to stabilize the slope. Preferential infiltration promotes the saturation of sliding mass within a short-duration typhoon, responsible for the rapid failure. Furthermore, the impact of trees on slope stability depends heavily on landslide settings. Constrained by the limited growth depth of roots, though both beneficial and detrimental mechanisms of trees show minor impacts on the development of a deep-seated sliding surface, trees and geological settings converged to produce the failure mode of the Yongjia landslide. Roots significantly enhanced the shallow soil layer and the soil-rock interface is simulated to be the potential sliding surface in the absence of trees. Results suggest future landslide risk assessments in Southeast coastal China to specify the meteorological and geological conditions, which would greatly improve the aim to predict the spatiotemporal distribution of landslides throughout a typhoon.</t>
  </si>
  <si>
    <t>10.1007/s11069-023-06138-z</t>
  </si>
  <si>
    <t>Lopez, BR; Bashan, Y; Bacilio, M</t>
  </si>
  <si>
    <t>Lopez, Blanca R.; Bashan, Yoav; Bacilio, Macario</t>
  </si>
  <si>
    <t>Endophytic bacteria of Mammillaria fraileana, an endemic rock-colonizing cactus of the southern Sonoran Desert</t>
  </si>
  <si>
    <t>ARCHIVES OF MICROBIOLOGY</t>
  </si>
  <si>
    <t>Cactus; Plant colonization of rocks; Endophytic bacteria; Mammillaria; Phosphate solubilization; Rock weathering</t>
  </si>
  <si>
    <t>BAJA-CALIFORNIA; MICROBIAL-POPULATIONS; PRIMARY COLONIZATION; NITROGEN-FIXATION; FIXING BACTERIA; PLANT-GROWTH; RHIZOSPHERE; TREES; IDENTIFICATION; ROOTS</t>
  </si>
  <si>
    <t>The small cactus Mammillaria fraileana is a pioneer rock-colonizing plant harboring endophytic bacteria with the potential for nitrogen fixation and rock weathering (phosphate solubilization and rock degradation). In seeds, only a combination of culture-independent methods, such as fluorescence in situ hybridization, scanning electron microscopy, and fluorescence vital staining, detected significant amounts of non-culturable, but living, endophytic bacteria distributed underneath the membrane covering the embryo, in the undifferentiated tissue of the embryo, and in the vascular tissue. Large populations of culturable endophytic bacteria were detected in stems and roots of wild plants colonizing rocks in the southern Sonoran Desert, but not in seeds. Among 14 endophytic bacterial isolates found in roots, four isolates were identified by full sequencing of their 16S rRNA gene. In vitro tests indicated that Azotobacter vinelandii M2Per is a potent nitrogen fixer. Solubilization of inorganic phosphate was exhibited by Pseudomonas putida M5TSA, Enterobacter sakazakii M2PFe, and Bacillus megaterium M1PCa, while A. vinelandii M2Per, P. putida M5TSA, and B. megaterium M1PCa weathered rock by reducing the size of rock particles, probably by changing the pH of the liquid media. Cultivated seedlings of M. fraileana, derived from disinfected seeds and inoculated with endophytic bacteria, showed re-colonization 105 days after inoculation. Their densities decreased from the root toward the stem and apical zones. Functional traits in planta of culturable and non-culturable endophytic bacteria in seeds remain unknown.</t>
  </si>
  <si>
    <t>10.1007/s00203-011-0695-8</t>
  </si>
  <si>
    <t>Gwak, Y; Kim, S; Lee, K; Noh, S; An, H</t>
  </si>
  <si>
    <t>Gwak, Yongseok; Kim, Sanghyun; Lee, Khilha; Noh, Seongjin; An, Hyunuk</t>
  </si>
  <si>
    <t>Flow Vector Analysis Methods for a Pressure Sensor Network on a Steep Hillslope</t>
  </si>
  <si>
    <t>DOWNSLOPE UNSATURATED FLOW; DOWNWARD WATER-FLOW; SOIL-MOISTURE; VADOSE ZONE; PREFERENTIAL FLOW; FORESTED SLOPE; SOUTH-KOREA; INFILTRATION; TIME; NONEQUILIBRIUM</t>
  </si>
  <si>
    <t>Investigation of the temporal variations in flow regimes is important for understanding the hydrological processes of hillslopes. An in situ tensiometer network was designed and installed to monitor pressure variations of a steep hillslope. Based on this network, two methods, one using the total potential gradient and another using the centroid potential gradient, were proposed to estimate the flow gradient vectors. A flow gradient vector can be separated into vertical, lateral, and transverse components, which were applied to characterize three-dimensional pressure fields. Time series of the potential hydraulic gradients were obtained at two different depths within the regolith during a 4-mo period. The fine temporal resolution of the pressure gradient vectors allowed detailed analysis of the transitional flow paths that occurred during the wetting and drying stages of rainfall events. The transitional behavior of the flow angles in various temporal rainfall distributions was assessed to characterize distinct flow regimes in both the saturated and unsaturated zones. Vertical flows (i.e., downward and upward flows) appeared when pressure variations were negligible, whereas lateral flows (i.e., diagonal recharge and upslope lateral flow) were primarily associated with transitional periods of pressure. The flow vectors rotated from upward to downward flow in a clockwise direction during wetting periods and from downward to upward flow in drying periods. The impact of macropore and root development, density of gravel, and weathered rock with fracture in depth can be expressed through distinct probability density distributions of flow angles between the upper and lower pressure networks. Flow vector analysis with respect to soil moisture measurements indicated that the soil moisture characteristic curve could be characterized based on the context of the flow path variation at a point on a steep hillslope.</t>
  </si>
  <si>
    <t>10.2136/vzj2016.12.0122</t>
  </si>
  <si>
    <t>Wald, JA; Graham, RC; Schoeneberger, PJ</t>
  </si>
  <si>
    <t>Wald, Jonathan A.; Graham, Robert C.; Schoeneberger, Phillip J.</t>
  </si>
  <si>
    <t>Distribution and properties of soft weathered bedrock at 1m depth in the contiguous United States</t>
  </si>
  <si>
    <t>regolith; weathering; soil; bedrock; saprolite</t>
  </si>
  <si>
    <t>GRANITIC BEDROCK; HYDRAULIC CONDUCTIVITY; SEDIMENTARY-ROCK; PINUS-JEFFREYI; WATER STATUS; SOIL; SAPROLITE; MORPHOLOGY; FOREST; REGOLITH</t>
  </si>
  <si>
    <t>The weathered bedrock zone is increasingly recognized as an important part of ecological and hydrologic systems, but its distribution is poorly known in the contiguous United States. We used spatial and laboratory characterization data from the US Department of Agriculture (USDA)-Natural Resources Conservation Service to assess the distribution and soil-like properties of soft weathered bedrock (saprock and saprolite) within the 48 contiguous United States. Because USDA soil inventories generally do not extend below 2m, and because the upper 1m is clearly involved in ecosystem function and vadose zone hydrology, we restricted our inquiry to soft weathered bedrock within 1m of the land surface. Soft weathered bedrock within 1m of the land surface is widespread throughout the contiguous United States, underlying at least 6% of the land area. In-depth analysis of three states showed that soft weathered bedrock at the 1-m depth underlies 22% of the total land area in California, 33% in Wyoming, and 18% in North Carolina. Soft weathered bedrock hosts pedogenic activity, as indicated by morphological features such as roots, clay films, and iron (Fe)-/manganese (Mn)-oxide concretions recorded in pedon descriptions in the database. The physical and chemical properties of soft weathered bedrock are often similar to those of the overlying soil, suggesting that in many respects soft weathered bedrock behaves like soil. It supplies water and nutrients to plants whose roots penetrate into it and it modulates throughflow runoff to streams. For a more complete understanding of soft weathered bedrock, systematic data are needed on its thickness across landscapes and a consistent terminology for its various forms needs to be adopted and widely used. Copyright (c) 2012 John Wiley &amp; Sons, Ltd.</t>
  </si>
  <si>
    <t>10.1002/esp.3343</t>
  </si>
  <si>
    <t>Stothoff, SA; Or, D; Groeneveld, DP; Jones, SB</t>
  </si>
  <si>
    <t>The effect of vegetation on infiltration in shallow soils underlain by fissured bedrock</t>
  </si>
  <si>
    <t>JOURNAL OF HYDROLOGY</t>
  </si>
  <si>
    <t>infiltration; transpiration; fissure; root uptake</t>
  </si>
  <si>
    <t>DESERT SOILS; WATER-BALANCE; RECHARGE; ZONE; SIMULATIONS; CHLORIDE; TRITIUM; TRACERS; GROWTH; ROOTS</t>
  </si>
  <si>
    <t>Mean annual infiltration above the high-level waste repository proposed to be sited at Yucca Mountain, Nevada, has a large impact on assessments of repository performance. Ongoing investigations of infiltration processes have identified the relatively horizontal caprock environment above portions of the repository as a potentially large source of infiltrating waters, due to shallow, permeable soils above a moderately welded tuff with large soil-filled fissures. The combination of shallow soils and fissured bedrock allows rapid penetration of wetting pulses to below the rooting zone. Plant uptake can strongly reduce net infiltration in arid environments with high water storage capacity, and, despite the low water storage capacity, there is a relatively high vegetation density in this environment. The apparent discrepancy between high vegetation density and low water storage motivates the study of plant-hydrologic interactions in this semiarid environment. Field observations were coupled with plant- and landscape-scale models to provide insight into plant-hydrologic interactions. Several lines of evidence, including: (i) linear plant growth features observed on aerial photographs; (ii) comparisons of plant cover within the fissured environment and comparable environments lacking fissures; and (iii) direct excavations, all suggest that the widely spaced soil-filled fissures are conducive to plant growth even when fissures are buried at soil depths exceeding 30 cm. Results from a mechanistic simulation model for root growth into fissures suggest that the additional (sheltered) plant-available soil water within fissures provides a competitive advantage for plant establishment. Therefore, plants that germinate above a fissure are more likely to survive, in turn developing linear features above fissures. Having established that plants preferentially root within soil-filled fissures in the caprock environment, a set of simulations were performed to examine the hydrologic consequence of plant roots within fissures at the landscape-scale. The response to three rainfall amounts was simulated. For the largest storm, fluxes at the fissure bottom peaked at 1-4 weeks after the storm when plant uptake was not active, but were eliminated when fissures had active vegetation. When plants were active within a fissure, uptake eliminated net infiltration in the fissure regardless of the size of the storm. Two plant-related mechanisms reduced total flux through the plant-filled fissures: (i) transpiration during fissure flow, and (ii) wetting-pulse retardation due to drier fissures prior to rain. The first mechanism appears to be dominant in these simulations. Results suggest that transpiration may strongly limit net infiltration (i.e. total deep percolation flux escaping the plant root zone); significant infiltration can occur, however, when plants are dormant, so that most infiltration would be expected to occur during winter. (C) 1999 Elsevier Science B.V. All rights reserved.</t>
  </si>
  <si>
    <t>10.1016/S0022-1694(99)00038-4</t>
  </si>
  <si>
    <t>Mackay, DS; Savoy, PR; Grossiord, C; Tai, XN; Pleban, JR; Wang, DR; McDowell, NG; Adams, HD; Sperry, JS</t>
  </si>
  <si>
    <t>Mackay, D. Scott; Savoy, Philip R.; Grossiord, Charlotte; Tai, Xiaonan; Pleban, Jonathan R.; Wang, Diane R.; McDowell, Nathan G.; Adams, Henry D.; Sperry, John S.</t>
  </si>
  <si>
    <t>Conifers depend on established roots during drought: results from a coupled model of carbon allocation and hydraulics</t>
  </si>
  <si>
    <t>carbon allocation; drought; fine roots; hydraulics; simulation; trees; warming</t>
  </si>
  <si>
    <t>WATER-USE; LEAF-AREA; TRANSPIRATION RESPONSE; SOIL-MOISTURE; INDUCED TREE; FINE ROOTS; TRAITS; FOREST; GROWTH; STRATEGIES</t>
  </si>
  <si>
    <t>Trees may survive prolonged droughts by shifting water uptake to reliable water sources, but it is unknown if the dominant mechanism involves activating existing roots or growing new roots during drought, or some combination of the two. To gain mechanistic insights on this unknown, a dynamic root-hydraulic modeling framework was developed that set up a feedback between hydraulic controls over carbon allocation and the role of root growth on soil-plant hydraulics. The new model was tested using a 5 yr drought/heat field experiment on an established pinon-juniper stand with root access to bedrock groundwater. Owing to the high carbon cost per unit root area, modeled trees initialized without adequate bedrock groundwater access experienced potentially lethal declines in water potential, while all of the experimental trees maintained nonlethal water potentials. Simulated trees were unable to grow roots rapidly enough to mediate the hydraulic stress, particularly during warm droughts. Alternatively, modeled trees initiated with root access to bedrock groundwater matched the hydraulics of the experimental trees by increasing their water uptake from bedrock groundwater when soil layers dried out. Therefore, the modeling framework identified a critical mechanism for drought response that required trees to shift water uptake among existing roots rather than growing new roots.</t>
  </si>
  <si>
    <t>10.1111/nph.16043</t>
  </si>
  <si>
    <t>The ecohydrology of roots in rocks</t>
  </si>
  <si>
    <t>ECOHYDROLOGY</t>
  </si>
  <si>
    <t>bedrock; karst; deep roots; soil water storage</t>
  </si>
  <si>
    <t>WEATHERED GRANITIC BEDROCK; WATER-HOLDING CAPACITY; SOIL DEPTH; HYDRAULIC CONDUCTIVITY; EDWARDS PLATEAU; TRADE-OFFS; CLIMATE; STORAGE; COMPETITION; VEGETATION</t>
  </si>
  <si>
    <t>Large portions of the world are characterized by shallow soil underlain by weathered bedrock or cemented soil horizons. The implications of this substrate condition for ecohydrological processes have not been systematically explored, but misrepresentation in models could have profound consequences for climate prediction and global vegetation modelling. An issue of particular uncertainty is the characterization of water storage for these regions. A limited number of case studies have shown that plant water uptake is not restricted to shallow soils but can involve uptake from rock layers below. The mechanisms governing root rock interactions are only beginning to be investigated. Research is needed to further characterize the dynamics of water recharge and depletion in weathered bedrock, to develop a better understanding of plant adaptations and rooting patterns required for effective use of bedrock-stored water, and to explore consequences for below-ground competition. Copyright (C) 2010 John Wiley &amp; Sons, Ltd.</t>
  </si>
  <si>
    <t>10.1002/eco.134</t>
  </si>
  <si>
    <t>Nascimento, DL; Abrahao, A; Lambers, H; Teodoro, GS; Ladeira, FSB; Costa, PD; Oliveira, RS; de Farias, CHB</t>
  </si>
  <si>
    <t>Nascimento, Diego Luciano; Abrahao, Anna; Lambers, Hans; Teodoro, Grazielle S.; Bernardes Ladeira, Francisco Sergio; Costa, Patricia de Britto; Oliveira, Rafael S.; Bezerra de Farias, Cesar Henrique</t>
  </si>
  <si>
    <t>Biogeomorphological evolution of rocky hillslopes driven by roots in campos rupestres, Brazil</t>
  </si>
  <si>
    <t>Biogeomorphology; Biodissolution; Biokarst; Bioerosion; Rocky grassland ecosystem; Velloziaceae; Vellozioid roots</t>
  </si>
  <si>
    <t>SUDETES MOUNTAINS; SLOPE PROCESSES; MINAS-GERAIS; NURSE ROCKS; SOIL; QUARTZ; VEGETATION; ESPINHACO; GEOMORPHOLOGY; ECOSYSTEMS</t>
  </si>
  <si>
    <t>The campos rupestres (rocky grassland) comprise an old-growth seasonally dry herbaceous ecosystem on mountaintops in central and eastern Brazil and in disjoint areas with sparse shrubs with high plant diversity and endemism. This ecosystem consists of sharp-edged quartzite landforms and rocky hillslopes with boulders, blocks, and sparse soil cover. The slopes in these environments have traditionally been viewed as a product of mechanical rock breakdown controlled by structural and lithological features of rocky hillslopes. In addition to the lithological effects on slope evolution, plant cover plays a pivotal role in the geomorphological process. We explored process-form relationships between plant cover and quartzite rocky hillslopes of campos rupestres, considering the functioning of root traits of rock dwelling endemic species of Velloziaceae. Velloziaceae is an iconic plant family in campos rupestres, and several species colonize quartzite rock with different biogeomorphic effects at different scales. We present a conceptual model of the evolution of quartzite hillslopes based on the arenization process driven by roots expressing a specialized nutrient-acquisition strategy: vellozioid roots. Our results show that at the outcrop scale, roots respond to previous lithological characteristics such as joints and fractures that allow root establishment, followed by the release of large quantities of carboxylates that lead to rock dissolution. The microscopic pattern of bioweathering is associated with enlargement of the quartzite secondary porosity through the formation of root microcracks. Roots that are about 100 mu m thick form root mats that surround the grains and produce inter-mineral and intra-mineral porosity systems facilitating percolation of water and organic solutes increasing the weathering. This results in arenization of quartzite by grain-by grain dissolution and reduces the rock strength, which leads to the formation of quartzite hillslopes, driven by a nutrient-acquisition strategy of vellozioid roots. The described biogeomorphic process determines trajectories of the development of landforms through time, slope-sediment production, slope morphology by the production of boulders and block fields, and sand patches that are reworked by surface runoff along the slope. The hillslopes and landforms that develop in campos rupestres are therefore products of self-reinforcing processes involving nutrient acquisition from bedrock by plants and denudation processes. Also, these positive feedbacks characterize the Velloziaceae species as ecosystem engineers. (c) 2021 Elsevier B.V. All rights reserved.</t>
  </si>
  <si>
    <t>10.1016/j.geomorph.2021.107985</t>
  </si>
  <si>
    <t>Pawlik, L; Gruba, P; Galazka, A; Marzec-Grzadziel, A; Kupka, D; Szopa, K; Buma, B; Samonil, P</t>
  </si>
  <si>
    <t>Pawlik, Lukasz; Gruba, Piotr; Galazka, Anna; Marzec-Grzadziel, Anna; Kupka, Dawid; Szopa, Krzysztof; Buma, Brian; Samonil, Pavel</t>
  </si>
  <si>
    <t>Weathering and soil production under trees growing on sandstones - The role of tree roots in soil formation</t>
  </si>
  <si>
    <t>Tree roots; Bioweathering; Soil evolution; Microbial biodiversity; Sudety; Carpathians</t>
  </si>
  <si>
    <t>MICROBIAL COMMUNITIES; MYCORRHIZAL FUNGI; PICEA-ABIES; FOREST; ROCK; CARBON; VEGETATION; MOUNTAINS; REGOLITH; FORMS</t>
  </si>
  <si>
    <t>Rock weathering drives both landform formation and soil production/evolution. The less studied biological component of weathering and soil production caused by tree root systems is the main focus of the present study. Weathering by trees, which likely has been important in soil formation since the first trees emerged in the middle and late Devonian, is accomplished through both physical and biological means, like acids excreted by plants and exudates from associated bacterial communities. However, these processes are relatively poorly known. We assessed the impact of tree roots and associated microbiota on the potential level of biological weathering. Three research plots were selected in two sandstone regions in Poland. Two plots were in the Stolowe Mountains (Zlotno, Bator &amp; PRIME;ow), a tableland built of Cretaceous sandstones. The third plot (Zegiest &amp; PRIME;ow) was in the Sacz Beskidy Mountains, the Carpathians. Soil samples were taken from tree root zones of Norway spruces from predefined sampling positions. Soils from non-tree control positions were also sampled. Soil samples were a subject of laboratory analyses which included the content of Fe and Al (amorphous and labile forms), carbon (C), nitrogen (N), and soil pH. The microbial functional diversity of soil microorganisms was determined using the Biolog(EcoPlate) system. Rock fragments were collected for mineralogical and a subject of optical microscopy and cathodoluminescence analyses in order to examine their mineralogical composition. Significant differences (pHolm-corrected &lt; 0.05) between sample locations were found mostly for the Zegiestow plot: Soils at control positions differed from the crack and bulk soil sample positions in terms of C, N, C/N, and pH.Tree roots were able to develop a great variety of sizes and forms by following the existing net of bedrock discontinuities and hillslope microrelief. They developed along the most accessible surfaces, and caused rockcliff retreat and scree slope formation. These two features can be considered as initial stages of soil production. Trees add to the complexity of the soil system and allow formation of rhizospheric soils, and horizons rich in organic matter which are zones of a high microbial activity. However, as our study shows, rock cracks with roots cannot be considered as zones of microbial weathering. In addition, C content and microbial activity decreases with depth but can stay on a high level along living and dead roots. When entering rock fractures, they change the intensity of biomechanical weathering and soil properties. The highest biological activity of microorganisms was found in the control samples.Overall, tree roots do change the pattern of soil formation and explain the existing pattern of soil chemical properties, microbial activity, and potentially biological weathering intensity, and the intensity of those processes in correlation with root presence varies in space.</t>
  </si>
  <si>
    <t>10.1016/j.scitotenv.2023.166002</t>
  </si>
  <si>
    <t>Campetella, G; Botta-Dukát, Z; Wellstein, C; Canullo, R; Gatto, S; Chelli, S; Mucina, L; Bartha, S</t>
  </si>
  <si>
    <t>Campetella, Giandiego; Botta-Dukat, Zoltan; Wellstein, Camilla; Canullo, Roberto; Gatto, Simone; Chelli, Stefano; Mucina, Ladislav; Bartha, Sandor</t>
  </si>
  <si>
    <t>Patterns of plant trait-environment relationships along a forest succession chronosequence</t>
  </si>
  <si>
    <t>AGRICULTURE ECOSYSTEMS &amp; ENVIRONMENT</t>
  </si>
  <si>
    <t>Community assembly; Environment-species-trait relationship; Habitat filtering; Forest management; Herb layer; Land-use change; Model-Based Recursive Partitioning MOB; Plant functional traits; Resource acquisition; Vegetative mobility</t>
  </si>
  <si>
    <t>LAND-USE CHANGE; DECIDUOUS FOREST; FIELD LAYER; LEAF-AREA; FUNCTIONAL TRAITS; BEECH COPPICES; VEGETATION; MANAGEMENT; COMMUNITY; DISTURBANCE</t>
  </si>
  <si>
    <t>Land-use change due to socioeconomic factors leads to the abandonment of traditional intensive coppice management in large areas of the mountainous landscapes of the Apennines (Italy). In this study we explored the multivariate relationship between plant species traits, stage of forest succession and environmental gradients. We focused on community-level patterns in plant traits of the vegetation of beech forest understory along the regeneration chronosequence initiated after cessation of coppicing. We hypothesized that the correlations between the traits and environmental factors should increase with succession age due to the decreasing role of chance. Landscape-level heterogeneity, i.e. changing elevation, slope, exposition, bedrock and forest stand age was assessed using a stratified random sampling design. Sixty sites were sampled for stand structure and species composition. We focused on 14 plant traits related to persistence, growth and dispersal. The recently developed data-analytical method, Model-Based Recursive Partitioning, was used to disentangle the relationships between patterns of plant traits and environmental gradients. About half (seven) of the studied plant traits showed significant correlations with succession stand age, elevation, inclination, heat index and bedrock. Contrary to the low number of trait-environment correlations in early succession, eight traits showed significant relationships with one or more abiotic factors in older stages of the post-coppice development. Stand age had the highest independent explanatory power, explaining 40% of variance of SLA, more than 17% of variance of short-distance seed dispersal and more than 15% of variance of both long-term connection and extensive perennial root. Among the other abiotic factors, elevation explained 27% of variance of SLA, inclination explained 6-8% of variance of long-term connection, extensive perennial root, thickening and large bud bank. The observed trait-environmental relationship is assumed to be driven by various environmental factors operating at various levels of complexity. While forest succession in relatively homogeneous landscapes might be driven mainly by environmental factors related to forest succession itself and associated abiotic changes (such as changes in light and soil moisture patterns), in heterogeneous landscapes the succession pathways may be structured by landscape-level environmental factors such as inclination. However, in the present study, forest stand age had the highest explanatory power for most of the investigated traits, supporting the assumption of the overall strong impact of succession-driven environmental factors in trait-environment relationships. (C) 2011 Elsevier B.V. All rights reserved.</t>
  </si>
  <si>
    <t>10.1016/j.agee.2011.06.025</t>
  </si>
  <si>
    <t>Guo, HQ; Chen, XQ; Song, DR; Mu, QY; Sadeghi, H; Jiang, H; Lv, M</t>
  </si>
  <si>
    <t>Guo, Han-qing; Chen, Xiao-qing; Song, Dong-ri; Mu, Qing-yi; Sadeghi, Hamed; Jiang, Hao; Lv, Ming</t>
  </si>
  <si>
    <t>Effects of solar radiation and fine roots on suction of Amorpha fruticose-vegetated soil</t>
  </si>
  <si>
    <t>Field monitoring; Fine roots; Solar radiation; Suction; Shallow bedrock landslide</t>
  </si>
  <si>
    <t>WATER-RETENTION; TRANSPIRATION; PLANTS; LANDSLIDES; GROWTH; AREA; FLOW</t>
  </si>
  <si>
    <t>The thickness of shallow landslides is generally less than 2 m, which is of the same order of magnitude as the growth range of vegetation roots. Vegetation roots can improve the stability of shallow soil through mechanical and hydraulic effects. Therefore, the landslide process is closely related to the plant roots growing on the slope surface. Plant roots play a dominant role in the regulation of soil suction through solar radiation induced transpiration. However, little is known about the correlation between cumulative solar radiation and soil suction. Moreover, the specific effects of fine roots on the suction distribution are not clear in most previous studies. In this study, a vegetated soil of a drought-tolerant and water-tolerant shrub, namely Amorpha fruticose, was adopted. The suction and volumetric water content of bare and vegetated soils were monitored under natural conditions for 4 months. The results demonstrate that there is a nearly linear relationship between cumulative solar radiation and suction ranging from zero to 100 kPa. Regarding the modeling of the soil-plant-atmosphere interactions, this relationship could serve a significant role in calculating the root water uptake under given solar radiation conditions. In addition, higher suctions were observed at the lower layer of the vegetated soil than those at the middle layer, which is different from the results of vegetated soil from previous investigations. This is due to the fact that the root area index (RAI) of fine roots at the lower layer is twice that of the middle layer. Importantly, the higher concentration of fine roots at the lower layer of vegetated soil sample resembles the root distribution of shrub near the soil-bedrock interface on shallow bedrock landslides. The fine roots would increase soil suction through transpiration, and hence reduce the permeability and increase shear strength of landslides. Eventually, these new findings serve as a preliminary step on the evaluation of the stability of this common type of landslides.</t>
  </si>
  <si>
    <t>10.1007/s11629-022-7694-x</t>
  </si>
  <si>
    <t>Malik, I; Pawlik, L; Slezak, A; Wistuba, M</t>
  </si>
  <si>
    <t>Malik, Ireneusz; Pawlik, Lukasz; Slezak, Albert; Wistuba, Malgorzata</t>
  </si>
  <si>
    <t>A study of the wood anatomy of Picea abies roots and their role in biomechanical weathering of rock cracks</t>
  </si>
  <si>
    <t>Tree growth; Spruce; Fractured bedrock; Rock disintegration</t>
  </si>
  <si>
    <t>EXPOSED TREE ROOTS; DENDROGEOMORPHOLOGICAL ANALYSIS; EROSION RATES; DENDROCHRONOLOGICAL METHODS; LANDSLIDE TERRAIN; LARIX-DECIDUA; SHORE EROSION; RESIN DUCTS; EXAMPLE; MOUNTAINS</t>
  </si>
  <si>
    <t>Our study of the wood anatomy of roots of Norway spruce (Picea abies (L.) Karst) growing in fractured bedrock reveals widening of bedrock cracks. Analysis, under a transmitted-light microscope of 30 micro-sections of three roots from two trees, shows that the most common anatomical features of roots growing in fractured bedrock are the blocking of radial growth, multi-directional uneven radial growth and fan-shaped deformation of cell rows. Crack widening is indicated by a sequence of features: normal growth followed by blocking of radial growth, then reappearance of radial growth. Changes in crack shape are shown by formation of traumatic resin ducts followed by radial growth eccentricity or multidirectional uneven growth. Eccentricity and radial growth release and an abrupt decrease in cell size imply increasing space for root growth and root exposure. We found inconclusive evidence of crack widening due to pressure from increasing root size (biomechanical weathering). Nevertheless, root anatomy indicates sudden crack widening, with other possible causes including tree-trunk flexing of roots by strong winds, mass-movement or freeze-thaw processes.</t>
  </si>
  <si>
    <t>10.1016/j.catena.2018.10.018</t>
  </si>
  <si>
    <t>Jerin, T</t>
  </si>
  <si>
    <t>Jerin, Tasnuba</t>
  </si>
  <si>
    <t>Biogeomorphic effects of woody vegetation on bedrock streams</t>
  </si>
  <si>
    <t>PROGRESS IN PHYSICAL GEOGRAPHY-EARTH AND ENVIRONMENT</t>
  </si>
  <si>
    <t>Biogeomorphology; bedrock streams; alluvial streams; biogeomorphic impacts; rocky hillslopes</t>
  </si>
  <si>
    <t>RIPARIAN VEGETATION; FLUVIAL LANDFORMS; HYDROGEOMORPHIC PROCESSES; BIOLOGICAL INVASIONS; SEDIMENT DYNAMICS; TAGLIAMENTO RIVER; CHANNEL EROSION; DEPOSITED WOOD; PASSAGE-CREEK; SOIL</t>
  </si>
  <si>
    <t>The dynamic interactions between fluvial processes and vegetation vary in different environments and are uncertain in bedrock settings. Bedrock streams are much less studied than alluvial in all aspects, and in many respects act in qualitatively different ways. This research seeks to fill this lacuna by studying bedrock streams from a biogeomorphic perspective. It aims to identify the impacts of woody vegetation that may be common to fluvial systems and rocky hillslopes in general, or that may be unique to bedrock channels. A review of the existing literature on biogeomorphology - mostly fluvial and rocky hillslope environments - was carried out, and field examples of biogeomorphic impacts (BGIs) associated with fluvial systems of various bedrock environments were then examined to complement the review. Results indicate that bedrock streams exhibit both shared and highly concentrated BGIs in relation to alluvial streams and rocky hillslopes. Bedrock streams display a bioprotective geomorphic form - root banks (when the root itself forms the stream bank) - which is distinctive, but not exclusive to this setting. On the other hand, shared biogeomorphic impacts with alluvial streams include sediment and wood trapping, and bar and island development and stabilization (i.e. bioconstruction/modification and protection). Shared impacts with rocky hillslopes also include bioprotection, as well as displacement of bedrock due to root and trunk growth, and bedrock mining caused by tree uprooting (i.e. bioweathering and erosion). Two BGI triangles were developed to graphically display these relationships. Finally, this paper concludes that bedrock streams exhibit some BGIs that also occur in either alluvial channels or on rocky hillslopes. Therefore, no BGIs were identified that are absolutely unique to bedrock fluvial environments.</t>
  </si>
  <si>
    <t>10.1177/0309133319851027</t>
  </si>
  <si>
    <t>Pawlik, L; Phillips, JD; Samonil, P</t>
  </si>
  <si>
    <t>Pawlik, Lukasz; Phillips, Jonathan D.; Samonil, Pavel</t>
  </si>
  <si>
    <t>Roots, rock, and regolith: Biomechanical and biochemical weathering by trees and its impact on hillslopes-A critical literature review</t>
  </si>
  <si>
    <t>Tree roots; Biomechanical weathering; Biochemical weathering; Tree uprooting; Ecosystem engineering</t>
  </si>
  <si>
    <t>TREETHROW MICROTOPOGRAPHY; ECOSYSTEM ENGINEERS; ATMOSPHERIC CO2; CRITICAL ZONE; LAND PLANTS; SOUTHWESTERN AUSTRALIA; SEDIMENT TRANSPORT; NICHE CONSTRUCTION; MYCORRHIZAL FUNGI; SURFACE PROCESSES</t>
  </si>
  <si>
    <t>The role of trees and forests as a critical component of the biosphere and critical zone, and of the Earth system more generally, is widely appreciated. Less known and acknowledged are the geomorphological functions of tree roots, although their importance has been widely referred to in soil studies, paleopedology, and paleobotany. Tree roots and their impact on weathering processes and soil production were incorporated in the Devonian plant hypothesis and tree root casts served as a key evidence of recognition of past soils in geology, sedimentology, and paleopedology. However, knowledge of biomechanical and biochemical weathering induced by vascular plant roots (mainly trees) has been rarely utilized in geomorphic studies. Biogeomorphic and pedologic studies in recent decades have highlighted the importance of tree uprooting, in which roots play a primary role, in soil development, regolith disturbance and bedrock mining. Other important functions of roots were also recognized, e.g., soil displacement by growing roots, infilling of stump holes and root cavities, root groove development, direct and indirect effects taking place in the rhizosphere and mycorrhizosphere (mainly biochemical weathering of minerals, support by microbial communities and symbiotic fungi), and changes in porosity, permeability, and hydrology of soils in the root zone. However, further studies are urgently needed because many aspects of biochemical and biomechanical weathering are not well understood. This is especially true with respect to taxa-specific impacts. Variations in root architectures, edaphic settings, ecological relationships, and geographic ranges result in substantially different biogeomorphic impacts of different tree species. Additionally, the same species in different environmental settings may have different effects. (C) 2016 Elsevier B.V. All rights reserved.</t>
  </si>
  <si>
    <t>10.1016/j.earscirev.2016.06.002</t>
  </si>
  <si>
    <t>Gabet, EJ; Mudd, SM</t>
  </si>
  <si>
    <t>Gabet, Emmanuel J.; Mudd, Simon M.</t>
  </si>
  <si>
    <t>Bedrock erosion by root fracture and tree throw: A coupled biogeomorphic model to explore the humped soil production function and the persistence of hillslope soils</t>
  </si>
  <si>
    <t>JOURNAL OF GEOPHYSICAL RESEARCH-EARTH SURFACE</t>
  </si>
  <si>
    <t>SEDIMENT TRANSPORT; WINDTHROW DISTURBANCE; WEATHERING RATES; DOUGLAS-FIR; FOREST; OREGON; ROCK; EVOLUTION; RANGE; STEEP</t>
  </si>
  <si>
    <t>In 1877, G. K. Gilbert reasoned that bedrock erosion is maximized under an intermediate soil thickness and declines as soils become thinner or thicker. Subsequent analyses of this humped functional relationship proposed that thin soils are unstable and that perturbations in soil thickness would lead to runaway thinning or thickening of the soil. To explore this issue, we developed a numerical model that simulates the physical weathering of bedrock by root fracture and tree throw. The coupled biogeomorphic model combines data on conifer population dynamics, rootwad volumes, tree throw frequency, and soil creep from the Pacific Northwest (USA). Although not hardwired into the model, a humped relationship emerges between bedrock erosion and soil thickness. The magnitudes of the predicted bedrock erosion rates and their functional dependency on soil thickness are consistent with independent field measurements from a coniferous landscape in the region. Imposed perturbations of soil erosion during model runs demonstrate that where bedrock weathering is episodic and localized, hillslope soils do not exhibit runaway thinning or thickening. The pit-and-mound topography created by tree throw produces an uneven distribution of soil thicknesses across a hillslope; thus, although episodes of increased erosion can lead to temporary soil thinning and even the exposure of bedrock patches, local areas of thick soils remain. These soil patches provide habitat for trees and serve as nucleation points for renewed bedrock erosion and soil production. Model results also suggest that where tree throw is a dominant weathering process, the initial mantling of bedrock is not only a vertical process but also a lateral process: soil mounds created by tree throw flatten over time, spreading soil over bedrock surfaces.</t>
  </si>
  <si>
    <t>10.1029/2009JF001526</t>
  </si>
  <si>
    <t>Phillips, ML; McNellis, BE; Allen, MF; Allen, EB</t>
  </si>
  <si>
    <t>Phillips, Michala L.; McNellis, Brandon E.; Allen, Michael F.; Allen, Edith B.</t>
  </si>
  <si>
    <t>Differences in root phenology and water depletion by an invasive grass explains persistence in a Mediterranean ecosystem</t>
  </si>
  <si>
    <t>AMERICAN JOURNAL OF BOTANY</t>
  </si>
  <si>
    <t>chaparral; global change; invasion; Poaceae; roots; Rosaceae; soil; water-use</t>
  </si>
  <si>
    <t>WEATHERED BEDROCK; SOIL; PLANT; RESTORATION; VARIABILITY; COMPETITION; NUTRIENT; HYPHAE; TREES; SHRUB</t>
  </si>
  <si>
    <t>Premise Flexible phenological responses of invasive plants under climate change may increase their ability to establish and persist. A key aspect of plant phenology is the timing of root production, how it coincides with canopy development and subsequent water-use. The timing of these events within species and across communities could influence the invasion process. We examined above- and belowground phenology of two species in southern California, the native shrub, Adenostoma fasciculatum, and the invasive perennial grass, Ehrharta calycina to investigate relative differences in phenology and water use. Methods We used normalized difference vegetation index (NDVI) to track whole-canopy activity across the landscape and sap flux sensors on individual chaparral shrubs to assess differences in aboveground phenology of both species. To determine differences in belowground activity, we used soil moisture sensors, minirhizotron imagery, and stable isotopes. Results The invasive grass depleted soil moisture earlier in the spring and produced longer roots at multiple depths earlier in the growing season than the native shrub. However, Adenostoma fasciculatum produced longer roots in the top 10 cm of soil profile in May. Aboveground activity of the two species peaked at the same time. Conclusions The fact that Ehrharta calycina possessed longer roots earlier in the season suggests that invasive plants may gain a competitive edge over native plants through early activity, while also depleting soil moisture earlier in the season. Depletion of soil moisture earlier by E. calycina suggests that invasive grasses could accelerate the onset of the summer drought in chaparral systems, assuring their persistence following invasion.</t>
  </si>
  <si>
    <t>10.1002/ajb2.1344</t>
  </si>
  <si>
    <t>Kellerer-Pirklbauer, A; Rieckh, M</t>
  </si>
  <si>
    <t>Kellerer-Pirklbauer, Andreas; Rieckh, Matthias</t>
  </si>
  <si>
    <t>Monitoring nourishment processes in the rooting zone of an active rock glacier in an alpine environment</t>
  </si>
  <si>
    <t>ZEITSCHRIFT FUR GEOMORPHOLOGIE</t>
  </si>
  <si>
    <t>rock glacier nourishment; automatic digital camera (RDC); rock temperature monitoring; freeze-thaw cycles; frost weathering; Hohe Tauern Range; Hinteres Langtalkar Rock Glacier</t>
  </si>
  <si>
    <t>CLIMATE-CHANGE; PERMAFROST; BEDROCK; EROSION; RATES</t>
  </si>
  <si>
    <t>This paper presents up to eight years (2006-2014) of data that address geomorphic and nival processes at the rooting zone of the active Hinteres Langtalkar Rock Glacier, Hohe Tauern Range, Austria. We used a remote digital camera system which took daily images from the main rooting zone of the rock glacier and the rockwall above. 1,383 images were available for the analysis. Rock temperature monitored at three shallow borehole sites and an automatic weather station allowed the assessment of potential weathering rates. Climate data from a nearby meteorological observatory were additionally used to consider long-term changes. Results indicate that neither snow and ice nor sediments have been transported in large quantities to the rock glacier system during the observation period. Notable mass movement was only detected during six events (3 rockfalls, 3 debris flows). Perennial snow patches in the rooting zone of the rock glacier were observed in 4 out of 9 years. Diurnal freeze-thaw cycles (FTC) occurred twice as often at the south-facing rockwall site compared with the north-facing site. Effective FTC (i.e. heating &gt; 2 degrees C and subsequent cooling &lt; -2 degrees C) are only relevant at the south-facing site. The duration of the frost-cracking-window (temperature -3 to -6 degrees C) is about 10 times longer at the north-exposed rockwall. Permafrost is sparse at the south-facing slopes whereas widespread at the north-facing slopes overlooking the rock glacier. These observations suggest that segregation ice formation is more relevant for rock weathering at the north-facing rockwall producing larger clasts. In contrast, volumetric expansion during freezing might be the major control for rock weathering at the south-facing rockwall forming smaller debris. However, highly variable snow cover conditions in the rockwalls above the rock glacier influence substantially the thermal regime and hence potential bedrock weathering. We conclude that the present rate of rock glacier nourishment is not in equilibrium with the mass transport (sediment and ice) of the rapidly moving and disintegrating rock glacier. The studied rock glacier is in a state of detachment from its sediment and ice source. Topographical data further support a generally negative mass balance of the rock glacier during at least the last six decades.</t>
  </si>
  <si>
    <t>10.1127/zfg_suppl/2016/00245</t>
  </si>
  <si>
    <t>Matsuoka, N; Thomachot, CE; Oguchi, CT; Hatta, T; Abe, M; Matsuzaki, H</t>
  </si>
  <si>
    <t>Matsuoka, Norikazu; Thomachot, Celine E.; Oguchi, Chiaki T.; Hatta, Tamao; Abe, Masahiro; Matsuzaki, Hiroyuki</t>
  </si>
  <si>
    <t>Quaternary bedrock erosion and landscape evolution in the Sor Rondane Mountains, East Antarctica: Reevaluating rates and processes</t>
  </si>
  <si>
    <t>Antarctica; weathering; soil; erosion; cosmogenic exposure age</t>
  </si>
  <si>
    <t>DRY VALLEYS; EXPOSURE AGES; COSMOGENIC NUCLIDES; COLD DESERT; IN-SITU; BE-10; AL-26; LANDFORM; HISTORY</t>
  </si>
  <si>
    <t>Rates and processes of rock weathering, soil formation, and mountain erosion during the Quaternary were evaluated in an inland Antarctic cold desert. The fieldwork involved investigations of weathering features and soil profiles for different stages after deglaciation. Laboratory analyses addressed chemistry of rock coatings and soils, as well as Be-10 and Al-26 exposure ages of the bedrock. Less resistant gneiss bedrock exposed over 1 Ma shows stone pavements underlain by in situ produced silty soils thinner than 40 cm and rich in sulfates, which reflect the active layer thickness, the absence of cryoturbation, and the predominance of salt weathering. During the same exposure period, more resistant granite bedrock has undergone long-lasting cavernous weathering that produces rootless mushroom-like boulders with a strongly Fe-oxidized coating. The red coating protects the upper surface from weathering while very slow microcracking progresses by the growth of sulfates. Geomorphological evidence and cosmogenic exposure ages combine to provide contrasting average erosion rates. No erosion during the Quaternary is suggested by a striated roche moutonnee exposed more than 2 Ma ago. Differential erosion between granite and gneiss suggests a significant lowering rate of desert pavements in excess of 10 m Ma(-1). The landscape has been (on the whole) stable, but the erosion rate varies spatially according to microclimate, geology, and surface composition. (c) 2006 Elsevier B.V. All rights reserved.</t>
  </si>
  <si>
    <t>10.1016/j.geomorph.2006.05.005</t>
  </si>
  <si>
    <t>Ruether, E; Hertel, D; Leuschner, C</t>
  </si>
  <si>
    <t>Ruether, Eva; Hertel, Dietrich; Leuschner, Christoph</t>
  </si>
  <si>
    <t>Intraspecific variation in fine root morphology of European beech: a root order-based analysis of phenotypic root morphospace</t>
  </si>
  <si>
    <t>Article; Early Access</t>
  </si>
  <si>
    <t>Fagus sylvatica; Root plasticity; Specific root area; Soil chemistry; Soil depth</t>
  </si>
  <si>
    <t>ORGANIC-MATTER; BRANCH ORDERS; SOIL ACIDITY; TRAITS; PLANT; GROWTH; CARBON; ARCHITECTURE; DYNAMICS; INSIGHTS</t>
  </si>
  <si>
    <t>Fine roots are multifunctional organs that may change function with ageing or root branching events from primarily absorptive to resource transport and storage functions. It is not well understood, how fine root branching patterns and related root functional differentiation along the longitudinal root axis change with soil chemical and physical conditions. We examined the variation in fine root branching patterns (the relative frequency of 1st to 4th root orders) and root morphological and chemical traits of European beech trees with soil depth (topsoil vs. subsoil) and soil chemistry (five sites with acid to neutral/alkaline bedrock). Bedrock type and related soil chemistry had an only minor influence on branching patterns: base-poor, infertile sites showed no higher fine root branching than base-rich sites. The contribution of 1st-order root segments to total fine root length decreased at all sites from about 60% in the topsoil (including organic layer) to 45% in the lower subsoil. This change was associated with a decrease in specific root area and root N content and an increase in mean root diameter with soil depth, while root tissue density did not change consistently. We conclude that soil depth (which acts through soil physical and chemical drivers) influences the fine root branching patterns of beech much more than soil chemical variation across soil types. To examine whether changes in root function are indeed triggered by branching events or result from root ageing and diameter growth, spatially explicit root physiological and anatomical studies across root orders are needed.</t>
  </si>
  <si>
    <t>10.1007/s00442-024-05558-3</t>
  </si>
  <si>
    <t>Greinwald, K; Gebauer, T; Treuter, L; Kolodziej, V; Musso, A; Maier, F; Lustenberger, F; Scherer-Lorenzen, M</t>
  </si>
  <si>
    <t>Greinwald, Konrad; Gebauer, Tobias; Treuter, Ludwig; Kolodziej, Victoria; Musso, Alessandra; Maier, Fabian; Lustenberger, Florian; Scherer-Lorenzen, Michael</t>
  </si>
  <si>
    <t>Root density drives aggregate stability of soils of different moraine ages in the Swiss Alps</t>
  </si>
  <si>
    <t>Chronosequence; HILLSCAPE; Root density; Shannon index; Soil aggregate stability; Vegetation cover</t>
  </si>
  <si>
    <t>CLIMATE-CHANGE IMPACTS; BIOGEOMORPHIC INTERACTIONS; ORGANIC-MATTER; PLANT-ROOTS; EROSION; VEGETATION; GLACIER; TRAITS; FINE; BIODIVERSITY</t>
  </si>
  <si>
    <t>Aims The stability of hillslopes is an essential ecosystem service, especially in alpine regions with soils prone to erosion. One key variable controlling hillslope stability is soil aggregate stability. We aimed at identifying dominant controls of vegetation parameters on aggregate stability and analysed their importance for soil aggregate stability during landscape development. Methods We quantified the aggregate stability coefficient (ASC) and measured plant cover, diversity, root mass and root length, density (RMD, RLD) along two chronosequences with contrasting bedrocks (siliceous, calcareous) in the Swiss Alps. Results We found that ASC developed slower along the calcareous chronosequence. Furthermore, we observed a significant positive effect of vegetation cover and diversity on ASC that was mediated via root density. These relationships developed in a time-depended manner: At young terrain ages, vegetation parameters had a strong effect on aggregate stability compared to older stages. Moreover, RLD was the most powerful predictor of ASC on young terrain, whereas on older moraines RMD became more important. Conclusions We highlight that root density plays a major role in governing ASC for soils differing in moraine ages. The changing importances of RLD and RMD for ASC development suggest different mechanistic linkages between vegetation and hillsope stability during landscape development.</t>
  </si>
  <si>
    <t>10.1007/s11104-021-05111-8</t>
  </si>
  <si>
    <t>Jerin, T; Phillips, J</t>
  </si>
  <si>
    <t>Jerin, Tasnuba; Phillips, Jonathan</t>
  </si>
  <si>
    <t>Biogeomorphic keystones and equivalents: Examples from a bedrock stream</t>
  </si>
  <si>
    <t>biogeomorphic keystone species; biogeomorphic impacts; species-specific; biogeomorphic pool; bedrock streams</t>
  </si>
  <si>
    <t>RIPARIAN VEGETATION; FLUVIAL LANDFORMS; SPARTINA-ALTERNIFLORA; GEOMORPHIC INFLUENCES; ECOSYSTEM ENGINEERS; DYNAMICS; ECOLOGY; RIVER; ORGANISMS; ROOTS</t>
  </si>
  <si>
    <t>Biogeomorphic keystone speciesprofoundly impact landscapes, such that their introduction or removal would cause fundamental changes in geomorphic systems. This paper explores the concept of biogeomorphic keystone species by examining the general vs. species-specific biogeomorphic impacts (BGIs) of trees on a limestone bedrock-controlled stream, Shawnee Run, in central Kentucky. Field investigation identified three strong BGIs: (i)biogeomorphic poolformation via bioweathering; (ii) root bank-associated bioprotection; and (iii) avulsion-originated island development linked to bioprotection. This research evaluates these impacts in the context of keystone or other biogeomorphic roles. A field survey was conducted on nine stream reaches, each consisting of 10-12 hydraulic units of riffle, pool, and run. Results suggest that American sycamore (Platanus occidentalis) plays a keystone role by promoting the development of ~42% of pools in the study area. While geomorphic pools are formed by fluvial process-form linkages, these biogeomorphic pools are developed by sycamore root-induced channel bed bioweathering. Only American sycamore and chinquapin oak (Quercus muehlenbergii) exhibitedroot-bankdevelopment amongst 15 different species identified - and thus play a vital role in bank bioprotection. Lastly, trees can promote avulsion-originated island formation by creating erosion-resistant bioprotective patches. Mature trees (in terms of size), particularly large American sycamore and chinquapin oak, dominate Shawnee Run islands with a mean diameter at breast height (DBH) &gt; 40 cm. However, other trees can provide comparable bioprotection, particularly at mature stages. Because its absence would result in fundamentally different stream morphology, sycamore can be considered a biogeomorphic keystone species in Shawnee Run. (c) 2020 John Wiley &amp; Sons, Ltd.</t>
  </si>
  <si>
    <t>10.1002/esp.4853</t>
  </si>
  <si>
    <t>Riotte, J; Meunier, JD; Zambardi, T; Audry, S; Barboni, D; Anupama, K; Prasad, S; Chmeleff, J; Poitrasson, F; Sekhar, M; Braun, JJ</t>
  </si>
  <si>
    <t>Riotte, Jean; Meunier, Jean-Dominique; Zambardi, Thomas; Audry, Stephane; Barboni, Doris; Anupama, Krishnamurthy; Prasad, Srinivasan; Chmeleff, Jerome; Poitrasson, Franck; Sekhar, Muddu; Braun, Jean-Jacques</t>
  </si>
  <si>
    <t>Processes controlling silicon isotopic fractionation in a forested tropical watershed: Mule Hole Critical Zone Observatory (Southern India)</t>
  </si>
  <si>
    <t>GEOCHIMICA ET COSMOCHIMICA ACTA</t>
  </si>
  <si>
    <t>Silicon isotopes; Silica mass balance; Plant uptake; Tropics; South India; Critical zone; Phytoliths</t>
  </si>
  <si>
    <t>BIOGENIC SILICA; BIOGEOCHEMICAL CYCLE; AMORPHOUS SILICA; WEATHERING FLUXES; DISSOLVED SILICON; DENUDATION RATES; SI CYCLE; VEGETATION; IMPACT; SOIL</t>
  </si>
  <si>
    <t>Assessing the dynamics of the silica cycle in the critical zone remains challenging, particularly within the soil, where multiple processes are involved. To improve our understanding of this cycle in the Tropics, and more specifically the role played by vegetation, we combined elemental Si mass balance with the delta Si-30 signatures of the compartments involved in the waterplant-rock interactions of a tropical forested watershed, Mule Hole (Southern India). To accomplish this, we analysed (1) the d30Si values of present-day litter phytoliths from tree leaves and grass, as well as soil amorphous silica (ASi); (2) the Si isotope fractionation induced by phytolith dissolution; (3) the silicon mass balance inferred from isotopes at the soil-plant scale; and (4) the consistency between water sources and the delta Si-30 signatures in the ephemeral stream. The delta Si-30 values of present-day litter phytoliths and soil ASi vary within a narrow range of 1.10-1.40 parts per thousand for all samples, but two deep vertisol samples which likely trapped phytoliths from different vegetation growing under more humid conditions, as indicated by pollen analysis. A homogeneous signature of litter is a minimum condition for using delta Si-30 as a proxy for the litter/phytolith source of Si. However, litter-ash dissolution experiments demonstrate that the incipient dissolution of phytoliths fractionates Si isotopes, with the preferential dissolution of 28 Si over 30 Si yielding delta Si-30 values as low as -1.41 parts per thousand. Values close to the whole-sample signatures, i.e., above 1 parts per thousand, were recovered in the solution after a few hours of water-ash interaction. At the soil-plant scale, the average delta Si-30 value of soil-infiltrating solutions is slightly lighter than the average phytolith signature, which suggests phytoliths as the source of soil dissolved Si. The isotopic budget of dissolved Si within the soil layer, which was obtained based on previous elemental fluxes, is imbalanced. Equilibrating the isotopic budget would imply that up to 4100 mol ha(-1) yr(-1) of silica is taken up by vegetation, which is almost twice as large as that initially estimated from the elemental budget. The additional Si flux taken up, and likely stored in woody stems, was estimated assuming that Si isotopes followed a steady-state model for the whole Si plant uptake and then followed a Rayleigh model once in the plants. The delta Si-30 value of the additional Si flux taken up should be close to 0 parts per thousand, i.e., enriched in light Si isotopes compared to the litter. If steady-state conditions apply, the source could correspond to soil ASi dissolution or deep (saprolite) root uptake. At the outlet of the watershed, the stream exhibits low delta Si-30 values (0.28-0.71 parts per thousand) during peak flows and high delta Si-30 values (1.29-1.61 parts per thousand) during the recessions at the end of the rainy season. Heavy delta Si-30 signatures are consistent with the expected domination of seepage at the end of floods. The light delta Si-30 values during peak flow are slightly lower than the overland flow signature and reflect either a sampling bias of overland flow or a minor but significant contribution of another Si source within the stream, possibly the partial dissolution of phytoliths from the suspended load, with slight isotopic fractionation. This study confirms that vegetation controls the silicon cycle in this dry tropical forest. It also shows that silicon isotopes yield a better grasp of the mass balance and sources and potential mechanisms involved than the consideration of only silicon concentrations. However, this proxy still relies on working hypotheses, notably steady-state and/or Rayleigh fractionation models, which need to be confirmed in further studies. (C) 2018 Elsevier Ltd. All rights reserved.</t>
  </si>
  <si>
    <t>10.1016/j.gca.2018.02.046</t>
  </si>
  <si>
    <t>Zhao, ZM; Shen, YX</t>
  </si>
  <si>
    <t>Zhao, Zhimeng; Shen, Youxin</t>
  </si>
  <si>
    <t>Rain-induced weathering dissolution of limestone and implications for the soil sinking-rock outcrops emergence mechanism at the karst surface: a case study in southwestern China</t>
  </si>
  <si>
    <t>CARBONATES AND EVAPORITES</t>
  </si>
  <si>
    <t>Carbonate dissolution; Hydrogeochemical processes; Karst area; Outcrops; Soil loss</t>
  </si>
  <si>
    <t>EROSION; DESERTIFICATION; TRANSFORMATION; GROUNDWATER; HILLSLOPES; GUIZHOU; BEDROCK; IMPACT; ROOTS; SLOPE</t>
  </si>
  <si>
    <t>Carbonate weathering by rain is considered to play an important role in the karst landform evolution. Rock outcrops (or stone teeth) are frequently visible on the earth's surface, especially in karst landscapes, but there is no consensus on how they appeared or increased in number. This study estimated the extent of rain-induced weathering dissolution of limestone using hydro-chemical data from a karst area enjoying a subtropical monsoon climate, and proposed a mechanism of soil sinking and rock outcrops emerging, based on the assumption that the dissolved subsoil limestone is the main cause of geomorphic reworking of the karst surface topography. By calculation, the weathering dissolution rate of subsoil limestone is greater than the residue formation rate by dissolution of exposed and subsoil limestone in both forested and cleared karst surfaces, and soil sink at a rate of 0.126 mm a(-1) in forested and 0.111 mm a(-1) in the cleared karst, implying relative growth of exposed limestone and the spontaneity of the karst process. Besides, smaller values of subsoil dissolution rate and soil sinking rate in the cleared than in the forested demonstrate that soil sinking and rock outcrops emergence are both slower without the cover of forests, while the opposite was true for dissolution of exposed limestone, implying that deforestation may not an absolute promoting factor to karst landscape. This soil sinking model provides a new explanation for the changes in the soil-rock position relationship, which is contrasting with the traditional karst soil loss model that generally attributes rock emergence to soil slope erosion or/and underground soil leaks.</t>
  </si>
  <si>
    <t>10.1007/s13146-022-00813-1</t>
  </si>
  <si>
    <t>Hahm, WJ; Dralle, DN; Sanders, M; Bryk, AB; Fauria, KE; Huang, MH; Hudson-Rasmussen, B; Nelson, MD; Pedrazas, MA; Schmidt, L; Whiting, J; Dietrich, WE; Rempe, DM</t>
  </si>
  <si>
    <t>Hahm, W. J.; Dralle, D. N.; Sanders, M.; Bryk, A. B.; Fauria, K. E.; Huang, M. H.; Hudson-Rasmussen, B.; Nelson, M. D.; Pedrazas, M. A.; Schmidt, L.; Whiting, J.; Dietrich, W. E.; Rempe, D. M.</t>
  </si>
  <si>
    <t>Bedrock Vadose Zone Storage Dynamics Under Extreme Drought: Consequences for Plant Water Availability, Recharge, and Runoff</t>
  </si>
  <si>
    <t>WATER RESOURCES RESEARCH</t>
  </si>
  <si>
    <t>bedrock vadose zone; rock moisture; drought; blue oak; sapflow; water potential</t>
  </si>
  <si>
    <t>WEATHERED BEDROCK; TREE MORTALITY; METEOROLOGICAL DROUGHT; HYDROLOGIC PROCESSES; OAK/GRASS SAVANNA; PINUS-JEFFREYI; OPEN GRASSLAND; SOIL-WATER; MOISTURE; FOREST</t>
  </si>
  <si>
    <t>Bedrock vadose zone water storage (i.e., rock moisture) dynamics are rarely observed but potentially key to understanding drought responses. Exploiting a borehole network at a Mediterranean blue oak savanna site-Rancho Venada-we document how water storage capacity in deeply weathered bedrock profiles regulates woody plant water availability and groundwater recharge. The site is in the Northern California Coast Range within steeply dipping turbidites. In a wet year (water year 2019; 647 mm of precipitation), rock moisture was quickly replenished to a characteristic storage capacity, recharging groundwater that emerged at springs to generate streamflow. In the subsequent rainless summer growing season, rock moisture was depleted by about 93 mm. In two drought years that followed (212 and 121 mm of precipitation) the total amount of rock moisture gained each winter was about 54 and 20 mm, respectively, and declines were documented exceeding these amounts, resulting in progressively lower rock moisture content. Oaks, which are rooted into bedrock, demonstrated signs of water stress in drought, including reduced transpiration rates and extremely low water potentials. In the 2020-2021 drought, precipitation did not exceed storage capacity, resulting in variable belowground water storage, increased plant water stress, and no recharge or runoff. Rock moisture deficits (rather than soil moisture deficits) explain these responses.</t>
  </si>
  <si>
    <t>10.1029/2021WR031781</t>
  </si>
  <si>
    <t>Rodríguez-Robles, U; Arredondo, JT; Huber-Sannwald, E; Vargas, R</t>
  </si>
  <si>
    <t>Rodriguez-Robles, Ulises; Tulio Arredondo, J.; Huber-Sannwald, Elisabeth; Vargas, Rodrigo</t>
  </si>
  <si>
    <t>Geoecohydrological mechanisms couple soil and leaf water dynamics and facilitate species coexistence in shallow soils of a tropical semiarid mixed forest</t>
  </si>
  <si>
    <t>geoecohydrological mechanisms; Pinus cembroides; plant coexistence; Quercus potosina; shallow soils; tropical semiarid forest; water redistribution mechanisms; weathered rocks</t>
  </si>
  <si>
    <t>HYDRAULIC LIFT; STOMATAL CONTROL; ROOT SYSTEMS; DROUGHT; TREES; PLANT; MORTALITY; EVERGREEN; RESPONSES; REDISTRIBUTION</t>
  </si>
  <si>
    <t>Trees growing on shallow rocky soils must have exceptional adaptations when underlying weathered bedrock has no deep fractures for water storage. Under semiarid conditions, hydrology of shallow soils is expected to decouple from plant hydrology, as soils dry out as a result of rapid evaporation and competition for water increases between coexisting tree species. Gas exchange and plant-water relations were monitored for 15months for Pinus cembroides and Quercus potosina tree species in a tropical semiarid forest growing on c. 20-cm-deep soils over impermeable volcanic bedrock. Soil and leaf water potential maintained a relatively constant offset throughout the year in spite of high intra-annual fluctuations reaching up to 5 MPa. Thus, hydrology of shallow soils did not decouple from hydrology of trees even in the driest period. A combination of redistribution mechanisms of water stored in weathered bedrock and hypodermic flow accessible to oak provided the source of water supply to shallow soils, where most of the actively growing roots occurred. This study demonstrates a unique geoecohydrological mechanism that maintains a tightly coupled hydrology between shallow rocky soils and trees, as well as species coexistence in this mixed forest, where oak facilitates water access to pine.</t>
  </si>
  <si>
    <t>10.1111/nph.13344</t>
  </si>
  <si>
    <t>Nijland, W; van der Meijde, M; Addink, EA; de Jong, SM</t>
  </si>
  <si>
    <t>Nijland, Wiebe; van der Meijde, Mark; Addink, Elisabeth A.; de Jong, Steven M.</t>
  </si>
  <si>
    <t>Detection of soil moisture and vegetation water abstraction in a Mediterranean natural area using electrical resistivity tomography</t>
  </si>
  <si>
    <t>Electrical resistivity tomography ERT; Water availability; Rooting depth; Rocky soils; Mediterranean</t>
  </si>
  <si>
    <t>FOREST ECOSYSTEM PROCESSES; REGIONAL APPLICATIONS; GENERAL-MODEL; CLIMATE; CARBON; PHOTOSYNTHESIS; CONDUCTIVITY; SIMULATIONS; DYNAMICS; BALANCE</t>
  </si>
  <si>
    <t>Vegetation growth in semiarid, Mediterranean ecosystems is greatly dependent on moisture availability in the soil, as little precipitation is available during the growing season. Predicting the effects of climate change on vegetation development requires understanding of the exact relation between climate, moisture availability, and plant growth. Accurate moisture measurements in naturally vegetated areas are difficult because of high spatial variability and because of the coarse, shallow soils. In this study, we evaluated the possibilities of using Electrical Resistivity Tomography (ERT) to measure soil moisture availability and plant water use in a Mediterranean natural area. We found that ERT is a useful tool for measuring soil conditions, providing information on the spatial patterns within the soil and reaching depths otherwise inaccessible. In heterogeneous soils, we differentiated between lithological and moisture effects in the measurements using multitemporal data. Absolute calibration to moisture content was sometimes possible, but strongly location dependent. Based on the ERT measurements, we found that although the soils in the study area are shallow and rocky, plant roots penetrate deeply into the fractured and weathered bedrock, and vegetation subtracts water from depths down to 6 m and below. This information is important for understanding the plant-soil relations and modeling vegetation development. We conclude that ERT provides crucial information on soil moisture processes unavailable using any other currently available measurement method. (C) 2010 Elsevier B.V. All rights reserved.</t>
  </si>
  <si>
    <t>10.1016/j.catena.2010.03.005</t>
  </si>
  <si>
    <t>Ruiz, L; Varma, MRR; Kumar, MSM; Sekhar, M; Maréchal, JC; Descloitres, M; Riotte, J; Kumar, S; Kumar, C; Braun, JJ</t>
  </si>
  <si>
    <t>Ruiz, Laurent; Varma, Murari R. R.; Kumar, M. S. Mohan; Sekhar, M.; Marechal, Jean-Christophe; Descloitres, Marc; Riotte, Jean; Kumar, Sat; Kumar, C.; Braun, Jean-Jacques</t>
  </si>
  <si>
    <t>Water balance modelling in a tropical watershed under deciduous forest (Mule Hole, India): Regolith matric storage buffers the groundwater recharge process</t>
  </si>
  <si>
    <t>Matric porosity; Deep tree roots; Groundwater recharge; Lumped model; Semi-arid tropics; Evapotranspiration</t>
  </si>
  <si>
    <t>MEAN ANNUAL EVAPOTRANSPIRATION; WESTERN-GHATS; SOIL; ROCK; RESOLUTION; PHENOLOGY; PATTERNS; AQUIFER; GROWTH; INPUT</t>
  </si>
  <si>
    <t>Accurate estimations of water balance are needed in semi-arid and sub-humid tropical regions, where water resources are scarce compared to water demand. Evapotranspiration plays a major role in this context, and the difficulty to quantify it precisely leads to major uncertainties in the groundwater recharge assessment, especially in forested catchments. In this paper, we propose to assess the importance of deep unsaturated regolith and water uptake by deep tree roots on the groundwater recharge process by using a lumped conceptual model (COMFORT). The model is calibrated using a 5 year hydrological monitoring of an experimental watershed under dry deciduous forest in South India (Mule Hole watershed). The model was able to simulate the stream discharge as well as the contrasted behaviour of groundwater table along the hillslope. Water balance simulated for a 32 year climatic time series displayed a large year-to-year variability, with alternance of dry and wet phases with a time period of approximately 14 years. On an average, input by the rainfall was 1090 mm year(-1) and the evapotranspiration was about 900 mm year(-1) out of which 100 mm year(-1) was uptake from the deep saprolite horizons. The stream flow was 100 mm year(-1) while the groundwater underflow was 80 mm year(-1). The simulation results suggest that (i) deciduous trees can uptake a significant amount of water from the deep regolith, (ii) this uptake, combined with the spatial variability of regolith depth, can account for the variable lag time between drainage events and groundwater rise observed for the different piezometers and (iii) water table response to recharge is buffered due to the long vertical travel time through the deep vadose zone, which constitutes a major water reservoir. This study stresses the importance of long term observations for the understanding of hydrological processes in tropical forested ecosystems. (C) 2009 Elsevier B.V. All rights reserved.</t>
  </si>
  <si>
    <t>10.1016/j.jhydrol.2009.11.020</t>
  </si>
  <si>
    <t>Gordillo, J; Pineda, LE</t>
  </si>
  <si>
    <t>Gordillo, Jonathan; Pineda, Luis E.</t>
  </si>
  <si>
    <t>Unravelling runoff processes in Andean basins in northern Ecuador through hydrological signatures</t>
  </si>
  <si>
    <t>Andes; climate; geology; highlands; hydrological indices; streamflow; volcanic watersheds</t>
  </si>
  <si>
    <t>LAND-USE; REGIONALIZATION; IMPACTS; CLASSIFICATION; CATCHMENTS; BEHAVIOR; NETWORK; WEATHER; COVER; MODEL</t>
  </si>
  <si>
    <t>Streamflow is the runoff response integrated in space and time over a complex system involving climatic and catchment physiographic factors. In the Andes, accelerating runoff process understanding is hampered by the inability to quantify heterogeneity of surface and subsurface catchment properties. Here, we present a statistical approach based on regression models and correlation analysis that links hydrological signatures and catchment properties to unveil processes in a set of volcanic mountain catchments (latitude 0 degrees 30'N) in Ecuador. The catchments represent form and function diversity in the same hydrological unit. We found that despite of similar atmospheric-water inputs the water yield in the north-east region is about 5x larger than in the south-west region and their flow regimes are asymmetric. The soil-bedrock interface and lithology exert a first-order control on hydrologic partitioning, and this allowed us to hypothesize two hydrological mechanisms. Firstly, in the north-east region, the perennial streamflow is associated with seasonal rainfall patterns, and subsequent drainage processes taking place at the surface and subsurface level. The amount of streamflow is related to landform characteristics, high canopy density and root development of forest as well as water holding capacity of organic soils. From a mechanistic standpoint, the low concentration time, steep slopes and shallow infiltration limited by high-consolidated deposits of sedimentary and volcanics suggest a lateral movement of the flow. Secondly, in the south-west region the streamflow regime is mostly groundwater-dependent and it becomes seasonally enhanced by rainfall. Larger seasonal variations of precipitation and temperature result into enhanced evapotranspiration in the drier months, limiting shallow soil infiltration. Under the soil layers, highly permeable pyroclastic deposits and andesitic lavas promote deep percolation. The results highlight the degree of dissimilarity of hydrological processes in Andean settings, but unravelling their complexity seems plausible using streamflow signatures and causal explanatory models.</t>
  </si>
  <si>
    <t>10.1002/hyp.14354</t>
  </si>
  <si>
    <t>Frazier, CS; Graham, RC</t>
  </si>
  <si>
    <t>Pedogenic transformation of fractured granitic bedrock, southern California</t>
  </si>
  <si>
    <t>HYDRAULIC CONDUCTIVITY; WATER STATUS; SAPROLITE; SOILS; BIOTITE; FOREST</t>
  </si>
  <si>
    <t>Joint fractures in granitic bedrock are known to influence patterns of weathering and landform evolution, but their influence on pedogenic processes has not been thoroughly studied. This research was designed to elucidate dominant pedogenic processes and the role of joint fractures in the transformation of a soil-weathered bedrock profile in the San Jacinto Mountains of southern California. The granitic bedrock is sufficiently weathered to meet paralithic materials criteria, but is not so intensively weathered to be considered saprolite. A lateral sequence of five morphologic zones exists within each weathered bedrock horizon: the matrix, matrix rind, fracture rind, fracture coating, and fracture fill. Distributions of pedogenic clay and citrate-bicarbonate-dithionite extractable Fe (Fed), and micromorphologic observations of mineral grain alteration indicate that the effects of chemical weathering increase upward in the profile and laterally towards joint fractures. Illuvial clay was detected throughout the profile, but is most abundant in the shallowest weathered bedrock horizons and in morphologic zones near fracture margins. Shrink-swell activity of clay deposited in planar voids, microcracks, and root channels is responsible for mineral grain fragmentation and localized disruption of rock-controlled fabric. Stresses generated by swelling clay are also responsible for fabric reorganization and development of incipient subsoil structure in the shallowest weathered bedrock horizon. Illuviation and shrink-swell processes play critical roles in the pedogenic transformation of this granitic bedrock.</t>
  </si>
  <si>
    <t>10.2136/sssaj2000.6462057x</t>
  </si>
  <si>
    <t>Jiang, NN; Wang, ZC; Ma, XY; Liu, WN; Chen, HS; Nie, YP</t>
  </si>
  <si>
    <t>Jiang, Nannan; Wang, Zhongcheng; Ma, Xingyu; Liu, Wenna; Chen, Hongsong; Nie, Yunpeng</t>
  </si>
  <si>
    <t>Isotopic deviations of water extracted from carbonate soil by cryogenic vacuum extraction: implication for root water uptake analysis</t>
  </si>
  <si>
    <t>Plant water source; Water extraction; Stable isotopes; Weathered bedrock; Karst ecosystems</t>
  </si>
  <si>
    <t>STABLE-ISOTOPES; PLANT-WATER; SHALLOW SOIL; ROCK; IDENTIFICATION; HYDROGEN; FRACTIONATION; OPPORTUNITIES; MOISTURE; TREES</t>
  </si>
  <si>
    <t>Purpose Isotope-based root water uptake analysis usually involves cryogenic vacuum extraction (CVE) of water from soil and other water-holding materials, according to the assumption that no isotopic fractionation occurs during the related processes. Recently, a growing body of literature identified isotopic deviations that were caused by CVE. However, the isotopic deviations of water extracted from carbonate soils by CVE are undefined, which prohibits dependable utilization of stable water isotopes in CVE involved studies, especially in karst regions. Methods Three types of water-holding material, weathered carbonate bedrock, typical karst soils that were kept intact or washed with diluted HCL thus with varying levels of carbonate content were oven-dried and spiked with various amounts of reference water. The recovery of known isotope values was tested in all rewetted samples by using one CVE system. Results No significant differences were detected between the isotope values of the water extracted from the weathered carbonate bedrock and the input water. However, isotope values of water extracted from the soils were significantly more negative than the input water. Moreover, the magnitude of delta D deviation was highly related to soil water content, while the magnitude of delta O-18 values was strongly dependent on the amount of carbonate present. Conclusions Considering the isotopic deviations caused by CVE and the obstacles associated with the calibration process, the application of an isotope-based method that involves CVE needs to be adapted to the specific properties of karst regions.</t>
  </si>
  <si>
    <t>10.1007/s11104-022-05455-9</t>
  </si>
  <si>
    <t>Han, XL; Liu, JT; Zhang, J; Zhang, ZC</t>
  </si>
  <si>
    <t>Han Xiao-le; Liu Jin-tao; Zhang Jun; Zhang Zhi-cai</t>
  </si>
  <si>
    <t>Identifying soil structure along headwater hillslopes using ground penetrating radar based technique</t>
  </si>
  <si>
    <t>Ground Penetrating Radar (GPR); Hillslope; Soil structure</t>
  </si>
  <si>
    <t>SPATIAL-DISTRIBUTION; THICKNESS; DEPTH; WATER; GPR; UNCERTAINTY</t>
  </si>
  <si>
    <t>Soil structure plays an important role in understanding soil attributes as well as hydrological processes. Effective method to obtain high quality soil map is therefore important for both soil science research and soil work ability improvement. However, traditional method such as digging soil pits is destructive and time-consuming. In this study, the structure of headwater hillslopes from Hemuqiao catchment (Taihu Basin, China) have been analyzed both by indirect (ground penetrating radar, GPR) and direct (excavation or soil auger) methods. Four transects at different locations of hillslopes in the catchment were selected for GPR survey. Three of them (#1, #2, and #3) were excavated to obtain full-scale soil information for interpreting radar images. We found that the most distinct boundary that can be detected by GPR is the boundary between soil and underlain bedrock. In some cases (e.g., 8-17m in transect #2), in which the in situ soil was scarcely affected by colluvial process, different soil layers can be identified. This identification process utilized the sensitive of GPR to capture abrupt changes of soil characteristics in layer boundaries, e.g., surface organic layer (layer #1) and bamboo roots layer (layer #2, contain stone fragments), illuvial deposits layer (layer #3) and regolith layer (layer #4). However, in areas where stone fragments were irregularly distributed in the soil profile (highly affected by colluvial and/or fluvial process), it was possible to distinguish which part contains more stone fragments in soil profile on the basis of reflection density (transect #3). Transect #4 (unexcavated) was used to justify the GPR method for soil survey based on experiences from former transects. After that, O horizon thickness was compared by a hand auger. This work has demonstrated that GPR images can be of a potential data source for hydrological predictions.</t>
  </si>
  <si>
    <t>10.1007/s11629-014-3279-7</t>
  </si>
  <si>
    <t>Lindner, P</t>
  </si>
  <si>
    <t>Lindner, Peter</t>
  </si>
  <si>
    <t>Localising privatisation, disconnecting locales - Mechanisms of disintegration in post-socialist rural Russia</t>
  </si>
  <si>
    <t>GEOFORUM</t>
  </si>
  <si>
    <t>Russia; privatisation; village communities; power structures; Kolkhoz; rural development</t>
  </si>
  <si>
    <t>REFORM</t>
  </si>
  <si>
    <t>Soviet collectives in general and especially the kolkhozes in rural areas were much more than merely production units. They regulated a significant part of everyday life in the villages and thus have to be seen as all-embracing social institutions, constituting the bedrock for rural communities. Relying on the homogenising effect of the kolkhoz-mechanism most authors who analyse the process of transformation in the Post-Soviet Russian countryside highlight the failures of privatisation and consequently presume continuity and not change. This paper argues, first, that in view of the weakness of the central state in the 90s a considerable leeway existed at the local level for different ways and degrees to implement the reform legislation and, second, that the concrete outcomes of the restructuring can only be adequately understood focusing on interests and power relations on the micro level rather than dealing with farms as such as the 'acting units'. The common vantage point for most of the kolkhozes was an alliance for the locale between management and workers. It had its roots in the fear to become slaves on one's own land if non-local investors would be allowed to buy agricultural land, to remain without infrastructure like streets, water supply and kindergartens if the kolkhoz would be divided up and to lack the machinery to work the private plots without the support of the farms. But beyond this consensus the chairmen of the collective farms could rely on a bulk of different allocative and authoritative resources to stage-manage privatisation. This introduced a highly 'individual' moment in the process and led to rising disparities and an increasing disintegration of rural Russia in the 1990s. Using a farm in southern Russia as an example the closer look at these resources and the failed privatisation unveils, that not continuity, but hybrid amalgamations of old and new characterise the Post-Soviet Russian countryside. (c) 2006 Elsevier Ltd. All rights reserved.</t>
  </si>
  <si>
    <t>10.1016/j.geoforum.2006.11.009</t>
  </si>
  <si>
    <t>Smith, HW; Owens, PR; Ashworth, AJ</t>
  </si>
  <si>
    <t>Smith, Harrison W.; Owens, Phillip R.; Ashworth, Amanda J.</t>
  </si>
  <si>
    <t>Applications and Analytical Methods of Ground Penetrating Radar for Soil Characterization in a Silvopastoral System</t>
  </si>
  <si>
    <t>JOURNAL OF ENVIRONMENTAL AND ENGINEERING GEOPHYSICS</t>
  </si>
  <si>
    <t>GPR; LANDSCAPE</t>
  </si>
  <si>
    <t>The use of ground penetrating radar (GPR) for soil characterization has grown rapidly in recent years due to substantial increases in computer processing power and advances in GPR methodologies. However, few studies have focused on applied GPR analysis for soil characterization and decision making in agricultural systems. In this study, we explored applications of some common qualitative and quantitative methods for GPR analysis and characterization of subsurface conditions in a silvopasture system. We analyzed GPR results using traditional visual interpretation methods to delineate depth to bedrock, clay layers, and other important soil features. Estimates of depth to bedrock correlated well with values measured in the field (rs = 0.61, p , 0.01), and estimates of depth to clay layers were marginally correlated with observed values (rs = 047, p = 0.09). We also extracted attributes from GPR images to train a random forest regression model to predict coarse fragment percentage and percent clay content. GPR attributes were found to be good predictors of soil coarse fragments, with an R2 value of 0.81 and root mean square error (RMSE) of 18.82 for test data. Our results demonstrate GPR can provide valuable information on subsurface features in silvopastoral systems. These results also suggest a strong potential for machine learning algorithms in GPR data analytics. Data generated using these methods could be integrated with or used to validate existing digital soil mapping methods and contribute to better understanding of subsurface characteristics for optimized soil management in silvopastoral systems.</t>
  </si>
  <si>
    <t>10.32389/JEEG22-001</t>
  </si>
  <si>
    <t>Koster, B; Kruse, F</t>
  </si>
  <si>
    <t>Koster, Benjamin; Kruse, Frigga</t>
  </si>
  <si>
    <t>The use of ground penetrating radar (GPR) in the investigation of historical quarry abandonment in Svalbard</t>
  </si>
  <si>
    <t>POLAR RECORD</t>
  </si>
  <si>
    <t>SPITSBERGEN</t>
  </si>
  <si>
    <t>This paper investigates historical quarry abandonment in Spitsbergen, Svalbard. A short-lived British marble quarry in Kongsfjorden lay deserted after 1920. We ask why this attempt at the large-scale development of Arctic marble was unproductive; whether there are structural features that affected the known historical trenches and boreholes; and whether the reason for abandonment was primarily geological. During interdisciplinary fieldwork rooted in industrial archaeology and structural geology, we employed medium-resolution ground penetration radar (GPR) to discern subsurface disturbances near the workings. Seven survey grids gave rise to both areas of fracturing and folding as well as areas of sound marble. Using complementary historical documents, we are able to dispel the myths that permafrost or shattered surface rock affected workability and profitability. Although structural disturbances were present, bedrock geology was, in fact, less important than the proportion of waste rock to marketable product. Whether a product was marketable depended on a multitude of other factors. This paper moves away from oversimplified reasoning in mining history and promotes the bridging of geological and historical scales in order to understand the full suite of local and global driving forces in the historical process.</t>
  </si>
  <si>
    <t>10.1017/S0032247415000844</t>
  </si>
  <si>
    <t>Jakubowski, R; Haws, N; Ellerbroek, D; Murtagh, J; Macfarlane, D</t>
  </si>
  <si>
    <t>Jakubowski, Ryan; Haws, Nathan; Ellerbroek, David; Murtagh, John; Macfarlane, David</t>
  </si>
  <si>
    <t>Development of a Management Tool to Support the Beneficial Use of Treated Coal Seam Gas Water for Irrigation in Eastern Australia</t>
  </si>
  <si>
    <t>MINE WATER AND THE ENVIRONMENT</t>
  </si>
  <si>
    <t>Coal bed methane; Produced water; Infiltration; Salt transport; Sodic soils; HYDRUS; UNSATCHEM</t>
  </si>
  <si>
    <t>HYDRAULIC CONDUCTIVITY; SOIL</t>
  </si>
  <si>
    <t>An infiltration and salinity transport model (ISTM) based on the HYDRUS modeling platform was developed to support the beneficial use of treated coal seam gas (CSG) water to irrigate perennial forage plots in eastern Australia. The ISTM was used to support the expansion of irrigated areas under the CSG industry's first specific irrigation beneficial use approval issued by the Queensland environmental regulatory administering authorities in March 2009. To support meeting regulatory requirements for expansion beyond the original irrigation area, forward modelling within the vadose zone was used to evaluate the fate and transport of the irrigation water as it migrates through the shallow soils and unsaturated bedrock toward the saturated zone; simulations beneath three agricultural systems with contrasting infiltration capacities were assessed. The model simulation results were used to guide irrigation activities to maximize water use in the readily available soil water capacity range for these agroecosystems, without detrimental impacts to plant growth or surface water/groundwater and soil resources. In this paper, a practical irrigation and rainfall systems-driven hydrogeochemical conceptual model is presented to identify processes that are likely to govern infiltration from the land surface, root water uptake, and solute transport into, and potentially through, the unsaturated zone. A numerical model is then parameterized to represent the primary processes hypothesized to affect water and salinity movement in the vadose zone. Finally, a series of simulations, conducted to identify the key parameters and processes governing the potential movement of water and salt through the root zone and into the bedrock vadose zone, are discussed. The simulations are used to support continuous improvement in modeling approaches for sustainably managing treated CSG extraction water allocated to irrigation.</t>
  </si>
  <si>
    <t>10.1007/s10230-013-0246-4</t>
  </si>
  <si>
    <t>Heilweil, VM; Solomon, DK; Gardner, PM</t>
  </si>
  <si>
    <t>Borehole environmental tracers for evaluating net infiltration and recharge through desert bedrock</t>
  </si>
  <si>
    <t>QUANTIFYING GROUNDWATER RECHARGE; ARID SYSTEM HYDRODYNAMICS; SOIL-WATER MOVEMENT; UNSATURATED ZONE; MOJAVE DESERT; UNITED-STATES; VADOSE ZONES; EL-NINO; TRITIUM; USA</t>
  </si>
  <si>
    <t>Permeable bedrock aquifers in arid regions are being increasingly developed as water supplies, yet little is generally known about recharge processes and spatial and temporal variability. Environmental tracers from boreholes were used in this study to investigate net infiltration and recharge to the fractured Navajo Sandstone aquifer. Vadose zone tracer profiles at the Sand Hollow study site in southwestern Utah look similar to those of desert soils at other sites, indicating the predominance of matrix flow. However, recharge rates are generally higher in the Navajo Sandstone than in unconsolidated soils in similar climates because the sandstone matrix allows water movement but not root penetration. Water enters the vadose zone either as direct infiltration of precipitation through exposed sandstone and sandy soils or as focused infiltration of runoff. Net infiltration and recharge exhibit extreme spatial variability. High-recharge borehole sites generally have large amounts of vadose zone tritium, low chloride concentrations, and small vadose zone oxygen-18 evaporative shifts. Annual net-infiltration and recharge rates at different locations range from about 1 to 60 mm as determined using vadose zone tritium, 0 to 15 mm using vadose zone chloride, and 3 to 60 mm using groundwater chloride. Environmental tracers indicate a cyclical net-infiltration and recharge pattern, with higher rates earlier in the Holocene and lower rates during the late Holocene, and a return to higher rates during recent decades associated with anomalously high precipitation during the latter part of the 20th century. The slightly enriched stable isotopic composition of modern groundwater indicates this recent increase in precipitation may be caused by a stronger summer monsoon or winter southern Pacific El Nino storm track.</t>
  </si>
  <si>
    <t>10.2136/vzj2005.0002</t>
  </si>
  <si>
    <t>Liu, YY; Wei, XL; Zhou, ZJ; Shao, CC; Su, SC</t>
  </si>
  <si>
    <t>Liu, Yingying; Wei, Xiaoli; Zhou, Zijing; Shao, Changchang; Su, Shicheng</t>
  </si>
  <si>
    <t>Influence of Heterogeneous Karst Microhabitats on the Root Foraging Ability of Chinese Windmill Palm (Trachycarpus fortunei) Seedlings</t>
  </si>
  <si>
    <t>INTERNATIONAL JOURNAL OF ENVIRONMENTAL RESEARCH AND PUBLIC HEALTH</t>
  </si>
  <si>
    <t>karst microhabitats; Chinese windmill palm; root foraging; nutrient concentrations</t>
  </si>
  <si>
    <t>SOIL; WATER; GROWTH; TRAITS; ARCHITECTURE; COMPETITION; MORPHOLOGY; EFFICIENCY; RESPONSES; BIOMASS</t>
  </si>
  <si>
    <t>Chinese windmill palms (Trachycarpus fortunei) are widely planted in karst bedrock outcrop areas in southwest China because of their high economic and ecological values. The aims of this study were to investigate the foraging ability of Chinese windmill palm seedlings planted in six different types of karst microhabitat and to identify the main environmental factors that influence root foraging ability. We planted three-year-old Chinese windmill palm seedlings in six typical karst microhabitats (i.e., rocky trough, rocky surface, rocky gully, rocky soil surface, rocky pit, and soil surface microhabitats). One year after transplanting, the seedlings were excavated to determine the morphological parameters values of new roots and the nutrient concentrations of new roots and leaves. The root foraging ability of Chinese windmill palm seedlings, defined as new root length and new root surface area, was significantly greater in the rocky trough, rocky soil surface, and soil surface microhabitats than in the rocky gully, rocky surface, and rocky pit microhabitats (p &lt; 0.05). Redundancy analysis revealed that the main positive factor affecting the rooting ability of Chinese windmill palm seedlings was soil thickness. Chinese windmill palm seedlings improved their root absorption efficiency by increasing their root length and root surface area under soil nutrient deficiency conditions. The organic carbon, total nitrogen, and available potassium in soil positively influenced the concentration of N and K in roots. Total potassium in soil negatively influenced the biomass of new annual leaves and concentrations of N, P and K in new annual roots and leaves. Chinese windmill palm seedlings can be grown in the different karst microhabitats, especially in the rocky trough, rocky soil surface, and soil surface microhabitats, and, therefore, it is suitable for use in the regeneration of karst forests.</t>
  </si>
  <si>
    <t>10.3390/ijerph17020434</t>
  </si>
  <si>
    <t>Poot, P; Hopper, SD; van Diggelen, JMH</t>
  </si>
  <si>
    <t>Poot, Pieter; Hopper, Stephen D.; van Diggelen, Josepha M. H.</t>
  </si>
  <si>
    <t>Exploring rock fissures: does a specialized root morphology explain endemism on granite outcrops?</t>
  </si>
  <si>
    <t>ANNALS OF BOTANY</t>
  </si>
  <si>
    <t>Drought; ecophysiology; endemism; granite outcrops; Mediterranean climate; rock fissures; root foraging; root system architecture; shallow soils; water availability; woody perennials; Allocasuarina huegeliana; A; humilis; Calothamnus rupestris; C; quadrifidus; Eucalyptus caesia; E; drummondii</t>
  </si>
  <si>
    <t>WEATHERED BEDROCK; PLANT-COMMUNITIES; SOIL; GROWTH; DEPTH; FIRE; CONSERVATION; PERSISTENCE; STRATEGIES; INSELBERGS</t>
  </si>
  <si>
    <t>Worldwide, many plant species are confined to open, shallow-soil, rocky habitats. Although several hypotheses have been proposed to explain this habitat specificity, none has been convincing. We suggest that the high level of endemism on shallow soils is related to the edaphic specialization needed to survive in these often extremely drought-prone habitats. Previous research has shown that species endemic to ironstone communities in SW Australia have a specialized root morphology that enhances their chance to access fissures in the underlying rock. Here we test the generality of these findings for species that are confined to a shallow-soil habitat that is of much greater global significance: granite outcrops. We compared temporal and spatial root growth and allocation of three endemic woody perennials of SW Australian granite outcrop communities with those of congeners occurring on nearby deeper soils. Seedlings of all species were grown in 12 m long custom-made containers with a transparent bottom that allowed monitoring of root growth over time. The granite outcrop endemics mostly differed in a predictable way from their congeners from deeper soils. They generally invested a larger portion of their biomass in roots, distributed their roots faster and more evenly over the container and had a lower specific root length. In different species pairs the outcrop endemics achieved their apparent advantage by a different combination of the aforementioned traits. Our results are consistent with earlier work, indicating that species restricted to different types of drought-prone shallow-soil communities have undergone similar selection pressures. Although adaptive in their own habitat in terms of obtaining access to fissures in the underlying rock, these root system traits are likely to be maladaptive in deeper soil habitats. Therefore, our results may provide an explanation for the narrow endemism of many shallow-soil endemics.</t>
  </si>
  <si>
    <t>10.1093/aob/mcr322</t>
  </si>
  <si>
    <t>Milani, T; Teste, FP; Jobbágy, EG</t>
  </si>
  <si>
    <t>Milani, Tomas; Teste, Francois P.; Jobbagy, Esteban G.</t>
  </si>
  <si>
    <t>Incipient reshaping of the critical zone of native mountain grasslands caused by exotic pines</t>
  </si>
  <si>
    <t>Root distribution; Root transport system; Saprolite; Rock; Sierras de Cordoba</t>
  </si>
  <si>
    <t>ROOT-SYSTEM; CARBON SEQUESTRATION; SOIL; TREES; CORDOBA; ROCK; DISTRIBUTIONS; PLANTATIONS; TRAITS; COARSE</t>
  </si>
  <si>
    <t>Background and aimsThe way in which roots distribute throughout the critical zone influences soil and critical zone formation, as well as water, nutrient and energy fluxes. Root distributions, however, are also influenced by how the critical zone functions. Rapid vegetation changes offer a valuable setting to disentangle these reciprocal effects, and to observe the early changes that occur in the critical zone and how this affects its evolution.MethodsWe took advantage of recent exotic Pinus elliottii stands established over native mountain grasslands, to compare how roots of contrasting plant life forms occupy the soil-saprolite-rock continuum. We combined root count and biomass measurements across 2-m-deep observation pits into the saprolite, coupled with topsoil removal plots describing the coarse root transport system introduced by pines.ResultsPine stands had four-fold more root biomass than grasslands (1.74 vs 0.41 kg of dry matter per square meter) and allocated a greater proportion of their fine roots into the saprolite. Pines also developed a coarse root transport system with profuse superficial lateral roots and irregularly distributed sinker roots occupying deep cracks for the first time.ConclusionThe establishment of exotic pines over grasslands reshaped and expanded the root zone in only four decades, highlighting the capacity of vegetation to rapidly change the occupancy and dynamics of the critical zone.</t>
  </si>
  <si>
    <t>10.1007/s11104-023-06350-7</t>
  </si>
  <si>
    <t>Gabet, EJ; Mudd, SM; Wood, RW; Grieve, SWD; Binnie, SA; Dunai, TJ</t>
  </si>
  <si>
    <t>Gabet, E. J.; Mudd, S. M.; Wood, R. W.; Grieve, S. W. D.; Binnie, S. A.; Dunai, T. J.</t>
  </si>
  <si>
    <t>Hilltop Curvature Increases With the Square Root of Erosion Rate</t>
  </si>
  <si>
    <t>Hillslope; sediment transport; soil creep</t>
  </si>
  <si>
    <t>HILLSLOPE EVOLUTION; DENUDATION RATES; SIERRA-NEVADA; FIELD EVIDENCE; SOIL-CREEP; BEDROCK; BE-10; MORPHOLOGY; RIVER; ACCUMULATION</t>
  </si>
  <si>
    <t>The shape of soil-mantled hillslopes is typically attributed to erosion rate and the transport efficiency of the various processes that contribute to soil creep. While climate is generally hypothesized to have an important influence on soil creep rates, a lack of uniformity in the measurement of transport efficiency has been an obstacle to evaluating the controls on this important landscape parameter. We addressed this problem by compiling a data set in which the transport efficiency has been calculated using a single method, the analysis of hilltop curvatures using 1-m LiDAR data, and the erosion rates have also been determined via a single method, in-situ cosmogenic Be-10 concentrations. Moreover, to control for lithology, we chose sites that are only underlain by resistant bedrock. The sites span a range of erosion rates (6-922 mm/kyr), mean annual precipitation (39-320 cm/yr), and aridity index (0.08-1.38). Surprisingly, we find that hilltop curvature varies with the square root of erosion rate, whereas previous studies predict a linear relationship. In addition, we find that the inferred transport coefficient also varies with the square root of erosion rate but is insensitive to climate. We explore various mechanisms that might link the transport coefficient to the erosion rate and conclude that present theory regarding soil-mantled hillslopes is unable to explain our results and is, therefore, incomplete. Finally, we tentatively suggest that processes occurring in the bedrock (e.g., fracture generation) may play a role in the shape of hillslope profiles at our sites.</t>
  </si>
  <si>
    <t>10.1029/2020JF005858</t>
  </si>
  <si>
    <t>Cuomo, S; Di Perna, A; Moscariello, M; Martinelli, M</t>
  </si>
  <si>
    <t>Cuomo, Sabatino; Di Perna, Angela; Moscariello, Mariagiovanna; Martinelli, Mario</t>
  </si>
  <si>
    <t>Possible remediation of impact-loading debris avalanches via fine long rooted grass: an experimental and material point method (MPM) analysis</t>
  </si>
  <si>
    <t>LANDSLIDES</t>
  </si>
  <si>
    <t>Modelling; Landslide; Impact; Failure; Entrainment</t>
  </si>
  <si>
    <t>INDUCED SUCTION; MASS MOVEMENTS; CAMPANIA REGION; SLOPE STABILITY; SHEAR-STRENGTH; SOIL SUCTION; FLOW; LANDSLIDES; REINFORCEMENT; ENTRAINMENT</t>
  </si>
  <si>
    <t>Debris avalanches often originate along steep unsaturated slopes and have catastrophic consequences. However, their forecast and mitigation still pose relevant scientific challenges. This is also due to the variety of mechanisms observed near high sub-vertical bedrock outcrops, such as the impact loading of soil failed upslope the outcrop, the build-up of pore water pressures in the inception zone, and the bed entrainment along the landslide propagation path. At the University of Salerno, an experimental and numerical investigation campaign started some years ago to explore the feasibility of using long-root grass to mitigate or even inhibit the inception of debris avalanches. Previous laboratory results were achieved through two twin 2-m-long columns (one bare, one vegetated), where the change in soil retention curve and soil mechanical response was assessed. As follow-up, an experimental field setup was installed in 2020 first, and in an improved configuration in 2021. Here, three different species of long-root grass were grown. In situ soil suction and water content measurements were periodically collected in the vegetated and in the original soils. In both cases, soil specimens were also collected, and laboratory geotechnical tests were performed to individuate the changes in both the water retention and strength response. Increased values of soil suction and shear strength were outlined, despite some differences, for all the grown species compared to the original soil. Using these novel experimental data, advanced large-deformation stress-strain hydro-mechanically coupled analyses were recently performed through a material point method (MPM) approach. The original slope conditions were compared to various slope configurations engineered via long-root grass. The benefits and the open issues related to this novel green technology for landslide mitigation are discussed. Some insights are outlined for the possible reduction of the soil volumes mobilized inside the inception zone of debris avalanches.</t>
  </si>
  <si>
    <t>10.1007/s10346-023-02178-5</t>
  </si>
  <si>
    <t>Harmon, R; Barnard, HR; Singha, K</t>
  </si>
  <si>
    <t>Harmon, Ryan; Barnard, Holly R.; Singha, Kamini</t>
  </si>
  <si>
    <t>Water Table Depth and Bedrock Permeability Control Magnitude and Timing of Transpiration-Induced Diel Fluctuations in Groundwater</t>
  </si>
  <si>
    <t>HEAT PULSE VELOCITY; DOUGLAS-FIR; PACIFIC-NORTHWEST; SAP FLOW; HYDRAULIC REDISTRIBUTION; THEORETICAL-ANALYSIS; DIURNAL-VARIATIONS; ORGANIC-MATTER; SOIL-WATER; STREAMFLOW</t>
  </si>
  <si>
    <t>The subsurface processes that mediate the connection between evapotranspiration and groundwater within forested hillslopes are poorly defined. Here, we investigate the origin of diel signals in unsaturated soil water, groundwater, and stream stage on three forested hillslopes in the H.J. Andrews Experimental Forest in western Oregon, USA, during the summer of 2017, and assess how the diurnal signal in evapotranspiration (ET) is transferred through the hillslope and into these stores. There was no evidence of diel fluctuations in upslope groundwater wells, suggesting that tree water uptake in upslope areas does not directly contribute to the diel signal observed in near-stream groundwater and streamflow. The water table in upslope areas resided within largely consolidated bedrock, which was overlain by highly fractured unsaturated bedrock. These subsurface characteristics inhibited formation of diel signals in groundwater and impeded the transfer of diel signals in soil moisture to groundwater because (1) the bedrock where the water table resides limited root penetration and (2) the low unsaturated hydraulic conductivity of the highly fractured rock weakened the hydraulic connection between groundwater and soil/rock moisture. Transpiration-driven diel fluctuations in groundwater were limited to near-stream areas but were not ubiquitous inspace and time. The depth to the groundwater table and the geologic structure at that depth likely dictated rooting depth and thus controlled where and when the transpiration-driven diel fluctuations were apparent in riparian groundwater. This study outlines the role of hillslope hydrogeology and its influence on the translation of evapotranspiration and soil moisture fluctuations to groundwater and stream fluctuations. Plain Language Summary In many groundwater-fed streams, tree water uptake can create daily fluctuations in streamflow. The lowest value in these fluctuations, occurring during the afternoon or early evening, typically correspond to the maximum tree water uptake, while the peaks correspond to minimum tree water uptake during the night. The presence of these fluctuations in streamflow suggests that trees and streams are closely connected; however, because of limited access to the subsurface it is difficult to determine how these fluctuations propagate through the hillslope and into the stream. We found that trees in upslope areas rely on soil water that is hydraulically disconnected from groundwater, and thus fluctuations from transpiration are not transferred to groundwater and the stream from upslope. The creation of daily fluctuations in groundwater was limited to near-stream areas. By identifying the physical processes that control the expression of these transpiration signals, we can improve our ability to determine the water reservoirs that trees rely on.</t>
  </si>
  <si>
    <t>10.1029/2019WR025967</t>
  </si>
  <si>
    <t>Jablkowski, P; Johnson, EA; Martin, YE</t>
  </si>
  <si>
    <t>Jablkowski, P.; Johnson, E. A.; Martin, Y. E.</t>
  </si>
  <si>
    <t>Role of river flow and sediment mobilization in riparian alder establishment along a bedrock-gravel river, South Fork Eel River, California</t>
  </si>
  <si>
    <t>White alder; Riparian ecology; River banks; River bars; Hydrus; Bagnold</t>
  </si>
  <si>
    <t>WATER-TABLE DECLINE; VEGETATION RESPONSE; ATMOSPHERIC RIVERS; USA; SURVIVAL; STREAM; GROWTH; SEEDLINGS; REGIMES; COTTONWOODS</t>
  </si>
  <si>
    <t>Climatic, hydraulics, hydrologic, and fluvial geomorphic processes are the main drivers of riparian white alder (Altus rhombifolia Nutt.) distribution in northern California. The Mediterranean climate and canyon bound; bedrock-gravel morphology of the South Fork Eel have a distinct effect on these processes. White alder seeds are preferentially deposited on river bars where river hydraulics create eddies coinciding with the downstream part of riffles and the upstream part of pools. Seeds are generally deposited below bankfull elevations by the descending hydrograph during the spring season in this Mediterranean climate. For successful germination and establishment, the seeds must be deposited at a location such that they are not remobilized by late spring flows. The summer establislunent period is defined from the date of seed deposition and germination to the fall/winter date of river sediment mobilization. Seedling root growth rate decreases exponentially with decreasing water potential. However, seedlings are shown not to be generally limited by water availability at the elevations they are most commonly deposited. The establishment of white alder seedlings following the first summer will therefore depend on their ability to resist fall/winter high flows. The method proposed here compares the predicted rooting depth to predicted sediment scour rates. The length of the establishment period rather than water availability determines final seedling rooting depth. Over the past 40 years, very few years had establishment periods that were long enough or had fast enough alder growth rates to survive winter floods that often scour deeper than the total root length. The low survival of seedlings in the first autumn season following germination is believed to be a principal reason for the missing age classes often found in alder distributions along rivers.</t>
  </si>
  <si>
    <t>10.1016/j.geomorph.2017.06.010</t>
  </si>
  <si>
    <t>Larson, PH; Dorn, RI</t>
  </si>
  <si>
    <t>Larson, Phillip H.; Dorn, Ronald I.</t>
  </si>
  <si>
    <t>STRATH DEVELOPMENT IN SMALL ARID WATERSHEDS: CASE STUDY OF SOUTH MOUNTAIN, SONORAN DESERT, ARIZONA</t>
  </si>
  <si>
    <t>Strath; strath terrace; pediment; ephemeral stream; desert geomorphology</t>
  </si>
  <si>
    <t>METAMORPHIC CORE COMPLEXES; LONGITUDINAL-PROFILE DEVELOPMENT; TERRACE FORMATION; RIVER TERRACES; MOJAVE DESERT; METROPOLITAN PHOENIX; CHANNEL MORPHOLOGY; FLUVIAL INCISION; STREAM INCISION; CLIMATE-CHANGE</t>
  </si>
  <si>
    <t>Analyses of ephemeral granitic drainages of &lt;5 km(2) at South Mountain metamorphic core complex, central Arizona, reveal a previously undocumented process of bedrock strath formation in this setting. Granitic channel banks experience a higher degree of mineral decay than that of granitic channel floors. Electron microscope observations show that grussification along the granitic channel banks occurs through abiotic processes of biotite oxidation and biotic processes associated with mycorrhizal fungi and roots of plants preferentially growing along channel banks. Digital image processing of backscattered electron microscope (BSE) images measured: (a) an enhancement of porosity along channel banks 2x to 5x greater than mid-channel positions; and (b) the gradual separation of grains over a 13-year period caused by the roots of Paloverde (Parkinsonia microphylla) trees. Ongoing mineral decay along banks facilitates differential erosion similar to Montgomery's (2004) hypothesis. Ephemeral washes migrate laterally into the decayed granite of their banks and erode the distal end of bounding pediments, expanding beveled bedrock straths. Direct observations of strath widening in six drainages during three distinct flash floods reveal a range from 4 to 23 millimeters of lateral bank erosion and &lt;1 mm of channel bed abrasion. The widening of straths is likely limited by long-term rates of in situ physical separation of granitic minerals.</t>
  </si>
  <si>
    <t>10.2475/08.2014.02</t>
  </si>
  <si>
    <t>Wisskirchen, C; Dold, B; Friese, K; Spangenberg, JE; Morgenstern, P; Glaesser, W</t>
  </si>
  <si>
    <t>Wisskirchen, Christian; Dold, Bernhard; Friese, Kurt; Spangenberg, Jorge E.; Morgenstern, Peter; Glaesser, Walter</t>
  </si>
  <si>
    <t>Geochemistry of highly acidic mine water following disposal into a natural lake with carbonate bedrock</t>
  </si>
  <si>
    <t>APPLIED GEOCHEMISTRY</t>
  </si>
  <si>
    <t>POLYMETALLIC ZN-PB-(AG-BI-CU) DEPOSIT; OPEN-PIT MINES; LIMESTONE DRAINS; TRACE-ELEMENTS; FE; REMEDIATION; BEHAVIOR; METALS; ROOTS; PASCO</t>
  </si>
  <si>
    <t>Acid mine drainage (AMD) from the Zn-Pb(-Ag-Bi-Cu) deposit of Cerro de Pasco (Central Peru) and waste water from a Cu-extraction plant has been discharged since 1981 into Lake Yanamate, a natural lake with carbonate bedrock. The lake has developed a highly acidic pH of similar to 1. Mean lake water chemistry was characterized by 16,775 mg/L acidity as CaCO3, 4330 mg/L Fe and 29,250 mg/L SO4. Mean trace element concentrations were 86.8 mg/L Cu, 493 mg/L Zn, 2.9 mg/L Pb and 48 mg/L As, which did not differ greatly from the discharged AMD. Most elements showed increasing concentrations from the surface to the lake bottom at a maximal depth of 41 m (e.g. from 3581 to 5433 mg/L Fe and 25,609 to 35,959 mg/L SO4). The variations in the H and 0 isotope compositions and the element concentrations within the upper 10 m of the water column suggest mixing with recently discharged AMD, shallow groundwater and precipitation waters. Below 15 m a stagnant zone had developed. Gypsum (saturation index, SI similar to 0.25) and anglesite (SI similar to 0.1) were in equilibrium with lake water. Jarosite was oversaturated (SI similar to 1.7) in the upper part of the water column, resulting in downward settling and re-dissolution in the lower part of the water column (SI similar to -0.7). Accordingly, jarosite was only found in sediments from less than 7 m water depth. At the lake bottom, a layer of gel-like material (similar to 90 wt.% water) of pH similar to 1 with a total organic C content of up to 4.40 wet wt.% originated from the kerosene discharge of the Cu-extraction plant and had contaminant element concentrations similar to the lake water. Below the organic layer followed a layer of gypsum with pH 1.5, which overlaid the dissolving carbonate sediments of pH 5.3-7. In these two layers the contaminant elements were enriched compared to lake water in the sequence As &lt; Pb approximate to Cu &lt; Cd &lt; Zn = Mn with increasing depth. This sequence of enrichment was explained by the following processes: (i) adsorption of As on Fe-hydroxides coating plant roots at low pH (up to 3326 mg/kg As), (ii) adsorption at increasing pH near the gypsum/calcite boundary (up to 1812 mg/kg Pb, 2531 mg/kg Cu. and 36 mg/kg Cd), and (iii) precipitation of carbonates (up to 5177 mg/kg Zn and 810 mg/kg Mn: all data corrected to a wet base). The infiltration rate was approximately equal to the discharge rate, thus gypsum and hydroxide precipitation had not resulted in complete clogging of the lake bedrocks. (C) 2010 Elsevier Ltd. All rights reserved.</t>
  </si>
  <si>
    <t>10.1016/j.apgeochem.2010.04.015</t>
  </si>
  <si>
    <t>Pettit, NE; Latterell, JJ; Naiman, RJ</t>
  </si>
  <si>
    <t>Pettit, Neil E.; Latterell, Joshua J.; Naiman, Robert J.</t>
  </si>
  <si>
    <t>Formation, distribution and ecological consequences of flood-related wood debris piles in a bedrock confined river in semi-arid South Africa</t>
  </si>
  <si>
    <t>RIVER RESEARCH AND APPLICATIONS</t>
  </si>
  <si>
    <t>large woody debris; riparian; Sabie River; succession; ecological responses; spatial pattern</t>
  </si>
  <si>
    <t>QUEETS RIVER; SABIE RIVER; RIPARIAN VEGETATION; FLUVIAL PROCESSES; ISLAND FORMATION; DEPOSITED WOOD; NATIONAL-PARK; WASHINGTON; CHANNEL; STREAMS</t>
  </si>
  <si>
    <t>The Sabie River, located within the semi-arid savanna of South Africa, experienced a similar to 100-year return interval flood in 2000, providing a rare opportunity to quantify the resultant pattern and consequence of woody debris piles for riparian areas. Biophysical attributes of rivers in and and semi-arid regions differ strongly from those in mesic regions, but differences in the role and dynamics of woody debris remain largely unknown. Our primary goal was to determine the basic ecology and distribution of wood piles formed by a large infrequent flood in a bedrock-confined river. In particular, we sought to determine the mechanism of pile formation, their position, size, and structural attributes of piles as well as regeneration from resprouting and seedling recruitment within piles in different channel types. We observed relatively distinct patterns of distribution and mechanisms of formation in 421 piles and provide a description of the distribution, abundance and short-term fate of each pile type. Patterns of wood accumulation were largely controlled by characteristics of the trapping sites, particularly toppled trees that remain rooted in their growth location. In general, wood was primarily strewn against toppled, transported and standing trees, though several large piles formed on bedrock outcrops. Buried piles were also discovered upon excavation of depositional features (alluvial mounds). Resprouting of toppled trees with intact roots and living tissues was the dominant mode of vegetation reestablishment in the piles. We observed resprouting in 36% of piles surveyed. Resprouting piles were most common (48%) in the seasonally inundated portion of the macro-channel. Tree seedlings were recorded in 28% of the piles. The flood appeared to create heterogeneity in the establishment of new woody vegetation by forming distinct wood piles from the ruins of the previous riparian forest. Even though the input of wood to semi-arid rivers appears to be a fairly rare occurrence and wood piles are rapidly depleted by decay and fire, we expect their influence will be long-lived, preserved in the pattern of vegetation establishment and alluvial mounds within the macro-channel. Copyright (c) 2006 John Wiley &amp; Sons, Ltd.</t>
  </si>
  <si>
    <t>10.1002/rra.959</t>
  </si>
  <si>
    <t>Gabet, EJ; Reichman, OJ; Seabloom, EW</t>
  </si>
  <si>
    <t>The effects of bioturbation on soil processes and sediment transport</t>
  </si>
  <si>
    <t>ANNUAL REVIEW OF EARTH AND PLANETARY SCIENCES</t>
  </si>
  <si>
    <t>soil production; tree throw; geomorphology; burrowing; landscape evolution</t>
  </si>
  <si>
    <t>POCKET GOPHERS GEOMYIDAE; COLORADO FRONT RANGE; THOMOMYS-BOTTAE; MOUNTAIN BEAVER; COSMOGENIC NUCLIDES; ROOT DISTRIBUTIONS; MIMA MOUNDFIELD; HILLSLOPE ANGLE; TREES; FOREST</t>
  </si>
  <si>
    <t>Plants and animals exploit the soil for food and shelter and, in the process, affect it in many different ways. For example, uprooted trees may break up bedrock, transport soil downslope, increase the heterogeneity of soil respiration rates, and inhibit soil horizonation. In this contribution, we review previously published papers that provide insights into the process of bioturbation. We focus particularly on studies that allow us to place bioturbation within a quantitative framework that links the form of hillslopes with the processes of sediment transport and soil production. Using geometrical relationships and data from others' work, we derive simple sediment flux equations for tree throw and root growth and decay.</t>
  </si>
  <si>
    <t>10.1146/annurev.earth.31.100901.141314</t>
  </si>
  <si>
    <t>Angeles, G; Alvarez-Jiménez, M; Anthelme, F; Barois, I; Carrillo, JLC; Cruz-Maldonado, N; Decaens, T; de los Santos-Bailón, M; Fourtier, S; García-Gutiérrez, E; García-Segura, D; Gómez-Aguilar, R; Gómez-Anaya, A; Hernández, E; Hernández-Cáceres, D; Jiménez, L; Marín-Castro, BE; Merino-Martín, L; Morales-Martínez, MA; Monfil-León, EU; Palestina, RA; Pimentel-Reyes, C; Reyes, RQ; Reverchon, F; Rey, H; Roumet, C; Siebe-Grabach, CD; Sieron, K; Reyes, VV; Weemstra, M; Stokes, A</t>
  </si>
  <si>
    <t>Angeles, Guillermo; Alvarez-Jimenez, Marycruz; Anthelme, Fabien; Barois, Isabelle; Chaparro Carrillo, Jose Luis; Cruz-Maldonado, Nereyda; Decaens, Thibaud; de los Santos-Bailon, Martin; Fourtier, Stephane; Garcia-Gutierrez, Emmanuel; Garcia-Segura, David; Gomez-Aguilar, Rodrigo; Gomez-Anaya, Antonio; Hernandez, Eduardo; Hernandez-Caceres, Daniel; Jimenez, Leonor; Marin-Castro, Beatriz E.; Merino-Martin, Luis; Morales-Martinez, Marco A.; Monfil-Leon, Edwin U.; Palestina, Rene A.; Pimentel-Reyes, Carlos; Quiroz Reyes, Ricardo; Reverchon, Frederique; Rey, Herve; Roumet, Catherine; Siebe-Grabach, Christina D.; Sieron, Katrin; Vazques Reyes, Victor; Weemstra, Monique; Stokes, Alexia</t>
  </si>
  <si>
    <t>Drivers of soil biophysical processes along an elevational gradient at Pico de Orizaba volcano, Mexico</t>
  </si>
  <si>
    <t>CABI AGRICULTURE &amp; BIOSCIENCE</t>
  </si>
  <si>
    <t>Article; Data Paper</t>
  </si>
  <si>
    <t>Elevational gradient; Bulk soil and rhizosphere microbial communities; Carbon storage; High mountain ecosystem; Soil biodiversity; Soil hydrophysical properties; Soil macro and meso-fauna; Soil structure and soil moisture monitoring</t>
  </si>
  <si>
    <t>Elevational gradients are characterized by major shifts in environmental conditions, reflected through changes in climatic and soil variables. These shifts strongly impact the composition, community structure and specific functional traits of vegetation. Vegetation, in turn, influences soil properties through litter input, root growth and the release of root exudates, thereby influencing soil microbial and faunal communities. Here, we report and briefly describe data of soil and underlying bedrock physical and chemical properties, climatic variables, plant community composition and species abundance, soil microbial diversity and macro and mesofaunal abundance and diversity. Data are provided for 6 elevations (3400-4600 m) ranging from pine forest to alpine prairie. We focused on soil biophysical properties beneath several keystone or community-structuring plant species with different growth forms: (1) tree (Pinus hartwegii Lindl.); shrub (Oxylobus arbutifolius (Kunth) A. Gray and Chionolaena lavandulifolia (Kunth ex Kunth) Benth. &amp; Hook.f. ex B.D.Jacks.); and (3) herb (Lupinus montanus Kunth and Senecio roseus Sch.Bip.). These data are useful for understanding how shifts in abiotic conditions and vegetation communities along an elevational gradient affect soil ecosystem services such as water infiltration, soil aggregation and carbon (C) storage, and modify soil biodiversity. The collected data also provide useful information to understand how alpine vegetation, soil macro- and meso-fauna, and soil bacterial communities may shift under a climate change scenario.</t>
  </si>
  <si>
    <t>10.1186/s43170-023-00146-6</t>
  </si>
  <si>
    <t>Stinchcomb, GE; Kim, H; Hasenmueller, EA; Sullivan, PL; Sak, PB; Brantley, SL</t>
  </si>
  <si>
    <t>Stinchcomb, Gary E.; Kim, Hyojin; Hasenmueller, Elizabeth A.; Sullivan, Pamela L.; Sak, Peter B.; Brantley, Susan L.</t>
  </si>
  <si>
    <t>RELATING SOIL GAS TO WEATHERING USING ROCK AND REGOLITH GEOCHEMISTRY</t>
  </si>
  <si>
    <t>soil; regolith; weathering-induced fracturing; O-2; CO2; oxidation</t>
  </si>
  <si>
    <t>STABLE-ISOTOPIC COMPOSITION; CARBON-DIOXIDE; CO2; POROSITY; MODEL; DEEP; O-2; DISSOLUTION; DIFFUSION; DIABASE</t>
  </si>
  <si>
    <t>Weathering-induced fracturing (WIF) has been posited to be a mechanism that develops secondary porosity when mineral reaction fronts separate over depth intervals in regolith, and, in particular, when oxidation (which can promote porosity development through volume expansion) occurs deeper than dissolution (which grows porosity through material removal). If this is true, then the protolith's capacity to reduce O-2 [for example, the Fe(II) content] and O-2 availability should affect WIF. This study explores the hypothesis that if the ratio of pO(2) to pCO(2), in soil water, R'((aq)), is greater than the ratio of the capacity of the protolith to consume O-2 and CO2, R-0, then WIF is more likely to occur, and regolith will become thicker. We evaluated this hypothesis by measuring the bulk geochemistry of regolith and rock and monitoring soil gas at three sites, encompassing a wide range of FeO concentrations and regolith thickness: a Pennsylvania (PA) diabase (10.15%; 3.8 m), a Virginia (VA) diabase (10.49%; 1.4 m), and a VA granite (1.45%; 20 m). We inferred soil water O-2 concentrations from calculated equilibrium with the measured soil gas pO(2). We observed WIF in the VA granite and PA diabase where R'((aq)) &gt; R-0, while at the site that lacked WIF - the VA diabase - R'((aq)) &lt; R-0, particularly during the wet season. In the VA diabase, the presence of swelling clays (smectite) limits the ability of the oxidant (O-2) to diffuse deeper into the weathering profile during the wet season and microbially accelerated iron oxidation rapidly consumes O-2, limiting O-2 availability for WIF. Smectite has little to no observable effect on O-2 consumption in the PA diabase because the PA diabase is more fractured. A compilation of dissolved soil gas oxidation ratios, the stoichiometric ratio of O-2 consumed to CO2 produced, shows that for unsaturated conditions, the mean is -1.45 +/- 0.88, which is consistent with aerobic root and microbial respiration and the oxidation of organic matter. For near-saturated conditions, the mean oxidation ratio of the compilation is -3.46 +/- 1.79, which is consistent with Fe redox and microbial metabolism under reducing conditions. The consistency between the VA and PA data presented here and the compilation suggests that soil water surplus drives coupled Fe-redox reactions that may act as a negative feedback, limiting O-2 supply and WIF under wetter soil moisture conditions. We defined Rz, the ratio of O-2 consumption to CO2 consumption during weathering for each depth interval, z. For all profiles, R'((aq))&gt; Rz near the surface but R'((aq)) approaches Rz in the saprolite. We suggest that R'((aq)) &gt; Rz in the soil reflects consumption of O-2 and production of CO2 due to biotic processes whereas R'(aq) approaching Rz suggests that low fluxes at depth are at least partly dictated by rock and regolith composition, notably tortuosity of pores. In the VA diabase, we observed R'((aq)) &lt; Rz occasionally during the wet season in the lowermost soil and saprolite. Thus, at times the O-2 availability may be less than the O-2 consumption at that depth, consistent with Fe(II) loss and a lack of WIF. Mass-balance calculations show Fe loss in the VA diabase. The influence of rock composition on aqueous O-2/CO2 concentrations in saprolite is consistent with the hypothesis that the protolith's capacity to consume O-2 and CO2 has some effect on oxidation and acid consumption deep in the weathering profile.</t>
  </si>
  <si>
    <t>10.2475/07.2018.01</t>
  </si>
  <si>
    <t>Gomes, GJC; Vrugt, JA; Vargas, EA</t>
  </si>
  <si>
    <t>Gomes, Guilherme J. C.; Vrugt, Jasper A.; Vargas, Euripedes A., Jr.</t>
  </si>
  <si>
    <t>Toward improved prediction of the bedrock depth underneath hillslopes: Bayesian inference of the bottom-up control hypothesis using high-resolution topographic data</t>
  </si>
  <si>
    <t>MONTE-CARLO-SIMULATION; ELECTRICAL-RESISTIVITY TOMOGRAPHY; RIO-DE-JANEIRO; SOIL DEPTH; TERRAIN ATTRIBUTES; SUBSURFACE STORMFLOW; SPATIAL-DISTRIBUTION; THRESHOLD RELATIONS; MODEL; THICKNESS</t>
  </si>
  <si>
    <t>The depth to bedrock controls a myriad of processes by influencing subsurface flow paths, erosion rates, soil moisture, and water uptake by plant roots. As hillslope interiors are very difficult and costly to illuminate and access, the topography of the bedrock surface is largely unknown. This essay is concerned with the prediction of spatial patterns in the depth to bedrock (DTB) using high-resolution topographic data, numerical modeling, and Bayesian analysis. Our DTB model builds on the bottom-up control on fresh-bedrock topography hypothesis of Rempe and Dietrich (2014) and includes a mass movement and bedrock-valley morphology term to extent the usefulness and general applicability of the model. We reconcile the DTB model with field observations using Bayesian analysis with the DREAM algorithm. We investigate explicitly the benefits of using spatially distributed parameter values to account implicitly, and in a relatively simple way, for rock mass heterogeneities that are very difficult, if not impossible, to characterize adequately in the field. We illustrate our method using an artificial data set of bedrock depth observations and then evaluate our DTB model with real-world data collected at the Papagaio river basin in Rio de Janeiro, Brazil. Our results demonstrate that the DTB model predicts accurately the observed bedrock depth data. The posterior mean DTB simulation is shown to be in good agreement with the measured data. The posterior prediction uncertainty of the DTB model can be propagated forward through hydromechanical models to derive probabilistic estimates of factors of safety.</t>
  </si>
  <si>
    <t>10.1002/2015WR018147</t>
  </si>
  <si>
    <t>Silhán, K</t>
  </si>
  <si>
    <t>Silhan, Karel</t>
  </si>
  <si>
    <t>Can tree tilting indicate mechanisms of slope movement?</t>
  </si>
  <si>
    <t>ENGINEERING GEOLOGY</t>
  </si>
  <si>
    <t>Dendrometry; Stem tilting; Landslide; Creep</t>
  </si>
  <si>
    <t>MEDIUM-HIGH MOUNTAINS; DIGITAL PHOTOGRAMMETRY; MULTIPLE COMPARISONS; NORTHERN APENNINES; MASS MOVEMENT; DEBRIS FLOWS; LANDSLIDE; ROCKFALL; RESISTANCE; FREQUENCY</t>
  </si>
  <si>
    <t>Slope movements are a common natural hazard. That is why considerable funds are spent annually to limit their effects or to research their prevention. This study evaluates dendrometric approaches as a fast and low-cost alternative to classical methods of slope movement mechanism analysis. A total of 1688 trees growing on the Mazak landslide in the Moravskoslezske Beskydy Mts. and 100 reference trees growing out of the landslide area were analysed. The Mazak landslide is approximately 400 m in length and presents varied morphological features (scarps, rotated blocks, scree slopes, shallow landslide areas, etc.). The slope and direction of stem inclination was recorded for each tree. The results were categorized into four distinct landforms (scarp with outcrops of bedrock, scree slope, front of partial landslide block, plateau of partial landslide block) and were then compared with parameters for the reference trees. The general model of tree tilting for the landslide area was verified and partially confirmed. Trees growing on the plateau of rotated blocks are predominantly oriented upslope; trees growing on scree slopes of shallow movement and creep are predominantly oriented downslope. Trees growing on rocky scars do not differ significantly from the reference trees. Trees growing from fronts of rotated blocks are oriented both upslope and downslope. From these results, several recommendations regarding dendrometric evidence of slope movement mechanisms are presented: (i) all trees growing on the landslide are to be analysed; (ii) old trees maintain stem tilt intensities and directions for long periods, but young trees are more sensitive to ground movements; (iii) tree root depth influences root sensitivity to movements of various depths; (iv) the general shape of a stem can denote specific mechanisms of slope movement and (v) comparisons with reference trees should always be conducted to exclude potential non-geomorphic effects on tree stem tilt. (C) 2015 Elsevier B.V. All rights reserved.</t>
  </si>
  <si>
    <t>10.1016/j.enggeo.2015.11.005</t>
  </si>
  <si>
    <t>Karam, SL; Weisberg, PJ; Scheller, RM; Johnson, DW; Miller, WW</t>
  </si>
  <si>
    <t>Karam, Sarah L.; Weisberg, Peter J.; Scheller, Robert M.; Johnson, Dale W.; Miller, W. Wally</t>
  </si>
  <si>
    <t>Development and evaluation of a nutrient cycling extension for the LANDIS-II landscape simulation model</t>
  </si>
  <si>
    <t>ECOLOGICAL MODELLING</t>
  </si>
  <si>
    <t>Succession; Fire regime; Forest restoration; Soil nitrogen; LANDIS; Nutrient cycling</t>
  </si>
  <si>
    <t>COARSE WOODY DEBRIS; ORGANIC-MATTER; SOIL C; TEMPERATURE SENSITIVITY; PHOSPHORUS DYNAMICS; SPATIALLY EXPLICIT; FOREST ECOSYSTEMS; FIRE DISTURBANCE; LITTER QUALITY; CARBON</t>
  </si>
  <si>
    <t>Long-term nutrient cycling dynamics are the result of interactions between forest succession, disturbance, nutrient cycling, and other forest processes. We developed NuCycling-Succession, a simple nutrient cycling and succession extension for the LANDIS-II landscape model of forest dynamics, to examine the interactions between these forest processes in order to develop more realistic predictions of forest response to management practices and global change. NuCycling-Succession models carbon, nitrogen, and phosphorus nutrient fluxes and masses associated with the living biomass, dead biomass, soil organic matter, soil mineral N and P, charcoal, and bedrock nutrient pools. It includes direct effects of disturbance events on nutrient cycling as well as indirect effects mediated through changes in forest composition and structure. NuCycling-Succession represents the continuum of decomposition and associated changes in chemistry using annual cohorts of leaf and fine root litter. This formulation includes the interaction of decomposition dynamics with disturbances that affect the forest floor, such as fire. Evaluation of model results relative to field data and results reported in the literature indicate the model adequately represents nutrient pools and fluxes. We present a case study of the effects of changing fire and biomass harvesting regimes on nutrient cycling in the Lake Tahoe Basin. Model results suggest that fire exclusion has resulted in substantially increased mass of nutrient pools. The NuCycling-Succession extension provides a useful simulation framework for exploring how global change factors (climate change, altered disturbance regimes) may influence nutrient cycling processes and nutrient budgets in forested ecosystems. (C) 2012 Elsevier B.V. All rights reserved.</t>
  </si>
  <si>
    <t>10.1016/j.ecolmodel.2012.10.016</t>
  </si>
  <si>
    <t>Ding, YL; Nie, YP; Chen, HS; Wang, KL; Querejeta, JI</t>
  </si>
  <si>
    <t>Ding, Yali; Nie, Yunpeng; Chen, Hongsong; Wang, Kelin; Querejeta, Jose, I</t>
  </si>
  <si>
    <t>Water uptake depth is coordinated with leaf water potential, water-use efficiency and drought vulnerability in karst vegetation</t>
  </si>
  <si>
    <t>drought; iso; anisohydricity continuum; Karst ecosystems; plant functional trait coordination; plant water‐ use strategies; stable isotopes; water uptake depth</t>
  </si>
  <si>
    <t>SOIL-WATER; EXTREME DROUGHT; HYDRAULIC TRAITS; SEASONAL-VARIATIONS; STOMATAL REGULATION; DOLOMITE OUTCROPS; ROOTING DEPTHS; USE STRATEGIES; WOODY-PLANTS; SHALLOW SOIL</t>
  </si>
  <si>
    <t>Root access to bedrock water storage or groundwater is an important trait allowing plant survival in seasonally dry environments. However, the degree of coordination between water uptake depth, leaf-level water-use efficiency (WUEi) and water potential in drought-prone plant communities is not well understood. We conducted a 135-d rainfall exclusion experiment in a subtropical karst ecosystem with thin skeletal soils to evaluate the responses of 11 co-occurring woody species of contrasting life forms and leaf habits to a severe drought during the wet growing season. Marked differences in xylem water isotopic composition during drought revealed distinct ecohydrological niche separation among species. The contrasting behaviour of leaf water potential in coexisting species during drought was largely explained by differences in root access to deeper, temporally stable water sources. Smaller-diameter species with shallower water uptake, more negative water potentials and lower WUEi showed extensive drought-induced canopy defoliation and/or mortality. By contrast, larger-diameter species with deeper water uptake, higher leaf-level WUEi and more isohydric behaviour survived drought with only moderate canopy defoliation. Severe water limitation imposes strong environmental filtering and/or selective pressures resulting in tight coordination between tree diameter, water uptake depth, iso/anisohydric behaviour, WUEi and drought vulnerability in karst plant communities.</t>
  </si>
  <si>
    <t>10.1111/nph.16971</t>
  </si>
  <si>
    <t>Ma, XY; Chen, HS; Nie, YP</t>
  </si>
  <si>
    <t>Ma, Xingyu; Chen, Hongsong; Nie, Yunpeng</t>
  </si>
  <si>
    <t>Common Species Maintain a Large Root Radial Extent and a Stable Resource Use Status in Soil-Limited Environments: A Case Study in Subtropical China</t>
  </si>
  <si>
    <t>southwest China; common species; shallow rocky soil; rooting characteristics; plant adaptation; karst ecosystems</t>
  </si>
  <si>
    <t>WEATHERED GRANITIC BEDROCK; BELOW-GROUND TRAITS; SPATIAL-DISTRIBUTION; SHALLOW-SOIL; INTERSPECIFIC VARIATION; DOLOMITE OUTCROPS; WATER RELATIONS; KARST REGION; TREE SIZE; PLANTS</t>
  </si>
  <si>
    <t>Coarse root systems provide a framework for water and nutrient absorption from the soil and play an important role in plant survival in harsh environments. However, the adaptions of plant roots in soil-limited environments with low water storage capacity and nutrient content needs to be better understood. The adaptation strategies of two common plant species (a deciduous treePlatycarya longipesand an evergreen shrubTirpitzia ovoidea) from two contrasting habitats (a shallow rocky soil and a nearby deep soil) in a karst region of subtropical China were compared and analyzed. Foliar nutrient concentrations, stoichiometry, stable carbon, and oxygen isotopes were used to determine plant nutrient and water use status across these two habitats. Six indexes, including maximum root depth, maximum root radial extent, number of major roots and secondary roots, and tapering rate and curvature, were all investigated to characterize coarse root systems. Results show that both species exhibited similar nutrient and water use status in the two habitats that had contrasting water holding capacity and available nutrient content. On the other hand, although maximum root depths of the individual plants were not deeper than 33 cm, maximum radial extents were much larger when compared to rooting depths. Specifically, the ratio of radial extent to depth in the soil-limited habitat was approximately 6 and 1.5 times higher than that in the deep-soil habitat for the tree and shrub, respectively. Additionally, especially for the tree, a larger root radial extent was further accompanied by lower root tapering rate and bending levels. Our results provided evidence that plants growing in soil-limited environments maintain a stable resource use status along with large radially extended coarse root systems in humid karst regions like southwest China.</t>
  </si>
  <si>
    <t>10.3389/fpls.2020.01260</t>
  </si>
  <si>
    <t>Wu, Z; Behzad, HM; He, QF; Wu, C; Bai, Y; Jiang, YJ</t>
  </si>
  <si>
    <t>Wu, Ze; Behzad, Hamid M.; He, Qiufang; Wu, Chao; Bai, Ying; Jiang, Yongjun</t>
  </si>
  <si>
    <t>Seasonal transpiration dynamics of evergreen Ligustrum lucidum linked with water source and water-use strategy in a limestone karst area, southwest China</t>
  </si>
  <si>
    <t>Seasonal transpiration; Sap flow; Stable isotopes; WUEi; Deep water; Limestone karst area</t>
  </si>
  <si>
    <t>CARBON-ISOTOPE DISCRIMINATION; HEAT PULSE METHOD; SAP-FLOW; USE EFFICIENCY; STOMATAL CONDUCTANCE; STABLE-ISOTOPES; FUNCTIONAL DIFFERENCES; DOLOMITE OUTCROPS; EDWARDS PLATEAU; SOIL-MOISTURE</t>
  </si>
  <si>
    <t>Transpiration dynamics of karst ecosystems are not conditioned only by the shallow-soil water status, mainly because of the presence of deep-water source pools formed within the underlying bedrock if trees can develop their deep roots to the pools. However, the strength of these relationships and how as well as why they can vary from an area to another and from season to season are poorly understood, due primarily to high heterogeneity of karst ecosystems. Therefore, the present study was conducted during 2018-2019 rainy and dry seasons in a subtropical (limestone) karst area on southwest China to explore the functional responses to reduced water availability of evergreen Ligustrum lucidum (Chinese glossy privet) growing on the shallow soils. Seasonal variations in the transpiration, water-use patterns, and water sources were investigated for Ligustrum lucidum through high-resolution monitoring of the micrometeorology, sap flow, and soil moisture data, in combination with the carbon stable isotope composition of the tree leaves, as well as oxygen and hydrogen stable isotope composition of the tree stem, soil, and deep water. Our findings showed that high transpiration rates of Ligustrum lucidum were mainly associated with the soil moisture during rainy seasons (87% in total) but the low rates were associated primarily with the deep-water sources during dry seasons (13% in total). During the rainy season, when plenty of water was available to the plant, Ligustrum lucidum tended to obtain water inexpensively through the soil layers (on average, 59%) and consumed it profligately through reduction of its water use efficiency (WUEi) (mean WUEi rainy-season = 82.6 mu mol/mol). In contrast, during the dry season, when limited water was available to the plant resulting from the significant reduction in rainfall, Ligustrum lucidum had to obtain the water expensively (albeit at a small amount) through deep-water source pools (on average, 62%), and consumed it conservatively through increasing its WUEi (mean WUEi (rainy-season) = 108.6 mu mol/mol). Our findings can provide the insights into temporal transpiration dynamics as well as the strategies and mechanisms adopted by the plants to counteract the seasonal drought stress associated with the shallow soils in karst ecosystems.</t>
  </si>
  <si>
    <t>10.1016/j.jhydrol.2021.126199</t>
  </si>
  <si>
    <t>Cooper, MP; Covington, MD</t>
  </si>
  <si>
    <t>Cooper, Max P.; Covington, Matthew D.</t>
  </si>
  <si>
    <t>Modeling cave cross-section evolution including sediment transport and paragenesis</t>
  </si>
  <si>
    <t>caves; karst; speleogenesis; paragenesis</t>
  </si>
  <si>
    <t>RIVER INCISION; COSMOGENIC AL-26; MASS-TRANSFER; CALCITE DISSOLUTION; SURFACE-ROUGHNESS; ALLUVIAL COVER; BED-LOAD; BEDROCK; FLOW; EROSION</t>
  </si>
  <si>
    <t>Deposits within caves are often used to interpret past landscape evolution and climate conditions. However, cave passage shapes also preserve information about past conditions. Despite the usefulness of passage shape, no previous models simulate cave cross-section evolution in a realistic manner. Here we develop a model for evolving cave passage cross-sections using a shear stress estimation algorithm and a shear stress erosion rule. Our model qualitatively duplicates observed cave passage shapes so long as erosion rates vary with shear stress, as in the case of transport limited dissolution or mechanical erosion. This result provides further evidence that erosion rates within caves are not typically limited by surface reaction rates, even though current speleogenesis models predict surface-rate limitation under most turbulent flow conditions. By adding sediment transport and alluviation to the model we successfully simulate paragenetic channels. Simulations duplicate the hypothesized dynamics of paragenesis, whereby: 1) the cross-section of a phreatic passage grows until shear stress is sufficiently reduced that alluviation occurs, 2) the floor of the passage becomes armored and erosion continues on the ceiling and walls, 3) negative feedback produces an equilibrium cross-sectional area such that shear stress is sufficient to transport incoming sediment. We derive an approximate scaling relationship that indicates that equilibrium paragenetic channel width scales with the square root of discharge, and weakly with the inverse of sediment supply. Simulations confirm this relationship and show that erosion mechanism, sediment size, and roughness are secondary controls. The inverse scaling of width with sediment supply in paragenetic channels contrasts with surface bedrock channels, which respond to larger sediment supplies by widening. Our model provides a first step in simulating cave cross-section evolution and points to the need for a better understanding of the dominant erosion mechanisms in soluble bedrock channels. (c) 2020 John Wiley &amp; Sons, Ltd.</t>
  </si>
  <si>
    <t>10.1002/esp.4915</t>
  </si>
  <si>
    <t>dos Santos, JCB; Le Pera, E; de Souza, VS; Corrêa, MM; de Azevedo, AC</t>
  </si>
  <si>
    <t>Barros dos Santos, Jean Cheyson; Le Pera, Emilia; de Souza Junior, Valdomiro Severino; Correa, Marcelo Metri; de Azevedo, Antonio Carlos</t>
  </si>
  <si>
    <t>Gneiss saprolite weathering and soil genesis along an east-west regolith sequence (NE Brazil)</t>
  </si>
  <si>
    <t>Weathering indexes; Soil mineralogy; Cambisol; Arenosol; Luvisol</t>
  </si>
  <si>
    <t>NORTH-CAROLINA PIEDMONT; MINERALOGICAL CHARACTERISTICS; HYDRAULIC CONDUCTIVITY; CHEMICAL-COMPOSITION; GRANITIC-ROCKS; DAMMA GLACIER; PUERTO-RICO; TRANSFORMATIONS; PROFILES; VIRGINIA</t>
  </si>
  <si>
    <t>The pressure to increase biomass production worldwide has pushed the boundaries of agricultural lands towards fragile soils. This process is particularly intense in Pernambuco State, NE Brazil. Pernambuco features a moisture gradient, with soils developed from similar gneisses. Resistant structures within the rock influenced the internal movement and distribution of water, consequently influencing regolith genesis. This paper presents the mineralogical characteristics of three regolith profiles with shallow soils (here assumed to be soils in which the top of the Cr horizon is at a depth of 1.5 m or less) along a transect at 8 degrees S and discusses their weathering and pedogenetic processes. Samples were investigated via optical microscopy and scanning electron microscopy (SEM), Xray diffraction (XRD) and total chemical analysis by inductively coupled plasma - atomic emission spectrometry (ICP-AES). The presence of weathering-resistant quartz veins and planes in the rock structure played a central role in controlling the water dynamics and the advancement of the weathering front. Therefore, desilication was dominantly controlled by the pore network. Hence, the weathering indexes did not differ appreciably among the climatic zones, and both 1:1- and 2:1-type clays were found in all profiles, although the amount of clay minerals that formed and the degree of dissolution of the primary minerals varied among the climate types. From an agricultural perspective, the thinness of these soil profiles and the presence of leucocratic layers are the main drawbacks of the regoliths, whereas the capacity to supply plant nutrients via primary mineral dissolution near the root zone can be an advantage. (C) 2016 Elsevier B.V. All rights reserved.</t>
  </si>
  <si>
    <t>10.1016/j.catena.2016.11.031</t>
  </si>
  <si>
    <t>Kukowski, KR; Schwinning, S; Schwartz, BF</t>
  </si>
  <si>
    <t>Kukowski, Kelly R.; Schwinning, Susanne; Schwartz, Benjamin F.</t>
  </si>
  <si>
    <t>Hydraulic responses to extreme drought conditions in three co-dominant tree species in shallow soil over bedrock</t>
  </si>
  <si>
    <t>Edwards Plateau; Hydraulic conductivity; Karst; Stable isotopes; Tree mortality; Wood density</t>
  </si>
  <si>
    <t>XYLEM CAVITATION; EDWARDS PLATEAU; WATER-USE; ROOTING DEPTH; TROPICAL TREE; PLANT; MECHANISMS; MORTALITY; VEGETATION; CARBON</t>
  </si>
  <si>
    <t>An important component of the hydrological niche involves the partitioning of water sources, but in landscapes characterized by shallow soils over fractured bedrock, root growth is highly constrained. We conducted a study to determine how physical constraints in the root zone affected the water use of three tree species that commonly coexist on the Edwards Plateau of central Texas; cedar elm (Ulmus crassifolia), live oak (Quercus fusiformis), and Ashe juniper (Juniperus ashei). The year of the study was unusually dry; minimum predawn water potentials measured in August were -8 MPa in juniper, less than -8 MPa in elm, and -5 MPa in oak. All year long, species used nearly identical water sources, based on stable isotope analysis of stem water. Sap flow velocities began to decline simultaneously in May, but the rate of decline was fastest for oak and slowest for juniper. Thus, species partitioned water by time when they could not partition water by source. Juniper lost 15-30 % of its stem hydraulic conductivity, while percent loss for oak was 70-75 %, and 90 % for elm. There was no tree mortality in the year of the study, but 2 years later, after an even more severe drought in 2011, we recorded 34, 14, 6, and 1 % mortality among oak, elm, juniper, and Texas persimmon (Diospyros texana), respectively. Among the study species, mortality rates ranked in the same order as the rate of sap flow decline in 2009. Among the angiosperms, mortality rates correlated with wood density, lending further support to the hypothesis that species with more cavitation-resistant xylem are more susceptible to catastrophic hydraulic failure under acute drought.</t>
  </si>
  <si>
    <t>10.1007/s00442-012-2466-x</t>
  </si>
  <si>
    <t>Kim, JG; Lee, GH; Lee, JS; Chon, CM; Kim, TH; Ha, K</t>
  </si>
  <si>
    <t>Infiltration pattern in a regolith-fractured bedrock profile: field observation of a dye stain pattern</t>
  </si>
  <si>
    <t>Brilliant Blue dye; layer interface; macropore flow; manganese and iron oxides; saturated interflow</t>
  </si>
  <si>
    <t>MACROPORE CHARACTERISTICS; SOLUTE MOVEMENT; VADOSE ZONE; WATER-FLOW; SOIL; MECHANISMS; ADSORPTION; TRACER; OXIDES</t>
  </si>
  <si>
    <t>We examined the infiltration pattern of water in a regolith-bedrock profile consisting of two overburdens (OB I and OB2), a buried rice paddy soil (PS), two texturally distinctive weathered materials (WM1 and WM2) and a fractured sedimentary rock (BR), using a Brilliant Blue FCF dye tracer. A black-coloured coating in conducting fractures in WM1, WM2 and BR was analysed by X-ray diffraction and scanning electron microscopy. The dye tracer penetrated to greater than 2 m depth in the profile. The macropore flow and saturated interflow were the major infiltration patterns in the profile. Macropore flow and saturated interflow were observed along fractures in WM1, WM2 and BR and at the dipping interfaces of PS-WM1, PS-WM2 and PS-BR respectively. Heterogeneous matrix flow occurred in upper overburden (OB1) and PS. Compared with OB1, the coarser textured OB2 acted as a physical barrier for vertical flow of water. The PS with low bulk density and many fine roots was another major conducting route of water in the profile. Manganese oxide and iron oxide were positively identified in the black coating material and had low crystallinity and high surface area, indicating their high reactivity with conducting contaminants. Copyright (c) 2006 John Wiley &amp; Sons, Ltd.</t>
  </si>
  <si>
    <t>10.1002/hyp.5877</t>
  </si>
  <si>
    <t>de Wit, M; Furnes, H; MacLennan, S; Doucouré, M; Schoene, B; Weckmann, U; Martinez, U; Bowring, S</t>
  </si>
  <si>
    <t>de Wit, Maarten; Furnes, Harald; MacLennan, Scott; Doucoure, Moctar; Schoene, Blair; Weckmann, Ute; Martinez, Uma; Bowring, Sam</t>
  </si>
  <si>
    <t>Paleoarchean bedrock lithologies across the Makhonjwa Mountains of South Africa and Swaziland linked to geochemical, magnetic and tectonic data reveal early plate tectonic genes flanking subduction margins</t>
  </si>
  <si>
    <t>GEOSCIENCE FRONTIERS</t>
  </si>
  <si>
    <t>Paleoarchean; Barberton Greenstone Belt; Onverwacht Suite; Geologic bedrock and structural maps; Geochemistry and geophysics; Plate tectonics</t>
  </si>
  <si>
    <t>BARBERTON GREENSTONE-BELT; ISUA SUPRACRUSTAL BELT; ANCIENT GNEISS COMPLEX; TRONDHJEMITE-GRANODIORITE TTG; ARCHEAN GOLD MINERALIZATION; POLAR WANDER PATH; 3.5 BILLION YEARS; ARC-BASIN SYSTEM; KAAPVAAL CRATON; VOLCANIC-ROCKS</t>
  </si>
  <si>
    <t>The Makhonjwa Mountains, traditionally referred to as the Barberton Greenstone Belt, retain an iconic Paleoarchean archive against which numerical models of early earth geodynamics can be tested. We present new geologic and structural maps, geochemical plots, geo- and thermo-chronology, and geophysical data from seven silicic, mafic to ultramafic complexes separated by major shear systems across the southern Makhonjwa Mountains. All reveal signs of modern oceanic back-arc crust and subduction-related processes. We compare the rates of processes determined from this data and balance these against plate tectonic and plume related models. Robust rates of both horizontal and vertical tectonic processes derived from the Makhonjwa Mountain complexes are similar, well within an order of magnitude, to those encountered across modern oceanic and orogenic terrains flanking Western Pacific-like subduction zones. We conclude that plate tectonics and linked plate-boundary processes were well established by 3.2-3.6 Ga. Our work provides new constraints for modellers with rates of a 'basket' of processes against which to test Paleoarchean geodynamic models over a time period close to the length of the Phanerozoic. (C) 2018, China University of Geosciences (Beijing) and Peking University. Production and hosting by Elsevier B.V.</t>
  </si>
  <si>
    <t>10.1016/j.gsf.2017.10.005</t>
  </si>
  <si>
    <t>Del Tredici, P; Orwig, DA</t>
  </si>
  <si>
    <t>Del Tredici, Peter; Orwig, David A.</t>
  </si>
  <si>
    <t>LAYERING AND REJUVENATION IN TSUGA CANADENSIS (PINACEAE) ON WACHUSETT MOUNTAIN, MASSACHUSETTS</t>
  </si>
  <si>
    <t>RHODORA</t>
  </si>
  <si>
    <t>branch layering; clonal growth; eastern hemlock; physiological rejuvenation; Tsuga canadensis; Wachusett Mountain</t>
  </si>
  <si>
    <t>GENETIC-VARIATION; CLONAL GROWTH; WOODY-PLANTS; SPRUCE; DYNAMICS; REPRODUCTION; HISTORY; TREES; POPULATION; LONGEVITY</t>
  </si>
  <si>
    <t>The phenomenon of layering in trees involves the production of adventitious roots by low-growing lateral branches and their subsequent reorientation from horizontal to vertical. This study provides the first documentation of layering in any natural populations of eastern hemlock, Tsuga canadensis. Twelve layered hemlock clumps, consisting of 5 to 20 layered branch stems originating from a parent tree, were observed on the upper slopes of Wachusett Mountain in central Massachusetts. Layered hemlocks ranged from 7 to 17 m tall, and several layered branches produced second-generation layers. Harsh growing conditions, slow hemlock growth, and the open habitat associated with small-statured hardwood species and exposed bedrock allowed the hemlocks to retain their lower branches for extended periods of time. Fallen limbs and debris associated with past disturbances pinned these branches to the ground and likely set the stage for layering. The production of physiologically rejuvenated hemlock ramets through the layering process serves to extend the life-span of hemlock genets, expand their spatial dominance of the area, and promote their persistence under stressful growing conditions.</t>
  </si>
  <si>
    <t>10.3119/16-12</t>
  </si>
  <si>
    <t>Murton, JB; Goslar, T; Edwards, ME; Bateman, MD; Danilov, PP; Savvinov, GN; Gubin, SV; Ghaleb, B; Haile, J; Kanevskiy, M; Lozhkin, AV; Lupachev, AV; Murton, DK; Shur, Y; Tikhonov, A; Vasil'chuk, AC; Vasil'chuk, YK; Wolfe, SA</t>
  </si>
  <si>
    <t>Murton, Julian B.; Goslar, Tomasz; Edwards, Mary E.; Bateman, Mark D.; Danilov, Petr P.; Savvinov, Grigoriy N.; Gubin, Stanislav V.; Ghaleb, Bassam; Haile, James; Kanevskiy, Mikhail; Lozhkin, Anatoly V.; Lupachev, Alexei V.; Murton, Della K.; Shur, Yuri; Tikhonov, Alexei; Vasil'chuk, Alla C.; Vasil'chuk, Yurij K.; Wolfe, Stephen A.</t>
  </si>
  <si>
    <t>Palaeoenvironmental Interpretation of Yedoma Silt (Ice Complex) Deposition as Cold-Climate Loess, Duvanny Yar, Northeast Siberia</t>
  </si>
  <si>
    <t>PERMAFROST AND PERIGLACIAL PROCESSES</t>
  </si>
  <si>
    <t>aeolian; Beringia; cryostructures; depositional processes; ice wedges; Kolyma; loess; palaeosols; permafrost; pollen; radiocarbon dating; silt; sand; yedoma</t>
  </si>
  <si>
    <t>LATE QUATERNARY LOESS; LAST GLACIAL MAXIMUM; PLEISTOCENE MACKENZIE DELTA; GRAIN-SIZE DISTRIBUTION; TUKTOYAKTUK COASTLANDS; CHINESE LOESS; SOUTHERN LIMBOURG; YUKON-TERRITORY; RE DEPOSITION; CRYOSTRATIGRAPHIC OBSERVATIONS</t>
  </si>
  <si>
    <t>Uncertainty about the geological processes that deposited syngenetically frozen ice-rich silt (yedoma) across hundreds of thousands of square kilometres in central and northern Siberia fundamentally limits our understanding of the Pleistocene geology and palaeoecology of western Beringia, the sedimentary processes that led to sequestration of hundreds of Pg of carbon within permafrost and whether yedoma provides a globally significant record of ice-age atmospheric conditions or just regional floodplain activity. Here, we test the hypotheses of aeolian versus waterlain deposition of yedoma silt, elucidate the palaeoenvironmental conditions during deposition and develop a conceptual model of silt deposition to clarify understanding of yedoma formation in northern circumpolar regions during the Late Pleistocene. This is based on a field study in 2009 of the Russian stratotype of the 'Yedoma Suite', at Duvanny Yar, in the lower Kolyma River, northern Yakutia, supplemented by observations that we have collected there and at other sites in the Kolyma Lowland since the 1970s. We reconstruct a cold-climate loess region in northern Siberia that forms part of a vast Late Pleistocene permafrost zone extending from northwest Europe across northern Asia to northwest North America, and that was characterised by intense aeolian activity. Five litho-and cryostratigraphic units are identified in yedoma remnant 7E at Duvanny Yar, in ascending stratigraphic order: (1) massive silt, (2) peat, (3) stratified silt, (4) yedoma silt and (5) near-surface silt. The yedoma silt of unit 4 dominates the stratigraphy and is at least 34 m thick. It is characterised by horizontal to gently undulating subtle colour bands but typically lacks primary sedimentary stratification. Texturally, the yedoma silt has mean values of 65 +/- 7 per cent silt, 15 +/- 8 per cent sand and 21 +/- 4 per cent clay. Particle size distributions are bi- to polymodal, with a primary mode of about 41 mu m (coarse silt) and subsidiary modes are 0.3-0.7 mu m (very fine clay to fine clay), 3-5 mu m (coarse clay to very fine silt), 8-16 mu m (fine silt) and 150-350 mu m (fine sand to medium sand). Semidecomposed fine plant material is abundant and fine in-situ roots are pervasive. Syngenetic ice wedges, cryostructures and microcryostructures record syngenetic freezing of the silt. An age model for silt deposition is constructed from 47 pre-Holocene accelerator mass spectrometry (AMS) C-14 ages, mostly from in-situ roots and from three optically stimulated luminescence (OSL) ages of quartz sand grains. The C-14 ages indicate that silt deposition extends from 19 000 +/- 300 cal BP to 50 000 cal BP or beyond. The OSL ages range from 21.2 +/- 1.9 ka near the top of the yedoma to 48.6 +/- 2.9 ka near the bottom, broadly consistent with the C-14 age model. Most of the yedoma silt in unit 4 at Duvanny Yar constitutes cryopedolith (sediment that has experienced incipient pedogenesis along with syngenetic freezing). Mineralised and humified organic remains dispersed within cryopedolith indicate incipient soil formation, but distinct soil horizons are absent. Five buried palaeosols and palaeosol 'complexes' are identified within cryopedolith on the basis of sedimentary and geochemical properties. Magnetic susceptibility, organic content, elemental concentrations and ratios tend to deviate from average values of these parameters at five levels in unit 4. The cryopedolith-palaeosol sequence accreted incrementally upwards on a vegetated palaeo-land surface with a relief of at least several metres, preserving syngenetic ground ice in the aggrading permafrost. Pollen spectra dated to between about 17 000 and 25 000 C-14 BP characteristically have frequencies of 20-60 per cent tree/shrub pollen (mainly Betula and Pinus) and 20-60 per cent graminoids, predominantly Poaceae, plus forbs, whereas spectra dated to about 30 000-33 000 C-14 BP have lower values of woody taxa (about 10%) and are dominated by graminoids (mainly Poaceae), forbs (particularly Caryophyllaceae and Asteraceae) and Selaginella rupestris. The latter are more typical of Last Glacial Maximum (LGM) samples reported elsewhere in Siberia, and the unusually high arboreal pollen values in the LGM yedoma at Duvanny Yar are attributed to long-distance transport of pollen. Three hypotheses concerning the processes and environmental conditions of yedoma silt deposition at Duvanny Yar are tested. The alluvial-lacustrine hypothesis and the polygenetic hypothesis are both discounted on sedimentary, palaeoenvironmental, geocryological and palaeoecological grounds. The loessal hypothesis provides the only reasonable explanation to account for the bulk of the unit 4 yedoma silt at this site. Supporting the loessal interpretation are sedimentological and geocryological similarities between the Duvanny Yar loess-palaeosol sequence and cold-climate loesses in central and northern Alaska, the Klondike (Yukon), western and central Siberia and northwest Europe. Differences between loess at Duvanny Yar and that in western and central Siberia and northwest Europe include the persistence of permafrost and the abundance of ground ice and fine in-situ roots within the yedoma. Modern analogues of cold-climate loess deposition are envisaged at a local scale in cold, humid climates where local entrainment and deposition of loess are generally restricted to large alluvial valleys containing rivers that are glacially sourced or drain areas containing Late Pleistocene glacial deposits, and thus glacially ground silt. The Duvanny Yar yedoma shares sedimentological and geocryological features with yedoma interpreted as ice-rich loess or reworked loess facies at Itkillik (northern Alaska) and in the central Yakutian lowland, and with yedoma in the Laptev Sea region and the New Siberian Archipelago. It is therefore suggested that many lowland yedoma sections across Beringia are primarily of aeolian origin (or consist of reworked aeolian sediments), although other depositional processes (e.g. alluvial and colluvial) may account for some yedoma sequences in river valleys and mountains. A conceptual model of yedoma silt deposition at Duvanny Yar as cold-climate loess in Marine Isotope Stage (MIS) 3 and MIS 2 envisages summer or autumn as the main season of loess deposition. In summer, the land surface was snow-free, unfrozen and relatively dry, making it vulnerable to deflation. Graminoids, forbs and biological soil crust communities trapped and stabilised windblown sediments. Loess accretion resulted from semicontinuous deposition of fine background particles and episodic, discrete dust storms that deposited coarse silt. Winter was characterised by deep thermal contraction cracking beneath thin and dusty snow covers, and snow and frozen ground restricted deflation and sediment trapping by dead grasses. Sources of loess at Duvanny Yar potentially include: (1) sediments and weathered bedrock on uplands to the east, south and southwest of the Kolyma Lowland; (2) alluvium deposited by rivers draining these uplands; and (3) sediments exposed in the Khallerchin tundra to the north and on the emergent continental shelf of the East Siberian Sea. Glacially sourced tributaries of the palaeo-Kolyma River contributed glacially ground silt into channel and/or floodplain deposits, and some of these were probably reworked by wind and deposited as loess in the Kolyma Lowland. The palaeoenvironmental reconstruction of the sedimentary sequence at Duvanny Yar is traced from MIS 6 to the late Holocene. It includes thermokarst activity associated with alas lake development in the Kazantsevo interglacial (MIS 5e), loess accumulation, pedogenesis and syngenetic permafrost development, possibly commencing in the Zyryan glacial (70 000-55 000 cal BP) and extending through the Karginsky interstadial (55 000-25 000 cal BP) and Sartan glacial (25 000-15 000 cal BP), cessation of yedoma silt deposition during the Lateglacial, renewed thermokarst activity in the early Holocene, and permafrost aggradation in the mid to late Holocene. Beringian coastlands from northeast Yakutia through the north Alaskan Coastal Plain to the Tuktoyaktuk Coastlands (Canada) were characterised by extensive aeolian activity (deflation, loess, sand dunes, sand sheets, sand wedges) during MIS 2. Siberian and Canadian high-pressure cells coupled with a strengthened Aleutian low-pressure cell would have created enhanced pressure gradient-driven winds sufficient to entrain sediment on a regional scale. Summer winds are thought to have deflated sediment exposed on the East Siberian Sea shelf and deposited silt as a distal aeolian facies to the south. Additionally, stronger localised winds created by local downslope gravity flows (katabatic winds) may have entrained sediment. Local katabatic winds in summer may have transported silt generally northwards towards the Kolyma Lowland, particularly during times of extended upland glaciation in the North Anyuy Range to the east during the Zyryan (MIS 4) period, whereas winter winds carried limited amounts of silt generally southwards as a result of pressure gradient forces. The Duvanny Yar yedoma is part of a subcontinental-scale region of Late Pleistocene cold-climate loess. One end member, exemplified by the yedoma at Duvanny Yar, was loess rich in syngenetic ground ice (Beringian yedoma). The other, exemplified by loess in northwest Europe, was ice-poor and subject to complete permafrost degradation at the end of the last ice age. These end members reflect a distinction between enduring cold continuous permafrost conditions leading to stacked ice-rich transition zones and large syngenetic ice wedges in much of Beringia versus conditions oscillating between cold permafrost, warm permafrost and seasonal frost, leading to repeated permafrost thaw and small ice-wedge pseudomorphs in northwest Europe. Copyright (C) 2015 John Wiley &amp; Sons, Ltd.</t>
  </si>
  <si>
    <t>10.1002/ppp.1843</t>
  </si>
  <si>
    <t>Zhang, J; Lin, H; Doolittle, J</t>
  </si>
  <si>
    <t>Zhang, Jun; Lin, Henry; Doolittle, James</t>
  </si>
  <si>
    <t>Soil layering and preferential flow impacts on seasonal changes of GPR signals in two contrasting soils</t>
  </si>
  <si>
    <t>Ground penetrating radar; Soil moisture; Soil layering; Preferential flow; Reflection coefficient</t>
  </si>
  <si>
    <t>GROUND-PENETRATING RADAR; SHALE HILLS CATCHMENT; WATER; INFILTRATION; PATHWAYS; PATTERN</t>
  </si>
  <si>
    <t>Experimental evidence has shown that soil layering can significantly alter water movement through soil profiles, especially in sloping landscapes. Detailed knowledge of soil layering and its position in the landscape is therefore necessary for determining dynamic subsurface flow. In this study, we used Ground Penetrating Radar (GPR) in combination with high resolution real-time soil water monitoring to investigate seasonal changes in GPR signals to identify soil horizon interfaces and their impacts on water flow in two contrasting soils. The results showed that 1) in the deep Rushtown soil located in a concave hillslope, GPR reflections in the Bw-BC and BC-C horizon interfaces became clearer as soil became wetter. Such increased contrast along interfaces was due to the presence of water associated with water-restricting BC horizon and lateral flow from upslope area; and 2) in the shallow Weikert soil located in a planar hillslope, GPR reflections in the soil-bedrock interface and the weathered-unweathered rock interface become intermittent as soil became wetter. This scattering of GPR reflection was due to the non-uniform distribution of water in fractured shale bedrock and possible tree root effects. While wet condition permitted the enhanced detection of water distribution in both soil profiles, optimal time for detecting soil layering was different for these two soils: wet condition was more suited for detecting water-restricting dense layer in the deep Rushtown soil, while dry season was optimal for identifying the soil-bedrock interface in the shallow Weikert soil. Overall, this study demonstrates the value of repeated GPR surveys in different seasons to capture subsurface hydrologic processes and the impacts of soil layering and preferential water distribution on seasonal changes of GPR signals. It also provides a useful reference for selecting optimal time for GPR survey in the field. (C) 2013 Elsevier B.V. All rights reserved.</t>
  </si>
  <si>
    <t>10.1016/j.geoderma.2013.08.035</t>
  </si>
  <si>
    <t>Schwartz, BF; Schwinning, S; Gerard, B; Kukowski, KR; Stinson, CL; Dammeyer, HC</t>
  </si>
  <si>
    <t>Schwartz, Benjamin F.; Schwinning, Susanne; Gerard, Brett; Kukowski, Kelly R.; Stinson, Chasity L.; Dammeyer, Heather C.</t>
  </si>
  <si>
    <t>USING HYDROGEOCHEMICAL AND ECOHYDROLOGIC RESPONSES TO UNDERSTAND EPIKARST PROCESS IN SEMI-ARID SYSTEMS, EDWARDS PLATEAU, TEXAS, USA</t>
  </si>
  <si>
    <t>ACTA CARSOLOGICA</t>
  </si>
  <si>
    <t>hydraulic disconnection; precipitation thresholds; root zone; plant water use; recharge; epikarst storage; barometric pressure</t>
  </si>
  <si>
    <t>DRY TROPICAL CLIMATE; SHALLOW SOIL; WATER; BEDROCK; LIMESTONE; TRACERS; CHINA; ZONE</t>
  </si>
  <si>
    <t>The epikarst is a permeable boundary between surface and subsurface environments and can be conceptualized as the vadose critical zone of epigenic karst systems which have not developed under insoluble cover. From a hydrologic perspective, this boundary is often thought of as being permeable in one direction only (down), but connectivity between the flow paths of water through the epikarst and the root systems of woody plants means that water moves both up and down across the epikarst. However, the dynamics of these flows are complex and highly dependent on variability in the spatial structure of the epikarst, vegetation characteristics, as well as temporal variability in precipitation and evaporative demand. Here we summarize insights gained from working at several sites on the Edwards Plateau of Central Texas, combining isotopic, hydrogeochemical, and ecophysiological methodologies. 1) Dense woodland vegetation at sites with thin to absent soils (0-30 cm) is in part supported by water uptake from the epikarst. 2) However, tree transpiration typically becomes water-limited in dry summers, suggesting that the plant-available fraction of stored water in the epikarst depletes quickly, even when sustained cave drip rates indicate that water is still present in the epikarst. 3) Flow paths for water that feeds cave drips become rapidly disconnected from the evaporation zone of the epikarst and out of reach for plant roots. 4) Deep infiltration and recharge does not occur in these systems without heavy or continuous precipitation that exceeds some threshold value. Thresholds are strongly correlated with antecedent potential evapotranspiration and rainfall, suggesting control by the moisture status of the epikarst evapotranspiration zone. The epikarst and unsaturated zone in this region can be conceptualized as a variably saturated system with storage in fractures, matrix porosity, and in shallow perched aquifers, most of which is inaccessible to the root systems of trees, although woody vegetation may control recharge thresholds.</t>
  </si>
  <si>
    <t>Guan, HD; Simunek, J; Newman, BD; Wilson, JL</t>
  </si>
  <si>
    <t>Guan, Huade; Simunek, Jirka; Newman, Brent D.; Wilson, John L.</t>
  </si>
  <si>
    <t>Modelling investigation of water partitioning at a semiarid ponderosa pine hillslope</t>
  </si>
  <si>
    <t>hillslope; percolation; root macropore modelling; recharge; semiarid; ponderosa pine; New Mexico; root distribution; macropore flow</t>
  </si>
  <si>
    <t>HYDRAULIC CONDUCTIVITY; PREFERENTIAL FLOW; DESERT; SOILS; PERMEABILITY; MACROPORES; VEGETATION; MOVEMENT; PATHWAYS; RECHARGE</t>
  </si>
  <si>
    <t>The effects of vegetation root distribution on near-surface water partitioning can be two-fold. On the one hand, the roots facilitate deep percolation by root-induced macropore flow; on the other hand, they reduce the potential for deep percolation by root-water-uptake processes. Whether the roots impede or facilitate deep percolation depends on various conditions, including climate, soil, and vegetation characteristics. This paper examines the effects of root distribution on deep percolation into the underlying permeable bedrock for a given soil profile and climate condition using HYDRUS modelling. The simulations were based on previously field experiments on a semiarid ponderosa pine (Pinus ponderosa) hillslope. An equivalent single continuum model for simulating root macropore flow on hillslopes is presented, with root macropore hydraulic parameterization estimated based on observed root distribution. The sensitivity analysis results indicate that the root macropore effect dominates saturated soil water flow in low conductivity soils (K-matrix below 10(-7) m/s), while it is insignificant in soils with a K-matrix larger than 10(-5) m/s, consistent with observations in this and other studies. At the ponderosa pine site, the model with simple root-macropore parameterization reasonably well reproduces soil moisture distribution and some major runoff events. The results indicate that the clay-rich soil layer without root-induced macropores acts as an impeding layer for potential groundwater recharge. This impeding layer results in a bedrock percolation of less than 1% of the annual precipitation. Without this impeding layer, percolation into the underlying permeable bedrock could be as much as 20% of the annual precipitation. This suggests that at a surface with low-permeability soil overlying permeable bedrock, the root penetration depth in the soil is critical condition for whether or not significant percolation occurs. Copyright (C) 2010 John Wiley &amp; Sons, Ltd.</t>
  </si>
  <si>
    <t>10.1002/hyp.7571</t>
  </si>
  <si>
    <t>Sulman, BN; Salmon, VG; Iversen, CM; Breen, AL; Yuan, FM; Thornton, PE</t>
  </si>
  <si>
    <t>Sulman, Benjamin N.; Salmon, Verity G.; Iversen, Colleen M.; Breen, Amy L.; Yuan, Fengming; Thornton, Peter E.</t>
  </si>
  <si>
    <t>Integrating Arctic Plant Functional Types in a Land Surface Model Using Above- and Belowground Field Observations</t>
  </si>
  <si>
    <t>JOURNAL OF ADVANCES IN MODELING EARTH SYSTEMS</t>
  </si>
  <si>
    <t>Arctic; biomass; modeling; plant functional types; vegetation</t>
  </si>
  <si>
    <t>FINE-ROOT PRODUCTION; EARTH SYSTEM MODELS; PERMAFROST CARBON; CLIMATE-CHANGE; PHOTOSYNTHETIC CAPACITY; ERIOPHORUM-VAGINATUM; TUNDRA ECOSYSTEM; SHRUB EXPANSION; NORTHERN ALASKA; VEGETATION</t>
  </si>
  <si>
    <t>Accurate simulations of high-latitude ecosystems are critical for confident Earth system model (ESM) projections of carbon cycle feedbacks to global climate change. Land surface model components of ESMs, including the E3SM Land Model (ELM), simulate vegetation growth and ecosystem responses to changing climate and atmospheric CO2 concentrations by grouping heterogeneous vegetation into like sets of plant functional types (PFTs). Many such models represent high-latitude vegetation using only two PFTs (shrub and grass), thereby missing the diversity of vegetation growth forms and functional traits in the Arctic. Here, we use field observations of biomass and leaf traits across a gradient of plant communities on the Seward Peninsula in northwest Alaska to replace the original ELM configuration for the first time with nine Arctic-specific PFTs. The newly developed PFTs include: (1) nonvascular mosses and lichens, (2) deciduous and evergreen shrubs of various height classes, including an alder PFT, (3) graminoids, and (4) forbs. Improvements relative to the original model configuration included greater belowground biomass allocation, persistent fine roots and rhizomes of nonwoody plants, and better representation of variability in total plant biomass across sites with varying plant communities and depth to bedrock. Simulations through 2100 using the RCP8.5 climate scenario and constant PFT fractional areas showed alder-dominated plant communities gaining more biomass and lichen-dominated communities gaining less biomass compared to default PFTs. Our results highlight how representing the diversity of arctic vegetation and confronting models with measurements from varied plant communities improves the representation of arctic vegetation in terrestrial ecosystem models.</t>
  </si>
  <si>
    <t>10.1029/2020MS002396</t>
  </si>
  <si>
    <t>Niemeyer, RJ; Heinse, R; Link, TE; Seyfried, MS; Klos, PZ; Williams, CJ; Nielson, T</t>
  </si>
  <si>
    <t>Niemeyer, Ryan J.; Heinse, Robert; Link, Timothy E.; Seyfried, Mark S.; Klos, P. Zion; Williams, Christopher J.; Nielson, Travis</t>
  </si>
  <si>
    <t>Spatiotemporal soil and saprolite moisture dynamics across a semi-arid woody plant gradient</t>
  </si>
  <si>
    <t>Infiltration; Soil moisture; Electromagnetic induction; Electrical resistivity tomography; Western juniper; Sagebrush</t>
  </si>
  <si>
    <t>ELECTROMAGNETIC INDUCTION; ELECTRICAL-CONDUCTIVITY; RESISTIVITY TOMOGRAPHY; JUNIPER VEGETATION; WATER; PATTERNS; PRECIPITATION; STREAMFLOW; HILLSLOPE; DROUGHT</t>
  </si>
  <si>
    <t>Woody plant cover has increased 10-fold over the last 140+ years in many parts of the semi-arid western USA. Woody plant cover can alter the timing and amount of plant available moisture in the soil and saprolite. To assess spatiotemporal subsurface moisture dynamics over two water years in a snow dominated western juniper stand we compared moisture dynamics horizontally across a discontinuous canopy, and vertically in soil and saprolite. We monitored soil moisture at 15 and 60 cm and conducted periodic electromagnetic induction and electrical resistivity tomography surveys aimed at sensing moisture changes within the root zone and saprolite. Timing of soil moisture dry down at 15 cm was very similar between canopy patches and interspace. Conversely, dry down at 60 cm occurred 22 days earlier in the interspace than under canopy patches. After rainfall, interspaces with more shrubs showed greater increases in soil moisture than interspaces with few shrubs. For the few rainfall events that were large enough to increase soil moisture at 60 cm, increases in moisture occurred almost exclusively below the canopy. Soil water holding capacity from 0 to 150 cm was a primary driver of areas that were associated with the greatest change in distributed electrical conductivity- an indicator of changes in soil moisture- across the growing season. Vegetation was also correlated with a greater seasonal change in electrical conductivity at these depths. The seasonal change in resistivity suggested moisture extraction by juniper well into the saprolite, as deep as 12 m below the surface. This change in deep subsurface resistivity primarily occurred below medium and large juniper trees. This study suggests how tree roots are both increasing infiltration below their canopy while also extracting moisture at depths of upwards of 12 m. Information from this study can help improve our understanding of juniper resilience to drought and the hydrologic impacts of semi-arid land cover change. (C) 2016 Elsevier B.V. All rights reserved.</t>
  </si>
  <si>
    <t>10.1016/j.jhydrol.2016.11.005</t>
  </si>
  <si>
    <t>Emanuel, D; Sapsford, DJ</t>
  </si>
  <si>
    <t>Emanuel, D.; Sapsford, D. J.</t>
  </si>
  <si>
    <t>Fossil rootlet biopores as conduits for contaminant transport through clay horizons: a case study of DNAPL behaviour in Severn alluvium, UK</t>
  </si>
  <si>
    <t>ENVIRONMENTAL EARTH SCIENCES</t>
  </si>
  <si>
    <t>Environmental risk assessment; Coal tar; Coal tar distillates; Pollution</t>
  </si>
  <si>
    <t>GROUNDWATER-FLOW; TILL; HYDROGEOLOGY; SAPROLITE; CREOSOTE</t>
  </si>
  <si>
    <t>This paper presents a case study of several DNAPL contaminated sites around the Severn Estuary (UK) where a combination of detailed observations, core dissections and physicochemical characterisation of alluvial clay-silt horizons have revealed the presence of fossil rootlet biopores which act and have the potential to act as conduits for contaminant migration through up to 13 m of clay-silt. The biopores are shown to penetrate the lowpermeability (K similar to 10(-10) m/s) clay-silt matrix throughout its entire depth (up to 13 m) and provide a preferential transport pathway for DNAPLs from near surface to the underlying aquifer, with particularly high concentrations measured in the biopores themselves. Capillary rise experiments with coal tar distillate demonstrate that DNAPLs are drawn into biopores, with values of surface interfacial tension for the system calculated as 8 x 10(-2) J/m(2). Wicking by residual plant fibres was demonstrated qualitatively and is thought to be an important additional transport mechanism. The DNAPL contamination below and throughout the Severn alluvial clay-silt horizons demonstrates that the assumption that these horizons act as an effective seal protecting underlying aquifers from severe pollution from the legacy sites around the Severn is flawed and highlights the failure of current protocols for sampling of clay horizons for hydraulic conductivity assessments, since current methods can destroy delicate in situ biopore structures. The study demonstrates that the interplay between ecological and the geological depositional environment can, at a regional scale, result in a network of biopores that can potentially act as conduits for contaminant transport.</t>
  </si>
  <si>
    <t>10.1007/s12665-016-5756-5</t>
  </si>
  <si>
    <t>Kitajima, K; Allen, MF; Goulden, ML</t>
  </si>
  <si>
    <t>Kitajima, Kuni; Allen, Michael F.; Goulden, Michael L.</t>
  </si>
  <si>
    <t>Contribution of hydraulically lifted deep moisture to the water budget in a Southern California mixed forest</t>
  </si>
  <si>
    <t>JOURNAL OF GEOPHYSICAL RESEARCH-BIOGEOSCIENCES</t>
  </si>
  <si>
    <t>water budget; eddy covariance flux; sensing technology; isotope; modeling</t>
  </si>
  <si>
    <t>CARBON-DIOXIDE TRANSPORT; WEATHERED BEDROCK; ARTEMISIA-TRIDENTATA; CLIMATE-CHANGE; ROOT SYSTEMS; SOIL-WATER; OAK TREES; FINE-ROOT; REDISTRIBUTION; ECOSYSTEM</t>
  </si>
  <si>
    <t>Trees and shrubs growing in California's mountains rely on deep roots to survive the hot and dry Mediterranean climate summer. The shallow montane soil cannot hold enough water to support summer transpiration, and plants must access deeper moisture from the weathered bedrock. We used the HYDRUS-1D model to simulate the moisture flux through the soil-plant continuum in Southern California's San Jacinto Mountains. The mechanisms facilitating deep water access are poorly understood, and it is possible that either or both hydraulic lift and capillary rise contribute to the survival and activity of trees and soil microorganisms. We modified HYDRUS to incorporate hydraulic lift and drove it with meteorological and physiological data. The modeled quantity of water lifted hydraulically ranged from near zero during the wet months to similar to 28mmmonth(-1) in midsummer. Likewise, modeled capillary rise was negligible during the winter and averaged similar to 15mmmonth(-1) during June through November. Both mechanisms provided water to support evapotranspiration during the dry months. Isotopic measurements of xylem water for eight shrub and tree species confirmed the importance of a deep source of water. Conventional and automated minirhizotron observations showed that fine-root and rhizomorph biomass remained relatively constant year-round, while mycorrhizal hyphae biomass varied markedly, peaking in the wet season and declining by similar to 70% in the dry season. Model results predict that hydraulic lift and capillary rise play key roles in Southern California's mountains: they support evapotranspiration and photosynthesis during the summer drought; they contribute to the year-round survival of fine roots and soil microorganisms.</t>
  </si>
  <si>
    <t>10.1002/2012JG002255</t>
  </si>
  <si>
    <t>Perron, JT; Richardson, PW; Ferrier, KL; Lapôtre, M</t>
  </si>
  <si>
    <t>Perron, J. Taylor; Richardson, Paul W.; Ferrier, Ken L.; Lapotre, Mathieu</t>
  </si>
  <si>
    <t>The root of branching river networks</t>
  </si>
  <si>
    <t>NATURE</t>
  </si>
  <si>
    <t>TRIPLE JUNCTION REGION; EROSION RATES; MODEL; LANDSCAPE; BE-10; EVOLUTION; HILLSLOPE; BEDROCK; CREEP; AL-26</t>
  </si>
  <si>
    <t>Branching river networks are one of the most widespread and recognizable features of Earth's landscapes and have also been discovered elsewhere in the Solar System(1,2). But the mechanisms that create these patterns and control their spatial scales are poorly understood. Theories based on probability(3-5) or optimality(3,6-8) have proven useful(9), but do not explain how river networks develop over time through erosion and sediment transport. Here we show that branching at the uppermost reaches of river networks is rooted in two coupled instabilities: first, valleys widen at the expense of their smaller neighbours, and second, side slopes of the widening valleys become susceptible to channel incision. Each instability occurs at a critical ratio of the characteristic timescales for soil transport and channel incision. Measurements from two field sites demonstrate that our theory correctly predicts the size of the smallest valleys with tributaries. We also show that the dominant control on the scale of landscape dissection in these sites is the strength of channel incision, which correlates with aridity and rock weakness, rather than the strength of soil transport. These results imply that the fine-scale structure of branching river networks is an organized signature of erosional mechanics, not a consequence of random topology.</t>
  </si>
  <si>
    <t>10.1038/nature11672</t>
  </si>
  <si>
    <t>Ebert, K; Hall, AM; Hättestrand, C</t>
  </si>
  <si>
    <t>Ebert, Karin; Hall, Adrian M.; Hattestrand, Clas</t>
  </si>
  <si>
    <t>Pre-glacial landforms on a glaciated shield: the inselberg plains of northern Sweden</t>
  </si>
  <si>
    <t>NORWEGIAN JOURNAL OF GEOLOGY</t>
  </si>
  <si>
    <t>CALEDONIAN FORELAND BASIN; TERM LANDSCAPE EVOLUTION; FISSION-TRACK; FENNOSCANDIAN GLACIATION; RELICT LANDSCAPE; WEST GREENLAND; FORMATION TIME; DENUDATION; APATITE; EROSION</t>
  </si>
  <si>
    <t>We investigate the long-term geomorphological evolution of the inselberg plains on the glaciated northern Fennoscandian shield. The shield surface has been largely stripped of pre-Quaternary correlative sediments and saprolites by non-glacial and glacial erosion, which make investigations of pre-Quaternary landscape development a challenge. The relief of the study area, covering 33,000 km(2) in the centre of the shield in northern Sweden, includes an abundance of inselbergs that provide the basis for the study. We examine the relief of the inselberg plains, integrated with glacial-geomorphologic features, geology, and weathering remnants, by using GIS-analysis and fieldwork. Several key areas are used to demonstrate the impact of glaciations on the large-scale relief, and the influence of geology, structure and deep weathering on relief formation. Glacial erosion had only a minor impact on the large-scale bedrock morphology of northern Sweden. Based on excavations and observations in the Parkajoki area, an area largely preserved under cold-based ice during Quaternary glaciations, we infer that grus weathering, resulting in saprolite covers of up to 10-20 m thickness, occurred in the Neogene. However, inselbergs are considerably higher than that, and must therefore be the result of older deep weathering and erosional events. Narrow fracture zones associated with deep kaolins found in northern Fennoscandia may represent the roots of older generations of deep weathering covers but their age and formation is yet unclear. The geology of the area has greatly influenced the present surface relief. The positions and footprints of the inselbergs are often closely controlled by bedrock type and fracturing. Granite inselbergs generally have dome forms where dome shape and slopes are determined by joint patterns. Steps between palaeosurfaces locally coincide with lithological boundaries and major faults. These links indicate the fundamental importance of etch processes in shaping the relief through multiple cycles of deep weathering and stripping. Palaeosurfaces have been extended and lowered through time, with isolation of small inselbergs during erosion of higher palaeosurfaces. The timescales for relief generation remain uncertain and there is a pressing need to understand the significance of and to date the sediments, saprolites and weathered ore bodies that rest on the surface of the northern Fennoscandian shield.</t>
  </si>
  <si>
    <t>Walker, LN; Mylroie, JE; Walker, AD; Mylroie, JR</t>
  </si>
  <si>
    <t>Walker, Lindsay N.; Mylroie, John E.; Walker, Adam D.; Mylroie, Joan R.</t>
  </si>
  <si>
    <t>SYMMETRICAL CONE-SHAPED HILLS, ABACO ISLAND, BAHAMAS: KARST OR PSEUDOKARST?</t>
  </si>
  <si>
    <t>JOURNAL OF CAVE AND KARST STUDIES</t>
  </si>
  <si>
    <t>Abaco Island, Bahamas, contains a large number of conical hills that strongly resemble cone karst, a dissolutional landform associated with karst processes in tropical carbonate localities around the world. Field investigation demonstrated that the conical hills are roughly symmetrical in shape and consist of mid to late Pleistocene eolian calcarenites (carbonate sand dunes) partly mantled by talus. The original hummocky depositional topography of the eolian ridges has been dissected by a variety of processes including dissolution pit formation that enhances slope failure, vegetative disruption of the rock surface, and fire-induced exfoliation of the bedrock. The original asymmetrical shape of continuous dune ridges has thus been modified into a series of hills with a symmetrical cone shape, in which the steeper leeward depositional slopes of the dunes have been masked by talus to create a lesser slope that approximates the dip of the exposed bedrock slope of the more gentle windward depositional faces of the dunes. The conical hills are primarily constructional in nature, modified by mass-wasting slope processes only partly influenced by dissolution; therefore these conical hills are not true cone karst, but pseudokarst, despite their cone shape and their development in soluble carbonate rock. Abaco is the only island in the Bahamian Archipelago with both high eolian relief and a significant positive water budget; that water budget supports the degree of dissolution and forest growth necessary to create the root wedging and fire-induced exfoliation that most modify the steep leeward slopes of the dunes. As the eolian calcarenites were deposited only during the brief glacioeustatic sea-level highstands of the last few hundred thousand years, the development of cone-shaped hills in these eogenetic rocks has been geologically very rapid.</t>
  </si>
  <si>
    <t>10.4311/jcks2009es0100</t>
  </si>
  <si>
    <t>Roering, JJ; Marshall, J; Booth, AM; Mort, M; Jin, QS</t>
  </si>
  <si>
    <t>Roering, Joshua J.; Marshall, Jill; Booth, Adam M.; Mort, Michele; Jin, Qusheng</t>
  </si>
  <si>
    <t>Evidence for biotic controls on topography and soil production</t>
  </si>
  <si>
    <t>EARTH AND PLANETARY SCIENCE LETTERS</t>
  </si>
  <si>
    <t>topography; landscape evolution; soils; hillslopes; biology; trees; radar</t>
  </si>
  <si>
    <t>OREGON COAST RANGE; GROUND-PENETRATING RADAR; CRITICAL ZONE; SEDIMENT TRANSPORT; ROOT BIOMASS; DOUGLAS-FIR; OLD-GROWTH; LANDSCAPE MORPHOLOGY; CONIFEROUS FORESTS; PACIFIC-NORTHWEST</t>
  </si>
  <si>
    <t>The complex interplay of biological, physical, and chemical processes in pedogenesis and hillslope evolution limits our ability to predict and interpret landscape dynamics. Here, we synthesize a suite of observations from the steep, forested Oregon Coast Range to analyze the role of trees in topographic modification and bedrock-to-soil conversion. Using topographic data derived from airborne lidar, we demonstrate that the topographic signature of forest-driven soil and bedrock disturbance is pervasive. For length scales greater than 7.5 m, the land surface is defined by ridge-valley landforms, whereas smaller scales are dominated by pit-mound features generated by the turnover of large coniferous trees. From field surveys, the volume of bedrock incorporated in overturned rootwads increases rapidly with diameter for large conifers, reflecting the highly nonlinear increase in root biomass with tree diameter. Because trees younger than 60 years detach negligible bedrock, short timber harvest intervals may limit the extent to which root systems penetrate bedrock and facilitate bedrock fracturing and biogeochemical weathering. Using ground-penetrating radar, we show that the rootwads of large trees root achieve substantial penetration (1-3 m) into shallow bedrock. The radar transects also reveal that variations in soil thickness have characteristic length scales of 1 to 5 m, consistent with the scale of large rootwads, indicating that both the landscape surface and soil-bedrock interface exhibit a biogenic imprint. In our study area, the residence time of bedrock within dense rooting zones directly below large trees is similar to the time required for trees to occupy the entire forest floor through multiple cycles of forest succession, suggesting that biological modification of shallow bedrock is ubiquitous. Given increases in erosion rate, the ability of roots to initiate soil production may decline as bedrock exhumation through the biotic zone is rapid relative to the time required for successive forests and their associated root systems to fracture bedrock. As a result, in rapidly eroding terrain the coupling between biotic and abiotic weathering processes (such as exfoliation fracturing) may dictate the maximum rate of bedrock-to-soil conversion. (C) 2010 Elsevier B.V. All rights reserved.</t>
  </si>
  <si>
    <t>10.1016/j.epsl.2010.07.040</t>
  </si>
  <si>
    <t>Phillips, JD; Marion, DA; Turkington, AV</t>
  </si>
  <si>
    <t>Phillips, Jonathan D.; Marion, Daniel A.; Turkington, Alice V.</t>
  </si>
  <si>
    <t>Pedologic and geomorphic impacts of a tornado blowdown event in a mixed pine-hardwood forest</t>
  </si>
  <si>
    <t>Bioturbation; Biomechanical effects; Tree uprooting; Biogeomorphology; Forest disturbance; Blowdown</t>
  </si>
  <si>
    <t>DYNAMIC DENUDATION; SOIL; BIOTURBATION; REGOLITH; MOUNTAINS; TREETHROW; THICKNESS; PATTERNS; ROOTS; SITES</t>
  </si>
  <si>
    <t>Biomechanical effects of trees on soils and surface processes may be extensive in forest environments. Two blowdown sites caused by a November 2005 tornado in the Ouachita National Forest, Arkansas allowed a case study examination of bioturbation associated with a specific forest blowdown event, as well as detailed examination of relationships between tree root systems, soils, and underlying bedrock. The sites occur within mixed shortleaf pine and hardwood forests. More than 95% of trees in the severe blowdown areas were either uprooted or suffered trunk break. with uprooting more common than breakage. Within the most heavily damaged areas all uprooted trees were pines, while all trees left standing were hardwoods. Root wads of uprooted trees had a mean surface area of about 3 m(2) and volume of about 2 m(3), though individual sizes were quite variable. Nearly 4% of the ground surface area was affected by uprootings, with a soil volume equivalent to a disturbance of the entire surface area to a depth of 2.4 cm. Tree size (as measured by diameter at breast height) was significantly related to the area and volume of root wads (R-2=0.55, 0.71, respectively), with volume of uprooted soil varying as diameter to the similar to 3 power, suggesting that the timing of blowdown events relative to tree age or growth stage significantly influences the area of disturbance and the mass and volume of material involved. In 93% of cases the roots of the uprooted trees contacted or penetrated the underlying bedrock, and in all those cases bedrock was quarried by uprooting. Only 11% of the tree throws showed evidence of general lateral root turning at the soil-bedrock interface; in most cases roots penetrated bedrock along joints. The propensity for tree roots to penetrate bedrock joints, facilitate weathering, and excavate bedrock during uprooting supports the idea that tree roots play a predominant role in locally deepening soils. (C) 2008 Elsevier B.V. All rights reserved.</t>
  </si>
  <si>
    <t>10.1016/j.catena.2008.07.004</t>
  </si>
  <si>
    <t>Bishop, P; Cowell, P</t>
  </si>
  <si>
    <t>Lithological and drainage network determinants of the character of drowned, embayed coastlines</t>
  </si>
  <si>
    <t>JOURNAL OF GEOLOGY</t>
  </si>
  <si>
    <t>TERM LANDSCAPE EVOLUTION; NEW-SOUTH-WALES; BEDROCK CHANNEL INCISION; ROCK MASS STRENGTH; NEW-ZEALAND; SOUTHEASTERN AUSTRALIA; EARLY MIOCENE; MODERN RIVERS; PROFILE; VALLEY</t>
  </si>
  <si>
    <t>The perception that coastal character reflects lithology via Lithology's control on embayment size is tested by an examination of embayment sizes along a tectonically stable coastline to which ancient river systems drain (the New South Wales coast). This coastline is comprised of four distinct geological provinces exhibiting a wide range of lithological and structural variation and is taken to be representative of physiographic settings controlling coastline configuration on a wide range of continental-margin types. Our analysis shows that embayment size (L, the length of the embayment from headland to headland at sea level) is related to the size of the river draining to the embayment (catchment area, A) such that L = 0.60(root (A) over bar)(0.82) (r(2) = 0.68), rather than to coastal lithology, contrary to earlier assumptions. Modal non-dimensional embayment sizes (L/root (A) over bar) and variances vary little between the geological provinces; if anything, the modal non-dimensional embayment size is larger in provinces with greater lithological resistance. Two patterns discernible between the various provinces are the greater variability of embayment sizes and the greater abundance of ''under-sized'' embayments in provinces exhibiting strong coast-parallel structures. These structures are thought to facilitate the ''opening-up'' of large catchments inland. The fundamental control of catchment area on embayment length reflects both the long-term (Cenozoic) development of drainage networks in the bedrock fluvial domain and their subsequent drowning in the Late Quaternary (post-glacial) marine transgression. Shoreline configuration therefore reflects the interplay of Cenozoic fluvial influences, Quaternary sea-level fluctuations, and Late Quaternary sediment supply and accommodation volumes. High sea levels along embayed bedrock coasts result in a more crenulate and compartmentalized coast with smaller embayments because the sea level penetrates up into the lower-order drainage network; conversely, longer embayments and more open, less compartmentalized coastlines are associated with the lower sea levels resulting from eustatic sea-level fall and/or uplift of the land. Late Quaternary sedimentation governs the extent to which the paleochannel drainage network is buried, whereby the densities of paleochannels, interfluves (and hence headlands) along the coastline are reduced. The effect of this deposition (coastal progradation) therefore corresponds to sea-level regression or to tectonic uplift of the coast and should tend to enhance littoral sediment transport in contemporary coastal processes.</t>
  </si>
  <si>
    <t>10.1086/515974</t>
  </si>
  <si>
    <t>Xu, TR; Wu, XC; Tian, YH; Li, Y; Zhang, W; Zhang, CC</t>
  </si>
  <si>
    <t>Xu, Taoran; Wu, Xiuchen; Tian, Yuhong; Li, Yang; Zhang, Wen; Zhang, Cicheng</t>
  </si>
  <si>
    <t>Soil Property Plays a Vital Role in Vegetation Drought Recovery in Karst Region of Southwest China</t>
  </si>
  <si>
    <t>extreme drought; karst region; vegetation recovery time; soil properties; soil moisture; depth to bedrock; field capacity</t>
  </si>
  <si>
    <t>WEATHERED GRANITIC BEDROCK; WATER SOURCE UTILIZATION; INDUCED TREE MORTALITY; ROOT DISTRIBUTION; EDWARDS PLATEAU; CLIMATE-CHANGE; LAND-COVER; SURFACE; FOREST; GROWTH</t>
  </si>
  <si>
    <t>Southwest China is the world's largest continuous karst region, where drought events are expected to intensify in the future. Understanding the postdrought recovery of vegetation growth sheds light on the resilience and stability of ecosystems and is of great importance to the sustainable management. However, the effects of the soil properties, beyond the climate variations, on the vegetation postdrought recovery are often overlooked and remain unknown. In this study, we characterized both the patterns and the underlying processes governing the postdrought recovery trajectories of vegetation growth after extreme droughts in karst regions of southwest China. Linear mixed-effects model analyses revealed that higher mean Normalized Difference Vegetation Index (NDVI) preceding the spring/summer drought leads to shorter drought recovery time for both forests and grasslands, while opposite pattern appears in autumn/winter drought, particularly in forests. Significant effects of precipitation during recovery period were only found in grasslands but not in forests. More importantly, we discovered a crucial impact of the depth to bedrock on vegetation postdrought recovery in forests but not in grasslands, with deeper depth to bedrock associated to a shorter drought recovery. The field capacity is more important for postdrought recovery in karst regions than in nonkarst regions, which can be most likely attributed to differences in the water-holding capacities and water use strategies of vegetation. Our understanding of the postdrought recovery of vegetation growth in karst regions will facilitate the reasonable prediction of ecosystem resilience and health to extreme climate events in such fragile ecological environments.</t>
  </si>
  <si>
    <t>10.1029/2021JG006544</t>
  </si>
  <si>
    <t>Liang, WL; Kosugi, K; Mizuyama, T</t>
  </si>
  <si>
    <t>Liang, Wei-Li; Kosugi, Ken'ichirou; Mizuyama, Takahisa</t>
  </si>
  <si>
    <t>A three-dimensional model of the effect of stemflow on soil water dynamics around a tree on a hillslope</t>
  </si>
  <si>
    <t>Bypass flow; Pore water pressure; Soil-bedrock interface; Soil water content; Stemflow; Three-dimensional model</t>
  </si>
  <si>
    <t>LOGNORMAL-DISTRIBUTION MODEL; PREFERENTIAL FLOW; RUNOFF GENERATION; MACROPORES; STEEP</t>
  </si>
  <si>
    <t>In forested stands, precipitation is intercepted by the canopy and partitioned into throughfall and stem-flow as diffuse input and point input, respectively. Therefore, the water reaching the forest floor is not spatially uniform. Although there are many numerical models that simulate precipitation redistribution processes, the rainwater concentrated by stemflow is usually disregarded. In this study, we performed detailed observations of soil water dynamics during a storm event and developed a three-dimensional model of the effect of stemflow on soil water dynamics around a tree on a forested hillslope. in the stem-flow infiltration process, water flowed rapidly through a deep layer, causing irregular changes in the vertical soil water content. This process is very different from the vertical rainfall infiltration process, in which the wetting front expands slowly from the upper layer to the deeper layer. Thus, simulations using the conventional net precipitation input assumption are likely to contain large errors as a result. The model proposed in this study, which considered the point input characteristic of stemflow and parameterized stemflow as a source flux spring in the soil layers, showed adequate spatial and temporal variations in soil water dynamics and closely agreed with observations. Applying the variable source term in the Richards equation to stemflow is a new approach and makes it possible to represent the root-induced bypass flow infiltration process around a tree growing on a hillslope. (C) 2008 Elsevier B.V. All rights reserved.</t>
  </si>
  <si>
    <t>10.1016/j.jhydrol.2008.12.009</t>
  </si>
  <si>
    <t>Bakhmet, ON; Medvedeva, MV; Raevsky, BV; Novikov, SG; Shelekhova, TS</t>
  </si>
  <si>
    <t>Bakhmet, Olga N.; Medvedeva, Maria, V; Raevsky, Boris, V; Novikov, Sergey G.; Shelekhova, Tatyana S.</t>
  </si>
  <si>
    <t>CHARACTERISTICS OF SOILS AND THE SOIL COVER IN THE KOSTOMUKSHA STATE NATURE RESERVE, RUSSIA</t>
  </si>
  <si>
    <t>NATURE CONSERVATION RESEARCH</t>
  </si>
  <si>
    <t>Eastern Fennoscandia; forest ecosystems; forest soils; Quaternary deposits; soil valuation</t>
  </si>
  <si>
    <t>FOREST SOILS; MICROORGANISMS; FIRE; POLLUTION; LICHENS; PARK</t>
  </si>
  <si>
    <t>Studies were carried out in the Kostomuksha State Nature Reserve, situated in the northern taiga of East Fennoscandia. We have described the main stages of research on the soils and soil cover in the study area. The analysis of the soils and soil cover of this Protected Area was integrated with the study of the parent rock material and woody vegetation. Soils of intact areas serve as an etalon during the monitoring of forest ecosystems disturbed anthropogenically. This makes our study to be of high relevance. This study was aimed to investigate the composition of the soil fund, and properties of most widespread soils in the Protected Area. The morphological and physicochemical properties of the soils were studied. Natural conditions of the Kostomuksha State Nature Reserve are favourable for the podzolisation process. The most widespread in the Protected Area are zonal Al-Fe-humus soils (Podzols). Shallow soils (Leptosols) are formed on bedrock outcrops. They have a minor proportion of the entire soil amount. The productivity of plants growing on them is low. Wet sites are occupied by intrazonal peat moor soils (Histosols), by covering small areas. They are developed in the lowlands, between hills, in mire margins, in saucer-like concavities on bedrock outcrops. The names of the studied soils were determined according to the both regional soil classification and WRB classification. The soil association with the tree stand composition was identified. Albic Rustic Podzols predominate under pine (Pinus sylvestris) stands, while spruce (Picea abies) stands are far less widespread. Birch (Betula pendula) stands on soils of podzolic genesis occupy limited areas and occur on clear-cuts, sites affected by windfalls and wildfires. The associations between soils and quaternary deposits were analysed. Bedrocks overlap with sandy and loamy sand quaternary deposits, the thickness of which ranges from 5 cm to 5 m. Morainic and glaciolacustrine sediments are the most widespread. Peat deposits are less common in the study area. Morphologically, the soils are usually characterised by a well-differentiated profile, a thick forest floor (O), and an ongoing podzolisation process. The soils are mostly coarse-textured. The low content of the fine powder fractions indicates that the weathering of primary minerals inside the soil is minor due to the cold and humid climate. No clear relationships were observed in their distribution across the soil profile. The studied soils are acidic. The acidity is the highest in the forest floor and it declines with an increasing depth of the soil profile. The formation of the soil organic matter is influenced by specifics of the primary soil-forming factors. The soils contain a high carbon (C) amount in the top organic horizon, with a sharp decline in its content with depth. The nitrogen (N) distribution along the soil profile correlates with the overall organic matter distribution. So, it is the highest in the forest floor, while it declines towards the mineral soil layer. In the forest floor, the broad C/N ratio is an indirect evidence of a slow microbial transformation of organic matter in the studied soils. The small amount of most macroelements and microelements in soils of the studied Protected Area is quite low. In general, this is typical for soils in the Republic of Karelia. The exceptions are Fe, Cu, and Zn, since the study area is associated with iron-ore deposits. In the study area, the soil cover is highly motley due to a high diversity of parent rock material and relief features. Considering the coarse texture, low humus content and a well-drained hydrology of the soils, elements can be leached out of the root layer. The obtained data can serve as the background for environmental monitoring. They can be accurately extrapolated to soils of other intact forest ecosystems of Fennoscandia.</t>
  </si>
  <si>
    <t>10.24189/ncr.2021.004</t>
  </si>
  <si>
    <t>Salama, W; Anand, R; Morey, A; Williams, L</t>
  </si>
  <si>
    <t>Salama, Walid; Anand, Ravi; Morey, Anthony; Williams, Lucas</t>
  </si>
  <si>
    <t>Supergene gold in silcrete as a vector to the Scuddles volcanic massive sulfides, Western Australia</t>
  </si>
  <si>
    <t>MINERALIUM DEPOSITA</t>
  </si>
  <si>
    <t>Golden Grove; Exploration; Silver halides; Supergene weathering; Western Australia</t>
  </si>
  <si>
    <t>LATERITIC WEATHERING PROFILES; EASTERN YILGARN CRATON; NANO-PARTICULATE GOLD; LAS CRUCES DEPOSIT; NEW-SOUTH-WALES; FILAMENTOUS CYANOBACTERIA; MINERAL EXPLORATION; NORTHERN CHILE; CU DEPOSITS; DONDO-MOBI</t>
  </si>
  <si>
    <t>This study reports data on the first occurrence of economic supergene Au in a near-surface silcrete horizon over the Scuddles volcanic massive sulfide (VMS) deposit in the Golden Grove district, Western Australia. A deep weathering profile was developed on dacite, rhyodacite, siltstone, and breccia that host primary Cu, Zn, and Pb sulfides with Au-Ag ore. From the base, the weathering profile at Scuddles is subdivided into five main zones: (1) supergene sulfide enrichment zone; (2) supergene oxide enrichment zone; (3) ferruginous saprolite; (4) leached zone of kaolinitic saprolite and silcrete; and (5) lateritic zone of mottled clays, ferruginous duricrust, and gravels. Silcrete at Scuddles hosts supergene Au deposit that formed in two generations: the first is intimately associated with Ag halides during supergene enrichment of the primary VMS, and the second is associated with kaolinite in dissolution cavities inside Ag halides during lateritic weathering. These two Au generations imply more than one mechanism of Au remobilization and formation, multiple fluid pathways, and superimposed episodes of weathering under variable timing and climatic conditions. Gold grains are pure, nanocrystalline (up to 10 nm) and clustered together forming microcrystalline aggregates. A few Au grains are residual in silcrete with Ag-Sb-rich cores and Ag-poor rims possibly formed during dealloying of Ag and Sb. Chemically, Au in silcrete is associated with a multi-element concentration of Ag, I, Br, Cl, Sb, Sn, Bi, Hg, Mo, W, Te, and Ge. Gold and Ag in the supergene weathering profile were mobilized to silcrete as a halide complex under acidic and saline conditions generated during the oxidation of massive sulfides at depth. The precipitation of Au-Ag halides in the silcrete may have taken place in response to a rise in pH. Gold was likely remobilized with kaolinite from the surface lateritic zone, facilitated by decays of plant roots and bioturbation. The clustered spongy, cube-octahedral, platy (six-sided), dendritic-, and reniform-like morphologies of Au in cavities inside Ag halides may indicate biogenic-related processes in its precipitation. Recognizing Au-Ag-rich silcrete over the buried VMS at Scuddles highlights the significance of the silcrete in finding buried VMS, particularly if the gossan is absent.</t>
  </si>
  <si>
    <t>10.1007/s00126-019-00868-6</t>
  </si>
  <si>
    <t>Derpmann, S</t>
  </si>
  <si>
    <t>Derpmann, Simon</t>
  </si>
  <si>
    <t>Union's inspiration: Universal health care and the essential partiality of solidarity</t>
  </si>
  <si>
    <t>BIOETHICS</t>
  </si>
  <si>
    <t>health care; justice; partiality; solidarity; universality; welfare state</t>
  </si>
  <si>
    <t xml:space="preserve">Political struggles not only change social institutions and conventions, they also often shape normative language. Moral notions of lasting significance are like geological formations insofar as they are usually not formed in a void but under considerable pressure. While some notions are fundamentally linked to legal documents or academic treatises, others are mainly advanced in songs, pamphlets, or manifestos. Philosophical attempts to define these evolved notions are often sensitive to their particular histories in order to avoid detachment from common pre-theoretical usage. After all, moral theory would be ill-advised to rid itself of considered conceptual intuitions unless there are strong grounds for revision. Even though theoretical reflection may produce reasons to deviate from prevailing understandings of core moral notions, it must eventually rely on some form of a semantic orientation. The line between reconstructing and redefining moral notions is particularly hard to draw when it comes to comparatively young and polymorphic notions, such as solidarity. It is difficult to provide a finite definition of 'solidarity', as the term has been appropriated in the pursuit of a variety of causes. Different theoretical reconstructions explicate solidarity as a form of unity, fraternity, civic friendship, charity, humanity, or camaraderie. Instead of reflecting on this variety of meanings, the present contribution examines the reference to solidarity within a specific context of moral debate. There are recurring calls for solidarity in contemporary oppositions to the erosion of the protective reliabilities of society, as it becomes manifest in the reduction, privatization, or stratification of both social security in general and health care in particular. In this context, solidarity is invoked as a relation that connects all members of society, providing a reason to accept or support the introduction or continuation of universal health care. In the following, I am concerned with the adequacy of the moral terminology implied in this line of reasoning. My claim is that - at least relative to the purpose of moral philosophy to provide a systematic, comprehensive, and fine-grained account of moral obligation - a specific partisan notion of solidarity is of greater systematic value to moral terminology than the alternative universal notion. At least one central strain of moral references to 'solidarity' does not conceive it as a notion of universal moral inclusion, but of communal relatedness. This conception of solidarity imprints the term with a specific community-related perspective, i.e. the distinctive normative and motivational force of solidarity relations is taken to reside in a specific form of partiality toward significant groups like unions, cooperatives, parties, committees, etc. Ralph Chaplin's Solidarity Forever, for instance, memorably assigns the distinctive strength of references to solidarity to union's inspiration. In this understanding, the reference to solidarity bears a specific moral and political relevance because it conveys a normative insight to members of specific communities, explicating why they may be obliged to take a stand for a common cause, even if this involves going well beyond what can be expected of them merely qua moral subjects. I aim to show that a conception of 'solidarity' that confines it to this decidedly partisan moral relation provides a significant contribution to moral philosophy because it grasps a specific and important facet of moral obligation. In the following, this structural feature of solidarity is discussed with regard to the moral foundation of health care policies. I argue that the demand to universal access to health care should be conceived as a matter of justice, decency, or humanity, rather than of solidarity, because the failure or refusal to provide adequate health coverage does not disregard individuals as members of specific communities, but as moral subjects. My argument for this terminological suggestion comes in three sections. The first section establishes a normative notion of solidarity as a source of - essentially partisan - communal obligations reflecting on shared identificatory attributes like convictions, social positions, or significant histories. Under this description, solidarity is understood to pose a particular type of special obligations, creating moral requirements that obtain apart from and beyond the demands of universal morality. The reference to solidarity unfolds a particular theoretical potential when it captures a distinct form of communality. The second section locates the normative foundation of calls for universal health care in the domain of justice by understanding the provision of basic health care as a right of every moral subject that is independent of normatively significant commonalities. The third section concludes that solidarity is a notion that does have a place in health-related norms, but that does not provide the best moral foundation of demands for universal health care. Rather, relations of solidarity establish forms of moral obligations that are indispensable when social systems fail to provide justice or reach their legitimate limits. The first step of the argument brings 'solidarity' into view as a systematic term of moral philosophy as opposed to its role in sociology or political theory. This perspective focuses on solidarity as a relation that provides specific moral reasons, such as the reason to accept and obey practices of mutual assistance, to put oneself at risk or at a disadvantage for the benefit of others, to endure hardships for the common good, etc. Thus, the reference to solidarity within moral justification bears a discursive force in its own right. The main difficulty in the appropriation of solidarity to moral philosophy is to individuate and explicate a defining set of features of recognized uses of the term. Due to the variety of relations, attitudes, and dispositions that are commonly referred to as solidarity, no coherent notion can be expected to be able to simultaneously capture obligations toward humankind, or the exploited and the poor, among comrades and sisters in arms, and between the members of parties, teams, clubs, gangs, unions, collectives, and social movements. One reaction to this diagnosis is to accept that solidarity is a pluralistic notion that cannot be reduced to either of these meanings. However, this approach would possibly have to allow a very broad understanding of 'solidarity' that could render the notion empty or incoherent. Such a conception of solidarity may pose no difficulties within everyday language, but it can be argued to be unsuitable for the kind of justification sought in moral philosophy. There are legitimate doubts about the confinement of moral notions like solidarity to the narrow boundaries of philosophical concepts for systematic purposes. However, if the language of moral philosophy is not to become artificial, it has to adopt notions of our common language and alter them to avoid incoherences. A moral account of solidarity is only of systematic value if the reference to 'solidarity' captures a specific type of obligation that can be distinguished from other moral obligations. Without an explanation in what regards obligations of solidarity are different from, go beyond, or are more specific than obligations of justice, humanity, charity, fidelity, or loyalty, there is arguably no need for a distinct theory of solidarity within moral philosophy. Thus, a convincing exposition of solidarity should fulfill a condition of conceptual discriminability, and of irreducibility. If it is to play any significant role in moral philosophy, 'solidarity' has to refer to a moral relation sui generis. Once some defining features of solidarity are established, the meaning of references to solidarity in debates about public health care can be addressed. In approaching a sound notion of solidarity, different accounts can be distinguished with regard to their position on its normative scope, i.e. with regard to the extension of the groups within which subjects are considered to have mutual obligations and corresponding claims of solidarity. The main dividing line that is relevant to the present context - to the analysis of the systematic function of references to solidarity within moral philosophy - must be drawn between universalist and partisan accounts of solidarity. Some prominent accounts of moral solidarity conceive it as a universal relation that extends to all humanity, or to all members of society, making solidarity the basis of a universal form of moral obligation. David Wiggins and Jurgen Habermas, for instance, invoke different notions of universal solidarity for different conceptual reasons. While Wiggins refers to solidarity in order to designate a fundamental form of a pre-reflective universal recognition implying negative duties, Habermas describes solidarity as a non-formal positive attitude of care complementing formal requirements of justice. Both accounts provide valuable insights into the nature of political and moral obligation. Yet, the competing understanding of solidarity as specific by virtue of its partiality comes with considerable systematic advantages. Wiggins understands solidarity as a fundamental moral relation that is characterized, among other things, by its universality. In this understanding, solidarity is a particular form of recognition that forms the basis of morality altogether. This form of recognition entails deontological constraints, but these constraints are not solely based on demands of reason. Thus, solidarity resembles Kantian respect in terms of the demands it poses, but with regard to the underlying attitude, solidarity resembles Humean sympathy. In the course of outlining obligations of solidarity, Wiggins identifies solidarity as 'the [ horizontal ellipsis ] thing that any human being owes to any or all other human beings, namely the solidum that is presupposed to the ordinary morality of all interaction between human beings'. As the very bedrock of moral relatedness, solidarity must extend to every moral subject alike. Solidarity is the basic form of recognition that interconnects moral subjects through their mutual consideration as bearers of a point of view that commands respect. Habermas brings forth a different account of solidarity, but he also uses the term to denote a relation with a universal extension. In this account: Solidarity [ horizontal ellipsis ] is rooted in the realization that each person must take responsibility for the other because as consociates all must have an interest in the integrity of their shared life context in the same way. Justice conceived deontologically requires solidarity as its reverse side. Habermas distinguishes the fundamental moral demands of justice that are directly based on the principles of discourse from complementary demands of sympathy or care that are based on solidarity. While justice substantiates negative obligations, solidarity requires moral subjects to strive at promoting the welfare of others. Thus, Habermas supplements the discourse theory of morals with the relation of solidarity in order to be able to account for materially rich notions of social relatedness. However, in this description the 'shared life-context' relevant to solidarity is not economic class, social position, or political stance but society as a whole. For Habermas, justice and solidarity differ with regard to the content of their obligation, yet they are similar in their universal scope, as solidarity is conceived of as extending toward all members of society. While both accounts capture an important aspect of moral and political obligation, their recourse to 'solidarity' is not without problems. There is no incontestable argument that would be sufficient to reject these two notions of universal solidarity. While there is no 'separate essence' of solidarity that could be referred to in order to argue for the conceptual necessity of solidarity's partiality, some features may reasonably be stipulated as being essential to solidarity with a view to its systematic function within moral philosophy. Thus, I aim to uncover some systematic disadvantages of assigning 'solidarity' in the description of a universal relation within moral philosophy. The universal notion of solidarity misses - or deliberately excludes - something that is at the core of a competing account of solidarity. What is this feature of solidarity that is lost in its universalization? As indicated before, influential references to solidarity identify unity, cohesion, or community as essential elements of solidarity. The idea that is at the core of this understanding of solidarity can be illustrated with reference to a terminological precursor of 'solidarity'. A legal construction of Roman civil law, the obligatio in solidum, describes a joint liability, or a liability for the whole, that is incurred when individual debtors assume responsibility for a collective loan. Accordingly, one can argue that obligations of solidarity require a solidum, i.e. some form of an entirety or a whole that serves as a point of reference in the content of solidary obligations. Wiggins understands the solidum to refer to the firmness of solidarity by making the relation of solidarity 'the root of the ethical', or the hard core of morality. For Habermas, the solidum may be society as a whole comprising moral subjects viewed as consociates. These references to a solidum, however, have to be distinguished from those that base solidarity in communal relations entailing significant forms of relatedness that go beyond the obligations of moral subjects qua moral subjects. Solidarity qua partisan relation refers to a morally significant solidum in terms of a wholeness or unity of distinct communities. The question with regard to universal solidarity is what the reference to a solidum contributes normatively beyond the consideration of others as mere moral subjects. In the case of partial solidarity, significant commonalities determine the range and the dimension of specific obligations of solidarity. If a solidary community is of moral significance, then it must entail a relevant distinction between subjects as members of the community and others as - mere - moral subjects, just like friends, comrades, or family members have to make this distinction in order to satisfy the normative implications entailed in friendship, camaraderie, or family. The moral significance that is missing in accounts of universal solidarity concerns the role of expressions like 'my' or 'our' as irreducible constituents of moral reasons that are indicative of communal obligation. In this manner, the reference to others as 'my friend', 'my sister', or 'my ally' expresses a structural characteristic of morally significant relations within a community. Thus, the obligation toward one's own community is not merely an obligation toward some community based on a neutral moral property but on a reason that necessarily entails a reference to the bearer of the obligation. This demonstrates that the universal relation that Wiggins and Habermas have in mind cannot be regarded as one specific form of - a human or a moral - solidarity that may coexist with narrower forms of national, ethnic, cultural, or political solidarities. The problem is that human solidarity lacks the significant reference to a solidum. While there is a difference between characterizing someone as a friend or a comrade and referring to her as one's own friend or as my comrade, it is plainly difficult to comprehend what would distinguish someone as 'my fellow human' from someone as merely 'a human'. The solidarity within civil rights movements or political unions requires a reference to others in relation to the subject of solidarity exposing their significant commonality as feminists, homosexuals, workers, anarchists, etc. Thus understood, relations of solidarity, and the entitlements and obligations associated with them, only extend to those who are related via significant commonalities, and the content of solidary obligations is explained and limited by these commonalities as well. This structural difference between agent-relative and neutral moral reasons suggests that the notions of universal and partisan solidarity are incompatible; but this does not imply that the universal notion has to give way to the partisan notion of solidarity. My argument rests on the assumption that, while the notion of partisan solidarity captures a specific moral phenomenon for which there is no comparable alternative, the partisan conception does not take anything away from those accounts that refer to universal solidarity, because other established moral notions like humanity, charity, or beneficence suffice to capture what appears to be invoked in references to universal solidarity. While it is impossible to pre-decide this issue for all potential conceptions of universal solidarity, the relation that Wiggins has in mind may be re-described as humanity, compassion, or fellow-feeling, or maybe as a basic form of moral recognition. At any rate, other terms than 'solidarity', which is commonly associated with a much more specific meaning, may be conceived as fitting to describe such a fundamental form of moral relatedness. Similarly, one may concede that Habermas makes a valid material point to emphasize positive obligations between all members of society. Yet, there may be alternative notions, like care, mutual concern, or civility, that capture what Habermas has in mind. If using the term solidarity to describe universal moral relations leaves a specific form of moral obligation without a label, more needs to be said about the distinctiveness of the communality that is supposed to be entailed in this form of moral obligation. Solidarity is often regarded as an inherently inclusive ideal to counter the narrowness of commitments to blood, soil, and nation. This appears to be incompatible with the defense of an essentially partial, and thus exclusive, notion of solidarity. However, solidarity cannot only be distinguished from universally inclusive obligations, but also from immediate and exclusive forms of moral relatedness like patriotism, friendship, or loyalty. Thus conceived, solidarity comprises a very specific strain of a wider set of what may be considered associative obligations. These obligations, in turn, belong to a wider class of special obligations comprising contractual duties, reparative duties, and duties of gratitude. Solidarity's normative force depends on meaningful commonalities like a joint struggle, a common ideal of a good life, or a social utopia, in relation to which a solidary subject positions herself, while being aware that others do the same. Solidarity is special insofar as it contains a shared partisan involvement with a group that is not strategic, but that is nonetheless 'mediated by thought and belief'. Due to its normative foundation in reflected commitments, solidarity tends to be more inclusive than immediate ties of kith and kin. Even though solidarity is - inevitably - more exclusive than humanity, it allows for inclusion of those who are willing to join with an identificatory commitment. If solidarity relations pertain to a specific form of communal obligation which holds some significance in moral life, and for the description of which moral philosophy possesses no viable alternative, then abandoning this notion noticeably impoverishes moral language. This pragmatic argument about philosophical terminology does not question the existence of universal obligations, but it suggests that the term solidarity is misplaced in the denotation of universal obligations or affiliations; ; </t>
  </si>
  <si>
    <t>10.1111/bioe.12444</t>
  </si>
  <si>
    <t>Cheng, YY; Ogden, FL; Zhu, JT; Bretfeld, M</t>
  </si>
  <si>
    <t>Cheng, Yanyan; Ogden, Fred L.; Zhu, Jianting; Bretfeld, Mario</t>
  </si>
  <si>
    <t>Land Use-Dependent Preferential Flow Paths Affect Hydrological Response of Steep Tropical Lowland Catchments With Saprolitic Soils</t>
  </si>
  <si>
    <t>forest sponge effect; land use and land cover; hydrological modeling; ecosystem services; Panama</t>
  </si>
  <si>
    <t>SATURATED HYDRAULIC CONDUCTIVITY; HUMID FOREST ECOSYSTEMS; SECONDARY SUCCESSION; VEGETATED HILLSLOPE; STORM FLOW; TRADE-OFF; SAP FLOW; PASTURE; RUNOFF; COVER</t>
  </si>
  <si>
    <t>Forested catchments in Central Panama can produce more base flow during the dry season compared to pasture catchments-the so-called forest sponge effect. During rainfall events, peak storm runoff rates and storm runoff coefficients can be lower for forested catchments than pasture catchments, even when they have similar topographic characteristics, underlying geology, and soil texture. The internal mechanism of these differences in hydrological response due to land use is yet to be fully understood. A distributed model explicitly simulating preferential flow paths (PFPs), which is referred to as PFPMod, is used to explain the hydrological response caused by land use using data from three catchments with distinct land covers in Central Panama. Input parameters of forest and pasture land covers were identified using field observations and literature values. Multiple satisfactory objective criteria demonstrate that the two end-member land cover parameter sets are adequate to explain the observed difference in dry-season base flow and storm runoff coefficients. Field measurements of matrix infiltrability using soil cores and plot-scale infiltration capacity enabled estimating the number of vertical macropores that fully penetrate the root zone. Model simulation results demonstrate that fast drainage through lateral PFPs in the early wet season and high flow in vertical PFPs to recharge deep groundwater in the late wet season contribute to the observed differences in peak storm runoff and the forest sponge effect during the dry season. This study provided insights to the mechanism by which reforestation may help to restore ecosystem services and water security in tropical settings.</t>
  </si>
  <si>
    <t>10.1029/2017WR021875</t>
  </si>
  <si>
    <t>Ebel, BA; Rengers, FK; Tucker, GE</t>
  </si>
  <si>
    <t>Ebel, Brian A.; Rengers, Francis K.; Tucker, Gregory E.</t>
  </si>
  <si>
    <t>Aspect-dependent soil saturation and insight into debris-flow initiation during extreme rainfall in the Colorado Front Range</t>
  </si>
  <si>
    <t>GEOLOGY</t>
  </si>
  <si>
    <t>Hydrologic processes during extreme rainfall events are poorly characterized because of the rarity of measurements. Improved understanding of hydrologic controls on natural hazards is needed because of the potential for substantial risk during extreme precipitation events. We present field measurements of the degree of soil saturation and estimates of available soil-water storage during the September 2013 Colorado extreme rainfall event at burned (wildfire in 2010) and unburned hillslopes with north- and south-facing slope aspects. Soil saturation was more strongly correlated with slope aspect than with recent fire history; south-facing hillslopes became fully saturated while north-facing hillslopes did not. Our results suggest multiple explanations for why aspect-dependent hydrologic controls favor saturation development on south-facing slopes, causing reductions in effective stress and triggering of slope failures during extreme rainfall. Aspect-dependent hydrologic behavior may result from (1) a larger gravel and stone fraction, and hence lower soil-water storage capacity, on south-facing slopes, and (2) lower weathered-bedrock permeability on south-facing slopes, because of lower tree density and associated deep roots penetrating bedrock as well as less intense weathering, inhibiting soil drainage.</t>
  </si>
  <si>
    <t>10.1130/G36741.1</t>
  </si>
  <si>
    <t>Flores-Delgadillo, L; Fedick, SL; Solleiro-Rebolledo, E; Palacios-Mayorga, S; Ortega-Larrocea, P; Sedov, S; Osuna-Ceja, E</t>
  </si>
  <si>
    <t>Flores-Delgadillo, Lourdes; Fedick, Scott L.; Solleiro-Rebolledo, Elizabeth; Palacios-Mayorga, Sergio; Ortega-Larrocea, Pilar; Sedov, Sergey; Osuna-Ceja, Esteban</t>
  </si>
  <si>
    <t>A sustainable system of a traditional precision agriculture in a Maya homegarden: Soil quality aspects</t>
  </si>
  <si>
    <t>Homegarden; Agroecosystems; Agroforestry; Traditional Maya agriculture; Soil depth; Soil quality</t>
  </si>
  <si>
    <t>TROPICAL DRY FORESTS; SHIFTING CULTIVATION; HOME-GARDENS; EROSION; YUCATAN</t>
  </si>
  <si>
    <t>Homegardens or solares have a long history of intensive cultivation by the Maya in southeastern Mexico and Central America, and have recently been the subject of increasing studies that characterize them as multistrata agroforestry systems, although no soil evaluation has been reported. We have conducted this study in a traditional homegarden named El Naranjal, a rural village in the north of Quintana Roo, Mexico, in order to evaluate soil date and quality from this specific site, being the soil the main factor of this traditional Maya agroforestry management system. The C-14 analysis of the A(1) horizon humic fraction, from the deepest soil profile exposed in a karstic depression, gave a date that corresponds with the occupation of the site at the Maya peak of the mayan possession from the Late Preclassic to Early Classic transition, beginning about 100 B.C. The soils found (Rendzic Leptosols) into El Naranjal homegarden are well structured, very dark brown, shallow, and have an abrupt contact with the limestone bedrock at a highly variable depth. According to this fact, soil depth showed along the studied transect, the highest variation (variation coefficient = 72%) compared to Ranch Santa Maria (VC = 46.3%) and El Eden (43%) soils, being sites with similar heterogeneity degrees. The pH values ranged from neutral to moderately basic (7.10-8.00); this parameter that influences the humification and mineralization processes, showed a low VC (3.37%). Organic matter content varied from high to very high (7.30-20.23%, at 30-80 cm deep, and ranged in the deepest soil profiles from 2.00% to 3.98%). High levels of P retention (21.5-83.0%) were found; this characteristic is related to high values of exchangeable Ca2+ and dithionite-extractable Fe, present in all studied profiles. The soils are clayish and have middle to high values of hydraulic conductivity (4.8-64.8 cm h(-1)) that displayed a high VC (65.74%). The values of the S index (soil physical quality index) fluctuated between 0.059 and 0.068, indicating good physical soil quality, with regard to the proposed critical value of 0.035. According to other physical and chemical properties, it was found that the soils from this homegarden have favorable qualities for air transport, heat, water and soluble substances. The iron oxides and organic components are responsible for soil color, high aggregation with good stability and consequently of their high porosity. But, on the other hand, the highly variable soil depth (often insufficient for the development of root systems) and the large level of P retention (phosphorus-fixing capacity) are the most obvious physical and chemical disadvantages to crop growth. These are also the most common and restrictive factors in many soils from the Yucatan Peninsula. However, results showed that the cultivation system, successfully employed in the homegarden, uses an uncommon edaphic environment. This occurs through a traditional crop adaptation to particular areas of thicker soils (containers), known traditionally as precision agriculture. (C) 2011 Elsevier B.V. All rights reserved.</t>
  </si>
  <si>
    <t>10.1016/j.still.2011.03.001</t>
  </si>
  <si>
    <t>Page, BD; Bullen, TD; Mitchell, MJ</t>
  </si>
  <si>
    <t>Page, Blair D.; Bullen, Thomas D.; Mitchell, Myron J.</t>
  </si>
  <si>
    <t>Influences of calcium availability and tree species on Ca isotope fractionation in soil and vegetation</t>
  </si>
  <si>
    <t>calcium; delta Ca-44; fractionation; isotope; soil; vegetation</t>
  </si>
  <si>
    <t>NORTHERN HARDWOOD FOREST; BASE-CATION; SUGAR MAPLE; ADIRONDACK MOUNTAINS; ACIDIC DEPOSITION; ECOSYSTEM; ACIDIFICATION; CATCHMENTS; NITROGEN; BIOGEOCHEMISTRY</t>
  </si>
  <si>
    <t>The calcium (Ca) isotope system is potentially of great use for understanding biogeochemical processes at multiple scales in forest ecosystems, yet remains largely unexplored for this purpose. In order to further our understanding of Ca behavior in forests, we examined two nearly adjacent hardwood-dominated catchments with differing soil Ca concentrations, developed from crystalline bedrock, to determine the variability of Ca-44/Ca-40 ratios (expressed as delta Ca-44) within soil and vegetation pools. For both sugar maple and American beech, the Ca isotope compositions of the measured roots and calculated bulk trees were considerably lighter than those of soil pools at these sites, suggesting that the trees were able to preferentially take up light Ca at the root-soil interface. The Ca isotope compositions of three of four root samples were among the lightest values yet reported for terrestrial materials (delta Ca-44 &lt;=-3.95 parts per thousand). Our results further indicate that Ca isotopes were fractionated along the transpiration streams of both tree species with roots having the least delta Ca-44 values and leaf litter the greatest. An approximately 2 parts per thousand difference in delta Ca-44 values between roots and leaf litter of both tree species suggests a persistent fractionation mechanism along the transpiration stream, likely related to Ca binding in wood tissue coupled with internal ion exchange. Finally, our data indicate that differing tree species demand for Ca and soil Ca concentrations together may influence Ca isotope distribution within the trees. Inter-catchment differences in Ca isotope distributions in soils and trees were minor, indicating that the results of our study may have broad transferability to studies of forest ecosystems in catchments developed on crystalline substrates elsewhere.</t>
  </si>
  <si>
    <t>10.1007/s10533-008-9188-5</t>
  </si>
  <si>
    <t>Viers, J; Oliva, P; Nonell, A; Gélabert, A; Sonke, JE; Freydier, R; Gainville, R; Dupré, B</t>
  </si>
  <si>
    <t>Viers, Jerome; Oliva, Priscia; Nonell, Anthony; Gelabert, Alexandre; Sonke, Jeroen E.; Freydier, Rrni; Gainville, Rornuald; Dupre, Bernard</t>
  </si>
  <si>
    <t>Evidence of Zn isotopic fractionation in a soil-plant system of a pristine tropical watershed (Nsimi, Cameroon)</t>
  </si>
  <si>
    <t>zinc isotopes; soil; vegetation; weathering; cycle</t>
  </si>
  <si>
    <t>SOURCE-MASS SPECTROMETRY; HIGH-PRECISION CU; EXAFS SPECTROSCOPY; RAIN-FOREST; ZINC; DISCRIMINATION; HYPERACCUMULATOR; TRANSLOCATION; ABSORPTION; SPECIATION</t>
  </si>
  <si>
    <t>The objective of this study is to determine for the first time the zinc (Zn) isotopic composition of different soil horizons, parent rocks, litter, and plants from a single pristine watershed. Three soil profiles from Nsimi-Zoetele site (South Cameroon, Africa) have been investigated. The 666 Zn (666 Zn[(66 [(Zn-66/Zn-64)(sample)/(Zn-66/Zn-64)(JMC 3-07490L))-1] * 10(3)) measured in the soils and rocks range from -0.05 to 0.64 parts per thousand. In a typical hillslope soil profile developed in situ from a granitic parent rock, we observe two important and systematic trends: i) a weathering regime in the saprolite horizon that involves strong Zn depletion, with no or slight fractionation compared to the fresh igneous rock, and ii) a shallower weathering regime with significant depletion in heavy Zn isotopes in the most superficial soil horizons. In contrast, the soil profile of the swamp zone does not exhibit isotopic fractionation between the soil and the parent rock. Six plants and two litter samples were analyzed for their Zn isotopic compositions. delta Zn-66 varied from 0.75 to -0.91 parts per thousand among all samples. Plant roots and shoots are generally enriched in heavy isotopes (delta Zn-66 of +0.42 to +0.76 parts per thousand) relative to the litter layer (0.12 to 0.25 parts per thousand) and most superficial soils. Similar to the controlled plant growth study of Weiss et al. [Weiss, D.J., Mason, T.F.D., Zhao, F.J., Kirk, G.J.D., Coles, B.J. and Horstwood, M.S.A. (2005) Isotopic discrimination of zinc in higher plants. New Phytologist 165, 703710.], negative delta Zn-66 values were obtained for tree leaves (the most aerial part of the tree). Based on biomass data for the tropical forest, vegetation is on average enriched in light isotopes compared to the litter and the superficial soil horizons which are the nutrients reservoirs. Due to the age of these soils and the complexity of pedogenetic processes, it is difficult to explain the isotopic composition of the soils at present. However, the transformation of the saprolite horizon into a ferruginous horizon is associated with an enrichment in light Zn isotopes. This observation may be due to the adsorption of Zn onto clays surfaces. The uptake of Zn by roots in the soils leads to an enrichment in heavy isotopes. Once the Zn is in the xylem, it will be transported within the plant. During this transport, both diffusion and active uptake of heavy isotopes by cells out of the xylem favour the mobility of light isotopes to the most aerial parts of the plants. The difference in Zn isotopic composition between the deep horizons and the superficial horizons of soils suggests that Zn isotopes can be used to discriminate the source of Zn and other metals leaving the catchment by river water. (c) 2007 Elsevier B.V. All rights reserved.</t>
  </si>
  <si>
    <t>10.1016/j.chemgeo.2007.01.005</t>
  </si>
  <si>
    <t>Cubellis, E; Ferri, M; Luongo, G; Obrizzo, F</t>
  </si>
  <si>
    <t>The roots of Mt. Vesuvius deduced from gravity anomalies</t>
  </si>
  <si>
    <t>MINERALOGY AND PETROLOGY</t>
  </si>
  <si>
    <t>SOMMA-VESUVIUS; AD 79; NAPLES; ERUPTION; AREA; TOMOGRAPHY; VOLCANISM; BENEATH</t>
  </si>
  <si>
    <t>The structures of the Somma-Vesuvius volcanic complex are modelled on the basis of the interpretation of gravity anomalies obtained from data available in the literature and acquired along a new profile along the coastline from Naples to Castellammare di Stabia. In order to highlight the contribution of shallow crustal structures, the residual anomalies were considered. A marked gravity low was recognised in the eastern sector of Vesuvius. Furthermore data interpretation was carried out along two profiles centred on the low gravity region in question: a first profile crossing the Vesuvius crater in direction WNW-ESE, and a second one in NNE-SSW direction. The 2 1/2D model obtained reveals a crustal structure characterised by sediments of 2.3 Mg/m(3) density, overlying bedrock with a density of 2.6 Mg/m(3). Near the volcanic system the model becomes more complex due to the presence of light sediments with a density of 2.1 Mg/m(3) overlying a body with a density of 2.4 Mg/m(3) which extends into depth. The latter is thought to be closely related to the zone of magma ascent developed along the volcanic axis. Along the coast the volcanic component is reduced and the model shows that the layer with a density of 2.3 Mg/m(3) ranges in thickness from 0 to about 3500m. An additional body between 1500 and 3000m with a density of 2.4 Mg/m(3) was considered in order to account for the slight rise in the residual anomaly in the area in the vicinity of Mt. Vesuvius. The analysis of the gravity anomaly pattern coincides with the complex system of faults and fractures intersecting the carbonate basement and the volcanic area in question, which developed as a consequence of extensional processes at the continental edge of the Italian Peninsula due to the opening of the Tyrrhenian basin. This extensional tectonics has created favourable conditions for the collapse of the south-western slope of Mt. Vesuvius and the development of eruptive vents and cracks on its flanks.</t>
  </si>
  <si>
    <t>10.1007/s007100170008</t>
  </si>
  <si>
    <t>Suarez, DL; Simunek, J</t>
  </si>
  <si>
    <t>UNSATCHEM: Unsaturated water and solute transport model with equilibrium and kinetic chemistry</t>
  </si>
  <si>
    <t>CARBON-DIOXIDE TRANSPORT; HYDRAULIC CONDUCTIVITY; PRECIPITATION KINETICS; POROUS-MEDIA; CALCITE SUPERSATURATION; DISSOLUTION; SOIL; FLOW; ATM; DISPERSION</t>
  </si>
  <si>
    <t>Numerous models have been developed for predicting major ion chemistry in the soil zone and in recharge to groundwater, Soils that contain CaCO3 are prevalent in arid and semiarid regions, as well as in humid and temperate regions that have been glaciated or contain carbonate bedrock, Under these conditions, carbonate-solution reactions and ion exchange are the dominant chemical processes, In this model we couple one-dimensional unsaturated water and solute transport with a major ion chemistry routine and plant water uptake, The model has several unique features, including expressions relating reductions in hydraulic conductivity to chemical factors, prediction of CO2 partial pressure in the root zone based on a CO2 production-multiphase transport submodel, kinetic expressions for silicate weathering, calcite precipitation-dissolution, and dolomite dissolution, representation of B adsorption using the constant capacitance model, a new method for predicting cation-exchange selectivity, the option to use Fitter ion interaction expressions for high ionic strength, and a plant growth submodel that includes water, salinity, and O-2 stress. The chemical submodel considers equilibrium ion exchange, as well as various equilibrium and kinetic expressions for precipitation and dissolution of soil minerals, including gypsum, Rig carbonates, and sepiolite, The use of a predictive submodel for CO2 production and transport allows for the calculation of CO2 concentrations with depth and time. This enables us to avoid the assumption of constant CO2 distribution or constant pH required by previous models, Use of kinetic expressions for carbonate chemistry allows a more realistic simulation of soil and groundwater solution composition as well as simulations of carbonate redistribution and climatic change with time.</t>
  </si>
  <si>
    <t>10.2136/sssaj1997.03615995006100060014x</t>
  </si>
  <si>
    <t>BenIsrael, M; Wanner, P; Aravena, R; Parker, BL; Haack, EA; Tsao, DT; Dunfield, KE</t>
  </si>
  <si>
    <t>BenIsrael, Michael; Wanner, Philipp; Aravena, Ramon; Parker, Beth L.; Haack, Elizabeth A.; Tsao, David T.; Dunfield, Kari E.</t>
  </si>
  <si>
    <t>Toluene biodegradation in the vadose zone of a poplar phytoremediation system identified using metagenomics and toluene-specific stable carbon isotope analysis</t>
  </si>
  <si>
    <t>INTERNATIONAL JOURNAL OF PHYTOREMEDIATION</t>
  </si>
  <si>
    <t>BTEX; CSIA; gene expression; qPCR; rhizosphere; root microbiome</t>
  </si>
  <si>
    <t>AROMATIC OXYGENASE GENES; FUEL SOURCE EXPERIMENT; PETROLEUM-HYDROCARBONS; CONSTRUCTED WETLAND; RHIZOSPHERE; BIOREMEDIATION; FRACTIONATION; ENDOSPHERE; DEGRADERS; DIFFUSION</t>
  </si>
  <si>
    <t>Biodegradation is an important mechanism of action of phytoremediation systems, but performance evaluation is challenging. We applied metagenomic molecular approaches and compound-specific stable carbon isotope analysis to assess biodegradation of toluene in the vadose zone at an urban pilot field system where hybrid poplars were planted to remediate legacy impacts to an underlying shallow fractured bedrock aquifer. Carbon isotope ratios were compared spatio-temporally between toluene dissolved in groundwater and in the vapor phase. Enrichment of C-13 from toluene in the vapor phase compared to groundwater provided evidence for biodegradation in the vadose zone. Total bacterial abundance (16S rRNA) and abundance and expression of degradation genes were determined in rhizosphere soil (DNA and RNA) and roots (DNA) using quantitative PCR. Relative abundances of degraders in the rhizosphere were on average higher at greater depths, except for enrichment of PHE-encoding communities that more strongly followed patterns of toluene concentrations detected. Quantification of RMO and PHE gene transcripts supported observations of active aerobic toluene degradation. Finally, spatially-variable numbers of toluene degraders were detected in poplar roots. We present multiple lines of evidence for biodegradation in the vadose zone at this site, contributing to our understanding of mechanisms of action of the phytoremediation system.</t>
  </si>
  <si>
    <t>10.1080/15226514.2018.1523873</t>
  </si>
  <si>
    <t>Rani, J; Paul, B</t>
  </si>
  <si>
    <t>Rani, J.; Paul, B.</t>
  </si>
  <si>
    <t>Challenges in arid region reclamation with special reference to Indian Thar Desert-its conservation and remediation techniques</t>
  </si>
  <si>
    <t>INTERNATIONAL JOURNAL OF ENVIRONMENTAL SCIENCE AND TECHNOLOGY</t>
  </si>
  <si>
    <t>Aridity; Remediation; Conservation; Management; Farming</t>
  </si>
  <si>
    <t>GROWTH-PROMOTING RHIZOBACTERIA; SALINE-SODIC SOILS; ORGANIC-CARBON; WATER-USE; DRIP IRRIGATION; NUTRIENT-UPTAKE; ACC DEAMINASE; CHECK DAMS; LAND; BIOCHAR</t>
  </si>
  <si>
    <t>Arid and semi-arid lands throughout the world suffer from problems like low and erratic rainfall, high temperature, low amount of nutrients and salinity/alkalinity of soil and water. In addition to that, some other factors like composition of bedrock and sea water intrusion exaggerate the problem. The paper gives information about various remediation processes like green remediation, phytoremediation, biochar application, herbal treatment for improvement in soil and water quality. In addition to these methods, some management techniques are also highlighted like water harvesting by tankas, khadin system, watershed management, check dams, the implication of Bhungroo and Zai technology, dew and rain ridge collection system, drip and sprinkler method of irrigation and soil moisture conservation practices. Due to intense heat in the region, the agriculture and farming also get affected. The plant growth-promoting bacteria (PGPR) in the rhizosphere get affected due to insufficient moisture. These PGPR help in root growth, prevention of plant disease and increase availability of nutrients. It has been found that some of the PGPR strains in the arid lands involve in the metabolism and growth of plants by withstanding the unfavorable condition. Integrated farming system and new land use technologies like agroforestry approach are used for better benefits. These techniques will result in the overall uses of resources and restoration of ecological diversity. This paper enumerates various arid regions in India, their adverse soil conditions, water management practices and possible solutions for ecorestoration of the region.</t>
  </si>
  <si>
    <t>10.1007/s13762-022-04746-z</t>
  </si>
  <si>
    <t>Dong, XL; Murray, AB; Heffernan, JB</t>
  </si>
  <si>
    <t>Dong, Xiaoli; Murray, A. Brad; Heffernan, James B.</t>
  </si>
  <si>
    <t>Ecohydrologic feedbacks controlling sizes of cypress wetlands in a patterned karst landscape</t>
  </si>
  <si>
    <t>biogeomorphology; chemical weathering; karst; landform evolution; self-organization</t>
  </si>
  <si>
    <t>SELF-ORGANIZATION; SEDIMENT TRANSPORT; FINE-ROOT; VEGETATION; FLORIDA; SOIL; RESPIRATION; GEOMORPHOLOGY; EVERGLADES; ECOSYSTEMS</t>
  </si>
  <si>
    <t>Many landforms on Earth are profoundly influenced by biota. In particular, biota play a significant role in creating karst biogeomorphology, through biogenic CO2 accelerating calcite weathering. In this study, we explore the ecohydrologic feedback mechanisms that have created isolated depressional wetlands on exposed limestone bedrock in South Florida - Big Cypress National Preserve -as a case study for karst biogeomorphic processes giving rise to regularly patterned landscapes. Specifically, we are interested in: (1) whether cypress depressions on the landscape have reached (or will reach) equilibrium size; (2) if so, what feedback mechanisms stabilize the size of depressions; and (3) what distal interactions among depressions give rise to the even distribution of depressions in the landscape. We hypothesize three feedback mechanisms controlling the evolution of depressions and build a numerical model to evaluate the relative importance of each mechanism. We show that a soil cover feedback (i.e. a smaller fraction of CO2 reaches the bedrock surface for weathering as soil cover thickens) is the major feedback stabilizing depressions, followed by a biomass feedback (i.e. inhibited biomass growth with deepening standing water and extended inundation period as depressions expand in volume). Strong local positive feedback between the volume of depressions and rate of volume expansion and distal negative feedback between depressions competing for water likely lead to the regular patterning at the landscape scale. The individual depressions, however, are not yet in steady state but would be in 0.2-0.4 million years. This represents the first study to demonstrate the decoupling of landscape-scale self-organization and the self-organization of its constituent agents. (c) 2018 John Wiley &amp; Sons, Ltd.</t>
  </si>
  <si>
    <t>10.1002/esp.4564</t>
  </si>
  <si>
    <t>Sahoo, S; Sahoo, B; Panda, SN</t>
  </si>
  <si>
    <t>Sahoo, Soumyaranjan; Sahoo, Bhabagrahi; Panda, Sudhindra N.</t>
  </si>
  <si>
    <t>Hillslope-storage Boussinesq model for simulating subsurface water storage dynamics in scantily-gauged catchments</t>
  </si>
  <si>
    <t>ADVANCES IN WATER RESOURCES</t>
  </si>
  <si>
    <t>Groundwater; Recharge; Hillslope drainage; Hillslope-storage Boussinesq model; Subsurface storage-discharge; Ungauged catchments</t>
  </si>
  <si>
    <t>AREALLY HETEROGENEOUS FIELDS; UNSATURATED FLOW EQUATIONS; VARIABLE SOURCE AREAS; INFILTRATION CONDITIONS; HYDRAULIC CONDUCTIVITY; HYDROLOGICAL MODEL; COMPLEX HILLSLOPES; BALANCE MODEL; SOIL-MOISTURE; SPIN-UP</t>
  </si>
  <si>
    <t>Limited geo-hydro-meteorological data availability in most of the subsurface water catchments world-wide has constrained the effective surface and subsurface water management. For improved subsurface water modelling in real semi-gauged catchments, the direct-rainfall-recharge (DRR)-based low-dimensional hillslope-storage Boussinesq (hsB) model is enhanced by incorporating saturated phase processes of surface ponding (SP) in agricultural lands, unsaturated zone processes during non-monsoon (dry) period, bedrock leakage (BL) flux between the hillslope-aquifer and underlying confined aquifer, and root-zone water balance (WB) on the basis of precipitation forcing, catchment topography, and land-use/land-cover dynamics. The developed approaches are field-tested by considering the catchment as both semi-gauged regarding limited water table elevation (WTE) data and fully ungauged (no WTE data). The results reveal that the developed WB-SP-BL-based hsB model variant performed the best in reproducing the observed WTE in six experimental wells in the Kanjhari reservoir catchment (125.04 km(2)) in eastern India with the Nash-Sutcliffe model efficiency &gt; 67%, root mean square error &lt;= 0.28 m, and percentage bias of +/- 2.5% for both the gauged and ungauged scenarios. Conclusively, it is endorsed that accounting for all the hydrological fluxes in the hsB framework would make it amenable for useful prediction of subsurface flow in ungauged and semi-gauged catchments.</t>
  </si>
  <si>
    <t>10.1016/j.advwatres.2018.08.016</t>
  </si>
  <si>
    <t>Meek, K; Derry, L; Sparks, J; Cathles, L</t>
  </si>
  <si>
    <t>Meek, Katherine; Derry, Louis; Sparks, Jed; Cathles, Lawrence</t>
  </si>
  <si>
    <t>87Sr/86Sr, Ca/Sr, and Ge/Si ratios as tracers of solute sources and biogeochemical cycling at a temperate forested shale catchment, central Pennsylvania, USA</t>
  </si>
  <si>
    <t>Sr isotopes; Trace elements; Fractionation; Critical zone science; Biogeochemical cycling</t>
  </si>
  <si>
    <t>HILLS CATCHMENT; STRONTIUM ISOTOPES; WEATHERING RATES; REGOLITH PRODUCTION; ECOSYSTEM PROCESSES; DECIDUOUS FOREST; BIOGENIC SILICA; HIGHER-PLANTS; SR ISOTOPES; CA SOURCES</t>
  </si>
  <si>
    <t>Plant uptake and biological cycling processes are commonly the largest flux of nutrients in terrestrial ecosystems. Hydrologic and other losses are offset by inputs from atmospheric deposition and weathering. This multi-tracer study investigates these effects using Sr-87/Sr-86, Ca/Sr, and Ge/Si ratios from solid (soil profiles and bedrock), biological (leaves and sap waters), and water (pore-, ground-, stream-waters) samples to study Ca, Sr, Ge, and Si sources and cycling in a forest catchment underlying gray shale in the temperate climate of central Pennsylvania. Leaves and sap waters were found to have similar Ge/Si ratios &lt;1 mu mol/mol which is consistent with biological fractionation occurring at the root-soil water interface. Ge/Si ratios in soil porewaters were higher near the surface and increased over the growing season suggesting plant preferential uptake of Si over Ge. Ca/Sr ratios in oak leaves (1360 +/- 40 mol/mol) were significantly higher than those in maple leaves (650 +/- 20 mol/mol). Ca/Sr ratios were also generally higher in leaves than in sap waters which are consistent with preferential Sr adsorption or Sr uptake during transpiration. Sr-87/Sr-86 ratios in both leaves and sap waters were similar for a given site implying that trees access similar pools of Sr and Ca, although there are site-to-site differences. Additionally, Sr-87/Sr-86 ratios in plant tissues were most similar to shallow pore waters (0-50 cm) suggesting that mineral nutrients are obtained by trees from the near sub-surface. Sr-87/Sr-86 ratios in soil solutions from ridgetop and swale sites are best explained by mixing Sr derived from shale and atmospheric deposition. Valley bottom soil reservoirs and stream and groundwater samples include Sr and Ca derived from dissolution of two isotopically distinct generations of carbonates. A preliminary estimate of the Sr and Ca stream fluxes and isotopic mass balances imply propagation-of a carbonate weathering front of ca. 300 m Myr(-1), a value larger than previously reported for regolith weathering advance rates calculated based on cosmogenic nuclides and U-series isotopes. The data for Ca, Sr, Si, and Ge in soil, soil solutions, and stream waters reflect the interaction of slower weathering processes with rapid, biologically driven cycling between soils and biomass. (C) 2016 Elsevier B.V. All rights reserved.</t>
  </si>
  <si>
    <t>10.1016/j.chemgeo.2016.04.026</t>
  </si>
  <si>
    <t>Yesavage, T; Stinchcomb, GE; Fantle, MS; Sak, PB; Kasznel, A; Brantley, SL</t>
  </si>
  <si>
    <t>Yesavage, Tiffany; Stinchcomb, Gary E.; Fantle, Matthew S.; Sak, Peter B.; Kasznel, Alexander; Brantley, Susan L.</t>
  </si>
  <si>
    <t>Investigation of a diabase-derived regolith profile from Pennsylvania: Mineralogy, chemistry and Fe isotope fractionation</t>
  </si>
  <si>
    <t>Fe isotopes; Deep regolith; Chemical weathering; Diabase; Spheroidal weathering; Preferential flow</t>
  </si>
  <si>
    <t>NORTH-CAROLINA PIEDMONT; SAPROLITE-SOIL SEQUENCE; LUQUILLO MOUNTAINS; CHEMICAL-COMPOSITION; WEATHERING PROFILE; BEDROCK INTERFACE; ORGANIC-CARBON; IRON ISOTOPES; LONG-TERM; RATES</t>
  </si>
  <si>
    <t>At Earth's surface, bedrock transforms to regolith in a process that has many implications for water storage, soil formation, and nutrient availability to ecosystems. To understand deep regolith formation, we investigate three zones demarcating changes in mineralogy, chemistry and Fe isotopic composition in a 4-m thick regolith profile developed at a ridge top in Pennsylvania (U.S.A.) that is underlain entirely by diabase. Relative to the unweathered diabase, Zone 1 at the bottom is characterized by major element depletion, abrupt oxidation of Fe(II), a rapid decrease in sulfur concentrations and the presence of short-range ordered (SRO) Fe with depleted delta Fe-56 values relative to unweathered diabase. We attribute many of the observations at this depth (which we refer to as the lithogenic zone) to the effects of spheroidal weathering, which may be releasing a flux of Fe(II) with low delta Fe-56 values as the mineral pyroxene is weathered. This Fe(II) is oxidized due to the presence of oxygen at the bottom of the profile and is likely precipitated as isotopically light SRO Fe phases, which then recrystallize with time. Zone 2 is interpreted as a region of crystallization in which minimal bulk chemical changes occur. Finally, SRO Fe isotopic compositions become lighter again near the land surface in Zone 3, the zone of most intense biogenic weathering. Biological Fe weathering likely involves enhanced microbial activity, exudation of protons and organic acids by plant roots and fungi, and plant uptake. This pattern of SRO Fe isotopic variability (with isotopically depleted values both at depth and near the surface) has been observed in another regolith profile on spheroidally weathering bedrock in Puerto Rico. We further used pore-water concentrations and soil chemistry to calculate rates of diabase weathering. While pore-water concentrations yield modern rates, soil chemistry concentrations indicate longer-term rates. The similarity in the diabase dissolution rates using modern pore fluids and soil chemistry is consistent with steady-state weathering. Similar approaches can be applied to other Appalachian soil profiles in the future. (C) 2016 Elsevier B.V. All rights reserved.</t>
  </si>
  <si>
    <t>10.1016/j.geoderma.2016.03.004</t>
  </si>
  <si>
    <t>Lopez, BR; Bashan, Y; Bacilio, M; De la Cruz-Agüero, G</t>
  </si>
  <si>
    <t>Lopez, Blanca R.; Bashan, Yoav; Bacilio, Macario; De la Cruz-Agueero, Gustavo</t>
  </si>
  <si>
    <t>Rock-colonizing plants: abundance of the endemic cactus Mammillaria fraileana related to rock type in the southern Sonoran Desert</t>
  </si>
  <si>
    <t>PLANT ECOLOGY</t>
  </si>
  <si>
    <t>Cactus nutrition; Colonization; Rock weathering; Saxicolous desert plants</t>
  </si>
  <si>
    <t>CRASSULACEAN-ACID-METABOLISM; BAJA-CALIFORNIA; MICROBIAL-POPULATIONS; PRIMARY COLONIZATION; ROOTS; ACCUMULATION; RHIZOPLANE; SEEDLINGS; SALINITY; GROWTH</t>
  </si>
  <si>
    <t>Establishment, colonization, and permanence of plants affect biogenic and physical processes leading to development of soil. Rockiness, temperature, and humidity are accepted explanations to the influence and the presence of rock-dwelling plants, but the relationship between mineral and chemical composition of rocks with plant abundance is unknown in some regions. This study documents plant species growing on rocks, their capacity as rock colonizers measured by the Importance Index, and the relationships between the chemical composition of rocks and the abundance of the dominant plant. The community is composed of eight species and is dominated by the small cactus Mammillaria fraileana. Sites with low abundance of this species contain volcanic breccias, high amounts Ca, Fe, Mg, Ti, Al, and Mn as part of moderately weatherable minerals, such as plagioclase and pyroxene. Sites with higher abundance contain rhyodacite, rhyolite, and andesite rocks rich in more weatherable minerals, such as volcanic glass and minerals containing Si, K, and Na. K and Na were present in equal proportions only at the site with more plants. Since Na is toxic for most plants, an experiment was carried out to assess its effect on the survival of M. fraileana seedlings. Decreased survival occurred as the concentration of Na increased. Even in the treatment without Na, survival decreased slightly. In summary, presence and abundance of plants is related to the type of bedrock, their weathering characteristics, and proportion of elements. The interactions among elements, rather than the isolated effect of specific elements, could be the most reliable explanation for local variations in the abundance and dominance of Mammillaria fraileana in rocky habitat in the southern Sonoran Desert.</t>
  </si>
  <si>
    <t>10.1007/s11258-008-9553-4</t>
  </si>
  <si>
    <t>Ishikawa, NF; Togashi, H; Kato, Y; Yoshimura, M; Kohmatsu, Y; Yoshimizu, C; Ogawa, NO; Ohte, N; Tokuchi, N; Ohkouchi, N; Tayasu, I</t>
  </si>
  <si>
    <t>Ishikawa, Naoto F.; Togashi, Hiroyuki; Kato, Yoshikazu; Yoshimura, Mayumi; Kohmatsu, Yukihiro; Yoshimizu, Chikage; Ogawa, Nanako O.; Ohte, Nobuhito; Tokuchi, Naoko; Ohkouchi, Naohiko; Tayasu, Ichiro</t>
  </si>
  <si>
    <t>Terrestrial-aquatic linkage in stream food webs along a forest chronosequence: multi-isotopic evidence</t>
  </si>
  <si>
    <t>ECOLOGY</t>
  </si>
  <si>
    <t>biomass; C and N stable isotopes; carbonate weathering; forest age; mixing model; radiocarbon; root respiration; stream macroinvertebrates</t>
  </si>
  <si>
    <t>DISSOLVED INORGANIC CARBON; LONG-TERM RECOVERY; HEADWATER STREAMS; ORGANIC-MATTER; SUCCESSION; BIODIVERSITY; COMMUNITIES; WATERSHEDS; PLANTATION; DELTA-N-15</t>
  </si>
  <si>
    <t>Long-term monitoring of ecosystem succession provides baseline data for conservation and management, as well as for understanding the dynamics of underlying biogeochemical processes. We examined the effects of deforestation and subsequent afforestation of a riparian forest of Japanese cedar (Cryptomeria japonica) on stable isotope ratios of carbon (delta C-13) and nitrogen (delta N-15) and natural abundances of radiocarbon (Delta C-14) in stream biota in the Mt. Gomadan Experimental Forest and the Wakayama Forest Research Station, Kyoto University, central Japan. Macroinvertebrates, periphytic algae attached to rock surfaces (periphyton), and leaf litter of terrestrial plants were collected from six headwater streams with similar climate, topography, and bedrock geology, except for the stand ages of riparian forests (from 3 to 49 yr old in five stands and &gt;90 yr old in one reference stand). Light intensity and delta C-13 values of both periphyton and macroinvertebrates decreased synchronously with forest age in winter. A Bayesian mixing model indicates that periphyton contributions to the stream food webs are maximized in 23-yr-old forests. Except for grazers, most macroinvertebrates showed Delta C-14 values similar to those of terrestrial leaf litter, reflecting the influence of modern atmospheric CO2 Delta C-14 values. On the other hand, the Delta C-14 values of both periphyton and grazers (i.e., aquatic primary consumers) were significantly lower than that of modern atmospheric CO2, and were lowest in 23-yr-old forest stands. Previous studies show that root biomass of C. japonica peaks at 15-30 yr after planting. These evidences suggest that soil CO2 released by root respiration and dispersed by groundwater weathers carbonate substrata, and that dissolved inorganic carbon (DIC) with low Delta C-14 is incorporated into stream periphyton and some macroinvertebrates. The ecological response in the studied streams to clear-cutting and replanting of Japanese cedar is much slower (similar to 20 yr) than the chemical response (&lt;5 yr). More than 50 yr is required for the food web structure to completely recover from clear-cutting. The ecological delay is attributed to several biogeochemical factors, the understanding of which is critical to integrated management of forest-stream continuum and the prediction of ecosystem resilience in response to environmental change.</t>
  </si>
  <si>
    <t>10.1890/15-1133.1</t>
  </si>
  <si>
    <t>Brioschi, L; Steinmann, M; Lucot, E; Pierret, MC; Stille, P; Prunier, J; Badot, PM</t>
  </si>
  <si>
    <t>Brioschi, L.; Steinmann, M.; Lucot, E.; Pierret, M. C.; Stille, P.; Prunier, J.; Badot, P. M.</t>
  </si>
  <si>
    <t>Transfer of rare earth elements (REE) from natural soil to plant systems: implications for the environmental availability of anthropogenic REE</t>
  </si>
  <si>
    <t>Emerging pollutant; Environmental availability; Chemical speciation; Root absorption; Translocation</t>
  </si>
  <si>
    <t>RIVER WATERS; GROWTH-PERFORMANCE; SURFACE-WATER; HEAVY-METALS; HUMIC-ACID; GADOLINIUM; FRACTIONATION; ACCUMULATION; CATCHMENT; LANTHANUM</t>
  </si>
  <si>
    <t>Rare Earth Elements (REE) are widely used to trace natural geochemical processes. They are also increasingly used by man (electronics industry, medicine, agriculture) and therefore considered as emerging pollutants. The present study documents REE mobility in non-polluted natural soil-plant systems in order to characterize their environmental availability for future anthropogenic pollution. The study is based on a field approach in non-polluted natural sites with contrasting geological environments (limestone, granite, and carbonatite) and highly variable REE contents. REE concentrations in soils do not directly reflect bedrock concentrations, but depend largely on pedogenetic processes and on the mineralogy of bedrock and soil. The soils of all sites are with respect to bedrock enriched in heavy REE. The REE uptake by plants is not primarily controlled by the plant itself, but depends on the concentration and the speciation in the soil and the adsorbed soil water pool. REE uptake by plant roots are linked with those of Fe. Roots absorb preferentially the light REE. Before translocation, REE are retained by the Casparian strip leading to much lower concentrations in the aerial parts. The transport of the REE within the xylem is associated with the general nutrient flux.</t>
  </si>
  <si>
    <t>10.1007/s11104-012-1407-0</t>
  </si>
  <si>
    <t>Sidle, RC; Noguchi, S; Tsuboyama, Y; Laursen, K</t>
  </si>
  <si>
    <t>A conceptual model of preferential flow systems in forested hillslopes: evidence of self-organization</t>
  </si>
  <si>
    <t>macropores; preferential how; subsurface flow; forest hydrology; hillslope hydrology; complex systems; root channels; conceptual models; fracture flow</t>
  </si>
  <si>
    <t>HUMID HEADWATER CATCHMENTS; STORM RUNOFF GENERATION; FRACTURED TILL; STREAMFLOW GENERATION; HYDROLOGIC RESPONSE; SOLUTE TRANSPORT; WATER-MOVEMENT; SOIL-WATER; STEEP; MACROPORES</t>
  </si>
  <si>
    <t>Preferential flow paths are known to be important conduits of subsurface stormflow in forest hillslopes. Earlier research on preferential flow paths focused on vertical transport; however, lateral transport is also evident in steep forested slopes underlain by bedrock or till. Macropores consisting of decayed and live roots, subsurface erosion, surface bedrock fractures, and animal burrows form the basis of a 'backbone' for lateral preferential flow in such sites. Evidence from field studies in Japan indicates that although individual macropore segments are generally &lt;0(.)5 m in length, they have a tendency to self-organize into larger preferential How systems as sites become wetter. Staining tests show clear evidence of interconnected macropore flow segments, including: How within decayed root channels and subsurface erosion cavities; flow in small depressions of the bedrock substrate; fracture How in weathered bedrock; exchange between macropores and mesopores; and flow at the organic horizon-mineral soil interface and in buried pockets of organic material and loose soil. Here we develop a three-dimensional model fur preferential flow systems based on distributed attributes of macropores and potential connecting nodes (e.g. zones of loose soil and buried organic matter). We postulate that the spatially variable and non-linear preferential How response observed at our Japan field site, as well as at other sites, is attributed to discrete segments of macropores connecting at various nodes within the regolith. Each node is activated by local soil water conditions and is influenced strongly by soil depth, permeability, pore size, organic matter distribution, surface and substrate topography, and possibly momentum dissipation. This study represents the first attempt to characterize the spatially distributed nature of preferential flow paths at the hillslope scale and presents strong evidence that these networks exhibit complex system behaviour. Copyright (C) 2001 John Wiley &amp; Sons, Ltd.</t>
  </si>
  <si>
    <t>10.1002/hyp.233</t>
  </si>
  <si>
    <t>Guarín, D; Martín-López, JM; Libohova, Z; Benavides-Bolaños, J; Maximova, SN; Guiltinan, MJ; Spargo, J; da Silva, M; Fernandez, A; Drohan, P</t>
  </si>
  <si>
    <t>Guarin, Daniel; Martin-Lopez, Javier M.; Libohova, Zamir; Benavides-Bolanos, Jhony; Maximova, Siela N.; Guiltinan, Mark J.; Spargo, John; da Silva, Mayesse; Fernandez, Alejandro; Drohan, Patrick</t>
  </si>
  <si>
    <t>Accumulation of cadmium in soils, litter and leaves in cacao farms in the North Sierra Nevada de Santa Marta, Colombia</t>
  </si>
  <si>
    <t>Theobroma cacao; Cadmium; Cd biocycling; Cd bioaccumulation; Geogenic Cd; Anthropogenic Cd</t>
  </si>
  <si>
    <t>HEAVY-METAL ACCUMULATION; LEAD; GEOCHEMISTRY; BEANS; ZINC; L.; BIOACCUMULATION; REMEDIATION; PHYSIOLOGY; SPECIATION</t>
  </si>
  <si>
    <t>Cadmium (Cd) accumulation in Colombian cacao is a growing concern due to its potential health impacts and EU regulations on Cd content in chocolate products. Furthermore, cacao plays a significant role as an agricultural commodity and a tool for illegal crop replacement, yet our regional understanding of Cd dynamics in cacao cultivation in the north flank of the Sierra Nevada de Santa Marta is still limited. This research provides the first comprehensive investigation of cadmium biogeochemistry in cacao agroecosystems by analyzing the interactions between subsurface soils, topsoil, rock fragments, litter, and cacao leaf Cd concentrations from 30 farms. Results reveal generally low mean total soil Cd concentrations for topsoil and subsurface soils at 0.12 mg kg-1 and 0.05 mg kg(-1), respectively. Leaf and litter Cd concentrations are significantly higher (p &lt; 0.05) than soil Cd, with a mean of 0.42 and 0.4 mg kg(-1), respectively. Our results suggest that age dependent surface-level processes such as the bioaccumulation and biocycling of Cd over time through the leaves, litter, and topsoil, govern Cd in the topsoil, leading to older cultivars and trees exhibiting higher Cd concentrations in leaves, litter, and soils. Subsurface soil Cd is primarily driven by geogenic Cd coming from the weathering of the underlying bedrock with a hypothesized contribution from pedogenic Cd being translocated to deeper soil horizons from the topsoil via clay and oxide illuviation. Our research provides insights into the accumulation of Cd in cacao plants and soils, which can lead to long-term preferential accumulation of cadmium on soil layers and thus increase plant uptake through roots.</t>
  </si>
  <si>
    <t>10.1016/j.geodrs.2024.e00762</t>
  </si>
  <si>
    <t>Schweizer, SA; Hurtarte, LCC; Höschen, C; Klysubun, W; Harrington, G; Prietzel, J</t>
  </si>
  <si>
    <t>Schweizer, Steffen A.; Hurtarte, Luis C. Colocho; Hoeschen, Carmen; Klysubun, Wantana; Harrington, Gertraud; Prietzel, Joerg</t>
  </si>
  <si>
    <t>Phosphorus hotspots in pedogenic carbonate coatings determined by zoned microscale arrangement and organo-mineral interactions</t>
  </si>
  <si>
    <t>Secondary carbonates; P speciation; NanoSIMS; Synchrotron-basedlXANES; Zoned microstructure</t>
  </si>
  <si>
    <t>CALCIUM-OXALATE; SOIL; PHOSPHATE; MATTER; PRECIPITATION; DISSOLUTION; ADSORPTION; MORPHOLOGY; SPECIATION; RELEVANCE</t>
  </si>
  <si>
    <t>Subsoils of calcareous soils are often characterized by pedogenic carbonate precipitates coating soil aggregate and rock surfaces. Numerous studies identified the key mechanisms of pedogenic carbonate formation in calcareous soils. Still, little is known about the ecosystem function of carbonate precipitates for nutrient supply, their microscale structure and the interaction of microscale structure with nutrient distribution such as P. We investigated the mineral composition and P speciation of lithogenic carbonate coated by pedogenic carbonate precipitates. Subsoil horizons of a Rendzic Leptosol (Tuttlingen, C horizon) and a Eutric Cambisol (Benediktenwand, BC horizon) in Central Europe were sampled. We combined wet-chemical methods with X-ray diffraction, synchrotron-based P XANES spectroscopy, and specific surface area analysis (N2-BET). To investigate the spatial arrangement and elemental distribution at the micro-scale, a complementary approach using light microscopy, scanning electron microscopy with energy dis-persive x-ray spectroscopy (SEM-EDX) as well as XANES spectroscopy at the microscale (lXANES) was conducted. In both soils, the pedogenic carbonate coatings showed an intricate porous microstructure and large specific surface area. The d13C values of the coatings were halfway between those of the primary bedrock and soil organic matter (SOM), proving their formation by re-precipitation of dissolved carbonate through organic and inorganic (H2CO3) acids. Compared to the primary rocks, the coatings were enriched in Al, Fe, Mn, and K and in organic C, N, and P; additionally, they contained silicate minerals (muscovite, illite) and quartz. Whereas the P in the rock interior was mainly present as apatite, the P in the coatings was mainly organic P bound to Ca and Al minerals. NanoSIMS and lXANES analyses at Tuttlingen revealed a zoned microstructure of the pedogenic coating: An inner zone with most P co-localized and bound to Al minerals and an outer zone enriched again in Ca and SOM. The formation of these zones indicates the infiltration and residual accumulation of Al minerals which may contribute to mitigate P losses by leach-ing. Intensive penetration by fine plant roots and observations of fungal hyphae within the coatings indi-cate the potential of pedogenically altered carbonates as microbial habitat and ecosystem nutrient source, thus contributing to the scarce ecosystem P nutrition of initial calcareous soils.(c) 2023 Elsevier Ltd. All rights reserved.</t>
  </si>
  <si>
    <t>10.1016/j.gca.2023.01.018</t>
  </si>
  <si>
    <t>McAuliffe, JR; McFadden, LD; Persico, LP; Rittenour, TM</t>
  </si>
  <si>
    <t>McAuliffe, Joseph R. R.; McFadden, Leslie D. D.; Persico, Lyman P. P.; Rittenour, Tammy M. M.</t>
  </si>
  <si>
    <t>Climate and Vegetation Change, Hillslope Soil Erosion, and the Complex Nature of Late Quaternary Environmental Transitions, Eastern Mojave Desert, USA</t>
  </si>
  <si>
    <t>QUATERNARY</t>
  </si>
  <si>
    <t>climate change; Pleistocene-Holocene transition; soil erosion; vegetation change; woodrat middens; Quaternary palaeoecology</t>
  </si>
  <si>
    <t>PACIFIC TROPICAL CYCLONES; PEDOGENIC PROCESSES; COLORADO PLATEAU; LATE PLEISTOCENE; SOUTHERN NEVADA; DUST DEPOSITION; HOLOCENE; CALIFORNIA; BASIN; DYNAMICS</t>
  </si>
  <si>
    <t>In what are now the warm deserts of the American Southwest, direct effects of changing climate on plant distributions are typically viewed as the principal driver of vegetation changes that followed the late Pleistocene-Holocene transition (LPH). However, at a semi-arid site in the eastern Mojave Desert, the transition to modern, shrub-dominated desert scrub on xeric, south-aspect hillslopes occurred only after the erosion of relatively thick soils toward the end of the mid-Holocene. Soils with well-developed Bt horizons began to form in the late Pleistocene on both north- and south-aspect hillslopes through the entrapment and accumulation of aeolian sediments in coarse colluvium. Those soils are capable of absorbing and retaining substantial moisture and support relatively dense stands of perennial C-4 grasses that have diffuse, fibrous root systems. The age of alluvial deposits on the basin floor indicates a surge in sediment production through the erosion of some of those hillslope soils toward the end of the mid-Holocene. However, that erosion was largely limited to the more xeric, more sparsely vegetated, south-aspect hillslopes. The soils formed on mesic north-aspect hillslopes remain largely non-eroded to the present day, demonstrating the central role of vegetation in modulating erosion and sediment supply. The loss of soils from south-aspect hillslopes fundamentally changed the capacity of those environments to absorb and store moisture, and altered the depth and temporal durations of plant-available moisture. Those hydrological changes drove a loss of perennial C-4 grasses and a transition to dominance by xerophytic plants-shrubs with deeper taproots capable of extracting moisture stored within bedrock joints and fractures, and shallow-rooted succulent plants that store moisture internally. Following the LPH, vegetation change at the site apparently occurred in two distinct phases separated in time: (1) initial vegetation changes driven directly by increasing climatic aridity and (2) subsequent changes linked to the later episode of soil erosion. Although climate shifts ultimately generate vegetation changes, the proximate mechanisms to which plants directly respond can lag far behind climatic transitions and involve complex relationships of vegetation, soils, and changing soil hydrologic conditions.</t>
  </si>
  <si>
    <t>10.3390/quat5040043</t>
  </si>
  <si>
    <t>Wang, F; Wang, GX; Cui, JF; Guo, L; Mello, CR; Boyer, EW; Tang, XY; Yang, Y</t>
  </si>
  <si>
    <t>Wang, Fei; Wang, Genxu; Cui, Junfang; Guo, Li; Mello, Carlos R.; Boyer, Elizabeth W.; Tang, Xiangyu; Yang, Yi</t>
  </si>
  <si>
    <t>Preferential flow patterns in forested hillslopes of east Tibetan Plateau revealed by dye tracing and soil moisture network</t>
  </si>
  <si>
    <t>EUROPEAN JOURNAL OF SOIL SCIENCE</t>
  </si>
  <si>
    <t>critical zone; flow pathways; hillslope hydrology; hydropedology; subsurface flow; subsurface structure; throughfall</t>
  </si>
  <si>
    <t>GROUND-PENETRATING RADAR; WATER-FLOW; SCALE; MACROPORES; FREQUENCY; RUNOFF; INFILTRATION; TRANSPORT; COVERS; MODEL</t>
  </si>
  <si>
    <t>Preferential flow (PF) through soil and regolith results in a rapid vertical and lateral water movement within the profile. This study focused on quantifying PF in contrasting forested hillslopes of the Hailuo Valley, located on China's east Tibetan Plateau. Quantifying PF in this region is challenging since the underlying matrix is complex, with shallow soils, thick underlying saprolite, and the combined effect of moraines and weathered residual material. We developed new methods that integrated dye tracing with a high-frequency soil moisture monitoring network to characterise PF pathways and quantity PF frequency on contrasting forested hillslopes (coniferous and broadleaved). Dye tracing experiments showed that soil-root interfaces in the upper soil layer (10-50 cm) and soil-rock interfaces in the deeper soil layer (50-100 cm) were the primary PF pathways and that large rocks strongly influence the percolation depth of water. The high-frequency soil moisture network revealed that the mean PF frequency was 67.8% and 71.7% in the coniferous and broadleaved forests, respectively. The frequency of PF in the deeper soil layer increased from upslope to the downslope locations on both forested hillslopes, highlighting the tendency for PF to occur downslope. In addition to matrix conditions (e.g., stony saprolite soil), the total amount and maximum intensity of precipitation (as throughfall in this study) were identified as factors that control PF occurrence. In contrast, the initial soil water conditions (at 10, 50 and 100 cm depth) were insignificant in predicting PF occurrence. Results of this field-based study highlight that PF is a ubiquitous and critical subsurface flow mechanism that regulates rainfall-runoff relationships in forests of the Tibetan Plateau, underscoring the need to consider PF in hillslope hydrological modelling. Highlights Combined dye tracing and soil moisture monitoring network were applied to explore PF on forested hillslopes. Root networks and rock fragments constituted the main PF paths. PF frequency increased from upslope to downslope in two forest types. Initial soil moisture conditions showed no controlling effect on PF occurrence.</t>
  </si>
  <si>
    <t>10.1111/ejss.13294</t>
  </si>
  <si>
    <t>Li, J; Liu, Y; Wu, J; He, J; Cui, Y; Luo, Q; Wang, D; Pedersen, L; Lin, Y</t>
  </si>
  <si>
    <t>Li, J.; Liu, Y.; Wu, J.; He, J.; Cui, Y.; Luo, Q.; Wang, D.; Pedersen, L.; Lin, Y.</t>
  </si>
  <si>
    <t>Plant morphological and functional characteristics combined with elevation and aspect influence phytogenic mound parameters in a dry-hot valley</t>
  </si>
  <si>
    <t>functional characteristics; morphological characteristics; phytogenic mound; sediment deposition; soil erosion</t>
  </si>
  <si>
    <t>SEDIMENT RETENTION; VEGETATION SUCCESSION; SOIL-EROSION; RUNOFF; TRAITS; ROOTS; WATER; ARCHITECTURE; NUTRIENTS; BARRIERS</t>
  </si>
  <si>
    <t>Isolated plants growing on steep slopes with erodible bedrock are usually associated with the formation of phytogenic mounds in semiarid and arid ecosystems. Identifying the plant characteristics that affect phytogenic mounds and predicting a plant community's potential for erosion control are of great interest to workers seeking to improve the management of degraded ecosystems. We studied the phytogenic mounds of three dominant perennial grass species found between 1,400 and 1,700 m above sea level in Jiangjiagou Gully: Heteropogon conforms, Eulaliopsis hinata, and Eriophorum comosum. Morphological and functional characteristics were measured for a total of 42 individuals from the three grass species on both sunny and shady slope aspects. Soil samples were collected from the mounds and from bare land 30 cm upslope from each mound to determine particle size distribution. Morphological and functional characteristics, as well as mound parameters, were summarized using principal component analysis (PCA). Pearson's correlation analysis, linear regression analysis, and redundancy analysis were conducted to identify the relationships between plant characteristics and mound parameters. Then we used analysis of covariance to examine the combined effects of aspect and elevation and plant characteristics on mound parameters.We found that there are no differences in morphological characteristics, functional characteristics, or mound parameters between the three grass species, or soil particle size distribution between mounds and bare land. PCA shows that mound parameters are best correlated (positively) with interception length and total dry weight. Crown length in the direction of the slope and root width are also positively correlated with maximum height and maximum width but to a lesser extent. Plant morphological and functional characteristics can explain greater than 60% of the variance of all mound parameters except maximum length, with the greatest contributions from crown length and interception length. Aspect and elevation, combined with some plant characteristics, also affected mound parameters. Our study indicates that perennial grass species can accumulate sediment deposits during growth in a dry-hot valley. Our results provide useful information for evaluating the function of plants in erosion control and for identifying ways to improve the effectiveness of species in mound formation in dry-hot valley ecosystems.</t>
  </si>
  <si>
    <t>10.2489/jswc.2021.00031</t>
  </si>
  <si>
    <t>Fan, Y; Clark, M; Lawrence, DM; Swenson, S; Band, LE; Brantley, SL; Brooks, PD; Dietrich, WE; Flores, A; Grant, G; Kirchner, JW; Mackay, DS; McDonnell, JJ; Milly, PCD; Sullivan, PL; Tague, C; Ajami, H; Chaney, N; Hartmann, A; Hazenberg, P; McNamara, J; Pelletier, J; Perket, J; Rouholahnejad-Freund, E; Wagener, T; Zeng, X; Beighley, E; Buzan, J; Huang, M; Livneh, B; Mohanty, BP; Nijssen, B; Safeeq, M; Shen, C; van Verseveld, W; Volk, J; Yamazaki, D</t>
  </si>
  <si>
    <t>Fan, Y.; Clark, M.; Lawrence, D. M.; Swenson, S.; Band, L. E.; Brantley, S. L.; Brooks, P. D.; Dietrich, W. E.; Flores, A.; Grant, G.; Kirchner, J. W.; Mackay, D. S.; McDonnell, J. J.; Milly, P. C. D.; Sullivan, P. L.; Tague, C.; Ajami, H.; Chaney, N.; Hartmann, A.; Hazenberg, P.; McNamara, J.; Pelletier, J.; Perket, J.; Rouholahnejad-Freund, E.; Wagener, T.; Zeng, X.; Beighley, E.; Buzan, J.; Huang, M.; Livneh, B.; Mohanty, B. P.; Nijssen, B.; Safeeq, M.; Shen, C.; van Verseveld, W.; Volk, J.; Yamazaki, D.</t>
  </si>
  <si>
    <t>Hillslope Hydrology in Global Change Research and Earth System Modeling</t>
  </si>
  <si>
    <t>Earth System Model; hillslope hydrology; Critical Zone; vegetation distribution; global water; energy; carbon cycles; surface water-groundwater interaction</t>
  </si>
  <si>
    <t>LOWLAND RAIN-FOREST; SURFACE PARAMETERIZATION SIB2; INTERBASIN GROUNDWATER-FLOW; CRITICAL ZONE ARCHITECTURE; SEQUENCE BENEATH FOREST; SOIL-WATER RETENTION; ROOTING DEPTH; LAND-WATER; HYDRAULIC CONDUCTIVITY; CLIMATE VARIABILITY</t>
  </si>
  <si>
    <t>Earth System Models (ESMs) are essential tools for understanding and predicting global change, but they cannot explicitly resolve hillslope-scale terrain structures that fundamentally organize water, energy, and biogeochemical stores and fluxes at subgrid scales. Here we bring together hydrologists, Critical Zone scientists, and ESM developers, to explore how hillslope structures may modulate ESM grid-level water, energy, and biogeochemical fluxes. In contrast to the one-dimensional (1-D), 2- to 3-m deep, and free-draining soil hydrology in most ESM land models, we hypothesize that 3-D, lateral ridge-to-valley flow through shallow and deep paths and insolation contrasts between sunny and shady slopes are the top two globally quantifiable organizers of water and energy (and vegetation) within an ESM grid cell. We hypothesize that these two processes are likely to impact ESM predictions where (and when) water and/or energy are limiting. We further hypothesize that, if implemented in ESM land models, these processes will increase simulated continental water storage and residence time, buffering terrestrial ecosystems against seasonal and interannual droughts. We explore efficient ways to capture these mechanisms in ESMs and identify critical knowledge gaps preventing us from scaling up hillslope to global processes. One such gap is our extremely limited knowledge of the subsurface, where water is stored (supporting vegetation) and released to stream baseflow (supporting aquatic ecosystems). We conclude with a set of organizing hypotheses and a call for global syntheses activities and model experiments to assess the impact of hillslope hydrology on global change predictions. Plain Language Summary Hillslopes are key landscape features that organize water availability on land. Valley bottoms are wetter than hilltops, and sun-facing slopes are warmer and drier than shaded ones. This hydrologic organization leads to systematic differences in soil and vegetation between valleys and hilltops, and between sunny and shady slopes. Although these patterns are fundamental to understanding the structures and functions of water and terrestrial ecosystems, they are too fine grained to be represented in global-scale Earth System Models. Here we bring together Critical Zone scientists who study the interplay of vegetation, the porous upper layer of the continental crust from vegetation to bedrock, and moisture dynamics deep into the weathered bedrock underlying hillslopes and Earth System Model scientists who develop global models, to ask: Do hillslope-scale processes matter to predicting global change? The answers will help scientists understand where and why hillslopes matter, and to better predict how terrestrial ecosystems, including societies, may affect and be affected by our rapidly changing planet.</t>
  </si>
  <si>
    <t>10.1029/2018WR023903</t>
  </si>
  <si>
    <t>Mannix, DH; Abrams, DB; Hadley, DR; Roadcap, GS</t>
  </si>
  <si>
    <t>Mannix, Devin H.; Abrams, Daniel B.; Hadley, Daniel R.; Roadcap, George S.</t>
  </si>
  <si>
    <t>Conceptualizing leakage and storage contributions from long open interval wells in regional deep basin flow models</t>
  </si>
  <si>
    <t>conceptual model; deep basin aquifer; groundwater; head-specified model; long open interval wells; MODFLOW</t>
  </si>
  <si>
    <t>GROUNDWATER; AQUIFER</t>
  </si>
  <si>
    <t>Deep basin aquifers are increasingly used in water-stressed areas, though their potential for sustainable development is inhibited by overlying aquitards and limited recharge rates. Long open interval wells (LOIWs)-wells uncased through multiple hydrostratigraphic units-are present in many confined aquifer systems and can be an important mechanism for deep basin aquifers to receive flow across aquitards. LOIWs are a major control on flow in the deep Cambrian-Ordovician sandstone aquifers of the upper Midwest, USA, providing a source of artificial leakage from shallow bedrock aquifers and equilibrating head within the sandstone aquifers despite differential pumpage. Conceptualizing and quantifying this anthropogenic flow has long been a challenge for groundwater flow modellers, particularly on a regional scale. Synoptic measurements of active production wells and well completion data for northeast Illinois form the basis for a transient, head-specified MODFLOW model that determines mass balance contributions to the region and estimates LOIW leakage to the aquifers. Using this insight, transient LOIW leakage was simulated using transiently changing K-V zones in a traditional, Q-specified MODFLOW-USG model, a novel approach that allows the K-V in a cell containing a LOIW to change transiently by use of the time-variant materials (TVM) package. With this modification, we achieved a consistent calibration through time, averaging 19.9 m root mean squared error. This model indicates that artificial leakage via LOIWs contributed a minimum of 10-13% of total flow to the sandstone aquifers through the entire history of pumping, up to 50% of flow around 1930. Removal from storage exceeds 40% of flow during peak withdrawals, much of this flow sourced from units other than the primary sandstone aquifers via LOIWs. As such, understanding the timing and magnitude of LOIW leakage is essential for predicting future water availability in deep basin aquifers.</t>
  </si>
  <si>
    <t>10.1002/hyp.13324</t>
  </si>
  <si>
    <t>Somerset, J</t>
  </si>
  <si>
    <t>Somerset, Jo</t>
  </si>
  <si>
    <t>PUSHING THE BOUNDARIES OF 1980S FEMINISM IN A NORTHERN ENGLISH TOWN</t>
  </si>
  <si>
    <t>NORTHERN HISTORY</t>
  </si>
  <si>
    <t>Wigan; Manchester; working class; feminism; women's liberation; northern English; youth; young women; girls; youth work; local authority; young mothers; lesbian</t>
  </si>
  <si>
    <t>WOMENS-LIBERATION MOVEMENT; ORAL-HISTORY; GRASS-ROOTS</t>
  </si>
  <si>
    <t>During the 1980s, women youth workers in Wigan changed their male-orientated profession and communicated their feminist beliefs to young women in council estates. Through practical activities with young women feminism was lived rather than theorized, as they implemented the demands of the women's liberation movement. A strong strand of personal development was woven throughout their work, driven by powerful emotion arising from the consciousness-raising process. After a decade of growth, cuts to local government services decimated the work with girls and young women. Notwithstanding their lasting reputation in the youth work profession, they were ultimately unrealistic about what was required to solidify, and therefore protect, their position within the council structure. The 1980s work with girls did, however, lay down a bedrock of practice which is acknowledged by youth work scholars to have filtered into mainstream youth work practice and training.</t>
  </si>
  <si>
    <t>10.1080/0078172X.2018.1445682</t>
  </si>
  <si>
    <t>Hobbs, KM; Parrish, JT</t>
  </si>
  <si>
    <t>Hobbs, Kevin Michael; Parrish, Judith Totman</t>
  </si>
  <si>
    <t>Miocene global change recorded in Columbia River basalt-hosted paleosols</t>
  </si>
  <si>
    <t>GEOLOGICAL SOCIETY OF AMERICA BULLETIN</t>
  </si>
  <si>
    <t>ATMOSPHERIC CARBON-DIOXIDE; ECOSYSTEM DEVELOPMENT; EASTERN WASHINGTON; CLIMATE CYCLES; CENTRAL-EUROPE; WESTERN IDAHO; EVOLUTION; OXYGEN; OREGON; USA</t>
  </si>
  <si>
    <t>Paleosols preserved between flows of the Columbia River Basalt Province record hiatuses in basalt emplacement and provide detailed information about paleoclimatic and pedogenic conditions during pedogenesis. The relatively long duration of pedogenesis (10(4) to &gt;10(6) yr) for these paleosols makes them unlikely to have been influenced by short-duration climate fluctuations and allows them to accurately reflect long-term climate trends related to global climate change. Ten paleosols hosted by the Grande Ronde and Wanapum Formations of the Columbia River Basalts were identified on the basis of pedogenic features such as horizon development, root traces, and saprolitization, and they were studied as paleoclimatic indicators. Relationships between the ages of the paleosols and their clay-mineral compositions suggest that pedogenic processes changed in the eastern Columbia River Basalt Province at ca. 15.8 Ma. Analyses of mass-balance trends and chemical alteration in a ca. 16.0 Ma paleosol indicate that it formed under warm, humid climate conditions. We suggest that the absence of similar warm, humid paleosols and the presence of 2: 1 clay-rich paleosols that formed after ca. 15.8 Ma represent a cooling and drying climate change related to the termination of the middle Miocene climate optimum, a development not previously captured in paleosol studies. In addition, the well-constrained dates of the basalts provide better resolution on the timing of this termination. When combined with other middle Miocene paleoclimate estimates from the Columbia River Basalt Province, our results suggest a geographic control on mean annual precipitation in the middle Miocene Columbia River Basalt Province leading to an increasing-to-the-east precipitation gradient.</t>
  </si>
  <si>
    <t>10.1130/B31437.1</t>
  </si>
  <si>
    <t>McAuliffe, JR; McFadden, LD; Roberts, LM; Wawrzyniec, TF; Scuderi, LA; Meyer, GA; King, MP</t>
  </si>
  <si>
    <t>McAuliffe, Joseph R.; McFadden, Leslie D.; Roberts, Leah M.; Wawrzyniec, Tim F.; Scuderi, Louis A.; Meyer, Grant A.; King, Matthew P.</t>
  </si>
  <si>
    <t>Non-equilibrium hillslope dynamics and irreversible landscape changes at a shifting pinyon-juniper woodland ecotone</t>
  </si>
  <si>
    <t>GLOBAL AND PLANETARY CHANGE</t>
  </si>
  <si>
    <t>biogeomorphology; Colorado Plateau; ecohydrology; ecotone; hillslope; pinyon-juniper woodland; Pinus edulis; soil erosion; tree ring</t>
  </si>
  <si>
    <t>SEMIARID BASIN; DIE-OFF; ECOGEOMORPHIC EXPRESSIONS; CLIMATE VARIABILITY; COLORADO PLATEAU; BLACK-MESA; DROUGHT; MORTALITY; MICROCLIMATE; EROSION</t>
  </si>
  <si>
    <t>Pinyon juniper woodlands of the western United States frequently exist within topographically complex landscapes where varied slope aspect yields substantial, local microclimate variation. Vegetation composition and cover typically change markedly along the gradient of relatively mesic northern aspects to more xeric southern aspects. Ecohydrological processes including precipitation runoff, soil moisture storage, and erosion are strongly influenced by vegetation. In certain cases, reduction of plant cover may set self-enhancing feedbacks in motion that lead to further declines of both vegetation and soils, and in some cases, replacement of woodlands with more xerophytic vegetation. The first place such change is likely to occur is in the ecotone between the drier southern aspects and moister north aspects. We studied vegetation, soils, and soil erosion in two small (1-2 ha) drainage basins in northeastern Arizona where pinyon juniper woodlands occupy northern aspects, grading to shrub-dominated vegetation on more xeric southern aspects. Mapping of soil thickness, use of tree-root exposure to measure long-term soil erosion rates, and data on tree mortality and establishment indicate that the ecotone between woodland and more xerophytic vegetation has apparently been shifting for centuries, with a reduction in woodland vegetation. Erosion rates on xeric aspects ranged from 14 to 23 cm per century in one basin and as much as 60 cm per century in the other basin. In contrast, mesic aspects showed either no net soil losses over the last several centuries or rates significantly less than on the xeric aspects. Exposure of small roots (&lt;5 mm diameter) of cliff rose (Purshia stansburiana) directly overlying bare bedrock surfaces indicates that the process of denudation is ongoing and probably expanding in ecotonal areas. Mesic and xeric aspects exemplify conserving vs. nonconserving ecohydrologic systems in terms of their capacities to retain water and soils. The contrasting sets of self-enhancing feedback dynamics on xeric vs. mesic aspects not only produce different states in vegetation and soils, they also set in motion the production of pronounced geomorphic contrasts that probably require centuries to millennia to develop. The ongoing ecohydrological transitions in the more xeric aspects are in the process of transforming those hillslopes from smooth, curvilinear, soil-mantled, sediment transport-limited slopes to detachment-limited slopes characterized by an expanding area of bare bedrock steps and cliffs, and this transition is probably irreversible. Predicted temperature increases over the next century for the region are comparable to the present-day soil temperature differential on xeric vs. mesic aspects at the site. Soil temperature is the principal driver of soil water evapotranspirative losses, and because of the interdependent linkages between soil temperature, soil moisture, weathering, production and retention of soil, vegetation, and hydrological response, relatively small temperature increases will likely accelerate the ongoing environmental changes in this and similar areas. (C) 2014 Elsevier B.V. All rights reserved.</t>
  </si>
  <si>
    <t>10.1016/j.gloplacha.2014.07.008</t>
  </si>
  <si>
    <t>Crouvi, O; Pelletier, JD; Rasmussen, C</t>
  </si>
  <si>
    <t>Crouvi, Onn; Pelletier, Jon D.; Rasmussen, Craig</t>
  </si>
  <si>
    <t>Predicting the thickness and aeolian fraction of soils in upland watersheds of the Mojave Desert</t>
  </si>
  <si>
    <t>Soil thickness; Soil texture; Aeolian fraction in soil; Modeling; Hillslope</t>
  </si>
  <si>
    <t>COSMOGENIC NUCLIDES; PEDOGENIC PROCESSES; QUATERNARY SOILS; DUST DEPOSITION; SOUTHERN NEVADA; LANDSCAPE; EVOLUTION; RATES; HILLSLOPES; TRANSPORT</t>
  </si>
  <si>
    <t>Soil thickness and soil texture, and their spatial variability at hillslope scales, are important inputs for hydrologic models. Recent studies have demonstrated that mechanistic models can accurately predict the spatial distribution of soil thickness in areas where soil thickness varies gradually along hillslope profiles. To date, however, these models have not been tested in arid regions, where soils are often thin and highly variable at small scales (i.e., 1-10 m) and where the influence of aeolian accretion on soil thickness and soil texture may be significant In addition, most of the data available for the fraction of the soil derived from aeolian deposition (which can serve as a proxy for soil texture) originate from soils developed on stable depositional landforms; data for aeolian fractions from upland soils are scarce. In this study, we developed and tested a numerical model for the prediction of thickness and aeolian fraction of soils in arid upland areas. The model assumes a long-term balance between the rates of soil production from bedrock, aeolian accretion, and soil erosion. Rates of soil production are quantified in the model using the exponential and humped soil production functions, and soil erosion rates are quantified using the nonlinear depth- and slope-dependent transport functions, assuming that only the upper soil horizons (A + B) are capable of transport. The rate of aeolian deposition is assumed to be spatially uniform. We calibrated the three free parameters of the model at a site in the Mojave Desert with a granite lithology using a combination of 1) field-measured data for soil thickness and 2) estimation of the aeolian fraction in the soil using laboratory analysis of immobile element concentrations. We validated the model results in three nearby sites using a combination of measured soil thickness in soil pits and the presence/absence of soil, and laboratory analysis of the aeolian fraction of soil. The study area is characterized by generally thin soils (&lt;1 m) and extreme variability in soil thickness at small scales. The model does a relatively poor job of predicting the soil thickness on a point-by-point basis due to the extreme small-scale variability, but the model does a much better job at predicting the average soil thickness at the scale of tens of meters and greater. The model predicts soil thickness with a root-mean-square error of 15-32 cm in regions characterized by poorly- to moderately-developed calcic soils, but fails to accurately predict soil thickness at a site characterized by well-developed soils (carbonate stages II-IV) and low-relief topography. The model predicts the aeolian fraction and content in soil with root-mean-square errors of 10-13% and 8 cm, respectively. The prediction of aeolian content captures the overall pattern of increasing trend in aeolian content towards the lower portions of slopes. Our results show that the model can simultaneously predict the spatial variation of thickness and aeolian fraction/content of soils even in arid, dust-rich environments where soils are thin and spatial variability is extreme. (c) 2012 Elsevier B.V. All rights reserved.</t>
  </si>
  <si>
    <t>10.1016/j.geoderma.2012.11.015</t>
  </si>
  <si>
    <t>de Souza, GF; Reynolds, BC; Kiczka, M; Bourdon, B</t>
  </si>
  <si>
    <t>de Souza, Gregory F.; Reynolds, Ben C.; Kiczka, Mirjam; Bourdon, Bernard</t>
  </si>
  <si>
    <t>Evidence for mass-dependent isotopic fractionation of strontium in a glaciated granitic watershed</t>
  </si>
  <si>
    <t>SR-87/SR-86 RATIOS; FOREST ECOSYSTEMS; WEATHERING PROCESSES; DISSEMINATED CALCITE; SOIL CHRONOSEQUENCE; STREAM WATERS; CENTRAL ALPS; SR; FLUXES; CA</t>
  </si>
  <si>
    <t>The stable isotope composition of strontium (expressed as delta Sr-88/86) may provide important constraints on the global exogenic strontium cycle. Here, we present delta Sr-88/86 values and Sr-87/Sr-86 ratios for granitoid rocks, a 150 yr soil chronosequence formed from these rocks, surface waters and plants in a small glaciated watershed in the central Swiss Alps. Incipient chemical weathering in this young system, whether of inorganic or biological origin, has no resolvable effect on the Sr-87/Sr-86 ratios and delta Sr-88/86 values of bulk soils, which remain indistinguishable from bedrock in terms of Sr isotopic composition. Although due in part to the chemical heterogeneity of the forefield, the lack of a resolvable difference between soil and bedrock isotopic composition indicates that these soils have thus far witnessed minimal net loss of Sr; a low degree of chemical weathering is also implied by bulk soil chemistry. The isotopic composition of Sr in streamwater is more radiogenic than median soil, reflecting the preferential weathering of biotite in the catchment; streamwater delta Sr-88/86 values, however, are indistinguishable from bulk soil delta Sr-88/86 values, implying that no resolvable fractionation of Sr isotopes takes place during release to the weathering flux in the Damma forefield. Analyses of plant tissue reveal that plants (Rhododendron and Vaccinium) preferentially assimilate the lighter isotopes of Sr such that their delta Sr-88/86 values are significantly lower than those of the soils in which they grow. Additionally, delta Sr-88/86 values of foliar and floral tissues are lower than those of roots, contrary to observations for Ca, for which Sr is often used as an analogue in weathering studies. We suggest that processes that discriminate against Sr in favour of Ca, due to the different nutritional requirement of plants for these two elements, are responsible for the observed contrast. (C) 2010 Elsevier Ltd. All rights reserved.</t>
  </si>
  <si>
    <t>10.1016/j.gca.2010.02.012</t>
  </si>
  <si>
    <t>Wood, YA; Meixner, T; Shouse, PJ; Allen, EB</t>
  </si>
  <si>
    <t>Altered ecohydrologic response drives native shrub loss under conditions of elevated nitrogen deposition</t>
  </si>
  <si>
    <t>JOURNAL OF ENVIRONMENTAL QUALITY</t>
  </si>
  <si>
    <t>COASTAL SAGE-SCRUB; CHIHUAHUAN DESERT; EXOTIC GRASSES; WATER-MOVEMENT; ROOT SYSTEMS; FLOW; CHLORIDE; RECHARGE; PLANTS; MACROPORES</t>
  </si>
  <si>
    <t>Many regions of southern California's coastal sage scrub (CSS) are rapidly declining as exotic annual plants replace native shrubs. During this conversion, the subsurface hydrology of the semiarid hill-slopes that support CSS may be altered. This could chronically suppress the ability of native shrubland to revegetate the landscape since ecosystem processes of nutrient availability and of seedling establishment rely on spatial patterns of available soil water. In this work, soil water and nutrient N regimes were compared over a 2-yr period between a southern California site where CSS has declined (approximately 5% shrub cover) with high additions of anthropogenic N, and one where CSS remains dominant (over 50% shrub cover) with predominantly background atmospheric additions of N. These two sites have similar climate, bedrock lithology, soils, and topography, and had the same vegetation type (Riversidean CSS) 30 years ago. We found that the depth and rate of rainwater percolation into wildland hillslope soils in response to early-season storm events has been greatly reduced after loss of CSS shrubs and vegetation type conversion to invasive grassland. With decreased rainwater redistribution to soil depths of 100 to 150 cm, the predominant zone of soil water has become the upper 25 cm. This shift exacerbates vegetation type conversion by (i) concentrating smog-produced nitrogenous (N) chemicals in the uppermost soil, where they become readily available, along with high soil water, to shallow-rooted exotic grasses early in the growing season and (ii) depriving adult and juvenile shrubs of deeper regolith water.</t>
  </si>
  <si>
    <t>10.2134/jeq2004.0465</t>
  </si>
  <si>
    <t>Newman, BD; Wilcox, BP; Graham, RC</t>
  </si>
  <si>
    <t>Snowmelt-driven macropore flow and soil saturation in a semiarid forest</t>
  </si>
  <si>
    <t>PONDEROSA PINE HILLSLOPE; SUBSURFACE FLOW; SOLUTE TRANSPORT; NEW-MEXICO; WATER; RUNOFF; DYNAMICS; OLD</t>
  </si>
  <si>
    <t>Lateral subsurface flow is generally assumed to occur as a result of the development of a saturated zone above a low-permeability interface such as at the soil-bedrock contact, and it is often augmented by macropore flow. Our objective was to evaluate the development of lateral subsurface flow and soil saturation at a semiarid ponderosa pine forest in New Mexico with respect to the conceptual model of saturation building above the soil-bedrock contact. At this site, we have long-term observations of the water budget components, including lateral flow. A 1.5 m deep by 7 m long trench was constructed to observe lateral subsurface flow and development of saturation directly. Our observations are based on flow resulting from a melting snowdrift. The edge of the drift was about 7 m upslope from the trench. Lateral subsurface flow only occurred from root macropores in the Bt soil horizon. Saturation developed and grew outward from flowing root macropores, rather than growing upward from the soil-bedrock interface. This macropore-centred saturation resulted in a highly heterogeneous distribution of water content until enough macropores began flowing and individual macropore saturated zones grew large enough to coalesce and saturate large volumes of the soil. Our observations are based on one snowmelt event and a relatively short hillslope flow path, and thus do not represent a full range of hydrologic conditions. Nevertheless, the observed behaviour did not conform to the traditional model of soil-bedrock control of saturation and lateral flow. Copyright (C) 2004 John Wiley Sons, Ltd.</t>
  </si>
  <si>
    <t>10.1002/hyp.5521</t>
  </si>
  <si>
    <t>Spotila, JA; Prince, PS</t>
  </si>
  <si>
    <t>Spotila, James A.; Prince, Philip S.</t>
  </si>
  <si>
    <t>Geomorphic complexity and the case for topographic rejuvenation of the Appalachian Mountains</t>
  </si>
  <si>
    <t>EASTERN NORTH-AMERICA; ATLANTIC PASSIVE-MARGIN; THIN LITHOSPHERE BENEATH; FISSION-TRACK ANALYSIS; BLUE RIDGE ESCARPMENT; DYNAMIC TOPOGRAPHY; UNITED-STATES; INTRAPLATE EARTHQUAKES; SOUTHERN APPALACHIANS; LANDSCAPE EVOLUTION</t>
  </si>
  <si>
    <t>Despite vast scientific inquiry, the evolution of Appalachian Mountain topography in eastern North America has yet to be robustly explained. After a century and a half of investigation, two end member visions have developed to explain its geomorphic origins. One view holds that topographic remnants of the Paleozoic orogen were eroded away and that the modern mountains are explained by Cenozoic topographic rejuvenation from crustal tectonics or mantle dynamics. The alternative vision is the mountains are supported by a lingering Paleozoic crustal root, but are actively shaped by erosional processes and their adjustment to changing boundary conditions. In this review, we first examine the observations and interpretations that comprise the vision of active Cenozoic rejuvenation. Although there is considerable evidence for tectonic deformation, mantle support, and topographic disequilibrium, the interpretations are non-unique and universal signals have yet to emerge. Next, we explore the alternative view by examining how the signals of topographic disequilibrium may be explained without invoking rejuvenation. We present evidence, including new examples, for landscape unsteadiness due to basin reorganization, climate change, and the three-dimensional complexity of exhuming bedrock of variable erodibility. These factors can force continual topographic and erosional adjustment. This complexity-driven disequilibrium yields geomorphic noise that can mimic signals of active uplift, but does not preclude Cenozoic rejuvenation. We conclude that is it not yet possible to quantify the effects of any one specific variable on the modern landscape, but stress the importance of a holistic investigative approach that accounts for the innate complexity of the system.</t>
  </si>
  <si>
    <t>10.1016/j.geomorph.2022.108449</t>
  </si>
  <si>
    <t>Li, QS; Zhang, YJ; Zhao, YQ; Zhu, YH; Yan, YG</t>
  </si>
  <si>
    <t>Li, Quansheng; Zhang, Yanjun; Zhao, Yongqiang; Zhu, Yuanhao; Yan, Yueguan</t>
  </si>
  <si>
    <t>Study on Stability Discrimination Technology of Stope Arch Structure</t>
  </si>
  <si>
    <t>SUSTAINABILITY</t>
  </si>
  <si>
    <t>arch structure; structural stability; particle flow; instability coefficient; rock strata breaking theory; surface subsidence</t>
  </si>
  <si>
    <t>PRESSURE-ARCH; MODEL; ROCK; ROOF</t>
  </si>
  <si>
    <t>The stress of rock strata changes under mining action, and the arch structure will be formed around the mining area. The stability study of the arch structure has crucial scientific value for solving the problems of stope pressure and surface subsidence. In this paper, the development process of rock strata arch structure is studied by theoretical analysis and particle flow numerical simulation, and the stability of the arch structure is analyzed. At the same time, based on the rock strata breaking theory, the calculation formulas of the development height and the critical width of the instability of the arch structure are obtained, and the correctness of the formula is verified by numerical simulation. The results show that during the mining stage of the working face, the rock strata arch structure has experienced the process of arching-arch breaking, and the instability of the arch structure is the root cause of increasing surface subsidence damage. The arch structure development height h is the sum of rock strata breaking height H-i and unbroken rock strata arch development height H-ig. The theoretical calculation shows that when the width:depth ratio of the working face is 1.60, the height of the arch structure exceeds the bedrock top, which is consistent with the numerical simulation results and verifies the correctness of the formula. By defining the instability coefficient C of rock strata arch structure, a method to judge the stability of the arch structure is provided. The theoretical calculation shows that the critical width L-0 of the arch structure instability is 134 m, which is not much different from the numerical simulation results of 136 m, and the correctness of the formula is proved. The research results have particular reference value for preventing ground disasters caused by underground coal mining and controlling ground subsidence and provide a reference for the application of the particle flow method in studying rock strata movement.</t>
  </si>
  <si>
    <t>10.3390/su141711082</t>
  </si>
  <si>
    <t>Oeser, RA; von Blanckenburg, F</t>
  </si>
  <si>
    <t>Oeser, Ralf A.; von Blanckenburg, Friedhelm</t>
  </si>
  <si>
    <t>Strontium isotopes trace biological activity in the Critical Zone along a climate and vegetation gradient</t>
  </si>
  <si>
    <t>Weathering; Chile Coastal Cordillera; Nutrient uptake; Stable isotope fractionation; Stable and radiogenic metal isotopes; EarthShape</t>
  </si>
  <si>
    <t>STABLE SR-ISOTOPE; PLUTON CENTRAL CHILE; SEQUENTIAL EXTRACTION; COASTAL CORDILLERA; WEATHERING RATES; FOREST ECOSYSTEM; GLOBAL PATTERNS; SOIL NUTRIENTS; MG ISOTOPES; RB-SR</t>
  </si>
  <si>
    <t>Weathering and ecosystem nutrition are intimately linked through the supply of fresh mineral nutrients from regolith and bedrock (the geogenic nutrient pathway). However, the prominence of this link is dependent on the efficiency of nutrient recycling from plant litter (the organic nutrient cycle). Isotope ratios of strontium (Sr), an element that behaves similarly to Ca in ecosystems, confer two types of information: radiogenic Sr isotopes inform as to the sources of Sr and the degree of weathering, while stable Sr isotopes constrain partitioning between compartments of the Critical Zone (bedrock, water, secondary solids, and plants). To date, however, neither the reactions nor the mass balance between compartments that fractionate Sr isotopes, nor the fractionation factors involved, are well understood. Here, we present geochemical budgets of Sr (using radio genic and stable Sr isotopes, and Ca/Sr ratios) at four sites along a substantial climate and primary production gradient in the coastal mountains of Chile. We found that Sr release through weathering is isotopically congruent, and released Sr is not strongly isotopically fractionated either during secondary mineral formation or transfer into the exchangeable pool. Despite this, the Sr-88/Sr-86 ratio of bio-available Sr, which should reflect the ratio of dissolved Sr, is higher than that of rock and regolith. We propose that this offset is caused by plants: while Sr-88/Sr-86 in plant organs at the four study sites systematically increased from roots towards their leaves, whole-plant Sr isotope compositions indicate preferential uptake of light Sr into plants (with a fractionation of up to -0.3 parts per thousand relative to the bio-available pool). Despite this strong biological fractionation, Sr-88/Sr-86 ratios in bio-available Sr do not covary with biomass production across our study sites, because with greater plant growth Sr is recycled more times after release by weathering - an isotope-neutral process. Rather, the loss of Sr from the ecosystem in solid organic material sets the isotope ratio of dissolved or bio-available Sr. Organic solids thus appear to constitute a significant export path of elements released during weathering, with the removal of solid plant debris reducing the recycling factor of Sr, and possibly that of other mineral nutrients too.</t>
  </si>
  <si>
    <t>10.1016/j.chemgeo.2020.119861</t>
  </si>
  <si>
    <t>Abdelaal, S; Yamani, R; Abdel-Fatah, M; Sandu, IG</t>
  </si>
  <si>
    <t>Abdelaal, Shaaban; Yamani, Randa; Abdel-Fatah, Mostafa; Sandu, Ioan Gabriel</t>
  </si>
  <si>
    <t>SALT WEATHERING OF IMNI TOMB. PROBLEM IDENTIFICATION AND CHARACTERIZATION</t>
  </si>
  <si>
    <t>INTERNATIONAL JOURNAL OF CONSERVATION SCIENCE</t>
  </si>
  <si>
    <t>Egypt; El-Lishet.; Imni Tomb; Salt weathering; XRD; XRF; Polarizing Microscopy</t>
  </si>
  <si>
    <t>WALL PAINTINGS; POROUS MATERIALS; SPECTROSCOPY; DETERIORATION; MICROSCOPY; PIGMENTS; LAYERS; EGYPT; STATE; SEM</t>
  </si>
  <si>
    <t>Irani Tomb is one of the most important tombs in Lisht, which was called 1st tawy in ancient Egyptian language. It is located about 60 km south west of the Egyptian capital Cairo, its history dating back to the Middle Kingdom that included two phases, the 11th Dynasty and the 12th Dynasty between 2050 to 1710 B.C. El-Lisht was investigated in 1882 by Egyptologist Gaston Maspero. The tomb suffered from salt weathering. The salt crystals can be seen clearly and starkly in the form of thick crust on the exposed surface of the tomb limestone and on the painted inscriptions. It led to losing some inscriptions and damaging others. Crystallized salts appeared in several forms; fluffy, needle, prismatic and cubic form. This proposal aimed to study the action of salts in Imni tomb, through studying the types of salts, the building materials and the nature of bed rock surrounding the tomb. types of salts formed were investigated to identify their origin, source and the crystallization process as well as studying the quality of building materials in the tomb, the bedrock to see the impact of salt weathering on them, and to determine the root causes of the problem and to develop a proposal for treatment and conservation. This study was carried out by using a variety of methods of analysis and examination. Physical properties of the building materials of Tomb. Generally, the results indicated that Calcite (CaCO3) was the main component of the Imni tomb and Halite (NaCl) was the main crystalized salt on the surface. The main source of these salts is the mother rock, where the salts are present in abundance and density. Salts crystallization in-between the minerals grains or below the exterior surface was the main cause of deterioration the exterior polish surface of the limestone blocks and what they had of painted inscriptions.</t>
  </si>
  <si>
    <t>Hodges, C; Kim, H; Brantley, SL; Kaye, J</t>
  </si>
  <si>
    <t>Hodges, Caitlin; Kim, Hyojin; Brantley, Susan L.; Kaye, Jason</t>
  </si>
  <si>
    <t>Soil CO2 and O2 Concentrations Illuminate the Relative Importance of Weathering and Respiration to Seasonal Soil Gas Fluctuations</t>
  </si>
  <si>
    <t>SEQUENTIAL REDUCTION; IRON REDUCTION; CARBON-DIOXIDE; CONSUMPTION; CATCHMENT; GRADIENTS; OXIDATION; MANGANESE; QUOTIENT; DYNAMICS</t>
  </si>
  <si>
    <t>Soil CO2 and O-2 cycles are coupled in some processes (e.g., respiration) but uncoupled in others (e.g., silicate weathering). One benchmark for interpreting soil biogeochemical processes affected by soil pCO(2) and pO(2) is to calculate the apparent respiratory quotient (ARQ). When aerobic respiration and diffusion are the dominant controls on gas concentrations, ARQ equals 1; ARQ deviates from 1 when other processes dominate soil CO2 and O-2 chemistry. Here, we used ARQ to understand lithologic, hillslope, and seasonal controls on soil gases at the Susquehanna Shale Hills Critical Zone Observatory in central Pennsylvania. We measured soil pCO(2) and pO(2) at three depths from the soil surface to bedrock across catenas in one shale and one sandstone watershed over three growing seasons. We found that both parent lithology and hillslope position significantly affect soil gas concentrations and ARQ. Soil pCO(2) was highest (&gt;5%) and pO(2) was lowest (&lt;16%) in the valley floors. Controlling for depth, pCO(2) was higher and pO(2) was lower across all sites in the sandstone watershed. We attribute this pattern to higher macroporosity in sandstone lithologies, which results in greater root respiration at depth. We recorded seasonal variation in ARQ at all sites, with ARQ rising above 1 during July through September, and dipping below 1 in the early spring. We hypothesize that this seasonal fluctuation arises from anaerobic respiration in reducing microsites July through September when the soils are wet and demand for O-2 is high, followed by oxidation of reduced species when the soils drain and re-oxygenate. We estimate that this anaerobic respiration in microsites contributes 36 g C m(-2) yr(-1) to the soil C flux. Our results provide evidence for a conceptual model of metal cycling in temperate watersheds and point to the importance of anaerobic respiration to the carbon flux from forest soils.</t>
  </si>
  <si>
    <t>10.2136/sssaj2019.02.0049</t>
  </si>
  <si>
    <t>Grace, KA; Juston, JM; Finn, D; DeBusk, WF; Ivanoff, D; DeBusk, TA</t>
  </si>
  <si>
    <t>Grace, K. A.; Juston, J. M.; Finn, D.; DeBusk, W. F.; Ivanoff, D.; DeBusk, T. A.</t>
  </si>
  <si>
    <t>Substrate manipulation near the outflow of a constructed wetland reduced internal phosphorus loading from sediments and macrophytes</t>
  </si>
  <si>
    <t>Nutrient pump; Submerged aquatic vegetation; Everglades; Stormwater; Treatment</t>
  </si>
  <si>
    <t>AQUATIC MACROPHYTES; REMOVAL; WATER; PERIPHYTON; VEGETATION; PERFORMANCE; RELEASE; LAKE</t>
  </si>
  <si>
    <t>Submerged aquatic vegetation (SAV) has been successfully used in wetland-based water treatment systems due to its capacity for rapid nutrient uptake, water-column oxygenation, and dampening of sediment resuspension. For Everglades restoration, large engineered wetlands known as Stormwater Treatment Areas (STAs) rely heavily on SAV-dominated treatment cells, since they have been highly efficient at reducing phosphorus (P) in surface waters to mesotrophic levels (12-25 mu g/L). However, Everglades STAs have strict water quality effluent limits (similar to 13 mu g/L), and many SAV cells are unable to regularly achieve such levels. In shallow aquatic systems, SAV can be a potential source of internal P loading from sediment to the water column via nutrient pumping through root uptake and leaf turnover. This mechanism may be an important obstacle to achieving lower wetland outflow P concentrations, but little is known of the interactions between substrate and SAV nutrition under these low-nutrient conditions. Soil core microcosms were incubated with or without macrophytes to estimate internal P loading potential in an SAV wetland and test the hypothesis that wetland substrate manipulation in the downstream (outflow) region might have reduced such loads and enabled more reliable delivery of low-P discharges. During six sequential two-week batch incubations, water-column P concentrations above muck soil overlain by accrued marl (typical of substrates in existing SAV-dominated STAs) indicated significantly higher internal P loading and higher macrophyte biomass growth than above either a bare limerock (LR) substrate (representative of a 40-ha pilot substrate manipulation study, where the muck soil was removed to expose the underlying limestone bedrock, i.e., limerock) or LR with an accrued marl layer (representing post-startup conditions in the pilot, after muck removal and subsequent sediment accumulation under treatment wetland conditions). The results suggest that by removing muck soils to expose a LR substrate in the pilot wetland, SAV biomass and tissue P were diminished, thus reducing the potential for internal loading from SAV, which supports our hypothesis. For each of the three substrate types, internal P loading was higher in the presence of a vascular rooted plant, Potamogeton illinoensis, than the non-vascular macro-alga, Chara sp., (both taxa are prevalent in fullscale STAs), while internal loading was not different between Chara and the non-vegetated control. This indicates the role of P mining by rooted SAV. Overall, this study furthers our understanding of the wetland P cycle at near-oligotrophic levels, and is relevant to STA optimization for Everglades restoration.</t>
  </si>
  <si>
    <t>10.1016/j.ecoleng.2018.11.006</t>
  </si>
  <si>
    <t>Bollati, IM; Masseroli, A; Mortara, G; Pelfini, M; Trombino, L</t>
  </si>
  <si>
    <t>Bollati, I. M.; Masseroli, A.; Mortara, G.; Pelfini, M.; Trombino, L.</t>
  </si>
  <si>
    <t>Alpine gullies system evolution: erosion drivers and control factors. Two examples from the western Italian Alps</t>
  </si>
  <si>
    <t>Gully systems; Morphometry; Dendrogeomorphology; Geopedology; Denudation rates; Western Italian Alps</t>
  </si>
  <si>
    <t>SUSA VALLEY; AOSTA VALLEY; DEBRIS FLOWS; GEOMORPHOSITES; LANDSLIDE; LANDFORMS; GLACIERS; HAZARDS; SLOPES; PRECIPITATION</t>
  </si>
  <si>
    <t>Denudation processes affecting mountain slopes may vary according to different factors (e.g., lithology and structural setting of bedrock, climate, relief features), which may be very diverse at the local scale. Gully complex systems, characterised by morphological features similar to those developing in other climate contexts (i.e., pseudo-badlands) are also becoming common at higher altitudes and latitudes. The selected study cases of Gran Gorgia (Susa Valley) and Saint Nicolas (Aosta Valley), in the Western Italian Alps, are sites of geomorphological interest as they are specifically relevant for their scientific features. The aims of this work are (i) reconstructing the morphometric evolution of gully systems and vegetation colonisation time by means of multitemporal spatial analysis on surface morphological changes under water erosion; (ii) reconstructing in detail, through dendrogeomorphological analysis, the progressive spatial surface denudation and changes in erosion rates, by analysing trees and exposed roots and using different indicators (i.e., compression wood, traumatic resin ducts); (iii) obtaining data on successive aggradation/degradation episodes along slopes surrounding such hotspots through geopedological investigations; and (iv) identifying which control factors exert a predominant role on denudation patterns in such contexts. Multidisciplinary analyses regarding the study sites allowed for detailing of erosional history of the studied slopes detecting the prevailing drivers of their evolution. According to the results and considering the common climate and bedrock conditions, the structural background seems to have more influence on slope evolution at the Saint Nicolas site, while superficial geomorphic processes seem to be more relevant at the Gran Gorgia site. Because the sites have already been recognised as part of geoheritage by local authorities, the data obtained in the present research on their genesis, evolution, and local drivers affecting the rates of denudation (i.e., scientific relevance of the site) suggests that description of the sites for dissemination purposes should include links to the entire slope history. (C) 2018 Elsevier B.V. All rights reserved.</t>
  </si>
  <si>
    <t>10.1016/j.geomorph.2018.10.025</t>
  </si>
  <si>
    <t>Hineline, PN</t>
  </si>
  <si>
    <t>Hineline, Philip N.</t>
  </si>
  <si>
    <t>Narrative: Why It's Important, and How It Works</t>
  </si>
  <si>
    <t>PERSPECTIVES ON BEHAVIOR SCIENCE</t>
  </si>
  <si>
    <t>Narrative; Storytelling; Coherence as reinforcer; Complex invariance; Establishing stimuli; Higher-order operants; Relational frames; Stimulus equivalence; Tacting and tracking; Transfer of function; Transformation of function</t>
  </si>
  <si>
    <t>MOTIVATING OPERATIONS; BEHAVIOR; ATTENTION; CHILDREN; SPEAKER</t>
  </si>
  <si>
    <t>Behavior analysts have said little about narrative and storytelling, emphasizing instead the functional/pragmatic aspects of verbal behavior. Nevertheless, these are ubiquitous human activities, and they are important to understand. Stories are prominent in essays on social issues, fund-raising appeals and political speeches, and they are the bedrock of theater. Foundational narratives are at the roots of major religions and of conflicts between them, and narrative has been proposed as an organizing basis for psychological wellbeing as well as a source of empathetic reactions. The ongoing process of reading or hearing a good story entails interlocking relations between establishing stimuli and their related, differentiated reinforcing consequences, with a story's coherence providing a key to its reinforcing effects. What are the behavioral principles that underlie the repertoires involved in all this? Behavior analysts have defined and studied some-the basic verbal classes, of course, although temporally extended sequences require some adjustments in these. Intraverbal behavior needs to be parsed into sub-categories to delineate highly varied sequences such as occur in paraphrase and translation. These two, along with imitation, generalized imitation and re-telling of stories, entail a salient role of complex invariance. The terms pliance and tracking help to balance the roles of speaker and listener, and to account for joint attention, which appears important in early verbal development. Transfer and transformation of function are additional ubiquitous processes, addressed through stimulus equivalence, relational frames, and other higher-order operants, especially naming, which entails the fusion of speaking and listening. Finally, we should consider ways in which a behavioral understanding of narrative can serve both behavior analysis and its surrounding culture.</t>
  </si>
  <si>
    <t>10.1007/s40614-018-0137-x</t>
  </si>
  <si>
    <t>Kimmig, SR; Holmden, C; Bélanger, N</t>
  </si>
  <si>
    <t>Kimmig, Sara R.; Holmden, Chris; Belanger, Nicolas</t>
  </si>
  <si>
    <t>Biogeochemical cycling of Mg and its isotopes in a sugar maple forest in Quebec</t>
  </si>
  <si>
    <t>Magnesium cycling; Magnesium isotopes; Biogeochemistry; Hardwood forest; Sugar maple; Acer saccharum; Arbuscular mycorrhizal fungi</t>
  </si>
  <si>
    <t>MAGNESIUM ISOTOPES; NUTRIENT AVAILABILITY; DISSEMINATED CALCITE; GRENVILLE PROVINCE; WEATHERING RATES; DECIDUOUS FOREST; SOUTHERN QUEBEC; ACER-SACCHARUM; SOIL CHEMISTRY; CHLOROPHYLL-A</t>
  </si>
  <si>
    <t>A Mg isotope study of sugar maple (Acer saccharum Marsh.) in a field site in southern Quebec, Canada, and seedlings grown in sterile soil substrate in the laboratory, both demonstrate per mil level within-tree Mg isotope fractionation. However, only sugar maple seedlings grown in the laboratory fractionate Mg isotopes during uptake into fine roots, favoring heavy isotope enrichment in the plant compared to the growth medium. Absence of uptake-related Mg isotope fractionation in field stands of sugar maple is tentatively attributed to the activities of the arbuscular mycorrhizal fungi that colonize fine roots of the trees in the field, but were absent from the laboratory grown specimens. The fungi facilitate nutrient uptake for the tree, while the tree provides valuable carbohydrates to the fungi. Without the symbiotic fungi, pot-grown trees in the laboratory are visibly stressed and often die. The mechanisms responsible for Mg isotopic fractionation in stressed trees remain to be elucidated. Rivers are isotopically light compared to bedrock weathering sources of Mg, and this has bearing on the delta Mg-26 value of the continental weathering flux of Mg to the oceans, which is an important parameter in studies of ocean Mg cycling in the geological past. If uptake-related fractionation is negligible in many other naturally growing tree species, as it is in sugar maple, then forest growth will exert little or no influence on the delta Mg-26 value of the export flux of Mg to first-order streams and rivers, and in turn the ocean Mg cycle. Above the tree line, preferential retention of heavy Mg isotopes in clay minerals formed during silicate weathering has been linked to the low delta Mg-26 values in rivers. In the forested catchment of this study there is no clear evidence for these effects. The 1 N HNO3 leach of the Bf-BC and C mineral soils, which are often used to identify minerals that may be releasing Mg and other base cations to plant-available pools, have the same average delta Mg-26 value (-0.66 parts per thousand, n = 2) as the litter layer and exchangeable leach of the forest floor, all soil solutions, and the stream (-0.63 +/- 0.17 parts per thousand 2 sigma, n = 23). More revealing is the molar Mg/Ca ratio of the 1 N HNO3 treatment (0.17), which is nearly identical to the bulk Mg/Ca ratio of the aboveground biomass (0.14). We conclude that the 1 N HNO3 leach in this setting releases Mg from secondary minerals, such as vermiculite, other clays, and amorphous phases, which have taken up plant-recycled Mg and Ca that has filtered down through the soil from the litter layer of the forest floor. A single mineral, chlorite, with an estimated delta Mg-26 value of -0.78%e, appears to be responsible for supplying most of the Mg that is circulating between the forest and soils in this setting, which is weathered and cached over timescales of thousands of years. (C) 2018 Elsevier Ltd. All rights reserved.</t>
  </si>
  <si>
    <t>10.1016/j.gca.2018.03.020</t>
  </si>
  <si>
    <t>Marzec, P; Sechman, H; Kasperska, M; Cichostepski, K; Guzy, P; Pietsch, K; Porebski, SJ</t>
  </si>
  <si>
    <t>Marzec, Pawel; Sechman, Henryk; Kasperska, Monika; Cichostepski, Kamil; Guzy, Piotr; Pietsch, Kaja; Porebski, Szczepan J.</t>
  </si>
  <si>
    <t>Interpretation of a gas chimney in the Polish Carpathian Foredeep based on integrated seismic and geochemical data</t>
  </si>
  <si>
    <t>BASIN RESEARCH</t>
  </si>
  <si>
    <t>DETAILED COMPOSITIONAL ANALYSIS; LIGHT-HYDROCARBONS; NATURAL GASES; SOIL GASES; SURFACE; MIGRATION; MIOCENE; MICROSEEPAGE; SEDIMENTS; SEEPAGE</t>
  </si>
  <si>
    <t>Gas chimneys are common in offshore petroliferous basins, but little known on land where seismic columnar anomalies are often attributed as poor data quality or processing artefacts. This study utilizes high-quality 3D seismic data to document a seismic columnar anomaly penetrating through the Miocene heterolithic submarine fan-deltaic infill of the Carpathian Foredeep. The interpreted gas chimney exhibits vertically clustered velocity push-down features throughout the attenuated amplitude column accompanied by gas shows in well tests, has its root in gas-bearing Palaeozoic interval and culminates in an anomalous geochemical gas record at soil level. The chimney system, ca 2km in height and 500-m wide, begins above the flank of a rotational bedrock fault-block and extends vertically along a fault-controlled conduit. At shallower levels, it passes upwards into amplitude wipeout zones that spread laterally around and partly across thin, gas-charged reservoirs showing bright spots associated with an AVO response. At shallow levels, gas pathways through muddy slope and deltaic clinoforms are not imaged in low-fold regions of the seismic volume. The surface geochemical anomalies, in contrast to the microbial methane signature of the Miocene succession, show significant enrichment in higher alkanes and alkenes with C2H6/C3H8 ratios indicative of a deep-sourced, thermogenic gas or gas condensate. These anomalies form a semi-enclosed halo around the chimney. Despite the juxtaposition of biogenic and thermogenic methane, the chimney structure imaged on seismic data supports a causal link of gases derived from Palaeozoic source rocks ascending to the surface.</t>
  </si>
  <si>
    <t>10.1111/bre.12216</t>
  </si>
  <si>
    <t>Treble, PC; Fairchild, IJ; Baker, A; Meredith, KT; Andersen, MS; Salmon, SU; Bradley, C; Wynn, PM; Hankin, SI; Wood, A; McGuire, E</t>
  </si>
  <si>
    <t>Treble, P. C.; Fairchild, I. J.; Baker, A.; Meredith, K. T.; Andersen, M. S.; Salmon, S. U.; Bradley, C.; Wynn, P. M.; Hankin, S. I.; Wood, A.; McGuire, E.</t>
  </si>
  <si>
    <t>Roles of forest bioproductivity, transpiration and fire in a nine-year record of cave dripwater chemistry from southwest Australia</t>
  </si>
  <si>
    <t>Golgotha Cave; Fire on karst; Speleothem; Forest bioproductivity; Cave dripwater chemistry; Mass balance</t>
  </si>
  <si>
    <t>ISOTOPIC ARCHIVES; ORGANIC-MATTER; TRACE-ELEMENTS; KARST SYSTEM; DRIP WATERS; X-RAY; SPELEOTHEM; STALAGMITE; SULFUR; CLIMATE</t>
  </si>
  <si>
    <t>Forest biomass has the potential to significantly impact the chemistry and volume of diffuse recharge to cave dripwater via the processes of nutrient uptake, transpiration and forest fire. Yet to-date, this role has been under-appreciated in the interpretation of speleothem trace element records from forested catchments. In this study, the impact of vegetation is examined and quantified in a long-term monitoring program from Golgotha Cave, SW Australia. The contribution of salts from rain and dry-deposition of aerosols and dissolved elements from soil mineral and bedrock dissolution to dripwater chemistry are also examined. This study is an essential pre-requisite for the future interpretation of trace element data from SW Australian stalagmite records, whose record of past environmental change will include alterations in these biogeochemical fluxes. Solute concentrations in dripwater vary spatially, supporting the existence of distinct flow paths governed by varying amounts of transpiration as well as nutrient uptake by deeply-rooted biomass. Applying principal components analysis, we identify a common pattern of variation in dripwater Cl, Mg, K, Ca, Sr and Si, interpreted as reflecting increasing transpiration, due to forest growth. Mass-balance calculations show that increasing elemental sequestration into biomass has the largest impact on SO4, providing an explanation for the overall falling dripwater SO4 concentrations through time, in contrast to the transpiration- driven rising trend dominating other ions. The long-term rise in transpiration and nutrient uptake driven by increased forest bioproductivity and its impact on our dripwater chemistry is attributed to (i) the post-fire recovery of the forest understorey after fire impacted the site in 2006 CE; (ii) and/or increased water and nutrient demand as trees in the overlying forest mature. The impact of climate-driven changes on the water balance is also examined. Finally, the implications for interpreting SW Australian speleothem trace element records are discussed. Crown Copyright (C) 2016 Published by Elsevier Ltd. All rights reserved.</t>
  </si>
  <si>
    <t>10.1016/j.gca.2016.04.017</t>
  </si>
  <si>
    <t>Phillips, J; Marion, DA; Yocum, C; Mehlhope, SH; Olson, JW</t>
  </si>
  <si>
    <t>Phillips, Jonathan; Marion, Daniel A.; Yocum, Chad; Mehlhope, Stephanie H.; Olson, Jeff W.</t>
  </si>
  <si>
    <t>Geomorphological impacts of a tornado disturbance in a subtropical forest</t>
  </si>
  <si>
    <t>Geomorphic disturbance; Bioturbation; Tornado blowdown; Uprooting; Biogeomorphology; Ouachita Mountains</t>
  </si>
  <si>
    <t>SOIL; ENERGY; VARIABILITY; VEGETATION; MOUNTAINS; TREETHROW; REGOLITH; SYSTEM; MODEL; TREES</t>
  </si>
  <si>
    <t>We studied tree uprooting associated with an EF2 tornado that touched down in portions of the Ouachita Mountains in Western Arkansas in 2009. In the severe blowdown areas all trees in the mixed shortleaf pine-hardwood forest were uprooted or broken, with no relationship between tree species or size and whether uprooting or breakage occurred. There was also no significant relationship between tree species and amount of soil displaced, and only a weak relationship between tree size and rootwad size. Uprooting resulted in a mean bioturbation rate of 205 m(3) ha(-1) (about 240 t ha(-1)). Direct transfer of wind energy via tree uprooting to geomorphic work of soil displacement was about 75 to 190J m(-2). Given the infrequency of tornadoes, this energy subsidy is minor with respect to the long-term energetics of pedogenesis and landscape evolution. However, it does represent a highly significant pulse of geomorphically-significant energy relative to other mechanical processes. Tornadoes such as that of April, 2009-not atypical for the region-are disturbances causing severe, non-selective impacts withinthe affected area. At a broader, landscape scale, tornadoes are highly localized disturbances, and occur infrequently within any given landform element or forest stand. Only about a third of the uproots revealed root penetration of bedrock, compared to about 90% in other areas of the Ouachita Mountains. This is attributable to the thicker colluvial soils at the study site, and is consistent with the idea that root-bedrock interaction is more likely in thinner regolith covers. (C) 2014 Elsevier B.V. All rights reserved.</t>
  </si>
  <si>
    <t>10.1016/j.catena.2014.10.014</t>
  </si>
  <si>
    <t>Li, R; Jones, B</t>
  </si>
  <si>
    <t>Li, Rong; Jones, Brian</t>
  </si>
  <si>
    <t>Calcareous crusts on exposed Pleistocene limestones: A case study from Grand Cayman, British West Indies</t>
  </si>
  <si>
    <t>SEDIMENTARY GEOLOGY</t>
  </si>
  <si>
    <t>Calcareous crust; Climate change; C-3/C-4 vegetation; Quaternary; Grand Cayman</t>
  </si>
  <si>
    <t>STABLE-ISOTOPE GEOCHEMISTRY; IRONSHORE FORMATION; CALCRETE FORMATION; CALICHE PROFILES; FLORIDA-KEYS; PEDOGENIC CARBONATE; SUBAERIAL EXPOSURE; SOUTHERN FRANCE; GREAT-PLAINS; HOLOCENE</t>
  </si>
  <si>
    <t>Calcareous crusts, which include laminar (up to 6 cm thick) and non-laminar calcretes, have developed on ooid grainstones and skeletal wacke/pack/grain/floatstone in the Pleistocene Ironshore Formation exposed at Morgan's Harbour, Tarpon Springs, and Rogers Wreck Point on Grand Cayman, British West Indies. Non-laminar calcretes, which consist largely of micrite with variably altered skeletal fragments and lithoclasts derived from the host limestone, contain peloids in their basal parts. In contrast, the laminar calcretes are formed of porous laminae and low-porosity laminae. Calcified roots are common in the porous laminae but rare in the low-porosity laminae. The delta O-18 values of calcretes, from -5.22 parts per thousand to +0.16 parts per thousand, have a positive correlation with the delta C-13 values that vary from -10.03 parts per thousand to -6.41 parts per thousand at Tarpon Springs, from -11.57 parts per thousand to -5.43 parts per thousand at Morgan's Harbour, and from -9.89 parts per thousand to -8.68 parts per thousand at Rogers Wreck Point. The non-laminar calcretes reflect progressive micritization of the bedrock with a basal peloidal zone that passes upward into the micrite zone. In contrast, laminar calcretes are attributed to accretionary build-up dictated by microscale processes that were controlled largely by the interplay of plant roots and their associated microorganisms. The positive correlation between the delta O-18 and delta C-13 values from the calcareous crusts indicates that evaporation influenced calcite precipitation. The delta C-13 values of the laminar calcretes record a change from vegetation dominated by C-3 plants that grew in a cool, wet climate, to a C-3/C-4 vegetation that grew in a hotter, drier climate. The Cayman calcretes resemble those found on the Pleistocene Miami Limestone in Florida, and highlight the possibility that these calcareous crusts may reflect regional climates and may therefore enable regional stratigraphic correlation. (C) 2013 Elsevier B.V. All rights reserved.</t>
  </si>
  <si>
    <t>10.1016/j.sedgeo.2013.10.003</t>
  </si>
  <si>
    <t>Boaga, J; Cassiani, G; Strobbia, CL; Vignoli, G</t>
  </si>
  <si>
    <t>Boaga, Jacopo; Cassiani, Giorgio; Strobbia, Claudio L.; Vignoli, Giulio</t>
  </si>
  <si>
    <t>Mode misidentification in Rayleigh waves: Ellipticity as a cause and a cure</t>
  </si>
  <si>
    <t>GEOPHYSICS</t>
  </si>
  <si>
    <t>OFFSET PHASE-ANALYSIS; INVERSION; VELOCITY; RATIO; UNCERTAINTY; PROFILES; MOTION</t>
  </si>
  <si>
    <t>The surface wave method is a popular tool for geotechnical characterization because it supplies a cost-effective testing procedure capable of retrieving the shear wave velocity structure of the near-surface. Several acquisition and processing approaches have been developed to infer the Rayleigh wave dispersion curve which is then inverted. Typically, in active testing, single-component vertical receivers are used. In most cases, the inversion is carried out assuming that the experimental dispersion curve corresponds to a single mode, mostly the fundamental Rayleigh mode, unless clear evidence dictates the existence of a more complex response, e. g., in presence of low-velocity layers and inversely dispersive sites. A correct identification of the modes is essential to avoid serious errors. Here we consider the typical case of higher-mode misidentification known as osculation (kissing), where the energy peak shifts at low frequencies from the fundamental to the first higher mode. This jump occurs, with a continuous smooth transition, around a well-defined frequency where the two modes get very close to each other. Osculation happens generally in presence of strong velocity contrasts, typically with a fast bedrock underlying loose sediments. The practical limitations of the acquired active data affect the spectral and modal resolution, making it often impossible to identify the presence of two modes. In some cases, modes have a very close root and cannot be separated at the osculation point. In such cases, mode misidentification can create a large overestimation of the bedrock velocity and a large error on its depth. We examine the subsoil conditions that can generate this unwanted condition, and the common field acquisition procedures that can contribute to producing data having such deceptive Rayleigh dispersion characteristics. This mode misidentification depends strongly on the usual approach of measuring only the vertical component of ground motion, as the mode osculation is linked to the Rayleigh wave ellipticity polarization, and therefore we conclude that multicomponent data, using also horizontal receivers, can help discern the multimodal nature of surface waves. Finally, we introduce a priori detectors of subsoil conditions, based on passive microtremor measurements, that can act as warnings against the presence of mode osculation, and relate these detectors to the frequencies at which dispersion curves can be misidentified. Theoretical results are confirmed by real data acquisition tests.</t>
  </si>
  <si>
    <t>10.1190/GEO2012-0194.1</t>
  </si>
  <si>
    <t>Allen, MF</t>
  </si>
  <si>
    <t>Allen, Michael F.</t>
  </si>
  <si>
    <t>Linking water and nutrients through the vadose zone: a fungal interface between the soil and plant systems</t>
  </si>
  <si>
    <t>JOURNAL OF ARID LAND</t>
  </si>
  <si>
    <t>mycorrhiza; vadose zone; hydraulic redistribution; drought</t>
  </si>
  <si>
    <t>HYDRAULICALLY LIFTED WATER; MYCORRHIZAL FUNGI; SPATIAL VARIABILITY; ELEVATED CO2; TREES; HYPHAE; FIELD; NITROGEN; AVAILABILITY; TRANSPORT</t>
  </si>
  <si>
    <t>Plant water availability, use, and management have largely focused on physical processes of infiltration and the role of roots in uptake and transpiration. However, roots and mycorrhizal fungi redistribute water in complex patterns. Here I describe some of our observations and experiments showing that mycorrhizal fungi play key roles in moving water for both transpiration and to facilitate nutrient acquisition under dry conditions. Mycorrhizal fungal hyphae grow from both surface and deep roots even into bedrock to help extract water under dry conditions. In both deep and surface roots, mycorrhizal fungi acquire water from pores too small for roots and root hairs to access, and at distances from roots and root hairs. Mycorrhizal fungi are also able to utilize hydraulic-lifted water from plants to obtain nutrients in extremely dry surface. soils. The importance of these root symbionts in water and nutrient dynamics, and as integrators of surface and deeper water dynamics need further investigation.</t>
  </si>
  <si>
    <t>10.3724/SP.J.1227.2011.00155</t>
  </si>
  <si>
    <t>Braun, JJ; Descloitres, M; Riotte, J; Fleury, S; Barbiéro, L; Boeglin, JL; Violette, A; Lacarce, E; Ruiz, L; Sekhar, M; Kumar, MSM; Subramanian, S; Duprée, B</t>
  </si>
  <si>
    <t>Braun, Jean-Jacques; Descloitres, Marc; Riotte, Jean; Fleury, Simon; Barbiero, Laurent; Boeglin, Jean-Loup; Violette, Aurelie; Lacarce, Eva; Ruiz, Laurent; Sekhar, M.; Kumar, M. S. Mohan; Subramanian, S.; Dupre, Bernard</t>
  </si>
  <si>
    <t>Regolith mass balance inferred from combined mineralogical, geochemical and geophysical studies: Mule Hole gneissic watershed, South India</t>
  </si>
  <si>
    <t>CHEMICAL-WEATHERING RATES; FISSION-TRACK DATA; COSMOGENIC NUCLIDES; LUQUILLO MOUNTAINS; PHYSICAL EROSION; MYSORE PLATEAU; PUERTO-RICO; LONG-TERM; SOIL; DENUDATION</t>
  </si>
  <si>
    <t>The aim of this study is to propose a method to assess the long-term chemical weathering mass balance for a regolith developed on a heterogeneous silicate substratum at the small experimental watershed scale by adopting a combined approach of geophysics, geochemistry and mineralogy. We initiated in 2003 a study of the steep climatic gradient and associated geomorphologic features of the edge of the rifted continental passive margin of the Karnataka Plateau, Peninsular India. In the transition sub-humid zone of this climatic gradient we have studied the pristine forested small watershed of Mule Hole (4.3 km(2)) mainly developed on gneissic substratum. Mineralogical, geochemical and geophysical investigations were carried out (i) in characteristic red soil profiles and (ii) in boreholes up to 60 m deep in order to take into account the effect of the weathering mantle roots. In addition, 12 Electrical Resistivity Tomography profiles (ERT), with an investigation depth of 30 m, were generated at the watershed scale to spatially characterize the information gathered in boreholes and soil profiles. The location of the ERT profiles is based on a previous electromagnetic survey, with an investigation depth of about 6 m. The soil cover thickness was inferred from the electromagnetic survey combined with a geological/pedological survey. Taking into account the parent rock heterogeneity, the degree of weathering of each of the regolith samples has been defined using both the mineralogical composition and the geochemical indices (Loss on Ignition, Weathering Index of Parker, Chemical Index of Alteration). Comparing these indices with electrical resistivity logs, it has been found that a value of 400 Ohm m delineates clearly the parent rocks and the weathered materials, Then the 12 inverted ERT profiles were constrained with this value after verifying the uncertainty due to the inversion procedure. Synthetic models based on the field data were used for this purpose. The estimated average regolith thickness at the watershed scale is 17.2 m, including 15.2 m of saprolite and 2 m of soil cover. Finally, using these estimations of the thicknesses, the long-term mass balance is calculated for the average gneiss-derived saprolite and red soil. In the saprolite, the open-system mass-transport function T indicates that all the major elements except Ca are depleted. The chlorite and biotite crystals, the chief sources for Mg (95%), Fe (84%), Mn (86%) and K (57%, biotite only), are the first to undergo weathering and the oligoclase crystals are relatively intact within the saprolite with a loss of only 18%. The Ca accumulation can be attributed to the precipitation of CaCO3 from the percolating solution due to the current and/or the paleoclimatic conditions. Overall, the most important losses occur for Si, Mg and Na with -286 x 10(6) mol/ha (62% of the total mass loss), -67 x 10(6) mol/ha (15% of the total mass loss) and -39 x 10(6) mol/ha (9% of the total mass loss), respectively. Al, Fe and K account for 7%, 4% and 3% of the total mass loss, respectively. In the red soil profiles, the open-system mass-transport functions point out that all major elements except Mn are depleted. Most of the oligoclase crystals have broken down with a loss of 90%. The most important losses occur for Si, Na and Mg with -55 x 10(6) mol/ha (47% of the total mass loss), -22 x 10(6) mol/ha (19% of the total mass loss) and -16 x 10(6) mol/ha (14% of the total mass loss), respectively. Ca, Al, K and Fe account for 8%, 6%, 4% and 2% of the total mass loss, respectively. Overall these findings confirm the immaturity of the saprolite at the watershed scale. The soil profiles are more evolved than saprolite but still contain primary minerals that can further undergo weathering and hence consume atmospheric CO2. (C) 2008 Elsevier Ltd. All rights reserved.</t>
  </si>
  <si>
    <t>10.1016/j.gca.2008.11.013</t>
  </si>
  <si>
    <t>Thuille, A; Schulze, ED</t>
  </si>
  <si>
    <t>Carbon dynamics in successional and afforested spruce stands in Thuringia and the Alps</t>
  </si>
  <si>
    <t>GLOBAL CHANGE BIOLOGY</t>
  </si>
  <si>
    <t>afforestation; carbon sequestration; carbon stocks; chronosequence; forest; litter input; organic layer; soil organic carbon; spruce; succession</t>
  </si>
  <si>
    <t>LAND-USE CHANGE; SOIL ORGANIC-CARBON; LITTER DECOMPOSITION; ECOSYSTEM CARBON; RESPIRATION RATES; FOREST ECOSYSTEM; MATTER; NITROGEN; CLIMATE; ACCUMULATION</t>
  </si>
  <si>
    <t>Changes in the carbon stocks of stem biomass, organic layers and the upper 50 cm of the mineral soil during succession and afforestation of spruce (Picea abies) on former grassland were examined along six chronosequences in Thuringia and the Alps. Three chronosequences were established on calcareous and three on acidic bedrocks. Stand elevation and mean annual precipitation of the chronosequences were different. Maximum stand age was 93 years on acid and 112 years on calcareous bedrocks. Stem biomass increased with stand age and reached values of 250-400 t C ha(-1) in the oldest successional stands. On acidic bedrocks, the organic layers accumulated linearly during forest succession at a rate of 0.34 t C ha(-1) yr(-1). On calcareous bedrocks, a maximum carbon stock in the humus layers was reached at an age of 60 years. Total carbon stocks in stem biomass, organic layers and the mineral soil increased during forest development from 75 t C ha(-1) in the meadows to 350 t C ha(-1) in the oldest successional forest stands (2.75 t C ha(-1) yr(-1)). Carbon sequestration occurred in stem biomass and in the organic layers (0.34 t C ha(-1) yr(-1)on acid bedrock), while mineral soil carbon stocks declined. Mineral soil carbon stocks were larger in areas with higher precipitation. During forest succession, mineral soil carbon stocks of the upper 50 cm decreased until they reached approximately 80% of the meadow level and increased slightly thereafter. Carbon dynamics in soil layers were examined by a process model. Results showed that sustained input of meadow fine roots is the factor, which most likely reduces carbon losses in the upper 10 cm. Carbon losses in 10-20 cm depth were lower on acidic than on calcareous bedrocks. In this depth, continuous dissolved organic carbon inputs and low soil respiration rates could promote carbon sequestration following initial carbon loss. At least 80 years are necessary to regain former stock levels in the mineral soil. Despite the comparatively larger amount of carbon stored in the regrowing vegetation, afforestation projects under the Kyoto protocol should also aim at the preservation or increase of carbon in the mineral soil regarding its greater stability of compared with stocks in biomass and humus layers. If grassland afforestation is planned, suitable management options and a sufficient rotation length should be chosen to achieve these objectives. Maintenance of grass cover reduces the initial loss.</t>
  </si>
  <si>
    <t>10.1111/j.1365-2486.2005.01078.x</t>
  </si>
  <si>
    <t>Melcher, F; Oberthür, T; Lodziak, J</t>
  </si>
  <si>
    <t>Modification of detrital platinum-group minerals from the Eastern Bushveld Complex, South Africa</t>
  </si>
  <si>
    <t>CANADIAN MINERALOGIST</t>
  </si>
  <si>
    <t>alteration; platinum-group minerals; Bushveld Complex; South Africa</t>
  </si>
  <si>
    <t>PLATINIFEROUS MERENSKY REEF; PT-FE NUGGETS; GROUP ELEMENTS; MINAS-GERAIS; GONGO-SOCO; CHROMITITE; OXIDES; PALLADIUM; DEPOSIT; PGE</t>
  </si>
  <si>
    <t>Platinum-group minerals (PGM) are documented in alluvial sediments in rivers draining the Eastern Bushveld Complex, in South Africa. About 32% of a total of 790 PGM nuggets (50-1600 mu m in size) studied show evidence of chemical and textural modifications. Pt-Fe alloys are most susceptible, and reveal a wide spectrum of textural types, among which a Ni- and a Curich assemblage is most common. In the former, Pt-Fe alloy grains [Pt2.3-2.7Fe] are concentrically rimmed by layers of ferronickelplatinum [Pt2NiFe] and coated by an alloy approximating [Ni(2)ptFe]. In the Cu-rich assemblage, Pt-Fe alloy [Pt2.2-2.6Fe] is concentrically coated by [Pt(Fe,Cu)], i.e., solid solutions of tetraferroplatinum [PtFe] - tulameenite [Pt2CuFe]. A variety of Pd-Pt-Te-Sb-Sn phases, Au-Ag alloys, and base-metal sulfides are included, and small grains of zvyagintsevite [Pd3Pb] occur attached to the outer rim. Pt-Fe alloy may also be replaced by heterogeneous Pt-Fe(Cu,Pd) oxides, which may carry appreciable concentrations of SiO2 and MgO. Cooperite and braggite, and less commonly sperrylite, are coated by porous native platinum, which also penetrates the grains as root-like channels. Monomineralic grains of porous Pt-rich alloy are considered the end product of this alteration. In rare cases, laurite is replaced by two different types of Ru-Rh-Fe-(Ca-V-Mn) oxides of RuO2 and RuO stoichiometry; subsequently, the PGE oxide phases are transformed into native ruthenium and rhodium. Palladium-rich oxides are observed in some alteration-induced rims, and are associated with Pd-bearing Fe oxide-hydroxide and Pd-bearing Mn-Fe-rich silicate (e.g., smectite, chlorite). The modified grains are genetically attributed to three processes: (1) sulfidation reactions during magmatic-hydrothermal processes affect Pt-Fe alloy, braggite and Rh sulfides, (2) alteration of Pt-Fe alloy to Pt(Fe,Cu,Ni) alloys at moderate temperature in a reducing environment, and (3) oxidation of PGE sulfides in a low-temperature oxidizing environment. Modification and alteration are suggested to have taken place over an extended period of time, possibly under variable climatic and oxidation conditions during the postmagmatic stage, including serpentinization, during weathering of PGE-bearing bedrock, and after placer deposition.</t>
  </si>
  <si>
    <t>10.2113/gscanmin.43.5.1711</t>
  </si>
  <si>
    <t>Morgan, RPC; Mngomezulu, D</t>
  </si>
  <si>
    <t>Threshold conditions for initiation of valley-side gullies in the Middle Veld of Swaziland</t>
  </si>
  <si>
    <t>gully erosion; thresholds; discriminant analysis; Swaziland</t>
  </si>
  <si>
    <t>SOIL-EROSION</t>
  </si>
  <si>
    <t>Gullied and ungullied catchments in four areas of deeply weathered saprolite in the Middle Veld of Swaziland can be successfully separated (p &lt; 0.01) using discriminant analysis based on area and slope of their basin heads. The discriminant scores for the catchments indicate that those on the Manzini land system differ in their behaviour from those on the Lobamba land system. No differences exist within each land system with respect to land use when the basins are classified as arable, rangeland or mixed. The discriminant functions indicate that gullies on the Lobamba land system have developed by Hortonian overland flow whereas those on the Manzini land system should be attributed to subsurface processes. Since no evidence exists for subsurface activity, it is suggested that gullying on the Manzini land system has been more active and, though initiated by overland flow, has developed to a stage where seepage at the base of the saprolite is now the main process. Erosion control measures should be based on dense ground vegetation to reduce flow velocity on the Lobamba land system and deep-rooted vegetation with high evapotranspiration rates to reduce flow volumes on the Manzini land system. (C) 2003 Elsevier Science B.V. All rights reserved.</t>
  </si>
  <si>
    <t>10.1016/S0341-8162(02)00129-7</t>
  </si>
  <si>
    <t>Mochalov, AG; Zaitsev, VP; Pertsev, AN; Vlasov, EA</t>
  </si>
  <si>
    <t>Mineralogy and genesis of alluvial platinum from placers of the southern Koryak Highland (Russia)</t>
  </si>
  <si>
    <t>GEOLOGY OF ORE DEPOSITS</t>
  </si>
  <si>
    <t>Analogues of Uralian platinum-metal placers were discovered in the southern Koryak Highland of Russia in the last decade. Until recently, the most promising are valley and terrace alluvial placers of platinum metals located in the Vetvei-Levtyrinyvayam-Tapel'vayam river basins. These tributaries of the Vyvenka River intersect distribution areas of multiphase zoned Gal'moenan and Seinav gabbro-pyroxenite-dunite massifs of the Olyutor structural zone of the Koryak-Kamchatka active margin. In this area, reserves of alluvial platinum in placer deposits of the Levtyrinyvayam River and Ledyanoi, Sentyabr', and Penistyi creeks are estimated and several promising placer occurrences are discovered. The alluvial platinum from placers is represented by xenomorphic aggregates of Pt and Fe intermetallic compounds with inclusions of more than 20 minerals of platinum-group elements (PGE) chromespinelides, olivine, pyroxene (diopside-hedenbergite), amphiboles, and other minerals. Some mineral-forming PGE of the alluvial platinum (Pt &gt; Ir &gt; Rh approximate to Os &gt; Pd &gt; Ru), the stable composition of isoferroplatinum with dominant iridium as an admixture, the prevalence of inclusions of Os and Ir phases amid minerals, and other features allow most of the reserves of placer deposits to be referred to the Ir-Pt mineralogical-geochemical type. The structural relationships and compositions of chromespinelides, olivines, pyroxenes, amphiboles, serpentines, and other minerals in intergrowths with platinum-group minerals (PGM) are noteworthy. Dunites represent the main primary source of placer-forming PGM, which is evidenced by most mineral intergrowths-olivine and chromespinelides. Formation of chromitite schlieren, accompanying PGE, and placer-forming xenomorphic segregation of Pt and Fe intermetallic compounds are closely related to the process of synmagmatic recrystallization of dunites. The earliest separation of ore components from the dunite substrate was observed as thin chromespinelide lamellae in primarily recrystallized olivine. These areas are characterized by an elevated or background content of PGE. The subsequent dunite recrystallization resulted in the formation of large chromespinelide metacrystals and chromitite schlieren associated with a most significant segregation of PGM. Dunite recrystallization processes played an important role in the distribution of PGM, their accumulation, and concentration. It can be assumed that PGE and their minerals in primary magmatic dunites occurred in the form of dispersed aggregates including micron-sized intergrowths of Fe and Ni sulfides with PGE. The Gal'moenan and Seinav gabbro-pyroxenite-dunite massif's intrude rocks of the Vatyna Series forming with the latter deformational structures of allochthon represented by the Tapel'vayam nappe of the Vatyna-Vyvenka thrust. Being a part of the allochthon, these massifs represent rootless bodies whereas serpentinite tectonites of these massifs are distributed along the base of the Tapel'vayam nappe. A peculiar feature of placers in the Olyutor structural zone is that they formed during a relatively short geological time (contrary to placers of the Aldan Shield or the Platinum-bearing belt of the Urals, which are characterized by significant inherited cycles of placer formation during a period lasting front the Paleozoic to Cenozoic). Nevertheless, the formation of placers located substantially far from bedrock sources may be explained by the existence of intermediate accumulating rocks. They were probably represented by sedimentary rocks that formed as a result of inherited selective denudation of serpentinite melange bodies many kilometers long and developed after multiphase zoned gabbro-pyroxenite-dunite massifs at the base of the nappe. This is evidenced by fragments of sedimentary rocks (clasts of quartz, feldspars, magnetite, chromespinelides, and other varieties cemented by the quartz-carbonate cement) located around grains of alluvial platinum.</t>
  </si>
  <si>
    <t>Naseem, S; Sheikh, SA</t>
  </si>
  <si>
    <t>Biogeochemical prospecting of sulphide minerals in Winder Valley, Balochistan, Pakistan</t>
  </si>
  <si>
    <t>RESOURCE GEOLOGY</t>
  </si>
  <si>
    <t>biogeochemical prospecting; Tamarix aphylla; Salvadora oleoides; Acacia arabica; sulphide mineralization; Winder Valley; Balochistan; Pakistan</t>
  </si>
  <si>
    <t>EXPLORATION; DEPOSITS; ZN; GEOCHEMISTRY; URANIUM; COPPER; PB</t>
  </si>
  <si>
    <t>The Mor Range is mountainous terrain in southern Balochistan dominantly occupied by exposures of rocks of the Ferozabad Group which is comprised of Lower-Middle Jurassic carbonates and siliciclastics. This group contains syngenetic and epigenetic Zn-Pb-Ba mineralization classified as Stratiform Sediment-Hosted (SSH) and Mississippi Valley Type (MVT) deposits. Three important flora of the Saharo-Sindian, phytogeographical region of Pakistan, namely Tamarix aphylla, Salvadora oleoides and Acacia arabica have been studied as a mineralization prospecting tool. Samples of these species were collected from Winder Valley adjoining the Mor Range to prospect for new areas of mineralization, besides the known sulphide deposits. This study revealed the Draber, Thorar, Raj, Mithi and Kanrach localities as new prospect. Quantitative estimation of biophile elements (Zn-Cu-Pb) from the three species was made. A number of new Zn, Cu and Ph anomalies were distinguished in the area. The variation in the constituents of these species from different localities possibly varies with nature and distance from bedrock, mobility, climate, average abundance in the plant ash and exclusion mechanism of the flora. Acacia arabica with deep penetrating roots shows the best results and could be used to delineate new horizons of mineralization. In these species Zn and Cu are relatively concentrated whereas Pb shows limited enrichment. Lead therefore is the element best suited for pinpointing the mineralization owing to its relatively less mobile character. Relationships among Zn-Cu-Pb have been established using scattergrams and triangular variation diagram, which also demonstrate their genetic affiliation. Statistical analyses, such as determination of mean, mode, median, standard deviation, and coefficient of correlation, were also made to improve the raw geochemical data. These biogeochemical methods appear to be suitable in and climate of Balochistan, if proper attention is paid to species selection.</t>
  </si>
  <si>
    <t>10.1111/j.1751-3928.2002.tb00117.x</t>
  </si>
  <si>
    <t>Burkart, MR; Feher, J</t>
  </si>
  <si>
    <t>Regional estimation of ground water vulnerability to nonpoint sources of agricultural chemicals</t>
  </si>
  <si>
    <t>WATER SCIENCE AND TECHNOLOGY</t>
  </si>
  <si>
    <t>agriculture; aquifers; GIS; groundwater; nitrate; pesticides</t>
  </si>
  <si>
    <t>The potential for ground water contamination by, agricultural chemicals exists in many regions of the world. A collaborative effort between Hungarian and United States scientists has developed a general strategy to estimate the regional vulnerability of ground water to agricultural chemicals. The midwest U.S. and most of Hungary are major agricultural regions with similar hydrogeologic settings. Many areas where ground water provides public drinking water supplies in these regions are vulnerable to ground-water contamination. The vulnerability of shallow, unconsolidated aquifers and thinly-covered bedrock aquifers to agricultural chemicals is being investigated in an initial application of the strategy. This strategy integrates elements of overlay methods of vulnerability estimation, process-based modeling methods, and statistical methods. Strategy steps include: identifying characteristics of ground water needed to classify regional ground water resources; mapping the spatial distribution of aquifer classes (unconsolidated and bedrock) using a regional geographic information system; and estimating the occurrence of agricultural contaminants by applying leaching models to representative conditions in each aquifer class. In the U.S. project, pedologic data bases are being used for both mapping aquifer classes and model input. Estimated vulnerability will be evaluated against data from a regional survey of shallow aquifers recently completed in the Midwest. The Hungarian project is developing new maps of basic hydrogeologic characteristics with data that can be used to model vulnerability of the I-meter root zone, the unsaturated zone, and the saturated zone. Published by Elsevier Science Ltd.</t>
  </si>
  <si>
    <t>10.2166/wst.1996.0511</t>
  </si>
  <si>
    <t>MCKENNEY, R; JACOBSON, RB; WERTHEIMER, RC</t>
  </si>
  <si>
    <t>WOODY VEGETATION AND CHANNEL MORPHOGENESIS IN LOW-GRADIENT, GRAVEL-BED STREAMS IN THE OZARK PLATEAUS, MISSOURI AND ARKANSAS</t>
  </si>
  <si>
    <t>RIVER; EXAMPLES; FEATURES; FORM</t>
  </si>
  <si>
    <t>Woody vegetation affects channel morphogenesis in Ozark streams of Missouri and Arkansas by increasing local roughness, increasing bank strength, providing sedimentation sites, and creating obstructions to flow. Variations in physiographic controls on channel morphology result in systematic changes in vegetation patterns and geomorphic functions with increasing drainage basin area, In upstream reaches, streams have abundant bedrock control and bank heights that typically are less than or equal to the rooting depth of trees. In downstream reaches where valleys are wider and alluvial banks are higher vegetation has different geomorphic functions, At drainage areas of greater than 100-200 km(2), Ozarks streams are characterized by longitudinally juxtaposed reaches of high and low lateral channel migration rates, referred to as disturbance reaches and stable reaches, respectively. Whereas stable reaches can develop stable forested floodplains (if they are not farmed), disturbance reaches are characterized by dynamic vegetation communities that interact with erosion and deposition processes. Disturbance reaches can be subdivided into low-gradient and high-gradient longitudinal zones. Low-energy zones are characterized by incremental, unidirectional lateral channel migration and deposition of gravel and sand bars. The bars are characterized by prominent bands of woody vegetation and ridge and swale topography. Channel monitoring data indicate that densely vegetated bands of woody vegetation formed depositional sites during bedload-transporting events. The same floods caused up to 20 m of erosion of adjacent cutbanks, scoured non-vegetated areas between vegetation bands, and increased thalweg depth and definition, In high-energy (or riffle) zones, channel movement is dominantly by avulsion. In these zones, vegetation creates areas of erosional resistance that become temporary islands as the channel avulses around or through them, Woody vegetation on islands creates steep, root-defended banks that contribute to narrow channels with high velocities. Calculation of hydraulic roughness from density and average diameter of woody vegetation groups of different ages indicates that flow resistance provided by vegetation decreases systematically with group age, mainly through decreasing stem density. If all other factors remain constant, the stabilizing effect of a group of woody vegetation on a gravel bar decreases with vegetation age.</t>
  </si>
  <si>
    <t>10.1016/0169-555X(95)00034-3</t>
  </si>
  <si>
    <t>VANIMAN, DT; CHIPERA, SJ; BISH, DL</t>
  </si>
  <si>
    <t>PEDOGENESIS OF SILICEOUS CALCRETES AT YUCCA MOUNTAIN, NEVADA</t>
  </si>
  <si>
    <t>MORPHOLOGY; CALCITE; AUSTRALIA; GENESIS; ORIGIN; SOILS; USA</t>
  </si>
  <si>
    <t>Siliceous calcretes in faults near Yucca Mountain, Nevada, have been interpreted by some observers as evidence of seismically-triggered eruptions of deep water. Such an origin could have important consequences if Yucca Mountain is developed as an unsaturated site for disposal of high-level nuclear waste. At odds with this hypothesis are the absence of features that should be present at fault-fed springs (e.g., fissure-ridge mounds with microterraces) and the preservation within root casts of delicate pedogenic microfossils such as calcified filaments and needle-fiber calcites. Chemical evidence of pedogenic origin is found in Fe and Sc enrichments that require prior weathering of detritus in the calcretes, as opposed to direct incorporation of adjacent unweathered bedrock. Carbonate and silica abundances and accumulation rates are well within the scope of pedogenic processes. Sources of carbonate are eolian, whereas silica is derived in part by dissolution of local volcanic glasses but also by extensive dissolution of unstable silica minerals (tridymite and cristobalite) that are abundant in the local tuffs. The siliceous calcretes at Yucca Mountain are pedogenic and provide no evidence in support of conjectured spring activity.</t>
  </si>
  <si>
    <t>10.1016/0016-7061(94)90106-6</t>
  </si>
  <si>
    <t>KIRKBY, MJ</t>
  </si>
  <si>
    <t>A BASIS FOR SOIL-PROFILE MODELING IN A GEOMORPHIC CONTEXT</t>
  </si>
  <si>
    <t>A mathematical model for soil profile evolution is developed in 3 parts; respectively, for the weathering profile, the organic profile and for the inorganic profile associated with nutrient cycling. Processes modelled are percolation, equilibrium solution, leaching, ionic diffusion, organic mixing, leaf fall, organic decomposition and mechanical denudation. In each sub-model some of these processes may be neglected, and time-scales differ, so that they are best separated. Each leads to a 2nd-order linear partial differential equation with non-constant coefficients. Equilibrium profiles are derived for the simplest cases, and numerical models exemplify profile evolution in more realistic cases. Modeled weathering profiles generally show a zone of near-constant composition at the surface, with saprolite developing in deep profiles. Nutrient-cycling profiles show the variable development of B-horizons, and may be classified according to the relative depths of rooting, organic soil, and organic mixing processes.</t>
  </si>
  <si>
    <t>10.1111/j.1365-2389.1985.tb00316.x</t>
  </si>
  <si>
    <t>Crouchet, SE; Jensen, J; Schwartz, BF; Schwinning, S</t>
  </si>
  <si>
    <t>Crouchet, Sarah E.; Jensen, Jennifer; Schwartz, Benjamin F.; Schwinning, Susanne</t>
  </si>
  <si>
    <t>Tree Mortality After a Hot Drought: Distinguishing Density-Dependent and -Independent Drivers and Why It Matters</t>
  </si>
  <si>
    <t>climate-change type drought; density-dependence; disturbance; growth pool; logistic regression; maintenance pool; tree mortality</t>
  </si>
  <si>
    <t>PHYSIOLOGICAL-MECHANISMS; EXTREME DROUGHT; CLIMATE-CHANGE; VEGETATION; TRANSPIRATION; VULNERABILITY; PATTERNS; MODELS; GROWTH; COMPETITION</t>
  </si>
  <si>
    <t>Hot drought is a climate phenomenon that has received much attention lately for its potential to disrupt forest function worldwide. A sharp increase in tree mortality associated with this climate pattern is often cast as a disturbance, in which high temperature is responsible for causing exceptional rates of mortality across species. The alternative interpretation is simply that drought kills trees species in a density-dependent manner, related to the water deficit experienced by individual trees. To evaluate the evidence for density-dependent vs. -independent dynamics, we conducted censuses on 30m x 30m plots across 30 sites in Ashe juniper (Juniperus ashei) woodlands on the Edwards Plateau of central Texas, USA, 4 years after the hot drought of 2011. We hypothesized that variation in crown mortality of the two most dominant species, Ashe juniper and live oak (Quercus virginiana and Q. fusiformis), could be attributed to tree size, stand density, precipitation amount and/or bedrock depth; factors we considered indicative of density (resource)-dependent dynamics. We further hypothesized that crown mortality in subordinate species and the occurrence of resprouting in trees whose crowns had died would be more strongly controlled by air temperature, vapor pressure deficit, or aspect, acting independently of density. Through model selection analysis, we identified the most parsimonious binomial regression models for crown death in Ashe juniper, live oak and the understory shrub Texas persimmon (Diospyros texana). In Ashe juniper populations, overall crown mortality was 20% and largely followed hypothesized patterns. Live oak had an overall crown mortality rate of 23%, which declined rather than increased with tree density, and no evidence that crown death was linked to atmospheric conditions. Further in support of hypotheses, crown mortality in Texas persimmon and resprouting in Ashe juniper and live oak were significantly affected by exposure to hot and dry conditions and not by density-dependent factors. A surprise finding was the positive effect of bedrock depth on crown mortality. Based on data analysis, we hypothesized that excess precipitation in 2010 was stored in the fractured bedrock below the soil horizon, especially on sites where the soil layer was thin. In the following drought year, this rock-stored water rescued larger Ashe juniper trees and live oak trees from crown death, presumably because they had roots in the fractured rock zone.</t>
  </si>
  <si>
    <t>10.3389/ffgc.2019.00021</t>
  </si>
  <si>
    <t>Ke, QH; Zhang, KL</t>
  </si>
  <si>
    <t>Ke, Qihua; Zhang, Keli</t>
  </si>
  <si>
    <t>Interaction effects of rainfall and soil factors on runoff, erosion, and their predictions in different geographic regions</t>
  </si>
  <si>
    <t>Factor interaction; Prediction uncertainty; Soil erodibility; Runoff-ability; Mesoplot scale; Structural equation modeling</t>
  </si>
  <si>
    <t>SIMULATED RAINFALL; CRUST FORMATION; GENERATION; EROSIVITY; ECOSYSTEM; FEATURES; MODELS; USLE; WEPP; SEM</t>
  </si>
  <si>
    <t>Water erosion is a complex process driven by many factors, such as rainfall, soil, topography, vegetation, and land use management practices. Much research has been done to assess the separate effect of every single factor, while studies devoted to the interaction effects among these factors are rarely reported. The complex interactions among factors are generally poured into the pool of soil erodibility (K factor) in the LISLE-based models, which induces uncertainty of the K factor and thus causes prediction errors. The interaction between rainfall (R) and soil (K) factors is the first and foremost step to dissect the entire interaction complex, but also the objective this study intended to investigate. Quality-controlled data from long-term field observations on four bare steep slopes in different geographic regions of China were selected and standardized to exclude the effect of unconcerned factors. The interaction effects of rainfall and soil factors were visualized by the nonlinearities of accumulative rainfall-runoff-erosion relationships and then further quantified by the evaluation of prediction errors for the cases that ignore the nonlinearities and by the approach of partial least squares-structural equation modelling (PLS-SEM). The results indicated that the interaction between rainfall and soil factors exists in water erosion processes and obscures the hydrological and erosion prediction. (1) The potentialities of both runoff and erosion varied with the level of rainfall erosivity in different patterns among soils, indicating diverse nonlinearities of rainfall-runoff-erosion relationships and the complex interaction effects behind it. (2) The addition of the interaction effects in the SEM model constructions increased 9.2% and 6.0% of variance explanations for the predictions of annual runoff and erosion, respectively. Whereas, the exclusion of interaction effects tended to cause overestimations on steep slopes that were hard to be calibrated by existing formulas. (3) The well-known tendency to underestimate small and overestimate large events does not suit every soil, especially for the soil with coarse texture and shallow soil with fractured bedrock. And prediction bias was found predictable and rooted in the interaction between rainfall and soil. This study yields a deeper understanding of interaction effects, and is helpful for the improvement of runoff and erosion predictions.</t>
  </si>
  <si>
    <t>10.1016/j.jhydrol.2021.127291</t>
  </si>
  <si>
    <t>Tsuruta, K; Yamamoto, H; Kosugi, Y; Makita, N; Katsuyama, M; Kosugi, K; Tani, M</t>
  </si>
  <si>
    <t>Tsuruta, Kenji; Yamamoto, Hiroyuki; Kosugi, Yoshiko; Makita, Naoki; Katsuyama, Masanori; Kosugi, Ken'ichirou; Tani, Makoto</t>
  </si>
  <si>
    <t>Slope position and water use by trees in a headwater catchment dominated by Japanese cypress: Implications for catchment-scale transpiration estimates</t>
  </si>
  <si>
    <t>sap flow; sapwood area; soil depth; soil moisture; topography; transpiration; tree size</t>
  </si>
  <si>
    <t>CANOPY TRANSPIRATION; SAP-FLOW; FOREST EVAPOTRANSPIRATION; ROOT DISTRIBUTIONS; RUNOFF GENERATION; SOIL-MOISTURE; PINE; CONDUCTANCE; COMPONENTS; BEDROCK</t>
  </si>
  <si>
    <t>We assessed tree transpiration at three slope positions with different soil water conditions in a small Japanese cypress-dominated catchment under a humid climate using the sap flow technique. Differences in canopy transpiration (E-C) were explained by total sapwood area (A(S_tree)) of the stand rather than by sap flux density at the three slope positions. Although soil water storage nearly reached the lower limit of plant available water during the growing season at mid-slope and ridge positions with shallow soils, we observed no clear reductions inE(C).E(C)was maintained by canopy stomatal conductance (G(C)) in addition to large ratios of fine root to total root biomass in trees growing at mid-slope and ridge positions. Conversely, in a riparian area characterized by high soil moisture throughout the growing season,E(C)was maintained by variations inG(C)and a lower ratio of fine root to total root biomass. Our results suggest that Japanese cypress trees adapted to variations in soil water conditions associated with different slope positions under a humid region, by short-term stomatal regulation as well as long-term morphological changes in traits such asA(S_tree)and fine root biomass. BecauseA(S_tree)was highly correlated with diameter at breast height (DBH), whole-tree transpiration was also correlated with DBH across the three slope positions. Our results suggest that the distribution of DBH size classes in a catchment could be a useful parameter for estimating catchment-scale transpiration irrespective of topographic gradients and associated variations in soil water conditions.</t>
  </si>
  <si>
    <t>10.1002/eco.2245</t>
  </si>
  <si>
    <t>Vodnik, D; Gricar, J; Lavric, M; Ferlan, M; Hafner, P; Eler, K</t>
  </si>
  <si>
    <t>Vodnik, Dominik; Gricar, Jozica; Lavric, Martina; Ferlan, Mitja; Hafner, Polona; Eler, Klemen</t>
  </si>
  <si>
    <t>Anatomical and physiological adjustments of pubescent oak (Quercus pubescens Willd.) from two adjacent sub-Mediterranean ecosites</t>
  </si>
  <si>
    <t>Drought; Sap flow; Xylogenesis; Stomatal conductance; Karst</t>
  </si>
  <si>
    <t>ROOT HYDRAULIC CONDUCTANCE; SAP FLOW; WATER RELATIONS; FOREST TREES; PHOTOSYNTHETIC PERFORMANCE; EUROPEAN FORESTS; FAGUS-SYLVATICA; XYLEM EMBOLISM; CLIMATE-CHANGE; RADIAL GROWTH</t>
  </si>
  <si>
    <t>Patterns of drought severity in natural ecosystems depend on ecosite characteristics, particularly on local soil water availability and microclimate (evaporative demand). At the sites with less favourable conditions, the plasticity of fundamental drought adaptive traits can be exceeded under severe drought, even in well adapted species. In our study, anatomical and physiological adjustments to drought were studied in pubescent oak (Quercus pubescens Willd.) growing on adjacent sub-Mediterranean plots (ecosites) differing in bedrock and soil type (limestone with rendzic leptosol, low water retention - L; transition from limestone to flysch with eutric cambisol, high water retention - F). In both years of the study, 2015 and 2016, in the part of the season with sufficient water supply, sap flow density (SFD) was higher in oaks growing on L than those growing on F. With decreasing soil water content (SWC) in July, SFD was reduced on both plots, most in trees growing on limestone. In the period of severe drought, SFD in trees growing on L was decoupled from the changes of VPD, due to increased employment of water conservation strategies, such as decreases in stomatal conductance. This was further translated into stomatal limitation of photosynthesis and contributed to reduced radial stem growth. The seasonal dynamics of traits indicate that Q. pubescens trees use a predisposed anatomical strategy (average size of vessels in different years), adjusted to average ecosite conditions. At the same time, trees respond to local conditions and interanual variability of drought by shortening/prolonging the production and growth of vessels and by adjusting leaf functioning (stomatal conductance, sap flow) in accordance with hydraulic properties.</t>
  </si>
  <si>
    <t>10.1016/j.envexpbot.2019.06.010</t>
  </si>
  <si>
    <t>Song, XD; Wu, HY; Liu, F; Tian, J; Cao, Q; Yang, SH; Peng, XH; Zhang, GL</t>
  </si>
  <si>
    <t>Song, Xiao-Dong; Wu, Hua-Yong; Liu, Feng; Tian, Jian; Cao, Qi; Yang, Shun-Hua; Peng, Xin-Hua; Zhang, Gan-Lin</t>
  </si>
  <si>
    <t>Three-Dimensional Mapping of Organic Carbon using Piecewise Depth Functions in the Red Soil Critical Zone Observatory</t>
  </si>
  <si>
    <t>EARTHS CRITICAL ZONE; VERTICAL-DISTRIBUTION; MATTER; PREDICTION; THICKNESS; EROSION; CLIMATE; CHINA; CLAY; ALGORITHMS</t>
  </si>
  <si>
    <t>Organic carbon (OC) plays a pivotal role in earth surface systems. However, current three-dimensional (3D) mapping studies usually focus on a soil depth of 1 m rather than the depth to the bedrock. A top-down method using piecewise depth functions was proposed to fit the OC vertical decline patterns in a subtropical catchment in southern China. The vertical variation in OC was greatly affected by the heterogeneous topsoil due to natural processes and anthropogenic disturbances. Thus, topsoil OC maps were produced and utilized as covariates to indicate the OC decline rates and to benefit the 3D OC simulation. A distribution map of the underground critical zone thickness (UCZT) was applied as a lower boundary for the 3D simulation. Six widely used mapping techniques were performed to predict the spatial distribution of topsoil OC and depth function parameters. The overall cross-validation results showed a root mean squared error (RMSE) of 1.7 g kg(-1) and a ratio of performance to deviation (RPD) of 1.82. Given limited boreholes, validation showed that the depth function performed better in the lower part (&gt;1 m) than in the upper part (&lt;1 m). The proposed framework could holistically employ sufficient topsoil samples and limited boreholes and provides a promising solution to simulate the 3D information of subsurface systems. We anticipate that continuous 3D OC maps can be integrated with other critical zone information to elucidate the complex interactions of various processes and to support potential service management decisions.</t>
  </si>
  <si>
    <t>10.2136/sssaj2018.11.0447</t>
  </si>
  <si>
    <t>Dammeyer, HC; Schwinning, S; Schwartz, BF; Moore, GW</t>
  </si>
  <si>
    <t>Dammeyer, Heather Cardella; Schwinning, Susanne; Schwartz, Benjamin F.; Moore, Georgianne W.</t>
  </si>
  <si>
    <t>Effects of juniper removal and rainfall variation on tree transpiration in a semi-arid karst: evidence of complex water storage dynamics</t>
  </si>
  <si>
    <t>groundwater recharge; live oak; Granier sapflow sensor; xylem water potential; stable isotopes</t>
  </si>
  <si>
    <t>GROUNDWATER RECHARGE; EDWARDS PLATEAU; ROOTING DEPTH; WOODY-PLANTS; SAP-FLOW; SOIL; VEGETATION; IMPACTS; SHALLOW; TEXAS</t>
  </si>
  <si>
    <t>Brush removal is widely practiced as a tool for increasing groundwater recharge, but its efficacy depends greatly on the way in which the removed species interact with the hydrological system relative to the vegetation replacing it. We examined the effects of Ashe juniper removal in the recharge zone of the Edwards Aquifer, Texas, USA, a karst aquifer. The study was conducted in an Ashe juniper (Juniperus ashei)-live oak (Quercus fusiformis) woodland on a hill slope composed of rocky, shallow soils over fractured limestone bedrock. Ashe juniper is a native species that has been encroaching grasslands and savannas over the past century. In September 2008, a plot was cleared of 90% of its juniper trees. Tree transpiration, predawn water potentials and vegetation cover across the cleared plot and an adjacent reference site were measured from May 2009 to December 2011. Stand-level tree transpiration from May 2009 to March 2010 was diminished by a severe summer drought in 2009, from which trees were slow to recover. Subsequently, tree transpiration was 5-10x higher in the woodland compared to the clearing. For all of 2011, also a drought year, tree transpiration in the woodland exceeded precipitation inputs, indicating a high capacity for water storage at the study site. However, site differences for oak trees were generally larger than for juniper trees. While juniper removal accounted for a 431 mm year(-1) difference in tree transpiration between sites, vegetation cover in the clearing increased from 42% to 90% over two years, suggesting that understory growth was increasingly compensating for the loss of juniper transpiration. We conclude that the removal of a relatively shallow-rooted tree, when replaced with herbaceous vegetation and low shrubs, has little effect on deep recharge. By contrast, successive years of precipitation extremes may be more effective increasing recharge by lowering the water transport capacity of trees in the aftermath of severe drought. Copyright (C) 2016 John Wiley &amp; Sons, Ltd.</t>
  </si>
  <si>
    <t>10.1002/hyp.10938</t>
  </si>
  <si>
    <t>Wistuba, M; Malik, I; Wójcicki, K; Michalowicz, P</t>
  </si>
  <si>
    <t>Wistuba, Malgorzata; Malik, Ireneusz; Wojcicki, Krzysztof; Michalowicz, Patrycja</t>
  </si>
  <si>
    <t>Coupling between landslides and eroding stream channels reconstructed from spruce tree rings (examples from the Carpathians and Sudetes - Central Europe)</t>
  </si>
  <si>
    <t>slope-channel coupling; landslide; channel erosion; dendrochronology; relief evolution</t>
  </si>
  <si>
    <t>EARTHQUAKE-INDUCED LANDSLIDES; ROCK-SLOPE FAILURES; ANATOMICAL CHANGES; COMPLEX LANDSLIDE; EXPOSED ROOTS; HOWGILL-FELLS; DEBRIS-FLOW; EROSION; SYSTEMS; RIVER</t>
  </si>
  <si>
    <t>The analysis of the positive feedback between landslides and erosion requires determination of the precise temporal and spatial relations between events of colluvium delivery and fluvial erosion. In our study we use decennial datasets on the occurrence of landsliding and erosion achieved through dendrochronological methods. Four sites covering areas of landslide slopes and adjacent valley floors with stream channels were studied. Landsliding on slopes was dated from the tree-ring eccentricity developed in stems tilted due to bedrock instability. Erosion in channels was dated using the wood anatomy of roots exposed by erosion of the soil cover. Analysis of the temporal relations between dated landsliding, erosion and precipitation record has revealed that two types of repeating sequences can be observed: (1) rainfalllandslidingerosion; (2) rainfallerosionlandsliding. These sequences are an indication of the occurrence of slope-channel positive feedback in the sites studied. In the first type, landsliding triggered by rainfall delivers colluvia into the valley floor and causes its narrowing, which in turn causes increased erosion. In the second type erosion triggered by rainfall disturbs the slope equilibrium and causes landsliding. Landsliding and erosion, once triggered by precipitation, can occur alternately in years with average precipitation and reinforce one another. Bidirectional coupling between landsliding and channel erosion was shown notably through the effects of channel shifting and forced sinuosity and by increased erosion of the slopes opposite the active landslides. Observations also suggest that the repetition of sequences described over longer periods of time can lead to a general widening of the valley floor at the expense of slopes and to a gradual change of the valley cross-profile from narrow, V-shaped into a wide flat-bottomed. Thus landsliding-erosion coupling/positive feedback was recognized as an important factor shaping hillslope-valley topography of the mid-mountain areas studied. Copyright (c) 2014 John Wiley &amp; Sons, Ltd.</t>
  </si>
  <si>
    <t>10.1002/esp.3632</t>
  </si>
  <si>
    <t>Chaplot, V; Walter, C</t>
  </si>
  <si>
    <t>Subsurface topography to enhance the prediction of the spatial distribution of soil wetness</t>
  </si>
  <si>
    <t>soil water content; DEM; modelling; hydrology; landscape</t>
  </si>
  <si>
    <t>GROUND-PENETRATING RADAR; DIGITAL TERRAIN MODELS; WATER CONTENT; SURFACE SATURATION; LANDSCAPE MODEL; ELEVATION; ZONES; RESOLUTION; PARAMETERS; TOPMODEL</t>
  </si>
  <si>
    <t>The estimation of the spatial distribution of soil wetness within a catchment is one of the most important issues in hydrological and erosion modelling. So far, such models have been based on soil surface topographic information only. However, soil hydrology is also controlled by subsurface flow pathways that may not be explained only by surface terrain features. This study examined how the topography of the lower limit of the soil cover could improve quantitative modelling for the spatial prediction of soil wetness. The study was conducted in an agricultural catchment of the Armorican Massif (western France) characterized by impermeable granitic saprolites. Two digital elevation models (DEMs) with a 10-m grid mesh and with a 0.3 m vertical resolution were generated from field investigations throughout the catchment. One DEM was a numerical representation of the soil surface and the other described the topography of the boundary between the soil cover and the underlying impermeable saprolite. Soil wetness (theta) was surveyed systematically from 1996 to 1997 along a hillslope. The sampling scheme consisted of 149 nodes of a 10-m grid where theta at 0-10 cm was estimated using time-domain reflectometry. The value of theta at depths of 20-30, 50-60 and 110-120 cm was estimated for a subset of 112 data points using a gravimetric method. For both surface and subsurface DEMs, soil wetness at all depths significantly correlated with the topographic attributes, namely the distance to the stream bank, the elevation above the stream bank (E), the downslope gradient, the revised compound topographic index (CTI), and the specific monodirectional and multidirectional catchment areas. The best correlations were observed between theta(10) of winter 1996 and the physically based attributes E and CTI estimated by using the subsurface DEM (r = 0.83 and 0.86, respectively). Two multiple non-linear regression models for theta(10) spatial prediction were generated using non-autocorrelated topographic attributes estimated from both surface and subsurface topography. Model validation using a new set of 41 data points showed root mean square errors (RMSE) lower than 10% of the theta(10) range. The model based on subsurface topography decreased RMSE by 43%. Prediction errors were not spatially distributed. Finally, theses results are discussed in respect of processes involved in hillslope hydrology. Copyright (C) 2003 John Wiley Sons, Ltd.</t>
  </si>
  <si>
    <t>10.1002/hyp.1273</t>
  </si>
  <si>
    <t>Burt, EI; Goldsmith, GR; Cruz-de Hoyos, RM; Quispe, AJC; West, AJ</t>
  </si>
  <si>
    <t>Burt, Emily I.; Goldsmith, Gregory R.; Cruz-de Hoyos, Roxanne M.; Quispe, Adan Julian Ccahuana; West, A. Joshua</t>
  </si>
  <si>
    <t>The seasonal origins and ages of water provisioning streams and trees in a tropical montane cloud forest</t>
  </si>
  <si>
    <t>LEAF WAX BIOMARKERS; PLANT WATER; SOIL-WATER; BEDROCK PERMEABILITY; ISOTOPIC COMPOSITION; STABLE-ISOTOPES; PRECIPITATION; CATCHMENT; SEPARATION; FRACTIONS</t>
  </si>
  <si>
    <t>Determining the sources of water provisioning streams, soils, and vegetation can provide important insights into the water that sustains critical ecosystem functions now and how those functions may be expected to respond given projected changes in the global hydrologic cycle. We developed multi-year time series of water isotope ratios (delta O-18 and delta H-2) based on twice-monthly collections of precipitation, lysimeter, and tree branch xylem waters from a seasonally dry tropical montane cloud forest in the southeastern Andes mountains of Peru. We then used this information to determine indices of the seasonal origins, the young water fractions (F-yw), and the new water fractions (F-new) of soil, stream, and tree water. There was no evidence for intra-annual variation in the seasonal origins of stream water and lysimeter water from 1 m depth, both of which were predominantly comprised of wet-season precipitation even during the dry seasons. However, branch xylem waters demonstrated an intra-annual shift in seasonal origin: xylem waters were comprised of wet-season precipitation during the wet season and dry-season precipitation during the dry season. The young water fractions of lysimeter (&lt; 15 %) and stream (5 %) waters were lower than the young water fraction (37 %) in branch xylem waters. The new water fraction (an indicator of water &lt;= 2 weeks old in this study) was estimated to be 12 % for branch xylem waters, while there was no significant evidence for new water in stream or lysimeter waters from 1 m depth. Our results indicate that the source of water for trees in this system varied seasonally, such that recent precipitation may be more immediately taken up by shallow tree roots. In comparison, the source of water for soils and streams did not vary seasonally, such that precipitation may mix and reside in soils and take longer to transit into the stream. Our insights into the seasonal origins and ages of water in soils, streams, and vegetation in this humid tropical montane cloud forest add to understanding of the mechanisms that govern the partitioning of water moving through different ecosystems.</t>
  </si>
  <si>
    <t>10.5194/hess-27-4173-2023</t>
  </si>
  <si>
    <t>Doane, TH; Edmonds, D; Yanites, BJ; Lewis, Q</t>
  </si>
  <si>
    <t>Doane, Tyler H.; Edmonds, Douglas; Yanites, Brian J.; Lewis, Quinn</t>
  </si>
  <si>
    <t>Topographic Roughness on Forested Hillslopes: A Theoretical Approach for Quantifying Hillslope Sediment Flux From Tree Throw</t>
  </si>
  <si>
    <t>GEOPHYSICAL RESEARCH LETTERS</t>
  </si>
  <si>
    <t>hillslopes; tree throw; topographic roughness; sediment transport</t>
  </si>
  <si>
    <t>POPULATION-DYNAMICS; COSMOGENIC NUCLIDES; PHYSICAL EROSION; SOIL PRODUCTION; TRANSPORT; DENUDATION; RATES; MICROTOPOGRAPHY; EVOLUTION; BEDROCK</t>
  </si>
  <si>
    <t>Wind-driven tree throw is an observable and consequential process that suddenly moves soil downslope, inverts the soil column, and roughens the surface with pit-mound topography. Quantifying fluxes due to tree throw is complicated by its stochastic nature and estimation requires averaging over a large area or long time. Here, we develop a theory that leads to a dimensionless metric directly measurable from high resolution topographic data. The theory explains the flux and topographic roughness as a function of tree throw production and decay rate by creep-like processes. We then form a measurable dimensionless variable that is the ratio of fluxes due to tree throw versus creep-like processes. Applying the theory to hillslopes in Southern Indiana, we find that tree throw accounts for 11%-18% of the hillslope sediment flux. The theoretical and observational findings provide important constraints on quantifying Critical Zone function from topographic parameters such as roughness. Plain Language Summary When trees fall on hillslopes, they often uproot a volume of soil that is attached to the roots. Because trees usually fall downslope, this uprooted soil also moves down the hillslope, contributes to erosion, and leaves characteristic pit and mound shapes on the surface. Despite the topographic signature of the process, quantifying how much dirt trees move downslope is complicated by the randomness that drives the process. We develop a theory that explains the roughness of hillslope topography and how it relates to sediment transport rates driven by tree throw. We then map topographic roughness over a county in southern Indiana and demonstrate that tree throw accounts for 11%-18% of the sediment motions on hillslopes. Further, we demonstrate that east-facing hillslopes tend to have more tree throw events, which coincides with the dominant wind directions and illustrates that extreme wind events drive most tree throw events in southern Indiana. Key Points Tree throw accounts for 11%-18% of the hillslope sediment flux in southern Indiana The expected topographic variance is a function of the ratio of tree throw rates to creep-like diffusivity Tree throw occurs more frequently on steep, east-facing hillslopes, which is consistent with the dominant wind directions in Indiana</t>
  </si>
  <si>
    <t>10.1029/2021GL094987</t>
  </si>
  <si>
    <t>Lerouge, C; Debure, M; Henry, B; Fernandez, AM; Blessing, M; Proust, E; Madé, B; Robinet, JC</t>
  </si>
  <si>
    <t>Lerouge, Catherine; Debure, Mathieu; Henry, Benoit; Fernandez, Ana-Maria; Blessing, Michaela; Proust, Eric; Made, Benoit; Robinet, Jean-Charles</t>
  </si>
  <si>
    <t>Origin of dissolved gas (CO2, O2, N2, alkanes) in pore waters of a clay formation in the critical zone (Tegulines Clay, France)</t>
  </si>
  <si>
    <t>Chemical weathering; Critical zone; Pore waters; Dissolved gas; Carbon stable isotopes; Tegulines clay; Reactive transport modeling</t>
  </si>
  <si>
    <t>CRYSTALLINE BEDROCK; POREWATER CHEMISTRY; ARGILLACEOUS ROCK; ALBANY SHALE; REDOX FRONT; DIFFUSION; CARBON; EVOLUTION; KENTUCKY; MODELS</t>
  </si>
  <si>
    <t>Understanding weathering processes in clay formations is an issue of primary importance for the preservation of our natural environment. Reactive-transport modeling used to simulate weathering of clay formations has indicated that reactive gases (CO2 and O-2) are major parameters in controlling weathering processes. The Lower Cretaceous Tegulines marine-clay formation outcropping in the area of Brienne-le-Chateau (northeastern France) has been investigated in the context of a sub-surface waste repository. We developed gas monitoring (CO2, O-2, N-2, alkanes) of core samples from two boreholes that entirely crosscut the Tegulines Clay formation, to define the consequences of weathering and oxidation processes on gases dissolved in pore waters. We discuss amounts of gas and the carbon isotopic composition of CO2 in terms of pore water chemistry including dissolved-inorganic carbon (DIC) and alkalinity, mineral reactivity, organic-matter degradation and oxygen diffusion. Degassing of samples conditioned under He atmosphere provided evidence of very high CO2 production in the soil (0-30 cm), and high CO2 degassing associated with a high oxygen level in the first 2-10 m of the clay. The CO2 degassing increase observed in weathered clay relative to preserved clay resulted from calcite dissolution due to pyrite oxidation and organic matter degradation. The delta C-13 of CO2 indicates that organic matter degradation was a major source of CO2 at shallow depths and down to 10-12 m, which is the maximum depth at which we observed fossil roots. Then the CO2 degassing decreased down to a constant value in preserved clay, where the carbonate system and the mineral assemblage control dissolved carbonates in pore waters. The profile of the delta C-13(CO2) also provides evidence of progressive CO2 diffusion of organic origin from the underlying Greensands aquifer in the lower part of Tegulines Clay up to similar to 40 m in the AUB230 borehole. As a first step toward understanding interactions between Tegulines Clay and near surface waters or water at the Greensands interface, we developed a reactive-transport model to simulate in one dimension weathering processes under ambient temperature, constrained by geochemical reactions in soil (organic matter degradation) and in the clay (pyrite oxidation and calcite dissolution), exchange, DIC and pore water chemistry. The simulation was carried out for 10 kyrs, assuming that weathering and soil formation began after the last glacial maximum. The DIC profile cannot be simulated without considering evaporation processes in agreement with the isotopic data. This type of approach combining a complete field dataset (reactive-gas concentrations, delta C-13 of CO2, major-ion concentrations, delta O-13 and SD of pore waters) and reactive-transport modeling is necessary for better understanding of chemical weathering processes in the critical zone.</t>
  </si>
  <si>
    <t>10.1016/j.apgeochem.2020.104573</t>
  </si>
  <si>
    <t>Moravec, BG; White, AM; Root, RA; Sanchez, A; Olshansky, Y; Paras, BK; Carr, B; McIntosh, J; Pelletier, JD; Rasmussen, C; Holbrook, WS; Chorover, J</t>
  </si>
  <si>
    <t>Moravec, Bryan G.; White, Alissa M.; Root, Robert A.; Sanchez, Andres; Olshansky, Yaniv; Paras, Ben K.; Carr, Bradley; McIntosh, Jennifer; Pelletier, Jon D.; Rasmussen, Craig; Holbrook, W. Steven; Chorover, Jon</t>
  </si>
  <si>
    <t>Resolving Deep Critical Zone Architecture in Complex Volcanic Terrain</t>
  </si>
  <si>
    <t>critical zone; mineralogy; geophysics; geochemistry; weathering; legacy geology</t>
  </si>
  <si>
    <t>VALLES CALDERA; NEW-MEXICO; HYDROTHERMAL ALTERATION; GEOTHERMAL SYSTEM; EVOLUTION; WATER; ROCKS; SOIL; CONSTRAINTS; CHLORITE</t>
  </si>
  <si>
    <t>Critical zone (CZ) structure, including the spatial distribution of minerals, elements, and fluid-filled pores, evolves on geologic time scales resulting from both top-down climatic forcing and bottom-up geologic controls. Climate and lithology may be imprinted in subsurface structure as depth-dependent trends in geophysical, geochemical, mineralogical, and biological datasets. As the weathering profile is as much (or more) a product of past environmental conditions, development of predictive models requires understanding the relative roles of climatic forcing and the geologic template on which CZ processes evolve. Doing so in complex volcanic terrains with high initial bedrock porosity and distinct depositional and hydrothermal alteration histories is particularly challenging. To resolve CZ structure in a rhyolitic catchment in the Valles Caldera National Preserve (NM, USA), this study combined geophysics, drilling, and laboratory analyses to produce depth-resolved porosity, geochemistry, and mineralogy datasets to &gt;40 m in depth. Quantitative X-ray diffraction analysis showed that local mineral transformations control complex chemical enrichment/depletion (tau) patterns. Using linear discriminant analysis, key variables enabled separation of complex-layered geology into discrete zones. Contemporary, matrix-dominated weathering processes and modern hydrologic fluxes occur dominantly within the top 15 m of the weathering profile. This zone is convoluted by incomplete primary mineral weathering and overprinted by post-eruption weathering and metasomatism. Matrix weathering transitions to fracture surface weathering driven by deep percolation of slower moving, longer residence time meteoric waters at depth. By altering initial conditions and weathering trajectory, geologic legacy is a critical factor in how this subsurface landscape evolved and functions.</t>
  </si>
  <si>
    <t>10.1029/2019JF005189</t>
  </si>
  <si>
    <t>Meinert, LD</t>
  </si>
  <si>
    <t>Meinert, Lawrence D.</t>
  </si>
  <si>
    <t>The Science of Terroir</t>
  </si>
  <si>
    <t>ELEMENTS</t>
  </si>
  <si>
    <t>terroir; wine; grapes; climate; enology; viticulture</t>
  </si>
  <si>
    <t>CABERNET-SAUVIGNON; FRUIT COMPOSITION; WASHINGTON-STATE; WINE; GEOLOGY; VINEYARD; APPELLATION; CLIMATE; GROWTH</t>
  </si>
  <si>
    <t>Terroir involves the complex interplay of climate, soil, geology, and viticulture, all of which influence the character and quality of a wine from a given grape variety, rootstock, and viticultural practice. Contrary to the assertions of some wine writers, the minerals and character of the soil cannot be tasted in the wine. Rather, it is their effect on the grape ripening process that gives certain wines a sense of place. Most important is water availability, which is a function of climate (rainfall and humidity) and soil water-holding capacity. The soil structure reflects the geologic history of a region and may have evolved over millions of years as influenced by faulting, weathering, and bedrock mineralogy. Far-field effects such as glaciation and resultant sea-level change can affect landscapes that are thousands of kilometers apart.</t>
  </si>
  <si>
    <t>10.2138/gselements.14.3.153</t>
  </si>
  <si>
    <t>Chadburn, S; Burke, E; Essery, R; Boike, J; Langer, M; Heikenfeld, M; Cox, P; Friedlingstein, P</t>
  </si>
  <si>
    <t>Chadburn, S.; Burke, E.; Essery, R.; Boike, J.; Langer, M.; Heikenfeld, M.; Cox, P.; Friedlingstein, P.</t>
  </si>
  <si>
    <t>An improved representation of physical permafrost dynamics in the JULES land-surface model</t>
  </si>
  <si>
    <t>ENVIRONMENT SIMULATOR JULES; POLYGONAL TUNDRA SITE; NORTHERN SIBERIA; AIR-TEMPERATURE; ENERGY BALANCE; ARCTIC TUNDRA; CLIMATE; SOIL; MOISTURE; VEGETATION</t>
  </si>
  <si>
    <t>It is important to correctly simulate permafrost in global climate models, since the stored carbon represents the source of a potentially important climate feedback. This carbon feedback depends on the physical state of the permafrost. We have therefore included improved physical permafrost processes in JULES (Joint UK Land Environment Simulator), which is the land-surface scheme used in the Hadley Centre climate models. The thermal and hydraulic properties of the soil were modified to account for the presence of organic matter, and the insulating effects of a surface layer of moss were added, allowing for fractional moss cover. These processes are particularly relevant in permafrost zones. We also simulate a higher-resolution soil column and deeper soil, and include an additional thermal column at the base of the soil to represent bedrock. In addition, the snow scheme was improved to allow it to run with arbitrarily thin layers. Point-site simulations at Samoylov Island, Siberia, show that the model is now able to simulate soil temperatures and thaw depth much closer to the observations. The root mean square error for the near-surface soil temperatures reduces by approximately 30 %, and the active layer thickness is reduced from being over 1m too deep to within 0.1m of the observed active layer thickness. All of the model improvements contribute to improving the simulations, with organic matter having the single greatest impact. A new method is used to estimate active layer depth more accurately using the fraction of unfrozen water. Soil hydrology and snow are investigated further by holding the soil moisture fixed and adjusting the parameters to make the soil moisture and snow density match better with observations. The root mean square error in near-surface soil temperatures is reduced by a further 20% as a result.</t>
  </si>
  <si>
    <t>10.5194/gmd-8-1493-2015</t>
  </si>
  <si>
    <t>Miller, GR; Chen, XY; Rubin, Y; Ma, SY; Baldocchi, DD</t>
  </si>
  <si>
    <t>Miller, Gretchen R.; Chen, Xingyuan; Rubin, Yoram; Ma, Siyan; Baldocchi, Dennis D.</t>
  </si>
  <si>
    <t>Groundwater uptake by woody vegetation in a semiarid oak savanna</t>
  </si>
  <si>
    <t>ENERGY-BALANCE CLOSURE; SOIL-WATER; SAP-FLOW; HYDRAULIC REDISTRIBUTION; EDDY COVARIANCE; FLUX FOOTPRINTS; CARBON-DIOXIDE; CLIMATE-CHANGE; TREE ROOTS; EVAPOTRANSPIRATION</t>
  </si>
  <si>
    <t>Groundwater can serve as an important resource for woody vegetation in semiarid landscapes, particularly when soil water is functionally depleted and unavailable to plants. This study examines the uptake of groundwater by deciduous blue oak trees (Quercus douglasii) in a California oak savanna. Here we present a suite of direct and indirect methods that demonstrate its occurrence and quantify its rates. The study site is underlain by a thin soil layer and fractured metavolcanic bedrock. Typical depth to groundwater is approximately 8 m. A variety of water storage and flux measurements were collected from 2005 to 2008, including groundwater levels, soil moisture contents, sap flows, and latent heat fluxes. During the dry season, groundwater uptake rates ranged from 4 to 25 mm month(-1) and approximately 80% of total ET during June, July, and August came from groundwater. Leaf and soil water potentials supported these results, indicating that groundwater uptake was thermodynamically favorable over soil water uptake for key portions of the growing season. These findings strongly suggest that blue oaks should be considered obligate phreatophytes and that groundwater reserves provide a buffer to rapid changes in their hydroclimate, if these assets are not otherwise depleted by prolonged drought or human consumption. While groundwater uptake may provide for short-term protection, it should be viewed not as a mechanism for continued plant growth. It allows the woody vegetation to subsist during the summer but not to flourish.</t>
  </si>
  <si>
    <t>10.1029/2009WR008902</t>
  </si>
  <si>
    <t>Franklin, DH; West, LT; Radcliffe, DE; Hendrix, PF</t>
  </si>
  <si>
    <t>Franklin, D. H.; West, L. T.; Radcliffe, D. E.; Hendrix, P. F.</t>
  </si>
  <si>
    <t>Characteristics and genesis of preferential flow paths in a piedmont ultisol</t>
  </si>
  <si>
    <t>SATURATED HYDRAULIC CONDUCTIVITY; CHARACTERIZING MACROPORES; SOIL; TRANSPORT; SAPROLITE; WATER; INFILTRATION; MOVEMENT; CHANNELS</t>
  </si>
  <si>
    <t>Numerous methods have been used to characterize the size and abundance of macropores in soils. Few of these studies, however, have attempted to determine what portion of the soil column is involved with water flow or to propose a mechanism by which the preferential flow paths are formed. This study was initiated to describe the abundance and characteristics of preferential flow pathways in a Typic Kanhapudult, commonly found on ridges in the Piedmont region of the southeastern USA and to determine their genesis. Forty 15-cm-diameter columns, 60 cm, in length were collected from a conventionally tilled field for identification and evaluation of preferential flow paths. Flow paths were identified using methylene blue dye and the morphology of dye-stained and undyed areas was evaluated. Pore size and abundance for dye-stained and undyed areas were evaluated by image analysis, and fabric of the two areas was described from impregnated blocks and thin sections. Most of the Ap and BA horizons of this soil contributed to flow. Only the lower part of the BA horizon and the Bt horizon had appreciable areas that were undyed, suggesting preferential flow. The dye-stained areas had slightly less clay than undyed areas. Dye-stained areas, however, had about five times more pore area than undyed areas, most of which had pores &gt; 0.25-mm equivalent diameter. Common circular morphology of dye-stained areas and the open fabric of sod in these areas with occasional fecal pellets suggest that dye-stained areas in this soil have been biologically modified. The biological modification is attributed to tree roots and burrowing animals during the period of soil development on old and stable landscapes in the region.</t>
  </si>
  <si>
    <t>10.2136/sssaj2003.0166</t>
  </si>
  <si>
    <t>Bowden, WB; Fahey, BD; Ekanayake, J; Murray, DL</t>
  </si>
  <si>
    <t>Hillslope and wetland hydrodynamics in a tussock grassland, South Island, New Zealand</t>
  </si>
  <si>
    <t>baseflow; sturmflow; runoff; afforestation; Pinus radiata; headwater bog; grassland; hillslope</t>
  </si>
  <si>
    <t>EAST OTAGO</t>
  </si>
  <si>
    <t>Previous research on two experimental catchments at the Glendhu Forest (Otago) showed that runoff dynamics from this landscape differ substantially from other areas in New Zealand. In particular, the recession curves from these catchments have two distinct phases: a rapid decline for a period of several hours, followed by a slow decline that may last many days to weeks. In the current study, soil water matric potential measurements indicated that perched saturated zones develop very rapidly in the surface (0-30 cm) soil horizons. Deep (50-250 cm) loess horizons remain moist throughout the year and may be near or at saturation at the bedrock contact, and respond only slowly to rain events. Soils in the middle horizons are often drier than the surface soil above or the deep soils below. Throughflow measurements showed that storm runoff occurs primarily as interflow through a retentive but pervious mat of mosses, litter, and roots at the soil surface. Despite the presence of abundant earthworm burrows, less water is transmitted through the soil horizon just below this surface mat. Only a small fraction of stormflow was transmitted through the deep, mineral horizons. However, baseflow could be sustained for long periods (up to 3 weeks) from unsaturated how of soil moisture stored in the deep loess horizons. Water storage in bog peats and associated riparian soils (which are numerous in this area) is insufficient to sustain baseflow for more than a few days. The results from this study are consistent with previous hydrometric, soils, and isotopic observations and suggest that any land-use practices that disrupt the surface soil horizons are likely to change the runoff characteristics of this area. Copyright (C) 2001 John Wiley &amp; Sons, Ltd.</t>
  </si>
  <si>
    <t>10.1002/hyp.235</t>
  </si>
  <si>
    <t>MARKER, A; DEOLIVEIRA, JJ</t>
  </si>
  <si>
    <t>CLIMATIC AND MORPHOLOGICAL CONTROL OF RARE-EARTH ELEMENT DISTRIBUTION IN WEATHERING MANTLES ON ALKALINE ROCKS</t>
  </si>
  <si>
    <t>FRACTIONATION; BRAZIL</t>
  </si>
  <si>
    <t>In humid coastal regions and in areas of accentuated relief of SE-Bahia, Brazil, weathering of alkaline rocks resulted in the formation of kaolinitic and lateritic weathering mantles. Under subhumid conditions in the inland region of Bahia, less mature sandy-clayey soil have developed. Rare Earth Element (REE) distribution in the weathering profiles has been investigated in order to establish relationships between climatic and morphological parameters and the enrichment and fractionation of REE. Under tropical humid climate and intensive drainage conditions, REE fractionation is enhanced. Ce is absolutely enriched in laterite layers while the Heavy REE are retained in the saprolite. Moderate drainage due to high groundwater tables lead to minor fractionation and enrichment of REE. Restricted drainage conditions in subhumid climatic zones hamper liberation of REE from primary minerals and impede enrichment and fractionation of these elements. REE distribution is also controlled by polyphase evolution of the weathering mantle: the positive Ce anomalies in laterite layers are related to stable mineral phases like Mn oxides, which have developed in roots of weathering during former, less humid weathering cycles. The REE fractionation patterns correspond to the drainage conditions which prevailed during the formation of the weathering products. Thus they may represent a valuable tool for the reconstruction of landscape evolution and the investigation of the paleoenvironment.</t>
  </si>
  <si>
    <t>10.1016/0341-8162(94)90011-6</t>
  </si>
  <si>
    <t>Schaefer, CE; Towne, RM; Root, D; McCray, JE</t>
  </si>
  <si>
    <t>Schaefer, Charles E.; Towne, Rachael M.; Root, Duane; McCray, John E.</t>
  </si>
  <si>
    <t>Assessment of Chemical Oxidation for Treatment of DNAPL in Fractured Sandstone Blocks</t>
  </si>
  <si>
    <t>JOURNAL OF ENVIRONMENTAL ENGINEERING-ASCE</t>
  </si>
  <si>
    <t>PCE; Bedrock; Oxidation; DNAPL; Fractures; Permanganate; Persulfate; Remediation</t>
  </si>
  <si>
    <t>IN-SITU OXIDATION; NONAQUEOUS PHASE LIQUID; POTASSIUM-PERMANGANATE; PERSULFATE OXIDATION; ACTIVATED PERSULFATE; GROUNDWATER VELOCITY; CHLORINATED ETHENES; POROUS-MEDIA; TRICHLOROETHYLENE; KINETICS</t>
  </si>
  <si>
    <t>Laboratory experiments were performed in discretely-fractured sandstone blocks to evaluate the use of chemical oxidants to treat residual dense nonaqueous phase liquid (DNAPL) tetrachloroethene (PCE). Persulfate (chelated ferrous iron and alkaline activated) and permanganate oxidants were evaluated. Results showed that the maximum DNAPL mass removal rates ranged from 4,700 mg/L/day by using permanganate, to 2,600 mg/L/day by using chelated iron activated persulfate, to 480 mg/L/day by using alkaline activated persulfate. The rate of DNAPL mass removal rapidly declined over the 10 to 60 day application period, limiting DNAPL mass removal rates to only 2 to 20% of the residual DNAPL present on the fractures. The permanganate experiment was terminated after 10 days owing to plugging of the fracture. In the persulfate-treated fractures, substantial rebound in dissolved PCE concentrations were observed after persulfate addition ceased. Use of interfacial tracers in the persulfate experiments showed that the decrease in DNAPL removal accompanied a decrease in the effective DNAPL-water interfacial area, likely owing to obstruction of these interfaces resulting from oxidation by-products. Fracture aperture distribution, oxidant type, and oxidant activation all affected overall treatment effectiveness, and DNAPL dissolution mass transfer controlled the overall treatment process. DOI: 10.1061/(ASCE)EE.1943-7870.0000466. (C) 2012 American Society of Civil Engineers.</t>
  </si>
  <si>
    <t>10.1061/(ASCE)EE.1943-7870.0000466</t>
  </si>
  <si>
    <t>Pandey, S; Rajaram, H</t>
  </si>
  <si>
    <t>Pandey, Sachin; Rajaram, Harihar</t>
  </si>
  <si>
    <t>Modeling the influence of preferential flow on the spatial variability and time-dependence of mineral weathering rates</t>
  </si>
  <si>
    <t>KINETIC CONTROL; KAOLINITE DISSOLUTION; SCALE-DEPENDENCE; POROUS-MEDIUM; SURFACE-AREA; TRANSPORT; BEDROCK; CHRONOSEQUENCE; PRECIPITATION; PERMEABILITY</t>
  </si>
  <si>
    <t>Inferences of weathering rates from laboratory and field observations suggest significant scale and time-dependence. Preferential flow induced by heterogeneity (manifest as permeability variations or discrete fractures) has been suggested as one potential mechanism causing scale/time-dependence. We present a quantitative evaluation of the influence of preferential flow on weathering rates using reactive transport modeling. Simulations were performed in discrete fracture networks (DFNs) and correlated random permeability fields (CRPFs), and compared to simulations in homogeneous permeability fields. The simulations reveal spatial variability in the weathering rate, multidimensional distribution of reactions zones, and the formation of rough weathering interfaces and corestones due to preferential flow. In the homogeneous fields and CRPFs, the domain-averaged weathering rate is initially constant as long as the weathering front is contained within the domain, reflecting equilibrium-controlled behavior. The behavior in the CRPFs was influenced by macrodispersion, with more spread-out weathering profiles, an earlier departure from the initial constant rate and longer persistence of weathering. DFN simulations exhibited a sustained time-dependence resulting from the formation of diffusion-controlled weathering fronts in matrix blocks, which is consistent with the shrinking core mechanism. A significant decrease in the domain-averaged weathering rate is evident despite high remaining mineral volume fractions, but the decline does not follow a 1/root t dependence, characteristic of diffusion, due to network scale effects and advection-controlled behavior near the inflow boundary. The DFN simulations also reveal relatively constant horizontally averaged weathering rates over a significant depth range, challenging the very notion of a weathering front.</t>
  </si>
  <si>
    <t>10.1002/2016WR019026</t>
  </si>
  <si>
    <t>Mattey, DP; Atkinson, TC; Barker, JA; Fisher, R; Latin, JP; Durrell, R; Ainsworth, M</t>
  </si>
  <si>
    <t>Mattey, D. P.; Atkinson, T. C.; Barker, J. A.; Fisher, R.; Latin, J. -P.; Durrell, R.; Ainsworth, M.</t>
  </si>
  <si>
    <t>Carbon dioxide, ground air and carbon cycling in Gibraltar karst</t>
  </si>
  <si>
    <t>STABLE ISOTOPIC COMPOSITION; IN-SITU MEASUREMENT; ORGANIC-MATTER; TRACE-ELEMENT; CO2 EFFLUX; CHEMICAL EVOLUTION; COLUMBIA ICEFIELDS; GROWTH MECHANISMS; MODERN SPELEOTHEM; CASTLEGUARD CAVE</t>
  </si>
  <si>
    <t>We put forward a general conceptual model of CO2 behaviour in the vadose zone of karst aquifers, based on physical principles of air flow through porous media and caves, combined with a geochemical interpretation of cave monitoring data. This 'Gibraltar model' links fluxes of water, air and carbon through the soil with the porosity of the vadose zone, the circulation of ground air and the ventilation of caves. Gibraltar hosts many natural caves whose locations span the full length and vertical range of the Rock. We report results of an 8-year monitoring study of carbon in soil organic matter and bedrock carbonate, dissolved inorganic carbon in vadose waters, and gaseous CO2 in soil, cave and ground air. Results show that the regime of cave air CO2 results from the interaction of cave ventilation with a reservoir of CO2-enriched ground air held within the smaller voids of the bedrock. The pCO(2) of ground air, and of vadose waters that have been in close contact with it, are determined by multiple factors that include recharge patterns, vegetation productivity and root respiration, and conversion of organic matter to CO2 within the soil, the epikarst and the whole vadose zone. Mathematical modelling and field observations show that ground air is subject to a density-driven circulation that reverses seasonally, as the difference between surface and underground temperatures reverses in sign. The Gibraltar model suggests that cave air pCO(2) is not directly related to CO2 generated in the soil or the epikarstic zone, as is often assumed. Ground air CO2 formed by the decay of organic matter (OM) washed down into the deeper unsaturated zone is an important additional source of pCO(2). In Gibraltar the addition of OM-derived CO2 is the dominant control on the pCO(2) of ground air and the Ca-hardness of waters within the deep vadose zone. The seasonal regime of CO2 in cave air depends on the position of a cave in relation to the density-driven ground air circulation pattern which is itself determined by the topography, as well as by the high-permeability conduits for air movement provided by caves themselves. In the steep topography of Gibraltar, caves in the lower part of the Rock act as outflow conduits for descending ground air in summer, and so have higher pCO(2) in that season. Caves in the upper Rock have high pCO(2) in winter, when they act as outflow conduits for rising currents of CO2-enriched ground air. Understanding seasonal flows of ground air in the vadose zone, together with the origins and seasonal regimes of CO2 in cave air underpins robust interpretation of speleothem-based climate proxy records. (C) 2016 Published by Elsevier Ltd.</t>
  </si>
  <si>
    <t>10.1016/j.gca.2016.01.041</t>
  </si>
  <si>
    <t>Brunke, MA; Broxton, P; Pelletier, J; Gochis, D; Hazenberg, P; Lawrence, DM; Leung, LR; Niu, GY; Troch, PA; Zeng, XB</t>
  </si>
  <si>
    <t>Brunke, Michael A.; Broxton, Patrick; Pelletier, Jon; Gochis, David; Hazenberg, Pieter; Lawrence, David M.; Leung, L. Ruby; Niu, Guo-Yue; Troch, Peter A.; Zeng, Xubin</t>
  </si>
  <si>
    <t>Implementing and Evaluating Variable Soil Thickness in the Community Land Model, Version 4.5 (CLM4.5)</t>
  </si>
  <si>
    <t>JOURNAL OF CLIMATE</t>
  </si>
  <si>
    <t>RICHARDS EQUATION; ROOT DISTRIBUTION; TABLE DYNAMICS; PART I; SIMULATION; SURFACE; DEPTH; MOISTURE; PARAMETERIZATION; REPRESENTATION</t>
  </si>
  <si>
    <t>One of the recognized weaknesses of land surface models as used in weather and climate models is the assumption of constant soil thickness because of the lack of global estimates of bedrock depth. Using a 30-arc-s global dataset for the thickness of relatively porous, unconsolidated sediments over bedrock, spatial variation in soil thickness is included here in version 4.5 of the Community Land Model (CLM4.5). The number of soil layers for each grid cell is determined from the average soil depth for each 0.9 degrees latitude x 1.25 degrees longitude grid cell. The greatest changes in the simulation with variable soil thickness are to baseflow, with the annual minimum generally occurring earlier. Smaller changes are seen in latent heat flux and surface runoff primarily as a result of an increase in the annual cycle amplitude. These changes are related to soil moisture changes that are most substantial in locations with shallow bedrock. Total water storage (TWS) anomalies are not strongly affected over most river basins since most basins contain mostly deep soils, but TWS anomalies are substantially different for a river basin with more mountainous terrain. Additionally, the annual cycle in soil temperature is partially affected by including realistic soil thicknesses resulting from changes in the vertical profile of heat capacity and thermal conductivity. However, the largest changes to soil temperature are introduced by the soil moisture changes in the variable soil thickness simulation. This implementation of variable soil thickness represents a step forward in land surface model development.</t>
  </si>
  <si>
    <t>10.1175/JCLI-D-15-0307.1</t>
  </si>
  <si>
    <t>Ulicny, D; Spicáková, L; Grygar, R; Svobodová, M; Cech, S; Laurin, J</t>
  </si>
  <si>
    <t>Ulicny, David; Spicakova, Lenka; Grygar, Radomir; Svobodova, Marcela; Cech, Stanislav; Laurin, Jiri</t>
  </si>
  <si>
    <t>Palaeodrainage systems at the basal unconformity of the Bohemian Cretaceous Basin: roles of inherited fault systems and basement lithology during the onset of basin filling</t>
  </si>
  <si>
    <t>BULLETIN OF GEOSCIENCES</t>
  </si>
  <si>
    <t>palaeodrainage; Cenomanian unconformity; Bohemian Massif; Elbe Zone; sequence stratigraphy</t>
  </si>
  <si>
    <t>PECINOV QUARRY; OROGENIC ROOT; EGER GRABEN; SHEAR ZONES; VARISCAN; MASSIF; EVOLUTION; CRUST; ARCHITECTURE; TECTONICS</t>
  </si>
  <si>
    <t>This study presents a synthesis of currently available data on the distribution of Cenomanian-age palaeodrainage systems in the Bohemian Cretaceous Basin, filled by fluvial and estuarine strata, and an interpretation of their relationships to the basement units and fault systems. Much of the progress, compared to previous studies, was made possible by a recent basin-scale evaluation of Cenomanian genetic sequence stratigraphy. Several local palaeodrainage systems developed in the basin, separated by drainage divides of local importance and one major divide - the Holice-Nove Mesto Palaeohigh - which separated the drainage basins of the Tethyan and Boreal palaeogeographic realms. The locations and directions of palaeovalleys were strongly controlled by the positions of inherited Variscan basement fault zones, whereas the bedrock lithology had the subordinate effect of narrowing or broadening valleys on more vs. less resistant substratum, respectively. The intrabasinal part of the palaeodrainage network followed the slopes toward the Labe (Elbe) System faults and was strongly dominated by the conjugate, NNE-trending, Jizera System faults and fractures. Outlet streams - ultimate trunk streams that drained the basin area - are interpreted to have followed the Luzice Fault Zone toward the Boreal province to the Northwest, and the Zelezne hory Fault Zone toward the Tethyan province to the Southeast. At both the northwestern and southeastern ends of the Bohemian Cretaceous Basin, shallow-marine or estuarine conditions are proven to have existed during the early Cenomanian. Direct evidence for syn-depositional subsidence during the early to mid-Cenomanian, fluvial to estuarine phase is very rare, and the onset of deposition by fluvial backfilling of the palaeodrainage systems was driven mainly by the long-term rise in global sea level. Subtle surface warping, mostly without detectable discrete faulting, is inferred to have been a response to the onset of the palaeostress regime that later, with further stress accumulation, led to subsidence in fault-bounded depocentres of the Bohemian Cretaceous Basin and uplift of new source areas.</t>
  </si>
  <si>
    <t>10.3140/bull.geosci.1128</t>
  </si>
  <si>
    <t>Stolte, WJ; McFarlane, DJ; George, RJ</t>
  </si>
  <si>
    <t>Flow systems, tree plantations, and salinisation in a Western Australian catchment</t>
  </si>
  <si>
    <t>salinity; Western Australia; hydrology; evapotranspiration; tree plantations</t>
  </si>
  <si>
    <t>DEEPLY WEATHERED HILLSLOPE; MM RAINFALL REGION; SOUTHWESTERN AUSTRALIA; GROUNDWATER; SALINITY; SAPROLITE; GROWTH; SOILS</t>
  </si>
  <si>
    <t>A lower hillslope in the Western Australian wheatbelt had become waterlogged and saline by 1981, when close-spaced rows of eucalypts were planted in blocks both in and adjacent to the discharge area and piezometers were established on the site. We analysed the trends in the piezometric heads and salinity concentrations over the period of record. We also modelled the hillslope profile using finite element analysis to determine the water flow mechanisms and to see how a change in vegetation in the upland area would affect the waterlogging and salinity. Piezometric levels under the trees decreased for the first 5 years after planting and then stabilised until 1991 when they started gradually decreasing again. The non-treed area between the plantation blocks remained unaffected until about 1991, when the levels there also started to decrease quite significantly, probably because of the trees. The trees therefore appear to have been effective and beneficial in the short to medium term. However, the salinity of the groundwater under the trees has increased significantly in the last 5 years, particularly where the tree density is highest. The continued flow of saline groundwater to the trees is believed to be increasing the salinity. It could not be expected that plantations of this type will maintain hearth and be able to control the excess water in such an hydrologic setting in the long term. Tree plantations on discharge areas are a short to medium term management strategy, not a solution, and the only way to control salinity in the long term is to plant vegetation species in the recharge areas that use all of the water that falls there. Modelling showed that only a small surplus of water over winter, in the order of 50 mm/year, caused the increased recharge and consequent salinisation. The modelling results also show that the surplus could be managed with an effective vegetation species (e.g. lucerne) with a rooting depth of about 1.5 m that would be able to transpire at least until early to mid summer.</t>
  </si>
  <si>
    <t>10.1071/S96066</t>
  </si>
  <si>
    <t>Hernandez, RR; Allen, MF</t>
  </si>
  <si>
    <t>Hernandez, Rebecca R.; Allen, Michael F.</t>
  </si>
  <si>
    <t>Diurnal patterns of productivity of arbuscular mycorrhizal fungi revealed with the Soil Ecosystem Observatory</t>
  </si>
  <si>
    <t>environmental sensors; extra-radical hyphae; plant-fungus; soil organic matter; soil temperature; symbiosis</t>
  </si>
  <si>
    <t>GRANITIC BEDROCK; FINE-ROOT; NITROGEN; HYPHAE; CO2; RESPONSES; FOREST; FIELD; RHIZOMORPHS; RESPIRATION</t>
  </si>
  <si>
    <t>Arbuscular mycorrhizal (AM) fungi are the most abundant plant symbiont and a major pathway of carbon sequestration in soils. However, their basic biology, including their activity throughout a 24-h day:night cycle, remains unknown. We employed the insitu Soil Ecosystem Observatory to quantify the rates of diurnal growth, dieback and net productivity of extra-radical AM fungi. AM fungal hyphae showed significantly different rates of growth and dieback over a period of 24h and paralleled the circadian-driven photosynthetic oscillations observed in plants. The greatest rates (and incidences) of growth and dieback occurred between noon and 18:00h. Growth and dieback events often occurred simultaneously and were tightly coupled with soil temperature and moisture, suggesting a rapid acclimation of the external phase of AM fungi to the immediate environment. Changes in the environmental conditions and variability of the mycorrhizosphere may alter the diurnal patterns of productivity of AM fungi, thereby modifying soil carbon sequestration, nutrient cycling and host plant success.</t>
  </si>
  <si>
    <t>10.1111/nph.12393</t>
  </si>
  <si>
    <t>Author full names</t>
  </si>
  <si>
    <t>Title</t>
  </si>
  <si>
    <t>Year</t>
  </si>
  <si>
    <t>Source title</t>
  </si>
  <si>
    <t>Cited by</t>
  </si>
  <si>
    <t>Link</t>
  </si>
  <si>
    <t>Index Keywords</t>
  </si>
  <si>
    <t>Experiment type</t>
  </si>
  <si>
    <t>Region</t>
  </si>
  <si>
    <t>Country</t>
  </si>
  <si>
    <t>Site</t>
  </si>
  <si>
    <t>Rainfall (mm)</t>
  </si>
  <si>
    <r>
      <t>Temp. (</t>
    </r>
    <r>
      <rPr>
        <b/>
        <sz val="11"/>
        <color theme="1"/>
        <rFont val="Calibri"/>
        <family val="2"/>
      </rPr>
      <t>⁰</t>
    </r>
    <r>
      <rPr>
        <b/>
        <sz val="11"/>
        <color theme="1"/>
        <rFont val="Arial"/>
        <family val="2"/>
      </rPr>
      <t>C)</t>
    </r>
  </si>
  <si>
    <t>Growth habit</t>
  </si>
  <si>
    <t>Plant type</t>
  </si>
  <si>
    <t>Common name</t>
  </si>
  <si>
    <t>Species</t>
  </si>
  <si>
    <t>Root type</t>
  </si>
  <si>
    <t>Root trait</t>
  </si>
  <si>
    <t>Method used to measure</t>
  </si>
  <si>
    <t>Root mechanism identified</t>
  </si>
  <si>
    <t>Parent material type</t>
  </si>
  <si>
    <t>Degree of weathering</t>
  </si>
  <si>
    <t>Summary of results</t>
  </si>
  <si>
    <t>Jablkowski P.; Johnson E.A.; Martin Y.E.</t>
  </si>
  <si>
    <t>Jablkowski, P. (57195952922); Johnson, E.A. (24457699500); Martin, Y.E. (7102907055)</t>
  </si>
  <si>
    <t>Geomorphology</t>
  </si>
  <si>
    <t>https://www.scopus.com/inward/record.uri?eid=2-s2.0-85030450530&amp;doi=10.1016%2fj.geomorph.2017.06.010&amp;partnerID=40&amp;md5=0cfc731adb2be8c365b5a45e66b97b40</t>
  </si>
  <si>
    <t>Climatic, hydraulics, hydrologic, and fluvial geomorphic processes are the main drivers of riparian white alder (Alnus rhombifolia Nutt.) distribution in northern California. The Mediterranean climate and canyon bound, bedrock-gravel morphology of the South Fork Eel have a distinct effect on these processes. White alder seeds are preferentially deposited on river bars where river hydraulics create eddies coinciding with the downstream part of riffles and the upstream part of pools. Seeds are generally deposited below bankfull elevations by the descending hydrograph during the spring season in this Mediterranean climate. For successful germination and establishment, the seeds must be deposited at a location such that they are not remobilized by late spring flows. The summer establishment period is defined from the date of seed deposition and germination to the fall/winter date of river sediment mobilization. Seedling root growth rate decreases exponentially with decreasing water potential. However, seedlings are shown not to be generally limited by water availability at the elevations they are most commonly deposited. The establishment of white alder seedlings following the first summer will therefore depend on their ability to resist fall/winter high flows. The method proposed here compares the predicted rooting depth to predicted sediment scour rates. The length of the establishment period rather than water availability determines final seedling rooting depth. Over the past 40 years, very few years had establishment periods that were long enough or had fast enough alder growth rates to survive winter floods that often scour deeper than the total root length. The low survival of seedlings in the first autumn season following germination is believed to be a principal reason for the missing age classes often found in alder distributions along rivers. © 2017</t>
  </si>
  <si>
    <t>Bagnold; Hydrus; Riparian ecology; River banks; River bars; White alder</t>
  </si>
  <si>
    <t>California; South Fork Eel River; United States; Alnus; Alnus rhombifolia; Turnera subulata; bedrock; deciduous tree; fluvial deposit; gravel; growth rate; riparian zone; river bank; river flow; sediment transport; seedling</t>
  </si>
  <si>
    <t>Betancur-Corredor B.; Loaiza-Usuga J.C.; Denich M.; Borgemeister C.</t>
  </si>
  <si>
    <t>Betancur-Corredor, Bibiana (56458958300); Loaiza-Usuga, Juan Carlos (24332724600); Denich, Manfred (6603039899); Borgemeister, Christian (7003580748)</t>
  </si>
  <si>
    <t>Journal of Soils and Sediments</t>
  </si>
  <si>
    <t>https://www.scopus.com/inward/record.uri?eid=2-s2.0-85082644864&amp;doi=10.1007%2fs11368-019-02551-9&amp;partnerID=40&amp;md5=996b4ff5a2e155d126a84d53458b4214</t>
  </si>
  <si>
    <t>Purpose: Alluvial gold mining leaves a vast amount of dredged sediment that covers the natural soil, destroys riparian ecosystems, and impacts riverbeds and valleys. In Colombia, more than 80,000 ha are covered by dredged sediment. Technosols developed from such deposits undergo strong transformations during the early stages of formation due to the diverse nature of the constituents. The aims of this study are (i) to investigate changes in soil morphological and physicochemical properties at early stages of pedogenesis, (ii) to estimate the variability of size structure distribution of the new plant cover as affected by the time period since establishment and deposit type, and (iii) to determine which soil parameters correlate best with the size structure distribution of vegetation. Materials and methods: Soil characterization through morphological and physicochemical analysis was conducted on Technosols developed from gravel and sandy deposits of different ages (0–12 years). A vegetation survey was conducted to measure tree dimensions and identify the most common species. Data were analyzed using non-parametric tests to avoid the loss of information due to data smoothing. Results and discussion: The studied Technosols are subject to processes similar to those occurring in natural parent materials such as mineral transformations, changes in redox conditions, organic matter accumulation in the topsoil, and a rapid differentiation of horizons. However, the Technosols in our study sites show an unusually fast development not often observed in natural soils, with drastic changes observed at very early stages of formation. Gravel deposits offer more favorable conditions for plant growth, and marked changes in pedogenic processes can be observed compared with sandy deposits, which are reflected in changes of chemical properties. Conclusions: Factors such as the technology used for mining and the continuous deposition of dredged sediments in a cumulative way during the exploitation period, as well as the disturbances after deposition, result in a high diversity of constituents and high heterogeneity of dredged sediment deposits. Gravel and sand deposits, originated from the same sections of the river and after similar separation processes for ore extraction, undergo divergent pedogenic processes at different rates, which could be explained by a remarkable effect of particle size distribution. For vegetation establishment, the selection of tree species should be based on their capacity for nutrient pumping through deep rooting to sequester carbon and to adapt morphologically to heterogeneity in nutrient availability by growing roots in nutrient-rich zones. © 2020, The Author(s).</t>
  </si>
  <si>
    <t>Pedogenic trends; Post-mining land use; Technogenic materials; Variability and heterogeneity; Vegetation size structure</t>
  </si>
  <si>
    <t>Colombia; chronosequence; gold mine; nutrient availability; pedogenesis; physicochemical property; redox conditions; soil property; tree; vegetation structure</t>
  </si>
  <si>
    <t>Wang F.; Wang G.; Cui J.; Guo L.; Mello C.R.; Boyer E.W.; Tang X.; Yang Y.</t>
  </si>
  <si>
    <t>Wang, Fei (58600206600); Wang, Genxu (35201884700); Cui, Junfang (55801200400); Guo, Li (56693360600); Mello, Carlos R. (57218102064); Boyer, Elizabeth W. (35584213800); Tang, Xiangyu (57194923016); Yang, Yi (57395653100)</t>
  </si>
  <si>
    <t>European Journal of Soil Science</t>
  </si>
  <si>
    <t>https://www.scopus.com/inward/record.uri?eid=2-s2.0-85137812785&amp;doi=10.1111%2fejss.13294&amp;partnerID=40&amp;md5=29b7c19caa5c9e3324ca308920cb3213</t>
  </si>
  <si>
    <t>Preferential flow (PF) through soil and regolith results in a rapid vertical and lateral water movement within the profile. This study focused on quantifying PF in contrasting forested hillslopes of the Hailuo Valley, located on China's east Tibetan Plateau. Quantifying PF in this region is challenging since the underlying matrix is complex, with shallow soils, thick underlying saprolite, and the combined effect of moraines and weathered residual material. We developed new methods that integrated dye tracing with a high-frequency soil moisture monitoring network to characterise PF pathways and quantity PF frequency on contrasting forested hillslopes (coniferous and broadleaved). Dye tracing experiments showed that soil-root interfaces in the upper soil layer (10–50 cm) and soil-rock interfaces in the deeper soil layer (50–100 cm) were the primary PF pathways and that large rocks strongly influence the percolation depth of water. The high-frequency soil moisture network revealed that the mean PF frequency was 67.8% and 71.7% in the coniferous and broadleaved forests, respectively. The frequency of PF in the deeper soil layer increased from upslope to the downslope locations on both forested hillslopes, highlighting the tendency for PF to occur downslope. In addition to matrix conditions (e.g., stony saprolite soil), the total amount and maximum intensity of precipitation (as throughfall in this study) were identified as factors that control PF occurrence. In contrast, the initial soil water conditions (at 10, 50 and 100 cm depth) were insignificant in predicting PF occurrence. Results of this field-based study highlight that PF is a ubiquitous and critical subsurface flow mechanism that regulates rainfall-runoff relationships in forests of the Tibetan Plateau, underscoring the need to consider PF in hillslope hydrological modelling. Highlights: Combined dye tracing and soil moisture monitoring network were applied to explore PF on forested hillslopes. Root networks and rock fragments constituted the main PF paths. PF frequency increased from upslope to downslope in two forest types. Initial soil moisture conditions showed no controlling effect on PF occurrence. © 2022 British Society of Soil Science.</t>
  </si>
  <si>
    <t>China; Plateau [Nigeria]; Qinghai-Xizang Plateau; hillslope; percolation; soil moisture; subsurface flow; throughfall</t>
  </si>
  <si>
    <t>Angst G.; Messinger J.; Greiner M.; Häusler W.; Hertel D.; Kirfel K.; Kögel-Knabner I.; Leuschner C.; Rethemeyer J.; Mueller C.W.</t>
  </si>
  <si>
    <t>Angst, Gerrit (56593042100); Messinger, Johanna (57201657669); Greiner, Maria (57201657941); Häusler, Werner (7004418465); Hertel, Dietrich (7003388980); Kirfel, Kristina (56946923900); Kögel-Knabner, Ingrid (7004944025); Leuschner, Christoph (7003504656); Rethemeyer, Janet (57203143486); Mueller, Carsten W. (35181835200)</t>
  </si>
  <si>
    <t>Soil Biology and Biochemistry</t>
  </si>
  <si>
    <t>https://www.scopus.com/inward/record.uri?eid=2-s2.0-85045575330&amp;doi=10.1016%2fj.soilbio.2018.03.026&amp;partnerID=40&amp;md5=6e80cf79f8eb4541dd9561a3a7ed2cd6</t>
  </si>
  <si>
    <t>Despite a large body of studies investigating soil organic carbon (SOC) stocks and potential influencing factors, the impact of contrasting parent material, particularly in the subsoil, has received little attention. To reveal potential effects varying parent materials exert on SOC stocks, we investigated chemical (14C content and overall chemical composition via 13C NMR spectroscopy) and plant/microbial related parameters (root mass, amino sugars) of bulk soil and soil organic matter fractions from topsoil, subsoil, and rhizosphere soil at three European beech stands (Fagus sylvatica L.) only differing in parent material (Tertiary sand, Quaternary loess, and Tertiary basalt). The results suggest that the clay fraction, its amount being largely dependent on the respective parent material, took a central role in shaping differences in SOC stocks among the investigated sites by affecting soil organic matter stabilization via organo-mineral association and aggregation. This fraction was particularly relevant in the subsoil, where it accounted for up to 80% of the bulk soil SOC stocks that decreased with decreasing amounts of the clay fraction (basalt &gt; loess &gt; sand site). Determining the soil's nutrient composition, parent material likely also indirectly affected SOC stocks by changing rhizosphere traits (such as fine root density or mortality) and by attracting root growth (and thus organic matter inputs) to subsoil with higher nutrient contents, where in situ root inputs in the form of rhizodeposits were likely the prime source of plant-derived SOC. However, root inputs also contributed in large part to topsoil SOC stocks and were associated with higher abundance of microbial compounds (amino sugars), whose relative importance increased with increasing soil depth. Independent of soil depth and site, amino sugars and the amount of the clay fraction, combined with parameters related to the input of organic matter (root mass and amount of the particulate organic matter fraction) explained more than 90% of the variability in SOC stocks, indicating a key role of these measures in impacting SOC stocks. Because parent material directly or indirectly influenced these parameters, we demonstrate the necessity to consider differences in parent material when estimating and predicting SOC stocks. © 2018 Elsevier Ltd</t>
  </si>
  <si>
    <t xml:space="preserve"> &lt;sup&gt;13&lt;/sup&gt;C NMR;  &lt;sup&gt;14&lt;/sup&gt;C; Amino sugars; Fagus sylvatica L.; Physical fractionation</t>
  </si>
  <si>
    <t>Fagus sylvatica; Basalt; Biogeochemistry; Nuclear magnetic resonance spectroscopy; Nutrients; Organic carbon; Sediments; Soils; 13C NMR; 14C; Bulk soils; Clay fractions; Fagus sylvatica L; Parent materials; Physical fractionation; Root mass; Soil organic Carbon stocks; Topsoil; carbon sequestration; chemical composition; clay soil; deciduous tree; organic carbon; parent material; rhizosphere; soil carbon; soil depth; soil nutrient; soil organic matter; stand structure; subsoil; sugar; topsoil; Stabilization</t>
  </si>
  <si>
    <t>Mackay D.S.; Savoy P.R.; Grossiord C.; Tai X.; Pleban J.R.; Wang D.R.; McDowell N.G.; Adams H.D.; Sperry J.S.</t>
  </si>
  <si>
    <t>Mackay, D. Scott (7402243803); Savoy, Philip R. (56385982500); Grossiord, Charlotte (55004223400); Tai, Xiaonan (56382111600); Pleban, Jonathan R. (57202040430); Wang, Diane R. (39561718100); McDowell, Nathan G. (7004051964); Adams, Henry D. (7202474945); Sperry, John S. (7006352443)</t>
  </si>
  <si>
    <t>New Phytologist</t>
  </si>
  <si>
    <t>https://www.scopus.com/inward/record.uri?eid=2-s2.0-85070680016&amp;doi=10.1111%2fnph.16043&amp;partnerID=40&amp;md5=a042d9c49329d95c536f2ee5ff8bf8bc</t>
  </si>
  <si>
    <t>Trees may survive prolonged droughts by shifting water uptake to reliable water sources, but it is unknown if the dominant mechanism involves activating existing roots or growing new roots during drought, or some combination of the two. To gain mechanistic insights on this unknown, a dynamic root-hydraulic modeling framework was developed that set up a feedback between hydraulic controls over carbon allocation and the role of root growth on soil–plant hydraulics. The new model was tested using a 5 yr drought/heat field experiment on an established piñon-juniper stand with root access to bedrock groundwater. Owing to the high carbon cost per unit root area, modeled trees initialized without adequate bedrock groundwater access experienced potentially lethal declines in water potential, while all of the experimental trees maintained nonlethal water potentials. Simulated trees were unable to grow roots rapidly enough to mediate the hydraulic stress, particularly during warm droughts. Alternatively, modeled trees initiated with root access to bedrock groundwater matched the hydraulics of the experimental trees by increasing their water uptake from bedrock groundwater when soil layers dried out. Therefore, the modeling framework identified a critical mechanism for drought response that required trees to shift water uptake among existing roots rather than growing new roots. © 2019 The Authors. New Phytologist © 2019 New Phytologist Trust</t>
  </si>
  <si>
    <t>Carbon; Computer Simulation; Droughts; Groundwater; Juniperus; Models, Biological; Pinus; Plant Roots; Plant Transpiration; Time Factors; Tracheophyta; Water; Coniferophyta; Juniperus; carbon; ground water; water; bedrock; biomass allocation; coniferous tree; drought stress; feedback mechanism; fine root; global warming; hydraulic conductivity; tree; biological model; computer simulation; drought; evapotranspiration; growth, development and aging; Juniperus; metabolism; physiology; pine; plant root; time factor; vascular plant</t>
  </si>
  <si>
    <t>N. America</t>
  </si>
  <si>
    <t>USA</t>
  </si>
  <si>
    <t>New Mexico</t>
  </si>
  <si>
    <t>Perennial</t>
  </si>
  <si>
    <t>Tree</t>
  </si>
  <si>
    <t>Pine</t>
  </si>
  <si>
    <t>Pinus edulis Engelm.</t>
  </si>
  <si>
    <t>Tap root</t>
  </si>
  <si>
    <t>Root area</t>
  </si>
  <si>
    <t>Juniper</t>
  </si>
  <si>
    <t>Juniperus monosperma (Engelm.) Sarg.)</t>
  </si>
  <si>
    <t>Root architecture</t>
  </si>
  <si>
    <t>Root diameter</t>
  </si>
  <si>
    <t>Total root surface area</t>
  </si>
  <si>
    <t>Finlay R.D.; Mahmood S.; Rosenstock N.; Bolou-Bi E.B.; Köhler S.J.; Fahad Z.; Rosling A.; Wallander H.; Belyazid S.; Bishop K.; Lian B.</t>
  </si>
  <si>
    <t>Finlay, Roger D. (7006585352); Mahmood, Shahid (57193801805); Rosenstock, Nicholas (25824426200); Bolou-Bi, Emile B. (26533866200); Köhler, Stephan J. (35072736500); Fahad, Zaenab (57192068446); Rosling, Anna (57204301997); Wallander, Hakan (7004080538); Belyazid, Salim (9734198400); Bishop, Kevin (55505978200); Lian, Bin (7005535152)</t>
  </si>
  <si>
    <t>Reviews and syntheses: Biological weathering and its consequences at different spatial levels - From nanoscale to global scale</t>
  </si>
  <si>
    <t>Biogeosciences</t>
  </si>
  <si>
    <t>https://www.scopus.com/inward/record.uri?eid=2-s2.0-85082709076&amp;doi=10.5194%2fbg-17-1507-2020&amp;partnerID=40&amp;md5=3c9c8cbe4e4bff230e6a6ce7b8e40079</t>
  </si>
  <si>
    <t>Plant nutrients can be recycled through microbial decomposition of organic matter but replacement of base cations and phosphorus, lost through harvesting of biomass/biofuels or leaching, requires de novo supply of fresh nutrients released through weathering of soil parent material (minerals and rocks). Weathering involves physical and chemical processes that are modified by biological activity of plants, microorganisms and animals. This article reviews recent progress made in understanding biological processes contributing to weathering. A perspective of increasing spatial scale is adopted, examining the consequences of biological activity for weathering from nanoscale interactions, through in vitro and in planta microcosm and mesocosm studies, to field experiments, and finally ecosystem and global level effects. The topics discussed include the physical alteration of minerals and mineral surfaces; the composition, amounts, chemical properties, and effects of plant and microbial secretions; and the role of carbon flow (including stabilisation and sequestration of C in organic and inorganic forms). Although the predominant focus is on the effects of fungi in forest ecosystems, the properties of biofilms, including bacterial interactions, are also discussed. The implications of these biological processes for modelling are discussed, and we attempt to identify some key questions and knowledge gaps, as well as experimental approaches and areas of research in which future studies are likely to yield useful results. A particular focus of this article is to improve the representation of the ways in which biological processes complement physical and chemical processes that mobilise mineral elements, making them available for plant uptake. This is necessary to produce better estimates of weathering that are required for sustainable management of forests in a post-fossil-fuel economy. While there are abundant examples of nanometre- and micrometre-scale physical interactions between microorganisms and different minerals, opinion appears to be divided with respect to the quantitative significance of these observations for overall weathering. Numerous in vitro experiments and microcosm studies involving plants and their associated microorganisms suggest that the allocation of plant-derived carbon, mineral dissolution and plant nutrient status are tightly coupled, but there is still disagreement about the extent to which these processes contribute to field-scale observations. Apart from providing dynamically responsive pathways for the allocation of plant-derived carbon to power dissolution of minerals, mycorrhizal mycelia provide conduits for the long-distance&lt;span idCombining double low line"page1508"/&gt; transportation of weathering products back to plants that are also quantitatively significant sinks for released nutrients. These mycelial pathways bridge heterogeneous substrates, reducing the influence of local variation in &lt;span classCombining double low line"inline-formula"&gt;C:N&lt;/span&gt; ratios. The production of polysaccharide matrices by biofilms of interacting bacteria and/or fungi at interfaces with mineral surfaces and roots influences patterns of production of antibiotics and quorum sensing molecules, with concomitant effects on microbial community structure, and the qualitative and quantitative composition of mineral-solubilising compounds and weathering products. Patterns of carbon allocation and nutrient mobilisation from both organic and inorganic substrates have been studied at larger spatial and temporal scales, including both ecosystem and global levels, and there is a generally wider degree of acceptance of the "systemic" effects of microorganisms on patterns of nutrient mobilisation. Theories about the evolutionary development of weathering processes have been advanced but there is still a lack of information connecting processes at different spatial scales. Detailed studies of the liquid chemistry of local weathering sites at the micrometre scale, together with upscaling to soil-scale dissolution rates, are advocated, as well as new approaches involving stable isotopes. © 2020 Copernicus GmbH. All rights reserved.</t>
  </si>
  <si>
    <t>Animalia; Bacteria (microorganisms); Fungi; antibiotics; bacterium; biofuel; biological weathering; biomass; biomass allocation; decomposition; dissolution; forest ecosystem; fungus; leaching; microbial community; organic matter; parent material; phosphorus; physicochemical property; polysaccharide; upscaling</t>
  </si>
  <si>
    <t>Bukombe B.; Bauters M.; Boeckx P.; Cizungu L.N.; Cooper M.; Fiener P.; Kidinda L.K.; Makelele I.; Muhindo D.I.; Rewald B.; Verheyen K.; Doetterl S.</t>
  </si>
  <si>
    <t>Bukombe, Benjamin (57207741543); Bauters, Marijn (56950696200); Boeckx, Pascal (7003823448); Cizungu, Landry Ntaboba (56150000400); Cooper, Matthew (57247158000); Fiener, Peter (9744965500); Kidinda, Laurent Kidinda (57247808200); Makelele, Isaac (57200643879); Muhindo, Daniel Iragi (56149541400); Rewald, Boris (26434434200); Verheyen, Kris (55158044500); Doetterl, Sebastian (54997935600)</t>
  </si>
  <si>
    <t>Soil geochemistry – and not topography – as a major driver of carbon allocation, stocks, and dynamics in forests and soils of African tropical montane ecosystems</t>
  </si>
  <si>
    <t>https://www.scopus.com/inward/record.uri?eid=2-s2.0-85141119822&amp;doi=10.1111%2fnph.18469&amp;partnerID=40&amp;md5=0b5536bd91aecd009abaaf727f022edf</t>
  </si>
  <si>
    <t>The lack of field-based data in the tropics limits our mechanistic understanding of the drivers of net primary productivity (NPP) and allocation. Specifically, the role of local edaphic factors – such as soil parent material and topography controlling soil fertility as well as water and nutrient fluxes – remains unclear and introduces substantial uncertainty in understanding net ecosystem productivity and carbon (C) stocks. Using a combination of vegetation growth monitoring and soil geochemical properties, we found that soil fertility parameters reflecting the local parent material are the main drivers of NPP and C allocation patterns in tropical montane forests, resulting in significant differences in below- to aboveground biomass components across geochemical (soil) regions. Topography did not constrain the variability in C allocation and NPP. Soil organic C stocks showed no relation to C input in tropical forests. Instead, plant C input seemingly exceeded the maximum potential of these soils to stabilize C. We conclude that, even after many millennia of weathering and the presence of deeply developed soils, above- and belowground C allocation in tropical forests, as well as soil C stocks, vary substantially due to the geochemical properties that soils inherit from parent material. © 2022 The Authors. New Phytologist © 2022 New Phytologist Foundation.</t>
  </si>
  <si>
    <t>African tropical forests; carbon allocation; carbon dynamics; net primary productivity; root : shoot ratio; soil fertility; soil geochemistry</t>
  </si>
  <si>
    <t>Biomass; Carbon; Ecosystem; Forests; Soil; Tropical Climate; Africa; carbon; aboveground biomass; biomass allocation; carbon storage; forest soil; geochemistry; mountain region; net primary production; parent material; root-shoot ratio; soil fertility; tropical forest; biomass; chemistry; ecosystem; forest; soil; tropic climate</t>
  </si>
  <si>
    <t>Nascimento D.L.; Abrahão A.; Lambers H.; Teodoro G.S.; Ladeira F.S.B.; de Britto Costa P.; Oliveira R.S.; de Farias C.H.B.</t>
  </si>
  <si>
    <t>Nascimento, Diego Luciano (57204038909); Abrahão, Anna (56320719800); Lambers, Hans (26428840000); Teodoro, Grazielle S. (35095636300); Ladeira, Francisco Sérgio Bernardes (15848917900); de Britto Costa, Patricia (57208026750); Oliveira, Rafael S. (57203028938); de Farias, César Henrique Bezerra (57303905600)</t>
  </si>
  <si>
    <t>https://www.scopus.com/inward/record.uri?eid=2-s2.0-85117596477&amp;doi=10.1016%2fj.geomorph.2021.107985&amp;partnerID=40&amp;md5=dc4ed3dbb9de2df8cc01ff809bb1baad</t>
  </si>
  <si>
    <t>The campos rupestres (rocky grassland) comprise an old-growth seasonally dry herbaceous ecosystem on mountaintops in central and eastern Brazil and in disjoint areas with sparse shrubs with high plant diversity and endemism. This ecosystem consists of sharp-edged quartzite landforms and rocky hillslopes with boulders, blocks, and sparse soil cover. The slopes in these environments have traditionally been viewed as a product of mechanical rock breakdown controlled by structural and lithological features of rocky hillslopes. In addition to the lithological effects on slope evolution, plant cover plays a pivotal role in the geomorphological process. We explored process–form relationships between plant cover and quartzite rocky hillslopes of campos rupestres, considering the functioning of root traits of rock dwelling endemic species of Velloziaceae. Velloziaceae is an iconic plant family in campos rupestres, and several species colonize quartzite rock with different biogeomorphic effects at different scales. We present a conceptual model of the evolution of quartzite hillslopes based on the arenization process driven by roots expressing a specialized nutrient-acquisition strategy: vellozioid roots. Our results show that at the outcrop scale, roots respond to previous lithological characteristics such as joints and fractures that allow root establishment, followed by the release of large quantities of carboxylates that lead to rock dissolution. The microscopic pattern of bioweathering is associated with enlargement of the quartzite secondary porosity through the formation of root microcracks. Roots that are about 100 μm thick form root mats that surround the grains and produce inter-mineral and intra-mineral porosity systems facilitating percolation of water and organic solutes increasing the weathering. This results in arenization of quartzite by grain-by-grain dissolution and reduces the rock strength, which leads to the formation of quartzite hillslopes, driven by a nutrient-acquisition strategy of vellozioid roots. The described biogeomorphic process determines trajectories of the development of landforms through time, slope-sediment production, slope morphology by the production of boulders and block fields, and sand patches that are reworked by surface runoff along the slope. The hillslopes and landforms that develop in campos rupestres are therefore products of self-reinforcing processes involving nutrient acquisition from bedrock by plants and denudation processes. Also, these positive feedbacks characterize the Velloziaceae species as ecosystem engineers. © 2021 Elsevier B.V.</t>
  </si>
  <si>
    <t>Biodissolution; Bioerosion; Biogeomorphology; Biokarst; Rocky grassland ecosystem; Velloziaceae; Vellozioid roots</t>
  </si>
  <si>
    <t>Brazil; Velloziaceae; angiosperm; bioerosion; dissolution; geomorphology; grassland; hillslope; karst; landscape evolution; root</t>
  </si>
  <si>
    <t>Field and lab</t>
  </si>
  <si>
    <t>S. America</t>
  </si>
  <si>
    <t>Brasil</t>
  </si>
  <si>
    <t>Minas Gerais State</t>
  </si>
  <si>
    <t>Velloziaceae species</t>
  </si>
  <si>
    <t>Barbacenia tomentosa</t>
  </si>
  <si>
    <t>Scanning Electron Microscopy</t>
  </si>
  <si>
    <t>Quartzite</t>
  </si>
  <si>
    <t>The ledges in bedding planes range from 0.5 to 5 cm length and they are common in the studied quartzite. The genesis of these ledges is likely associated with biotic processes of roots. The roots of B. tomentosa and B. macrantha consisted of fibrous roots with morphological specializations, called vellozioid roots, with a high density of long root hairs just behind the apex which release a large amount of carboxylates as a P-mining strategy. Given the low porosity of the quartzite rock, root adherence and access to water are conditioned by bedding planes and weakness zones where roots spread laterally to access moisture, also at this place weathered material such as loose sand may accumulate in the rock bedding tended to be finer and flattened, forming tunnels inside the rock which varied from less than 1 μm in diameter to layers of more than 5 cm. The root mats growth along the bedding planes and enlarge the space between roots and the rock, whose width varied from 0.5 cm to 15 cm, with a depth from 1 cm to 50 cm on average. The roots remained confined in joints and fractures, exhibiting a strong preference for the space obtained; in this way the roots surrounded the quartzite fragments, increasing the surface contact between the roots and the rock, replacing the bedding planes with different root layers that held onto the clasts and sand grains of the rock. The orientation of bedding is sub-vertical with angles of 30° and 56°. The origin of these beddings is enhanced by the roots that break the rock
into slabs and angular fragments from the zones of weakness. Rock fragments up to 1 m in diameter accumulate in the upper and lower parts of the outcrops along the slope. The smaller rock fragments and sand material then became available for downslope transport by superficial fluxes, as debris cones and sand sheets that occurred at the base of rock outcrops, also filling the joints and fractures. The biochemical weathering resulted in features, such as spherical hollows with 3 to 10 cm in diameter and 3 to 5 cm in depth with iron oxides in their walls. These meso- and micro-scale features are evidence of rock dissolution by plant roots (Mikuláš, 2007). The microscopic pattern of bioweathering is associated with the degree of interlocking between grains and conditioned by the enlargement of the quartzite secondary porosity through the creation of root microcrack systems. The 100 μm thick roots in root mats that surrounded the grains created intermineral and intramineral porosity systems that attacked the interlocking and overgrowth zones of the grains, as well as crossing them by widening the porosity of the rock, facilitating the percolation of water and organic solutes. The grains were corroded with irregular crossing patterns of alteration, which was enhanced by grain interlocking. These alteration patterns resulted in quartzite fragmentation into smaller grains creating microporosities associated with silica dissolution. The SEM observations revealed a variety of microscopic dissolution features on quartzite and grains of quartz. The root-rock interface was characterized by altered low-relief surface morphology in response to dissolution, breakdown and displacement of rock grains and widening
of pores (e. g., Vos et al., 2014). This process resulted in a reduction of the grain sizes in response to the fragmentation. The rock grains near roots and root hairs presented dissolution features
such as etching, pitching, total dissolution, linear and tunneling features with constant width penetrating, and holes with smooth, curved sides, and surfaces that ranged from 3 to 15 μm.</t>
  </si>
  <si>
    <t>Barbacenia macrantha</t>
  </si>
  <si>
    <t>Malik I.; Pawlik Ł.; Ślęzak A.; Wistuba M.</t>
  </si>
  <si>
    <t>Malik, Ireneusz (7102539225); Pawlik, Łukasz (36701819100); Ślęzak, Albert (57200015260); Wistuba, Małgorzata (54586255200)</t>
  </si>
  <si>
    <t>Catena</t>
  </si>
  <si>
    <t>https://www.scopus.com/inward/record.uri?eid=2-s2.0-85055269062&amp;doi=10.1016%2fj.catena.2018.10.018&amp;partnerID=40&amp;md5=bdb01373475d2a81619f8c32d47c8d15</t>
  </si>
  <si>
    <t>Our study of the wood anatomy of roots of Norway spruce (Picea abies (L.) Karst) growing in fractured bedrock reveals widening of bedrock cracks. Analysis, under a transmitted-light microscope of 30 micro-sections of three roots from two trees, shows that the most common anatomical features of roots growing in fractured bedrock are the blocking of radial growth, multi-directional uneven radial growth and fan-shaped deformation of cell rows. Crack widening is indicated by a sequence of features: normal growth followed by blocking of radial growth, then reappearance of radial growth. Changes in crack shape are shown by formation of traumatic resin ducts followed by radial growth eccentricity or multidirectional uneven growth. Eccentricity and radial growth release and an abrupt decrease in cell size imply increasing space for root growth and root exposure. We found inconclusive evidence of crack widening due to pressure from increasing root size (biomechanical weathering). Nevertheless, root anatomy indicates sudden crack widening, with other possible causes including tree-trunk flexing of roots by strong winds, mass-movement or freeze-thaw processes. © 2018</t>
  </si>
  <si>
    <t>Fractured bedrock; Rock disintegration; Spruce; Tree growth</t>
  </si>
  <si>
    <t>Picea; Picea abies; anatomy; bedrock; biomechanics; cell; coniferous tree; crack; deformation; eccentricity; growth rate; resin; root system; weathering; wood</t>
  </si>
  <si>
    <t>Lab</t>
  </si>
  <si>
    <t>Europe</t>
  </si>
  <si>
    <t>Poland</t>
  </si>
  <si>
    <t>Central Sudetes</t>
  </si>
  <si>
    <t xml:space="preserve">Perennial </t>
  </si>
  <si>
    <t>Norway spruce</t>
  </si>
  <si>
    <t>Picea abies (L.) Karst</t>
  </si>
  <si>
    <t>Root shape</t>
  </si>
  <si>
    <t>Microscope</t>
  </si>
  <si>
    <t>Nudilithic Leptosols</t>
  </si>
  <si>
    <t>Roots growing in cracks are asymmetric compared with oval roots growing in loose material. The average ratio of the longest axis of the cross-section to its shortest axis was significantly higher for roots growing in fractured bedrock cracks (2.4) than the ratio of roots growing in loose material (1.59). The roots growing in the cracks also change their shape during growth, as indicated by changes in the shape of subsequent tree rings. When roots growing within cracks are young, they developed more or less regular concentric rings, similar to rings developed in loose material. Later, they start to develop irregular eccentric rings. A sudden increase in the ratio of the longest cross-section axis to the shortest axis was found for most of the roots. Multidirectional, uneven radial growth occurs when root growth is blocked at more than two points on the root perimeter, and wedging rings are often formed, with wider rings produced between the blocked parts of the root perimeter. The most common of the above anatomical features of roots growing in fractured bedrock are blocking of radial growth; eccentricity of radial growth; and traumatic resin ducts. Root sections with radial growth blocking, multidirectional uneven growth, and fan-shaped deformation of cell rows are less common in loose material.</t>
  </si>
  <si>
    <t>Root axis</t>
  </si>
  <si>
    <t>Hyperskeletic Leptosols</t>
  </si>
  <si>
    <t>Radial growth</t>
  </si>
  <si>
    <t>Guo H.-Q.; Chen X.-Q.; Song D.-R.; Mu Q.-Y.; Sadeghi H.; Jiang H.; Lv M.</t>
  </si>
  <si>
    <t>Guo, Han-qing (56121588100); Chen, Xiao-qing (55739112600); Song, Dong-ri (56043133700); Mu, Qing-yi (57193195389); Sadeghi, Hamed (56566192100); Jiang, Hao (54965225900); Lv, Ming (58416480400)</t>
  </si>
  <si>
    <t>Journal of Mountain Science</t>
  </si>
  <si>
    <t>https://www.scopus.com/inward/record.uri?eid=2-s2.0-85163717096&amp;doi=10.1007%2fs11629-022-7694-x&amp;partnerID=40&amp;md5=782ea7750fc705cb31be9ce51259dec9</t>
  </si>
  <si>
    <t>The thickness of shallow landslides is generally less than 2 m, which is of the same order of magnitude as the growth range of vegetation roots. Vegetation roots can improve the stability of shallow soil through mechanical and hydraulic effects. Therefore, the landslide process is closely related to the plant roots growing on the slope surface. Plant roots play a dominant role in the regulation of soil suction through solar radiation induced transpiration. However, little is known about the correlation between cumulative solar radiation and soil suction. Moreover, the specific effects of fine roots on the suction distribution are not clear in most previous studies. In this study, a vegetated soil of a drought-tolerant and water-tolerant shrub, namely Amorpha fruticose, was adopted. The suction and volumetric water content of bare and vegetated soils were monitored under natural conditions for 4 months. The results demonstrate that there is a nearly linear relationship between cumulative solar radiation and suction ranging from zero to 100 kPa. Regarding the modeling of the soil-plant-atmosphere interactions, this relationship could serve a significant role in calculating the root water uptake under given solar radiation conditions. In addition, higher suctions were observed at the lower layer of the vegetated soil than those at the middle layer, which is different from the results of vegetated soil from previous investigations. This is due to the fact that the root area index (RAI) of fine roots at the lower layer is twice that of the middle layer. Importantly, the higher concentration of fine roots at the lower layer of vegetated soil sample resembles the root distribution of shrub near the soil-bedrock interface on shallow bedrock landslides. The fine roots would increase soil suction through transpiration, and hence reduce the permeability and increase shear strength of landslides. Eventually, these new findings serve as a preliminary step on the evaluation of the stability of this common type of landslides. © 2023, Science Press, Institute of Mountain Hazards and Environment, CAS and Springer-Verlag GmbH Germany, part of Springer Nature.</t>
  </si>
  <si>
    <t>Field monitoring; Fine roots; Shallow bedrock landslide; Solar radiation; Suction</t>
  </si>
  <si>
    <t>landslide; permeability; root; shear strength; soil water; solar radiation; suction; transpiration; water content</t>
  </si>
  <si>
    <t>Sulman B.N.; Salmon V.G.; Iversen C.M.; Breen A.L.; Yuan F.; Thornton P.E.</t>
  </si>
  <si>
    <t>Sulman, Benjamin N. (36544482000); Salmon, Verity G. (55788169900); Iversen, Colleen M. (8251200100); Breen, Amy L. (26530722800); Yuan, Fengming (15123474000); Thornton, Peter E. (7101791974)</t>
  </si>
  <si>
    <t>Journal of Advances in Modeling Earth Systems</t>
  </si>
  <si>
    <t>https://www.scopus.com/inward/record.uri?eid=2-s2.0-85105018596&amp;doi=10.1029%2f2020MS002396&amp;partnerID=40&amp;md5=1dacd2440d9132e280c5996c05b6c179</t>
  </si>
  <si>
    <t>Accurate simulations of high-latitude ecosystems are critical for confident Earth system model (ESM) projections of carbon cycle feedbacks to global climate change. Land surface model components of ESMs, including the E3SM Land Model (ELM), simulate vegetation growth and ecosystem responses to changing climate and atmospheric CO2 concentrations by grouping heterogeneous vegetation into like sets of plant functional types (PFTs). Many such models represent high-latitude vegetation using only two PFTs (shrub and grass), thereby missing the diversity of vegetation growth forms and functional traits in the Arctic. Here, we use field observations of biomass and leaf traits across a gradient of plant communities on the Seward Peninsula in northwest Alaska to replace the original ELM configuration for the first time with nine Arctic-specific PFTs. The newly developed PFTs include: (1) nonvascular mosses and lichens, (2) deciduous and evergreen shrubs of various height classes, including an alder PFT, (3) graminoids, and (4) forbs. Improvements relative to the original model configuration included greater belowground biomass allocation, persistent fine roots and rhizomes of nonwoody plants, and better representation of variability in total plant biomass across sites with varying plant communities and depth to bedrock. Simulations through 2100 using the RCP8.5 climate scenario and constant PFT fractional areas showed alder-dominated plant communities gaining more biomass and lichen-dominated communities gaining less biomass compared to default PFTs. Our results highlight how representing the diversity of arctic vegetation and confronting models with measurements from varied plant communities improves the representation of arctic vegetation in terrestrial ecosystem models. © 2020. The Authors.</t>
  </si>
  <si>
    <t>Alaska; Arctic; Seward Peninsula; United States; Bryophyta; Biomass; Climate change; Earth (planet); Ecosystems; Fungi; Surface measurement; Vegetation; Belowground biomass; Earth system model; Ecosystem response; Field observations; Global climate changes; Land surface modeling; Plant functional type; Terrestrial ecosystems; aboveground biomass; belowground biomass; carbon cycle; climate feedback; ecosystem response; field method; functional change; grass; growth response; land surface; lichen; moss; numerical model; observational method; plant; plant community; rhizome; shrub; terrestrial ecosystem; Climate models</t>
  </si>
  <si>
    <t>Zhuang Y.; Xing A.; Sun Q.; Jiang Y.</t>
  </si>
  <si>
    <t>Zhuang, Yu (57209207241); Xing, Aiguo (7004119237); Sun, Qiang (57013897600); Jiang, Yuehua (55978184600)</t>
  </si>
  <si>
    <t>Natural Hazards</t>
  </si>
  <si>
    <t>https://www.scopus.com/inward/record.uri?eid=2-s2.0-85169156489&amp;doi=10.1007%2fs11069-023-06138-z&amp;partnerID=40&amp;md5=e6d51fc543d5453fc079389a6a5981d2</t>
  </si>
  <si>
    <t>Typhoon-induced deep-seated landslides are prone to cause mass casualties to coastal regions once they occur. On 10th August 2019, typhoon “Lekima” triggered the deadliest landslide in recent decades in Southeast coastal China (32 deaths). To investigate the possible failure mechanism of this catastrophic event, we conducted in situ investigations and image analysis to determine the geological characteristics and performed numerical modelling of transient variation in slope stability throughout the typhoon. Generalized modelling analysis was further designed to research the impacts of some landslide settings and forcing factors on this type of geohazard. Our findings show that cracks within the weathered rock played vital roles in the landslide initiation. Cracks-induced strength reduction made the saturated rock provide insufficient resistance to stabilize the slope. Preferential infiltration promotes the saturation of sliding mass within a short-duration typhoon, responsible for the rapid failure. Furthermore, the impact of trees on slope stability depends heavily on landslide settings. Constrained by the limited growth depth of roots, though both beneficial and detrimental mechanisms of trees show minor impacts on the development of a deep-seated sliding surface, trees and geological settings converged to produce the failure mode of the Yongjia landslide. Roots significantly enhanced the shallow soil layer and the soil–rock interface is simulated to be the potential sliding surface in the absence of trees. Results suggest future landslide risk assessments in Southeast coastal China to specify the meteorological and geological conditions, which would greatly improve the aim to predict the spatiotemporal distribution of landslides throughout a typhoon. © 2023, The Author(s), under exclusive licence to Springer Nature B.V.</t>
  </si>
  <si>
    <t>Preferential infiltration; Stability analysis; Strength reduction; Trees-covered slope; Typhoon-induced deep-seated landslide</t>
  </si>
  <si>
    <t>China; failure mechanism; infiltration; landslide; numerical model; slope dynamics; stability analysis; typhoon</t>
  </si>
  <si>
    <t>Cuomo S.; Di Perna A.; Moscariello M.; Martinelli M.</t>
  </si>
  <si>
    <t>Cuomo, Sabatino (23049080900); Di Perna, Angela (57220187333); Moscariello, Mariagiovanna (57003211000); Martinelli, Mario (56765265500)</t>
  </si>
  <si>
    <t>Landslides</t>
  </si>
  <si>
    <t>https://www.scopus.com/inward/record.uri?eid=2-s2.0-85180216584&amp;doi=10.1007%2fs10346-023-02178-5&amp;partnerID=40&amp;md5=61cc2749fba620cd0bc56ac1ddeac941</t>
  </si>
  <si>
    <t>Debris avalanches often originate along steep unsaturated slopes and have catastrophic consequences. However, their forecast and mitigation still pose relevant scientific challenges. This is also due to the variety of mechanisms observed near high sub-vertical bedrock outcrops, such as the impact loading of soil failed upslope the outcrop, the build-up of pore water pressures in the inception zone, and the bed entrainment along the landslide propagation path. At the University of Salerno, an experimental and numerical investigation campaign started some years ago to explore the feasibility of using long-root grass to mitigate or even inhibit the inception of debris avalanches. Previous laboratory results were achieved through two twin 2-m-long columns (one bare, one vegetated), where the change in soil retention curve and soil mechanical response was assessed. As follow-up, an experimental field setup was installed in 2020 first, and in an improved configuration in 2021. Here, three different species of long-root grass were grown. In situ soil suction and water content measurements were periodically collected in the vegetated and in the original soils. In both cases, soil specimens were also collected, and laboratory geotechnical tests were performed to individuate the changes in both the water retention and strength response. Increased values of soil suction and shear strength were outlined, despite some differences, for all the grown species compared to the original soil. Using these novel experimental data, advanced large-deformation stress–strain hydro-mechanically coupled analyses were recently performed through a material point method (MPM) approach. The original slope conditions were compared to various slope configurations engineered via long-root grass. The benefits and the open issues related to this novel green technology for landslide mitigation are discussed. Some insights are outlined for the possible reduction of the soil volumes mobilized inside the inception zone of debris avalanches. © The Author(s) 2023.</t>
  </si>
  <si>
    <t>Entrainment; Failure; Impact; Landslide; Modelling</t>
  </si>
  <si>
    <t>Campania [Italy]; Italy; Salerno; Debris; Failure (mechanical); Shear strength; Soils; Debris avalanches; Entrainment; Impact; Impact loadings; Material point methods; Method analysis; Modeling; Original soils; Soil suction; Unsaturated slopes; debris avalanche; entrainment; experimental study; failure mechanism; grass; loading; numerical model; shear strength; soil property; Landslides</t>
  </si>
  <si>
    <t>Addo-Danso S.D.; Prescott C.E.; Adu-Bredu S.; Duah-Gyamfi A.; Moore S.; Guy R.D.; Forrester D.I.; Owusu-Afriyie K.; Marshall P.L.; Malhi Y.</t>
  </si>
  <si>
    <t>Addo-Danso, Shalom D. (35091049400); Prescott, Cindy E. (7102763450); Adu-Bredu, Stephen (6603089235); Duah-Gyamfi, Akwasi (55971202100); Moore, Sam (55451320400); Guy, Robert D. (35279800200); Forrester, David I. (56219092600); Owusu-Afriyie, Kennedy (6508261094); Marshall, Peter L. (7201574473); Malhi, Yadvinder (7004035832)</t>
  </si>
  <si>
    <t>Biotropica</t>
  </si>
  <si>
    <t>https://www.scopus.com/inward/record.uri?eid=2-s2.0-85050008521&amp;doi=10.1111%2fbtp.12556&amp;partnerID=40&amp;md5=aa39571db1e44cf75823011a024aef9a</t>
  </si>
  <si>
    <t>Understanding the changes in root exploitation strategies during post-logging recovery is important for predicting forest productivity and carbon dynamics in tropical forests. We sampled fine (diameter &lt; 2 mm) roots using the soil core method to quantify fine-root biomass and architectural and morphological traits to determine root exploitation strategies in an old growth forest and in a 54-yr-old logged-over forest influenced by similar parent material and climate. Seven root traits were considered: four associated with resource exploitation potential or an ‘extensive’ strategy (fine-root biomass, length, surface area, and volume), and three traits which reflect exploitation efficiency or an ‘intensive’ strategy (specific root area, specific root length, and root tissue density). We found that total fine-root biomass, length, surface area, volume, and fine-root tissue density were higher in the logged-over forest, whereas the old growth forest had higher total specific root length and specific root surface area than the logged-over forest. The results suggest different root exploitation strategies between the forests. Plants in the old growth forest invest root biomass more efficiently to maximize soil volume explored, whereas plants in the logged-over forest increase the spatial distribution of roots resulting in the expansion of the rhizosphere. © 2018 The Association for Tropical Biology and Conservation</t>
  </si>
  <si>
    <t>Ghana; efficiency measurement; exploitation; fine root; forestry production; morphology; old-growth forest; phytomass; recovery plan; rhizosphere; root architecture; spatial distribution; tropical forest</t>
  </si>
  <si>
    <t>Pawlik L.; Gruba P.; Gałązka A.; Marzec-Grządziel A.; Kupka D.; Szopa K.; Buma B.; Šamonil P.</t>
  </si>
  <si>
    <t>Pawlik, Lukasz (36701819100); Gruba, Piotr (24467872400); Gałązka, Anna (55226306800); Marzec-Grządziel, Anna (57219000506); Kupka, Dawid (57223087365); Szopa, Krzysztof (55119310800); Buma, Brian (43661020400); Šamonil, Pavel (24081401700)</t>
  </si>
  <si>
    <t>Weathering and soil production under trees growing on sandstones – The role of tree roots in soil formation</t>
  </si>
  <si>
    <t>Science of the Total Environment</t>
  </si>
  <si>
    <t>https://www.scopus.com/inward/record.uri?eid=2-s2.0-85168730296&amp;doi=10.1016%2fj.scitotenv.2023.166002&amp;partnerID=40&amp;md5=b13337e027a154aaa473309e03197686</t>
  </si>
  <si>
    <t>Rock weathering drives both landform formation and soil production/evolution. The less studied biological component of weathering and soil production caused by tree root systems is the main focus of the present study. Weathering by trees, which likely has been important in soil formation since the first trees emerged in the middle and late Devonian, is accomplished through both physical and biological means, like acids excreted by plants and exudates from associated bacterial communities. However, these processes are relatively poorly known. We assessed the impact of tree roots and associated microbiota on the potential level of biological weathering. Three research plots were selected in two sandstone regions in Poland. Two plots were in the Stołowe Mountains (Złotno, Batorów), a tableland built of Cretaceous sandstones. The third plot (Żegiestów) was in the Sącz Beskidy Mountains, the Carpathians. Soil samples were taken from tree root zones of Norway spruces from predefined sampling positions. Soils from non-tree control positions were also sampled. Soil samples were a subject of laboratory analyses which included the content of Fe and Al (amorphous and labile forms), carbon (C), nitrogen (N), and soil pH. The microbial functional diversity of soil microorganisms was determined using the Biolog (EcoPlate) system. Rock fragments were collected for mineralogical and a subject of optical microscopy and cathodoluminescence analyses in order to examine their mineralogical composition. Significant differences (pHolm-corrected &lt; 0.05) between sample locations were found mostly for the Żegiestów plot: Soils at control positions differed from the crack and bulk soil sample positions in terms of C, N, C/N, and pH. Tree roots were able to develop a great variety of sizes and forms by following the existing net of bedrock discontinuities and hillslope microrelief. They developed along the most accessible surfaces, and caused rockcliff retreat and scree slope formation. These two features can be considered as initial stages of soil production. Trees add to the complexity of the soil system and allow formation of rhizospheric soils, and horizons rich in organic matter which are zones of a high microbial activity. However, as our study shows, rock cracks with roots cannot be considered as zones of microbial weathering. In addition, C content and microbial activity decreases with depth but can stay on a high level along living and dead roots. When entering rock fractures, they change the intensity of biomechanical weathering and soil properties. The highest biological activity of microorganisms was found in the control samples. Overall, tree roots do change the pattern of soil formation and explain the existing pattern of soil chemical properties, microbial activity, and potentially biological weathering intensity, and the intensity of those processes in correlation with root presence varies in space. © 2023 Elsevier B.V.</t>
  </si>
  <si>
    <t>Bioweathering; Carpathians; Microbial biodiversity; Soil evolution; Sudety; Tree roots</t>
  </si>
  <si>
    <t>Bacteria; Soil; Soil Microbiology; Trees; Weather; Beskydy Mountains; Carpathians; Dolnoslaskie; Norway; Stolowe Mountains; Sudetes; Bacteria; Biodiversity; Landforms; Plants (botany); Soil surveys; Soils; Weathering; aluminum; carbon; iron; nitrogen; organic matter; Bioweathering; Carpathians; Microbial activities; Microbial biodiversity; Soil evolutions; Soil formations; Soil production; Soil sample; Sudety; Tree root; aluminum; biodiversity; biological weathering; carbon; Devonian; iron; landform evolution; microbial activity; nitrogen; pH; sandstone; soil microorganism; soil survey; Article; bedrock; controlled study; microbial activity; microbial diversity; mineralogy; nonhuman; Norway spruce; pedogenesis (soil); plant root; Poland; rock; soil acidity; soil analysis; soil depth; soil microflora; soil property; weathering; bacterium; chemistry; microbiology; soil; tree; weather; Sandstone</t>
  </si>
  <si>
    <t>Field</t>
  </si>
  <si>
    <t>Angeles G.; Álvarez-Jiménez M.; Anthelme F.; Barois I.; Chaparro Carrillo J.L.; Cruz-Maldonado N.; Decaens T.; de los Santos-Bailón M.; Fourtier S.; García-Gutiérrez E.; García-Segura D.; Gómez-Aguilar R.; Gómez-Anaya A.; Hernández E.; Hernández-Cáceres D.; Jiménez L.; Marín-Castro B.E.; Merino-Martín L.; Morales-Martínez M.A.; Monfil-León E.U.; Palestina R.A.; Pimentel-Reyes C.; Reyes R.Q.; Reverchon F.; Rey H.; Roumet C.; Siebe-Grabach C.D.; Sieron K.; Vázques Reyes V.; Weemstra M.; Stokes A.</t>
  </si>
  <si>
    <t>Angeles, Guillermo (6603560775); Álvarez-Jiménez, Marycruz (57209684624); Anthelme, Fabien (55893599000); Barois, Isabelle (7801456125); Chaparro Carrillo, José Luis (58299756900); Cruz-Maldonado, Nereyda (57222046119); Decaens, Thibaud (6701776742); de los Santos-Bailón, Martín (58299556700); Fourtier, Stéphane (57195979359); García-Gutiérrez, Emmanuel (57219240716); García-Segura, David (57194636395); Gómez-Aguilar, Rodrigo (58299463500); Gómez-Anaya, Antonio (57194632264); Hernández, Eduardo (56377172600); Hernández-Cáceres, Daniel (57222049204); Jiménez, Leonor (8671601400); Marín-Castro, Beatriz E. (36999997200); Merino-Martín, Luis (25959635700); Morales-Martínez, Marco A. (57225140954); Monfil-León, Edwin U. (58299954200); Palestina, René A. (6505730790); Pimentel-Reyes, Carlos (57222048723); Reyes, Ricardo Quiroz (58300141400); Reverchon, Frédérique (35729395300); Rey, Hervé (23493731300); Roumet, Catherine (6602095926); Siebe-Grabach, Christina D. (57222053294); Sieron, Katrin (24336463400); Vázques Reyes, Víctor (58300141500); Weemstra, Monique (55326803300); Stokes, Alexia (7102955581)</t>
  </si>
  <si>
    <t>CABI Agriculture and Bioscience</t>
  </si>
  <si>
    <t>https://www.scopus.com/inward/record.uri?eid=2-s2.0-85160907427&amp;doi=10.1186%2fs43170-023-00146-6&amp;partnerID=40&amp;md5=aabb90d13dcc18179c4a86a7fac6ab76</t>
  </si>
  <si>
    <t>Elevational gradients are characterized by major shifts in environmental conditions, reflected through changes in climatic and soil variables. These shifts strongly impact the composition, community structure and specific functional traits of vegetation. Vegetation, in turn, influences soil properties through litter input, root growth and the release of root exudates, thereby influencing soil microbial and faunal communities. Here, we report and briefly describe data of soil and underlying bedrock physical and chemical properties, climatic variables, plant community composition and species abundance, soil microbial diversity and macro and mesofaunal abundance and diversity. Data are provided for 6 elevations (3400–4600 m) ranging from pine forest to alpine prairie. We focused on soil biophysical properties beneath several keystone or community-structuring plant species with different growth forms: (1) tree (Pinus hartwegii Lindl.); shrub (Oxylobus arbutifolius (Kunth) A. Gray and Chionolaena lavandulifolia (Kunth ex Kunth) Benth. &amp; Hook.f. ex B.D.Jacks.); and (3) herb (Lupinus montanus Kunth and Senecio roseus Sch.Bip.). These data are useful for understanding how shifts in abiotic conditions and vegetation communities along an elevational gradient affect soil ecosystem services such as water infiltration, soil aggregation and carbon (C) storage, and modify soil biodiversity. The collected data also provide useful information to understand how alpine vegetation, soil macro- and meso-fauna, and soil bacterial communities may shift under a climate change scenario. © 2023, The Author(s).</t>
  </si>
  <si>
    <t>Bulk soil and rhizosphere microbial communities; Carbon storage; Elevational gradient; High mountain ecosystem; Soil biodiversity; Soil hydrophysical properties; Soil macro and meso-fauna; Soil structure and soil moisture monitoring</t>
  </si>
  <si>
    <t>Turkington A.; Shouse M.</t>
  </si>
  <si>
    <t>Turkington, Alice (6602619107); Shouse, Michael (57197070358)</t>
  </si>
  <si>
    <t>The impact of large Trees on bedrock denudation on forested hillslopes in the southern United States</t>
  </si>
  <si>
    <t>Chikei/Transactions, Japanese Geomorphological Union</t>
  </si>
  <si>
    <t>https://www.scopus.com/inward/record.uri?eid=2-s2.0-85072348072&amp;partnerID=40&amp;md5=3e4e8aa17bf9f7306bdb3ef58e5dd7ae</t>
  </si>
  <si>
    <t>Trees can have bioprotective effects, such as binding soil on rocky surfaces. Trees are shown to have a predominantly bioerosive effect on exposed bedrock surfaces, however, through the development and growth of root grooves on siliceous sandstone; further, trees have opened joints and bedding planes, facilitating infill by root hairs and micro-organisms. Uprooted trees bring fresh, unweathered bedrock to the surface, attesting to the biomechanical weathering of subsoil bedrock, and extension of the root wad into bedrock. An extensive study of soil depths beneath, and adjacent to, dead trees demonstrates that trees significantly deepen soil in this environment; topographic variables are not closely related to soil thickness on the hillslopes. Since the publication of Yatsu's (1988) The Nature of Weathering, biomechanical and biochemical weathering processes have been investigated at a range of scales. This paper examines the impact of large trees on bedrock denudation on forested hillslopes in the southern United States, based on both fieldwork and a review of recently published studies. © 2019 Chikei Dojo Saigai Kenkyo Bumon. All rights reserved.</t>
  </si>
  <si>
    <t>Bedrock weathering; Biomechanical weathering; Root grooves; Soil thickness; Tree-rock interactions</t>
  </si>
  <si>
    <t>United States; bedrock; biochemistry; denudation; erosion rate; fieldwork; forest soil; hillslope; soil depth; topographic effect; weathering rate</t>
  </si>
  <si>
    <t>Wu Z.; Behzad H.M.; He Q.; Wu C.; Bai Y.; Jiang Y.</t>
  </si>
  <si>
    <t>Wu, Ze (57211863788); Behzad, Hamid M. (57220181615); He, Qiufang (35302484600); Wu, Chao (57211695034); Bai, Ying (57209143794); Jiang, Yongjun (55733642200)</t>
  </si>
  <si>
    <t>Journal of Hydrology</t>
  </si>
  <si>
    <t>https://www.scopus.com/inward/record.uri?eid=2-s2.0-85103096299&amp;doi=10.1016%2fj.jhydrol.2021.126199&amp;partnerID=40&amp;md5=36a077bb46b7a419d9147d562d44d8e2</t>
  </si>
  <si>
    <t>Transpiration dynamics of karst ecosystems are not conditioned only by the shallow-soil water status, mainly because of the presence of deep-water source pools formed within the underlying bedrock if trees can develop their deep roots to the pools. However, the strength of these relationships and how as well as why they can vary from an area to another and from season to season are poorly understood, due primarily to high heterogeneity of karst ecosystems. Therefore, the present study was conducted during 2018–2019 rainy and dry seasons in a subtropical (limestone) karst area on southwest China to explore the functional responses to reduced water availability of evergreen Ligustrum lucidum (Chinese glossy privet) growing on the shallow soils. Seasonal variations in the transpiration, water-use patterns, and water sources were investigated for Ligustrum lucidum through high-resolution monitoring of the micrometeorology, sap flow, and soil moisture data, in combination with the carbon stable isotope composition of the tree leaves, as well as oxygen and hydrogen stable isotope composition of the tree stem, soil, and deep water. Our findings showed that high transpiration rates of Ligustrum lucidum were mainly associated with the soil moisture during rainy seasons (87% in total) but the low rates were associated primarily with the deep-water sources during dry seasons (13% in total). During the rainy season, when plenty of water was available to the plant, Ligustrum lucidum tended to obtain water inexpensively through the soil layers (on average, 59%) and consumed it profligately through reduction of its water use efficiency (WUEi) (mean WUEi rainy-season = 82.6 μmol/mol). In contrast, during the dry season, when limited water was available to the plant resulting from the significant reduction in rainfall, Ligustrum lucidum had to obtain the water expensively (albeit at a small amount) through deep-water source pools (on average, 62%), and consumed it conservatively through increasing its WUEi (mean WUEi rainy-season = 108.6 μmol/mol). Our findings can provide the insights into temporal transpiration dynamics as well as the strategies and mechanisms adopted by the plants to counteract the seasonal drought stress associated with the shallow soils in karst ecosystems. © 2021 Elsevier B.V.</t>
  </si>
  <si>
    <t>Deep water; Limestone karst area; Sap flow; Seasonal transpiration; Stable isotopes; WUE&lt;sub&gt;i&lt;/sub&gt;</t>
  </si>
  <si>
    <t>China; Ligustrum lucidum; Drought; Ecosystems; Forestry; Isotopes; Lakes; Landforms; Lime; Plants (botany); Soil moisture; Transpiration; Trees (mathematics); Deepwater; Dry seasons; Limestone karst area; Rainy seasons; Sap flow; Seasonal transpiration; Shallow soils; Stable isotopes; Water source; WUEi; carbon isotope; drought stress; evergreen tree; functional response; isotopic composition; karst; limestone; seasonal variation; soil water; stable isotope; transpiration; water availability; water use; Limestone</t>
  </si>
  <si>
    <t>Romero-Díaz A.; Ruíz-Sinoga J.D.; Belmonte-Serrato F.</t>
  </si>
  <si>
    <t>Romero-Díaz, Asunción (6506670453); Ruíz-Sinoga, José Damian (16319588700); Belmonte-Serrato, Francisco (6504818473)</t>
  </si>
  <si>
    <t>https://www.scopus.com/inward/record.uri?eid=2-s2.0-85078168166&amp;doi=10.1016%2fj.geomorph.2020.107047&amp;partnerID=40&amp;md5=62c53267f2e98e027723c65dae43fb66</t>
  </si>
  <si>
    <t>Badlands are present throughout the world, but not everywhere do they have the same morphology. The main objective of this study is to try to understand why these different morphologies occur by analysing the physical-chemical and mineralogical characteristics of the parental material in which badlands have developed. The study was carried out in three areas of the Region of Murcia (south-east Spain): Abanilla, Mula and Gebas. Several analyses were carried out: (i) field analysis (orientation, slope, length and shape of the slope, presence and characteristics of the rills, vegetation, vegetation pedestals, exposed roots, stoniness, physical and biological crusts, saline efflorescence, cracks, popcorn, piping processes, sedimentation areas and mass movements); (ii) physical-chemical analysis of the soils (colour, texture, aggregate stability, bulk density, organic matter, pH, electrical conductivity, cations and cation exchange capacity, total or equivalent calcium carbonate, sodium absorption ratio and exchangeable sodium percentage); and (iii) mineralogical analysis. The results of the analyses reveal how the rounded shapes in the badlands that appear in Abanilla have significant differences with respect to the angled shapes of Mula and Gebas, which could explain the different morphologies. In general, Abanilla has very small amount of sand, higher bulk density, small amount of organic matter, lower cation exchange capacity, and very high salinity, as shown in the values of electrical conductivity, sodio, SAR and ESP. On the other hand, similarities were found between the badlands of the Region of Murcia with the calanchi (angled shapes) and biancane (rounded shapes) of Italy. © 2020</t>
  </si>
  <si>
    <t>Murcia [Spain]; Spain; badlands; geomorphology; mineralogy; parent material; physicochemical property</t>
  </si>
  <si>
    <t>Cheng Y.; Ogden F.L.; Zhu J.; Bretfeld M.</t>
  </si>
  <si>
    <t>Cheng, Yanyan (57194705425); Ogden, Fred L. (7003950307); Zhu, Jianting (8885347000); Bretfeld, Mario (55185217100)</t>
  </si>
  <si>
    <t>Water Resources Research</t>
  </si>
  <si>
    <t>https://www.scopus.com/inward/record.uri?eid=2-s2.0-85052447871&amp;doi=10.1029%2f2017WR021875&amp;partnerID=40&amp;md5=536f63cdfb0fd84b42986bd4c9fa1530</t>
  </si>
  <si>
    <t>Forested catchments in Central Panama can produce more base flow during the dry season compared to pasture catchments—the so-called “forest sponge effect.” During rainfall events, peak storm runoff rates and storm runoff coefficients can be lower for forested catchments than pasture catchments, even when they have similar topographic characteristics, underlying geology, and soil texture. The internal mechanism of these differences in hydrological response due to land use is yet to be fully understood. A distributed model explicitly simulating preferential flow paths (PFPs), which is referred to as “PFPMod,” is used to explain the hydrological response caused by land use using data from three catchments with distinct land covers in Central Panama. Input parameters of forest and pasture land covers were identified using field observations and literature values. Multiple satisfactory objective criteria demonstrate that the two end-member land cover parameter sets are adequate to explain the observed difference in dry-season base flow and storm runoff coefficients. Field measurements of matrix infiltrability using soil cores and plot-scale infiltration capacity enabled estimating the number of vertical macropores that fully penetrate the root zone. Model simulation results demonstrate that fast drainage through lateral PFPs in the early wet season and high flow in vertical PFPs to recharge deep groundwater in the late wet season contribute to the observed differences in peak storm runoff and the “forest sponge effect” during the dry season. This study provided insights to the mechanism by which reforestation may help to restore ecosystem services and water security in tropical settings. ©2018. American Geophysical Union. All Rights Reserved.</t>
  </si>
  <si>
    <t>ecosystem services; forest sponge effect; hydrological modeling; land use and land cover; Panama</t>
  </si>
  <si>
    <t>Panama [Central America]; Aerodynamics; Catchments; Drought; Ecosystems; Groundwater; Groundwater flow; Land use; Reforestation; Soils; Storms; Tropics; Ecosystem services; forest sponge effect; Hydrological modeling; Land use and land cover; Panama; baseflow; ecosystem service; hydrological modeling; hydrological response; land cover; land use change; preferential flow; rhizosphere; runoff; stormwater; Runoff</t>
  </si>
  <si>
    <t>Ding Y.; Nie Y.; Chen H.; Wang K.; Querejeta J.I.</t>
  </si>
  <si>
    <t>Ding, Yali (56177264200); Nie, Yunpeng (36562260200); Chen, Hongsong (55743064800); Wang, Kelin (12240170600); Querejeta, José I. (6603208619)</t>
  </si>
  <si>
    <t>https://www.scopus.com/inward/record.uri?eid=2-s2.0-85096669368&amp;doi=10.1111%2fnph.16971&amp;partnerID=40&amp;md5=8957a93d9d018ea40f4369153b25c2c0</t>
  </si>
  <si>
    <t>Root access to bedrock water storage or groundwater is an important trait allowing plant survival in seasonally dry environments. However, the degree of coordination between water uptake depth, leaf-level water-use efficiency (WUEi) and water potential in drought-prone plant communities is not well understood. We conducted a 135-d rainfall exclusion experiment in a subtropical karst ecosystem with thin skeletal soils to evaluate the responses of 11 co-occurring woody species of contrasting life forms and leaf habits to a severe drought during the wet growing season. Marked differences in xylem water isotopic composition during drought revealed distinct ecohydrological niche separation among species. The contrasting behaviour of leaf water potential in coexisting species during drought was largely explained by differences in root access to deeper, temporally stable water sources. Smaller-diameter species with shallower water uptake, more negative water potentials and lower WUEi showed extensive drought-induced canopy defoliation and/or mortality. By contrast, larger-diameter species with deeper water uptake, higher leaf-level WUEi and more isohydric behaviour survived drought with only moderate canopy defoliation. Severe water limitation imposes strong environmental filtering and/or selective pressures resulting in tight coordination between tree diameter, water uptake depth, iso/anisohydric behaviour, WUEi and drought vulnerability in karst plant communities. © 2020 The Authors New Phytologist © 2020 New Phytologist Foundation</t>
  </si>
  <si>
    <t>drought; iso/anisohydricity continuum; Karst ecosystems; plant functional trait coordination; plant water-use strategies; stable isotopes; water uptake depth</t>
  </si>
  <si>
    <t>Droughts; Ecosystem; Plant Leaves; Trees; Water; water; defoliation; drought; exclusion experiment; isotopic composition; plant community; survival; vulnerability; water storage; water uptake; water use efficiency; xylem; drought; ecosystem; plant leaf; tree</t>
  </si>
  <si>
    <t>Shouse M.; Phillips J.</t>
  </si>
  <si>
    <t>Shouse, Michael (57197070358); Phillips, Jonathan (35598725900)</t>
  </si>
  <si>
    <t>https://www.scopus.com/inward/record.uri?eid=2-s2.0-84975862706&amp;doi=10.1016%2fj.geomorph.2016.06.031&amp;partnerID=40&amp;md5=36b7c2386562f398962413d5a589a0c8</t>
  </si>
  <si>
    <t>In some cases biomechanical effects of individual trees may locally deepen or thicken regolith, especially in relatively shallow soils. This biogeomorphic ecosystem engineering phenomenon is at least partly contingent on the geological setting. The purpose of this research was to gain further insight into the biogeomorphic phenomenon, and to assess the relative importance of biomechanical and geological effects. Earlier studies in the Ouachita Mountains of Arkansas showed that individual trees locally thicken the regolith via mechanisms associated with root penetration of bedrock. However, that work was conducted mainly in areas of strongly dipping and contorted rock, where joints and bedding planes susceptible to root penetration were thought to be common and accessible. This project extended the research to the Cumberland Plateau region of Kentucky, where flat, level-bedded sedimentary rocks are dominant. Soil depth beneath trees was compared to that of non-tree sites by measuring depth to bedrock beneath rotted tree stumps and at adjacent sites with 1.0 m. While soil thickness beneath stumps was greater in the Ouachita Mountains compared to the Kentucky sites, in both regions soils beneath stumps are significantly deeper than adjacent soils. Further, there were no statistically significant differences in the difference between stump and adjacent sites between the two regions. This suggests the local deepening effects of trees occur in flat-bedded as well as steeply dipping lithologies. © 2016</t>
  </si>
  <si>
    <t>Biogeomorphology; Biomechanical weathering by trees; Soil depth variability; Soil thickness; Tree rooting</t>
  </si>
  <si>
    <t>Appalachian Plateau; Arkansas; Cumberland Plateau; Kentucky; Ouachita Mountains; United States; bedrock; biomechanics; geomorphological response; lithology; regolith; rooting; soil depth; tree; weathering</t>
  </si>
  <si>
    <t>Jerin T.; Phillips J.</t>
  </si>
  <si>
    <t>Jerin, Tasnuba (57192957334); Phillips, Jonathan (35598725900)</t>
  </si>
  <si>
    <t>Earth Surface Processes and Landforms</t>
  </si>
  <si>
    <t>https://www.scopus.com/inward/record.uri?eid=2-s2.0-85082178514&amp;doi=10.1002%2fesp.4853&amp;partnerID=40&amp;md5=f185764c9cfce893be23c545a705a3b8</t>
  </si>
  <si>
    <t>Biogeomorphic keystone species profoundly impact landscapes, such that their introduction or removal would cause fundamental changes in geomorphic systems. This paper explores the concept of biogeomorphic keystone species by examining the general vs. species-specific biogeomorphic impacts (BGIs) of trees on a limestone bedrock-controlled stream, Shawnee Run, in central Kentucky. Field investigation identified three strong BGIs: (i) biogeomorphic pool formation via bioweathering; (ii) root bank-associated bioprotection; and (iii) avulsion-originated island development linked to bioprotection. This research evaluates these impacts in the context of keystone or other biogeomorphic roles. A field survey was conducted on nine stream reaches, each consisting of 10–12 hydraulic units of riffle, pool, and run. Results suggest that American sycamore (Platanus occidentalis) plays a keystone role by promoting the development of ~42% of pools in the study area. While geomorphic pools are formed by fluvial process–form linkages, these biogeomorphic pools are developed by sycamore root-induced channel bed bioweathering. Only American sycamore and chinquapin oak (Quercus muehlenbergii) exhibited root-bank development amongst 15 different species identified – and thus play a vital role in bank bioprotection. Lastly, trees can promote avulsion-originated island formation by creating erosion-resistant bioprotective patches. Mature trees (in terms of size), particularly large American sycamore and chinquapin oak, dominate Shawnee Run islands with a mean diameter at breast height (DBH) &gt; 40 cm. However, other trees can provide comparable bioprotection, particularly at mature stages. Because its absence would result in fundamentally different stream morphology, sycamore can be considered a biogeomorphic keystone species in Shawnee Run. © 2020 John Wiley &amp; Sons, Ltd. © 2020 John Wiley &amp; Sons, Ltd.</t>
  </si>
  <si>
    <t>bedrock streams; biogeomorphic impacts; biogeomorphic keystone species; biogeomorphic pool; species-specific</t>
  </si>
  <si>
    <t>Kentucky; United States; Chrysolepis; Platanus occidentalis; Quercus muehlenbergii; Forestry; Lakes; Lime; bedrock streams; biogeomorphic impacts; biogeomorphic pool; Keystone species; Species specifics; bedrock; field survey; fluvial geomorphology; keystone species; limestone; pool; riffle; stream; weathering; Arches</t>
  </si>
  <si>
    <t>Greinwald K.; Gebauer T.; Treuter L.; Kolodziej V.; Musso A.; Maier F.; Lustenberger F.; Scherer-Lorenzen M.</t>
  </si>
  <si>
    <t>Greinwald, Konrad (57209853447); Gebauer, Tobias (25724293100); Treuter, Ludwig (57254614900); Kolodziej, Victoria (57504395300); Musso, Alessandra (57195225862); Maier, Fabian (57212374856); Lustenberger, Florian (57212388877); Scherer-Lorenzen, Michael (6603069159)</t>
  </si>
  <si>
    <t>Plant and Soil</t>
  </si>
  <si>
    <t>https://www.scopus.com/inward/record.uri?eid=2-s2.0-85114670186&amp;doi=10.1007%2fs11104-021-05111-8&amp;partnerID=40&amp;md5=b03f5597b2f3dd7f926850a2d1362664</t>
  </si>
  <si>
    <t>Aims: The stability of hillslopes is an essential ecosystem service, especially in alpine regions with soils prone to erosion. One key variable controlling hillslope stability is soil aggregate stability. We aimed at identifying dominant controls of vegetation parameters on aggregate stability and analysed their importance for soil aggregate stability during landscape development. Methods: We quantified the aggregate stability coefficient (ASC) and measured plant cover, diversity, root mass and root length, density (RMD, RLD) along two chronosequences with contrasting bedrocks (siliceous, calcareous) in the Swiss Alps. Results: We found that ASC developed slower along the calcareous chronosequence. Furthermore, we observed a significant positive effect of vegetation cover and diversity on ASC that was mediated via root density. These relationships developed in a time-depended manner: At young terrain ages, vegetation parameters had a strong effect on aggregate stability compared to older stages. Moreover, RLD was the most powerful predictor of ASC on young terrain, whereas on older moraines RMD became more important. Conclusions: We highlight that root density plays a major role in governing ASC for soils differing in moraine ages. The changingimportances of RLD and RMD for ASC development suggest different mechanistic linkages between vegetation and hillsopestability during landscape development. © 2021, The Author(s).</t>
  </si>
  <si>
    <t>Alps; aggregate stability; chronosequence; hillslope; landscape ecology; moraine; root system; soil aggregate; soil stabilization; vegetation cover</t>
  </si>
  <si>
    <t>Lucas M.; Schlüter S.; Vogel H.-J.; Vetterlein D.</t>
  </si>
  <si>
    <t>Lucas, Maik (57204154651); Schlüter, Steffen (36543072400); Vogel, Hans-Jörg (7402026873); Vetterlein, Doris (55970133400)</t>
  </si>
  <si>
    <t>Soil structure formation along an agricultural chronosequence</t>
  </si>
  <si>
    <t>Geoderma</t>
  </si>
  <si>
    <t>10.1016/j.geoderma.2019.04.041</t>
  </si>
  <si>
    <t>https://www.scopus.com/inward/record.uri?eid=2-s2.0-85065783076&amp;doi=10.1016%2fj.geoderma.2019.04.041&amp;partnerID=40&amp;md5=9859739ba83421b46f17165c1860793b</t>
  </si>
  <si>
    <t>During soil formation, the interaction of different biota (plants, soil fauna, microbes) with weathered mineral material shapes unique structures depending on the parental material and the site specific climatic conditions. While many of these interactions are known, the relative importance of the different biota is difficult to unravel and therefore difficult to quantify. Biological soil structure formation is often superimposed by soil management and swell-shrink dynamics, making it even more difficult to derive mechanistic understanding. We here explore soil structure formation within a “space-for-time” chronosequence in the Rhenish lignite mining area. Loess material from a depth of 4–10 m has been used for reclamation in a standardized procedure for 24 years. Changes in soil pore system are characterized by properties such as connectivity (Euler number) and pore size distribution using undisturbed soil columns with a diameter of 10 cm. They were taken from two different depths (0–20 cm and 40–60 cm) at different sites ranging in age from 0 to 24 years. X-ray CT is used for scanning the original columns as well as undisturbed subsamples of 3 and 0.7 cm diameter. This hierarchical sampling scheme was developed to overcome the trade-off between sample size and resolution. For the first time also information on the development of biopores could be measured by separating them from other structural pores based on their unique shape. The data were complemented by destructive sampling and determination of root length with WinRHIZO to give an estimate of how many biopores are filled with roots. Furthermore HYPROP measurements of water retention curves were conducted and showed a general agreement with the image-derived pore size distribution merged across three scales. An increase in biopore density throughout year zero to year 12, in particular in 40–60 cm soil depth, was observed. The biopore length densities of approximately 17 cm/cm3 obtained in year 12 was similar to the one measured in year 24, suggesting that equilibrium was reached. Only about 10% of these biopores were filled with roots. In the topsoil (0–20 cm) the equilibrium value in biopore density is already reached after six years due to a higher root length density. Ploughing lead to higher mean pore size and to lower connectivity compared to the well-connected, very stable pore network in 40–60 cm depth. This study shows how fast plant roots create a stable and connected biopore system and how this is disrupted by soil tillage, which produces completely contrasting pore characteristics. © 2019 Elsevier B.V.</t>
  </si>
  <si>
    <t>Biopores; Structure formation; Tilled soil; X-ray CT</t>
  </si>
  <si>
    <t>Agronomy; Animals; Computerized tomography; Economic and social effects; Pore size; Sampling; Size distribution; X rays; Biopores; Destructive sampling; Hierarchical sampling; Standardized procedure; Structure formations; Tilled soils; Water retention curve; X-ray CT; agricultural soil; chronosequence; climate conditions; loess; parent material; size distribution; soil column; soil management; soil structure; tillage; X-ray; Soils</t>
  </si>
  <si>
    <t>Harmon R.; Barnard H.R.; Singha K.</t>
  </si>
  <si>
    <t>Harmon, Ryan (57203840243); Barnard, Holly R. (35855361500); Singha, Kamini (8912661300)</t>
  </si>
  <si>
    <t>https://www.scopus.com/inward/record.uri?eid=2-s2.0-85085516346&amp;doi=10.1029%2f2019WR025967&amp;partnerID=40&amp;md5=62e76c34acf2e033d641029bbc7ec0a9</t>
  </si>
  <si>
    <t>The subsurface processes that mediate the connection between evapotranspiration and groundwater within forested hillslopes are poorly defined. Here, we investigate the origin of diel signals in unsaturated soil water, groundwater, and stream stage on three forested hillslopes in the H.J. Andrews Experimental Forest in western Oregon, USA, during the summer of 2017, and assess how the diurnal signal in evapotranspiration (ET) is transferred through the hillslope and into these stores. There was no evidence of diel fluctuations in upslope groundwater wells, suggesting that tree water uptake in upslope areas does not directly contribute to the diel signal observed in near-stream groundwater and streamflow. The water table in upslope areas resided within largely consolidated bedrock, which was overlain by highly fractured unsaturated bedrock. These subsurface characteristics inhibited formation of diel signals in groundwater and impeded the transfer of diel signals in soil moisture to groundwater because (1) the bedrock where the water table resides limited root penetration and (2) the low unsaturated hydraulic conductivity of the highly fractured rock weakened the hydraulic connection between groundwater and soil/rock moisture. Transpiration-driven diel fluctuations in groundwater were limited to near-stream areas but were not ubiquitous in space and time. The depth to the groundwater table and the geologic structure at that depth likely dictated rooting depth and thus controlled where and when the transpiration-driven diel fluctuations were apparent in riparian groundwater. This study outlines the role of hillslope hydrogeology and its influence on the translation of evapotranspiration and soil moisture fluctuations to groundwater and stream fluctuations. ©2020. American Geophysical Union. All Rights Reserved.</t>
  </si>
  <si>
    <t>HJ Andrews Experimental Forest; Evapotranspiration; Forestry; Hydrogeology; Rivers; Soil moisture; Timing circuits; Transpiration; Bedrock permeability; Geologic structures; H.J. Andrews Experimental Forest; Hydraulic connection; Riparian groundwater; Soil moisture fluctuations; Subsurface characteristics; Unsaturated hydraulic conductivity; bedrock; diel variation; groundwater; groundwater-surface water interaction; hillslope; hydraulic conductivity; hydrogeology; permeability; seasonal variation; soil moisture; streamflow; transpiration; water table; Groundwater</t>
  </si>
  <si>
    <t>Pan Y.; Ren L.; Huo J.; Xiang X.; Meng D.; Wang Y.; Yu C.; Liu Y.; Suo J.; Huang Y.</t>
  </si>
  <si>
    <t>Pan, Yingping (56480947300); Ren, Liang (57226570563); Huo, Jiaxuan (57226575408); Xiang, Xiang (57226578963); Meng, Dehui (57559285500); Wang, Yuanyuan (57215437083); Yu, Cheng (57221808065); Liu, Yiyao (58812822000); Suo, Jingyao (58812544700); Huang, Yongmei (55560309700)</t>
  </si>
  <si>
    <t>https://www.scopus.com/inward/record.uri?eid=2-s2.0-85182346433&amp;doi=10.1016%2fj.catena.2024.107814&amp;partnerID=40&amp;md5=46399af21c869e5c97a75b58bbc96aa9</t>
  </si>
  <si>
    <t>Alpine meadow occupies ～46.7 % of the grassland area and stores more than 60 % of the soil organic carbon (SOC) in the Qinghai-Tibet Plateau, with 3.19 Pg C in the top 30 cm. Parent material can highly influence SOC stocks via various mineral components with divergent adsorption abilities. However, previous studies mainly concentrated on the relation between SOC and parent material in temperate and tropical forest ecosystems, evidences from different environments are needed to gain a holistic understanding. In this study, we explored how the functional distinct SOC fractions (the particulate (POC), mineral-associated (MAOC), and hot-water extractable carbon (HWEOC)) vary among four types of parent materials (monzonitic granite (MG), slate (SL), muscovite schist (SH), and diorite (DI)) by measurements from 16 sites on the Qinghai-Tibet Plateau. We also assessed the plant and geochemical factors in controlling the divergent SOC fractions. We found that MAOC and HWEOC vary strongly, while POC remain stable among parent materials due to sufficient plant input and slow decompositions rate. Moreover, our results revealed that geochemical factors exert dominant controls on each SOC fraction, with soil pH and texture showing a significant influence. Soils developed from the SL displayed the highest MAOC and HWEOC compared with that formed on the other three parent materials due to finer soil texture as well as relative high multivalent Ca and Mg. Furthermore, root traits increased its control on SOC fractions in relatively deeper soil depth (10–30 cm). Taken together, these results provided evidence of the key role of parent material in controlling the divergent SOC fractions in the less weathered alpine regions, emphasizing that parent material and soil geochemistry should be adequately considered in the biogeochemical and Earth system models. © 2024 Elsevier B.V.</t>
  </si>
  <si>
    <t>Hot-water extractable carbon; Mineral-associated organic carbon; Parent material; Particulate organic carbon; Root chemical traits; Root morphological traits</t>
  </si>
  <si>
    <t>China; Qinghai-Xizang Plateau; forest ecosystem; functional change; geochemistry; grassland soil; meadow; organic carbon; parent material; root; soil carbon; soil chemistry; soil depth; tropical forest</t>
  </si>
  <si>
    <t>Chatanga P.; Kotze D.C.; Okello T.W.; Sieben E.J.J.</t>
  </si>
  <si>
    <t>Chatanga, Peter (56607307400); Kotze, Donovan C. (36247553900); Okello, Tom W. (57205129135); Sieben, Erwin J.J. (6506130751)</t>
  </si>
  <si>
    <t>Ecosystem Services</t>
  </si>
  <si>
    <t>https://www.scopus.com/inward/record.uri?eid=2-s2.0-85090589494&amp;doi=10.1016%2fj.ecoser.2020.101185&amp;partnerID=40&amp;md5=86be8950a97b0f91b5f1ccb904d334f3</t>
  </si>
  <si>
    <t>Although wetlands are among the most valuable ecosystems, the condition and extent of wetlands is declining worldwide, to the detriment of ecosystem service delivery. This study assessed the ecosystem services delivered by the Afromontane palustrine wetlands of Lesotho using the WET-EcoServices tool and explored the relationships of the services with environmental factors and plant functional traits using ordination techniques. Higher-altitude wetlands differed from the lower-altitude wetlands in the spectrum of services they deliver. These wetlands were mostly valued for carbon storage, provision of natural resources, streamflow regulation, maintenance of biodiversity and erosion control. Lower-altitude wetlands were valued for natural resources, cultivated foods, nitrate removal, phosphate trapping and streamflow regulation. The environmental factors affecting the delivery of ecosystem services most were altitude, longitude (directly correlated with rainfall in the context of Lesotho), landscape, soil parent material, slope and soil depth. The delivery of several services was also correlated with plant functional traits, for example, carbon storage and maintenance of biodiversity were positively correlated with plant shoot mass, total plant biomass and rooting depth. The location and environmental characteristics of a given wetland within a catchment and the functional characteristics of the wetland's dominant plant species have an influence on the ecosystem services that it delivers. However, the level of threat to ecosystem services is high, especially in the lower-altitude wetlands. The threats, which are mainly anthropogenic, are mostly associated with crop cultivation, overgrazing and trampling by livestock and economic development. Thus, for sustainable provision of wetland ecosystem services, these Afromontane palustrine wetlands require urgent attention and up-scaling of the conservation efforts. © 2020 Elsevier B.V.</t>
  </si>
  <si>
    <t>Del Tredici P.; Orwig D.A.</t>
  </si>
  <si>
    <t>Del Tredici, Peter (6602636191); Orwig, David A. (7003826192)</t>
  </si>
  <si>
    <t>Layering and rejuvenation in Tsuga canadensis (Pinaceae) on Wachusett Mountain, Massachusetts</t>
  </si>
  <si>
    <t>Rhodora</t>
  </si>
  <si>
    <t>https://www.scopus.com/inward/record.uri?eid=2-s2.0-85019637801&amp;doi=10.3119%2f16-12&amp;partnerID=40&amp;md5=6b3b591d473b1a3d22fac85b3bc87b0c</t>
  </si>
  <si>
    <t>The phenomenon of layering in trees involves the production of adventitious roots by low-growing lateral branches and their subsequent reorientation from horizontal to vertical. This study provides the first documentation of layering in any natural populations of eastern hemlock, Tsuga canadensis. Twelve layered hemlock clumps, consisting of 5 to 20 layered branch stems originating from a parent tree, were observed on the upper slopes of Wachusett Mountain in central Massachusetts. Layered hemlocks ranged from 7 to 17 m tall, and several layered branches produced second-generation layers. Harsh growing conditions, slow hemlock growth, and the open habitat associated with small-statured hardwood species and exposed bedrock allowed the hemlocks to retain their lower branches for extended periods of time. Fallen limbs and debris associated with past disturbances pinned these branches to the ground and likely set the stage for layering. The production of physiologically rejuvenated hemlock ramets through the layering process serves to extend the life-span of hemlock genets, expand their spatial dominance of the area, and promote their persistence under stressful growing conditions. © Copyright 2017 by the New England Botanical Club.</t>
  </si>
  <si>
    <t>Bollati I.M.; Masseroli A.; Mortara G.; Pelfini M.; Trombino L.</t>
  </si>
  <si>
    <t>Bollati, I.M. (50161013600); Masseroli, A. (57188571816); Mortara, G. (6701491651); Pelfini, M. (6603604962); Trombino, L. (6508188416)</t>
  </si>
  <si>
    <t>https://www.scopus.com/inward/record.uri?eid=2-s2.0-85056573721&amp;doi=10.1016%2fj.geomorph.2018.10.025&amp;partnerID=40&amp;md5=9940f6e8a8273a9d762573e3d8a6c732</t>
  </si>
  <si>
    <t>Denudation processes affecting mountain slopes may vary according to different factors (e.g., lithology and structural setting of bedrock, climate, relief features), which may be very diverse at the local scale. Gully complex systems, characterised by morphological features similar to those developing in other climate contexts (i.e., pseudo-badlands) are also becoming common at higher altitudes and latitudes. The selected study cases of Gran Gorgia (Susa Valley) and Saint Nicolas (Aosta Valley), in the Western Italian Alps, are sites of geomorphological interest as they are specifically relevant for their scientific features. The aims of this work are (i) reconstructing the morphometric evolution of gully systems and vegetation colonisation time by means of multitemporal spatial analysis on surface morphological changes under water erosion; (ii) reconstructing in detail, through dendrogeomorphological analysis, the progressive spatial surface denudation and changes in erosion rates, by analysing trees and exposed roots and using different indicators (i.e., compression wood, traumatic resin ducts); (iii) obtaining data on successive aggradation/degradation episodes along slopes surrounding such hotspots through geopedological investigations; and (iv) identifying which control factors exert a predominant role on denudation patterns in such contexts. Multidisciplinary analyses regarding the study sites allowed for detailing of erosional history of the studied slopes detecting the prevailing drivers of their evolution. According to the results and considering the common climate and bedrock conditions, the structural background seems to have more influence on slope evolution at the Saint Nicolas site, while superficial geomorphic processes seem to be more relevant at the Gran Gorgia site. Because the sites have already been recognised as part of geoheritage by local authorities, the data obtained in the present research on their genesis, evolution, and local drivers affecting the rates of denudation (i.e., scientific relevance of the site) suggests that description of the sites for dissemination purposes should include links to the entire slope history. © 2018 Elsevier B.V.</t>
  </si>
  <si>
    <t>Dendrogeomorphology; Denudation rates; Geopedology; Gully systems; Morphometry; Western Italian Alps</t>
  </si>
  <si>
    <t>Alps; Belgium; Italy; Liege [Belgium]; Piedmont [Italy]; Saint Nicolas; Susa Valley; Valle d'Aosta; Western Alps; denudation; erosion control; erosion rate; geomorphology; gully erosion; morphometry; slope</t>
  </si>
  <si>
    <t>Hartmann A.; Weiler M.; Greinwald K.; Blume T.</t>
  </si>
  <si>
    <t>Hartmann, Anne (57194545377); Weiler, Markus (56382117100); Greinwald, Konrad (57209853447); Blume, Theresa (22133315100)</t>
  </si>
  <si>
    <t>Hydrology and Earth System Sciences</t>
  </si>
  <si>
    <t>https://www.scopus.com/inward/record.uri?eid=2-s2.0-85140634282&amp;doi=10.5194%2fhess-26-4953-2022&amp;partnerID=40&amp;md5=8ab2d8314252eadfcee6dc835baf9bec</t>
  </si>
  <si>
    <t>Soil hydrologic processes play an important role in the hydro-pedo-geomorphological feedback cycle of landscape evolution. Soil properties and subsurface flow paths both change over time, but due to a lack of observations, subsurface water flow paths are often not properly represented in soil and landscape evolution models. We investigated the evolution of subsurface flow paths across a soil chronosequence in the calcareous glacier forefield at the Griessfirn glacier in the Swiss Alps. Young soils developed from calcareous parent material usually have a high pH value, which likely affects vegetation development and pedogenesis and thus the evolution of subsurface flow paths. We chose four glacial moraines of different ages (110, 160, 4 900, and 13 500 years) and conducted sprinkling experiments with the dye tracer Brilliant Blue on three plots at each moraine. Each plot was divided into three equal subplots, and dyed water was applied with three different irrigation intensities (20, 40, and 60mmh1) and an irrigation amount of 40 mm. Subsequent excavation of soil profiles enabled the tracing of subsurface flow paths. A change in flow types with increasing moraine age was observed from a rather homogeneous matrix flow at 110 and 160 years to heterogeneous matrix and finger-shaped flow at 4 900 and 13 500 years. However, the proportion of preferential flow paths is not necessarily directly related to the moraine age but rather to soil properties such as texture, soil layering, organic matter content, and vegetation characteristics such as root length density and biomass. Irrigation intensity had an effect on the number of finger-shaped flow paths at the two old moraines. We also found that flow paths in this calcareous material evolved differently compared to a previous study in siliceous material, which emphasizes the importance of parent material for flow path evolution. Our study provides a rare systematic dataset and observations on the evolution of vertical subsurface flow paths in calcareous soils, which is useful to improve their representation in the context of landscape evolution modeling.  © Author(s) 2022.</t>
  </si>
  <si>
    <t>Groundwater flow; Irrigation; Textures; Vegetation; Calcareous soils; Evolution modeling; Flow path; Irrigation intensities; Landscape evolutions; Parent materials; Preferential flows; Soil property; Subsurface Flow; Subsurface-flow; calcareous soil; chronosequence; fluvial geomorphology; subsurface flow; Soils</t>
  </si>
  <si>
    <t>Jerin T.</t>
  </si>
  <si>
    <t>Jerin, Tasnuba (57192957334)</t>
  </si>
  <si>
    <t>Progress in Physical Geography</t>
  </si>
  <si>
    <t>https://www.scopus.com/inward/record.uri?eid=2-s2.0-85067857347&amp;doi=10.1177%2f0309133319851027&amp;partnerID=40&amp;md5=f8658fcac78049b0b7a4c82e58a056cc</t>
  </si>
  <si>
    <t>The dynamic interactions between fluvial processes and vegetation vary in different environments and are uncertain in bedrock settings. Bedrock streams are much less studied than alluvial in all aspects, and in many respects act in qualitatively different ways. This research seeks to fill this lacuna by studying bedrock streams from a biogeomorphic perspective. It aims to identify the impacts of woody vegetation that may be common to fluvial systems and rocky hillslopes in general, or that may be unique to bedrock channels. A review of the existing literature on biogeomorphology – mostly fluvial and rocky hillslope environments – was carried out, and field examples of biogeomorphic impacts (BGIs) associated with fluvial systems of various bedrock environments were then examined to complement the review. Results indicate that bedrock streams exhibit both shared and highly concentrated BGIs in relation to alluvial streams and rocky hillslopes. Bedrock streams display a bioprotective geomorphic form – root banks (when the root itself forms the stream bank) – which is distinctive, but not exclusive to this setting. On the other hand, shared biogeomorphic impacts with alluvial streams include sediment and wood trapping, and bar and island development and stabilization (i.e. bioconstruction/modification and protection). Shared impacts with rocky hillslopes also include bioprotection, as well as displacement of bedrock due to root and trunk growth, and bedrock mining caused by tree uprooting (i.e. bioweathering and erosion). Two BGI triangles were developed to graphically display these relationships. Finally, this paper concludes that bedrock streams exhibit some BGIs that also occur in either alluvial channels or on rocky hillslopes. Therefore, no BGIs were identified that are absolutely unique to bedrock fluvial environments. © The Author(s) 2019.</t>
  </si>
  <si>
    <t>alluvial streams; bedrock streams; biogeomorphic impacts; Biogeomorphology; rocky hillslopes</t>
  </si>
  <si>
    <t>Lacuna; bedrock; biogeography; geomorphology; hillslope; stream; vegetation dynamics</t>
  </si>
  <si>
    <t>Rüther E.; Hertel D.; Leuschner C.</t>
  </si>
  <si>
    <t>Rüther, Eva (58588907000); Hertel, Dietrich (7003388980); Leuschner, Christoph (7003504656)</t>
  </si>
  <si>
    <t>Oecologia</t>
  </si>
  <si>
    <t>https://www.scopus.com/inward/record.uri?eid=2-s2.0-85192024410&amp;doi=10.1007%2fs00442-024-05558-3&amp;partnerID=40&amp;md5=c327bf994ef7d186ac39eb8fb8b1a062</t>
  </si>
  <si>
    <t>Fine roots are multifunctional organs that may change function with ageing or root branching events from primarily absorptive to resource transport and storage functions. It is not well understood, how fine root branching patterns and related root functional differentiation along the longitudinal root axis change with soil chemical and physical conditions. We examined the variation in fine root branching patterns (the relative frequency of 1st to 4th root orders) and root morphological and chemical traits of European beech trees with soil depth (topsoil vs. subsoil) and soil chemistry (five sites with acid to neutral/alkaline bedrock). Bedrock type and related soil chemistry had an only minor influence on branching patterns: base-poor, infertile sites showed no higher fine root branching than base-rich sites. The contribution of 1st-order root segments to total fine root length decreased at all sites from about 60% in the topsoil (including organic layer) to 45% in the lower subsoil. This change was associated with a decrease in specific root area and root N content and an increase in mean root diameter with soil depth, while root tissue density did not change consistently. We conclude that soil depth (which acts through soil physical and chemical drivers) influences the fine root branching patterns of beech much more than soil chemical variation across soil types. To examine whether changes in root function are indeed triggered by branching events or result from root ageing and diameter growth, spatially explicit root physiological and anatomical studies across root orders are needed. © The Author(s) 2024.</t>
  </si>
  <si>
    <t>Fagus sylvatica; Root plasticity; Soil chemistry; Soil depth; Specific root area</t>
  </si>
  <si>
    <t>Pawlik L.; Phillips J.D.; Šamonil P.</t>
  </si>
  <si>
    <t>Pawlik, Łukasz (36701819100); Phillips, Jonathan D. (35598725900); Šamonil, Pavel (24081401700)</t>
  </si>
  <si>
    <t>Earth-Science Reviews</t>
  </si>
  <si>
    <t>https://www.scopus.com/inward/record.uri?eid=2-s2.0-84973866788&amp;doi=10.1016%2fj.earscirev.2016.06.002&amp;partnerID=40&amp;md5=186780d895911fbef38cbc36e4998c3c</t>
  </si>
  <si>
    <t>The role of trees and forests as a critical component of the biosphere and critical zone, and of the Earth system more generally, is widely appreciated. Less known and acknowledged are the geomorphological functions of tree roots, although their importance has been widely referred to in soil studies, paleopedology, and paleobotany. Tree roots and their impact on weathering processes and soil production were incorporated in the Devonian plant hypothesis and tree root casts served as a key evidence of recognition of past soils in geology, sedimentology, and paleopedology. However, knowledge of biomechanical and biochemical weathering induced by vascular plant roots (mainly trees) has been rarely utilized in geomorphic studies. Biogeomorphic and pedologic studies in recent decades have highlighted the importance of tree uprooting, in which roots play a primary role, in soil development, regolith disturbance and bedrock mining. Other important functions of roots were also recognized, e.g., soil displacement by growing roots, infilling of stump holes and root cavities, root groove development, direct and indirect effects taking place in the rhizosphere and mycorrhizosphere (mainly biochemical weathering of minerals, support by microbial communities and symbiotic fungi), and changes in porosity, permeability, and hydrology of soils in the root zone. However, further studies are urgently needed because many aspects of biochemical and biomechanical weathering are not well understood. This is especially true with respect to taxa-specific impacts. Variations in root architectures, edaphic settings, ecological relationships, and geographic ranges result in substantially different biogeomorphic impacts of different tree species. Additionally, the same species in different environmental settings may have different effects. © 2016 Elsevier B.V.</t>
  </si>
  <si>
    <t>Biochemical weathering; Biomechanical weathering; Ecosystem engineering; Tree roots; Tree uprooting</t>
  </si>
  <si>
    <t>Fungi; Tracheophyta; biomechanics; chemical weathering; hillslope; literature review; regolith; root; tree</t>
  </si>
  <si>
    <t>Fan Y.; Miguez-Macho G.; Jobbágy E.G.; Jackson R.B.; Otero-Casal C.</t>
  </si>
  <si>
    <t>Fan, Ying (35210053600); Miguez-Macho, Gonzalo (7801433494); Jobbágy, Esteban G. (6701852277); Jackson, Robert B. (7404310503); Otero-Casal, Carlos (57034187800)</t>
  </si>
  <si>
    <t>Hydrologic regulation of plant rooting depth</t>
  </si>
  <si>
    <t>Proceedings of the National Academy of Sciences of the United States of America</t>
  </si>
  <si>
    <t>10.1073/pnas.1712381114</t>
  </si>
  <si>
    <t>https://www.scopus.com/inward/record.uri?eid=2-s2.0-85030234406&amp;doi=10.1073%2fpnas.1712381114&amp;partnerID=40&amp;md5=accd92dcf13b4a84773fff45aa51ed9a</t>
  </si>
  <si>
    <t>Plant rooting depth affects ecosystem resilience to environmental stress such as drought. Deep roots connect deep soil/groundwater to the atmosphere, thus influencing the hydrologic cycle and climate. Deep roots enhance bedrock weathering, thus regulating the long-term carbon cycle. However, we know little about how deep roots go and why. Here, we present a global synthesis of 2,200 root observations of &gt;1,000 species along biotic (life form, genus) and abiotic (precipitation, soil, drainage) gradients. Results reveal strong sensitivities of rooting depth to local soil water profiles determined by precipitation infiltration depth from the top (reflecting climate and soil), and groundwater table depth from below (reflecting topography-driven land drainage). In well-drained uplands, rooting depth follows infiltration depth; in waterlogged lowlands, roots stay shallow, avoiding oxygen stress below the water table; in between, high productivity and drought can send roots many meters down to the groundwater capillary fringe. This framework explains the contrasting rooting depths observed under the same climate for the same species but at distinct topographic positions. We assess the global significance of these hydrologic mechanisms by estimating root water-uptake depths using an inverse model, based on observed productivity and atmosphere, at 30″ (∼1-km) global grids to capture the topography critical to soil hydrology. The resulting patterns of plant rooting depth bear a strong topographic and hydrologic signature at landscape to global scales. They underscore a fundamental plant–water feedback pathway that may be critical to understanding plant-mediated global change. © 2017, National Academy of Sciences. All rights reserved.</t>
  </si>
  <si>
    <t>Global change biology; Infiltration depth; Plant rooting depth; Soil hydrology; Water table depth</t>
  </si>
  <si>
    <t>Hydrology; Plant Physiological Phenomena; Plant Roots; Soil; Water; ground water; oxygen; soil water; water; Article; atmosphere; climate; feedback system; global change; hydrology; land drainage; model; nonhuman; plant stress; precipitation; priority journal; rooting; soil; topography; water table; water transport; growth, development and aging; hydrology; plant physiology; plant root; soil</t>
  </si>
  <si>
    <t>Cooper G.D.; Morris A.; Botha G.; Titshall L.; Burgdorf R.J.; Rozanov A.</t>
  </si>
  <si>
    <t>Cooper, G.D. (58148950000); Morris, A. (7403404141); Botha, G. (7003928560); Titshall, L. (7801525324); Burgdorf, R.J. (56411941300); Rozanov, A. (24462392200)</t>
  </si>
  <si>
    <t>Geoderma Regional</t>
  </si>
  <si>
    <t>https://www.scopus.com/inward/record.uri?eid=2-s2.0-85150472774&amp;doi=10.1016%2fj.geodrs.2023.e00608&amp;partnerID=40&amp;md5=1d93a1d49c0bf5ee0d69c6fa88a9bb9d</t>
  </si>
  <si>
    <t>Regolith is an important component of the Earth's critical zone. Little investigative work has been done in southern Africa on regolith characteristics as a component of the critical zone, and in particular the importance to forestry plantation productivity in the eastern hinterland of South Africa. Regolith cores were extracted from five positions across two slopes underlain by sandstone and tillite to characterize these regolith profiles and ascertain the effect of slope position and parent material on regolith development. Regolith profiles were characterized and analysed on hill crest and lower midslope positions at both sites. The profile descriptions noted the degree of weathering, rooting activity, and mineral composition. The deepest in situ weathering of regolith was found on the hill crest positions; sandstone crest (24.0 m) and tillite crest (8.2 m) respectively. The accumulation of colluviated sediment on lower slopes also resulted in a thicker regolith at the tillite site, despite the less intensely weathered bedrock. These findings were consistent with earlier geophysical and pedohydrological studies of the area and the regolith profiles are consistent with those described for a range of other sedimentary lithologies in similar regions in sub-tropical and tropical landscapes The results show that tree roots utilize the saprolite and saprock below soil horizons and the nature of these layers indicate the full regolith profile should be considered in the water and nutrient supply available to forest plantations. Current concepts of ‘effective rooting depth’, as widely used by South African forestry, are inadequate for understanding ecosystem processes in forest plantations. © 2023 Elsevier B.V.</t>
  </si>
  <si>
    <t>Cambisol; Dolerite; Forestry; Leptosol; Regolith; Sandstone; Slope; Tillite</t>
  </si>
  <si>
    <t>Zheng C.; Wan L.; Wang R.; Wang G.; Dong L.; Yang T.; Yang Q.; Zhou J.</t>
  </si>
  <si>
    <t>Zheng, Chenghao (57220548449); Wan, Long (55320181400); Wang, Ruoshui (35738000600); Wang, Guan (57190030813); Dong, Liang (57204968158); Yang, Tao (57869277700); Yang, Qilin (58569976900); Zhou, Jinxing (57212669497)</t>
  </si>
  <si>
    <t>Forest Ecology and Management</t>
  </si>
  <si>
    <t>https://www.scopus.com/inward/record.uri?eid=2-s2.0-85170413296&amp;doi=10.1016%2fj.foreco.2023.121392&amp;partnerID=40&amp;md5=2f8417cf14767d84ba7afd7654ba2d2d</t>
  </si>
  <si>
    <t>The primary productivity of terrestrial plants is widely limited by nitrogen (N) and phosphorus (P), and the mobility of N and P in plants is the key to predicting plant growth and development. Non-karst and karst forests soil have different nutrient supply capacities due to the difference in soil parent material, but the effect mechanism of the two soil nutrient conditions on the N and P mobility process of trees remains unclear. In this study, forests dominated by three typical tree species, Eucalyptus maideni, Pinus yunnanensis, and Quercus franchetii were selected as the research objects in non-karst and karst areas of southwest China to investigate the effects of soil nutrient conditions on plants’ N and P foraging, transportation and resorption. The results showed that the rock lithology had significant effects on the soil nutrients, plants’ N and P foraging, transportation, and resorption. The soil total N and P concentrations, soil organic carbon concentration, and pH were higher in karst forests than those in the non-karst forests, but the green leaves N and P concentrations exhibited opposite characteristics. The root foraging potential for N and P in non-karst forests was significantly higher than that in karst forests. The N resorption efficiency of trees in karst forests was higher than that in non-karst forests, but the P resorption efficiency was lower than that in non-karst forests. The trade-offs of foraging, transportation and resorption of trees were adjusted according to changes in nutrient conditions, but the trade-offs of the three processes were not continuous in non-karst and karst forests. Compared with non-karst forests, the decreased degree of root nutrient foraging potential in karst forests was greater than the transportation factor and resorption efficiency. The slow-growing Quercus franchetii among the three typical forests showed better adaptability to foraging, transportation, and resorption of N and P in karst areas. The results revealed the response of different forests’ N and P mobility patterns of trees to different nutrient conditions in non-karst and karst areas, which was helpful to improve the prediction and mechanistic understanding of nutrient cycling in local forest ecosystems. © 2023 Elsevier B.V.</t>
  </si>
  <si>
    <t>Ecosystems; Efficiency; Forestry; Nitrogen; Nutrients; Phosphorus; China; Economic and social effects; Ecosystems; Efficiency; Forestry; Landforms; Lithology; Nitrogen; Organic carbon; Phosphorus; Plants (botany); Soils; Karst areas; Karst forest; Nutrient conditions; Nutrient foraging; Nutrient resorptions; Nutrient trade-off; Resorption efficiencies; Soil nutrients; Southwest China; Trade off; coniferous tree; deciduous tree; karst; lithology; mobility; nutrient cycling; phosphorus; soil nutrient; soil organic matter; Nutrients</t>
  </si>
  <si>
    <t>Ebel B.A.; Rengers F.K.; Tucker G.E.</t>
  </si>
  <si>
    <t>Ebel, Brian A. (8610361700); Rengers, Francis K. (15758276200); Tucker, Gregory E. (7202603678)</t>
  </si>
  <si>
    <t>Aspect-dependent soil saturation and insight into debris-flow initiation during extreme rainfall in the Colorado front range</t>
  </si>
  <si>
    <t>Geology</t>
  </si>
  <si>
    <t>https://www.scopus.com/inward/record.uri?eid=2-s2.0-84942244567&amp;doi=10.1130%2fG36741.1&amp;partnerID=40&amp;md5=924fd636a722809cc73b86316c6d57b2</t>
  </si>
  <si>
    <t>Hydrologic processes during extreme rainfall events are poorly characterized because of the rarity of measurements. Improved understanding of hydrologic controls on natural hazards is needed because of the potential for substantial risk during extreme precipitation events. We present field measurements of the degree of soil saturation and estimates of available soil-water storage during the September 2013 Colorado extreme rainfall event at burned (wildfire in 2010) and unburned hillslopes with north- and south-facing slope aspects. Soil saturation was more strongly correlated with slope aspect than with recent fire history; south-facing hillslopes became fully saturated while north-facing hillslopes did not. Our results suggest multiple explanations for why aspect-dependent hydrologic controls favor saturation development on south-facing slopes, causing reductions in effective stress and triggering of slope failures during extreme rainfall. Aspect-dependent hydrologic behavior may result from (1) a larger gravel and stone fraction, and hence lower soil-water storage capacity, on south-facing slopes, and (2) lower weathered-bedrock permeability on south-facing slopes, because of lower tree density and associated deep roots penetrating bedrock as well as less intense weathering, inhibiting soil drainage. © 2015 Geological Society of America.</t>
  </si>
  <si>
    <t>Colorado; United States; Banks (bodies of water); Soil moisture; Weathering; Available soil waters; Colorado Front Range; Extreme precipitation events; Field measurement; Hydrologic controls; Hydrologic process; Soil water storage; Weathered bedrock; bedrock; debris flow; effective stress; extreme event; hillslope; permeability; precipitation (climatology); rainfall; saturation; slope failure; soil water; Rain</t>
  </si>
  <si>
    <t>Roering J.J.; Marshall J.; Booth A.M.; Mort M.; Jin Q.</t>
  </si>
  <si>
    <t>Roering, Joshua J. (6603408978); Marshall, Jill (56451289100); Booth, Adam M. (26424546500); Mort, Michele (49061315800); Jin, Qusheng (8076731300)</t>
  </si>
  <si>
    <t>Earth and Planetary Science Letters</t>
  </si>
  <si>
    <t>https://www.scopus.com/inward/record.uri?eid=2-s2.0-77957281437&amp;doi=10.1016%2fj.epsl.2010.07.040&amp;partnerID=40&amp;md5=7eff030a55584ee9b4b6bfadce7d9caa</t>
  </si>
  <si>
    <t>The complex interplay of biological, physical, and chemical processes in pedogenesis and hillslope evolution limits our ability to predict and interpret landscape dynamics. Here, we synthesize a suite of observations from the steep, forested Oregon Coast Range to analyze the role of trees in topographic modification and bedrock-to-soil conversion. Using topographic data derived from airborne lidar, we demonstrate that the topographic signature of forest-driven soil and bedrock disturbance is pervasive. For length scales greater than 7.5. m, the land surface is defined by ridge-valley landforms, whereas smaller scales are dominated by pit-mound features generated by the turnover of large coniferous trees. From field surveys, the volume of bedrock incorporated in overturned rootwads increases rapidly with diameter for large conifers, reflecting the highly nonlinear increase in root biomass with tree diameter. Because trees younger than 60. years detach negligible bedrock, short timber harvest intervals may limit the extent to which root systems penetrate bedrock and facilitate bedrock fracturing and biogeochemical weathering. Using ground-penetrating radar, we show that the rootwads of large trees root achieve substantial penetration (1-3. m) into shallow bedrock. The radar transects also reveal that variations in soil thickness have characteristic length scales of 1 to 5. m, consistent with the scale of large rootwads, indicating that both the landscape surface and soil-bedrock interface exhibit a biogenic imprint. In our study area, the residence time of bedrock within dense rooting zones directly below large trees is similar to the time required for trees to occupy the entire forest floor through multiple cycles of forest succession, suggesting that biological modification of shallow bedrock is ubiquitous. Given increases in erosion rate, the ability of roots to initiate soil production may decline as bedrock exhumation through the biotic zone is rapid relative to the time required for successive forests and their associated root systems to fracture bedrock. As a result, in rapidly eroding terrain the coupling between biotic and abiotic weathering processes (such as exfoliation fracturing) may dictate the maximum rate of bedrock-to-soil conversion. © 2010 Elsevier B.V.</t>
  </si>
  <si>
    <t>Biology; Hillslopes; Landscape evolution; Radar; Soils; Topography; Trees</t>
  </si>
  <si>
    <t>Biology; Forestry; Radar; Softwoods; Soil; Soil Mechanics; Topography; Trees; Weathering; Coniferales; Coniferophyta; Biology; Forestry; Landforms; Optical radar; Radar; Soil mechanics; Topography; Weathering; Airborne LiDAR; Biological modification; Biotic controls; Characteristic length; Chemical process; Coniferous trees; Erosion rates; Field surveys; Forest floors; Forest succession; Ground Penetrating Radar; Highly nonlinear; Hillslope evolution; Hillslopes; Land surface; Landscape dynamics; Landscape evolutions; Length scale; Oregon coast; Residence time; Root biomass; Root system; Rooting zones; Soil production; Soil thickness; Study areas; Timber harvests; Topographic data; Topographic modifications; Tree diameter; Trees; Weathering process; bedrock; erosion rate; field survey; ground penetrating radar; hillslope; landscape evolution; pedogenesis; topography; weathering; Soils</t>
  </si>
  <si>
    <t>Stothoff S.A.; Or D.; Groeneveld D.P.; Jones S.B.</t>
  </si>
  <si>
    <t>Stothoff, S.A. (6602074158); Or, D. (57204340741); Groeneveld, D.P. (7007063049); Jones, S.B. (35481160400)</t>
  </si>
  <si>
    <t>https://www.scopus.com/inward/record.uri?eid=2-s2.0-0033599990&amp;doi=10.1016%2fS0022-1694%2899%2900038-4&amp;partnerID=40&amp;md5=406a0b1cbd9071f024e26f372194e674</t>
  </si>
  <si>
    <t>Mean annual infiltration above the high-level waste repository proposed to be sited at Yucca Mountain, Nevada, has a large impact on assessments of repository performance. Ongoing investigations of infiltration processes have identified the relatively horizontal caprock environment above portions of the repository as a potentially large source of infiltrating waters, due to shallow, permeable soils above a moderately welded tuff with large soil-filled fissures. The combination of shallow soils and fissured bedrock allows rapid penetration of wetting pulses to below the rooting zone. Plant uptake can strongly reduce net infiltration in arid environments with high water storage capacity, and, despite the low water storage capacity, there is a relatively high vegetation density in this environment. The apparent discrepancy between high vegetation density and low water storage motivates the study of plant-hydrologic interactions in this semiarid environment. Field observations were coupled with plant- and landscape-scale models to provide insight into plant-hydrologic interactions. Several lines of evidence, including: (i) linear plant growth features observed on aerial photographs; (ii) comparisons of plant cover within the fissured environment and comparable environments lacking fissures; and (iii) direct excavations, all suggest that the widely spaced soil-filled fissures are conducive to plant growth even when fissures are buried at soil depths exceeding 30 cm. Results from a mechanistic simulation model for root growth into fissures suggest that the additional (sheltered) plant-available soil water within fissures provides a competitive advantage for plant establishment. Therefore, plants that germinate above a fissure are more likely to survive, in turn developing linear features above fissures. Having established that plants preferentially root within soil-filled fissures in the caprock environment, a set of simulations were performed to examine the hydrologic consequence of plant roots within fissures at the landscape-scale. The response to three rainfall amounts was simulated. For the largest storm, fluxes at the fissure bottom peaked at 1-4 weeks after the storm when plant uptake was not active, but were eliminated when fissures had active vegetation. When plants were active within a fissure, uptake eliminated net infiltration in the fissure regardless of the size of the storm. Two plant-related mechanisms reduced total flux through the plant-filled fissures: (i) transpiration during fissure flow, and (ii) wetting-pulse retardation due to drier fissures prior to rain. The first mechanism appears to be dominant in these simulations. Results suggest that transpiration may strongly limit net infiltration (i.e. total deep percolation flux escaping the plant root zone); significant infiltration can occur, however, when plants are dormant, so that most infiltration would be expected to occur during winter.</t>
  </si>
  <si>
    <t>Fissure; Infiltration; Root uptake; Transpiration</t>
  </si>
  <si>
    <t>environment; infiltration; rain; soil; United States; Yucca; Environmental impact; Geological repositories; Infiltration; Mechanical permeability; Vegetation; Waste disposal; Fissured bedrock; Mean annual infiltration; Vegetation density; bedrock; fissure; infiltration; repository; shallow soil; vegetation; Soil pollution</t>
  </si>
  <si>
    <t>El Hafid R.; Smith D.H.; Karrou M.; Samir K.</t>
  </si>
  <si>
    <t>El Hafid, Rachid (6508097534); Smith, Dan H. (7410356973); Karrou, Mohamed (6602508112); Samir, Karima (6603542373)</t>
  </si>
  <si>
    <t>Agronomie</t>
  </si>
  <si>
    <t>https://www.scopus.com/inward/record.uri?eid=2-s2.0-0031783166&amp;doi=10.1051%2fagro%3a19980302&amp;partnerID=40&amp;md5=c00a023b5f8ef0e380567ce1a7a2948e</t>
  </si>
  <si>
    <t>One of the common features of the Mediterranean climate of North Africa is the uncertainty of rainfall immediately after durum wheat (Triticum durum Desf.) emergence, leading to early-season drought. Impacts of drought during wheat reproductive development have been thoroughly investigated, while studies of early-season drought are lacking. The objectives of the research reported here were to examine genotypic differences for some morphological traits in response to early-season drought, and to determine the association of these traits with water use, water use efficiency in producing grain (WUE(g)) and dry matter (WUE(dm)). Experiments were conducted under field conditions on a Vertic Calicixerol. Four cultivars and two advanced lines of spring durum wheat were subjected to four water regimes, including a well-irrigated control and three water stress treatments. The three water stress treatments were imposed by withholding water during the period from emergence to either the onset, middle or the end of tillering. Subsequently, irrigation was used to provide adequate soil moisture for the remainder of the growing season. Total water use, WUE(g), and WUE(dm) were weakly associated with root length density under drought stress conditions WUE(g) and WUE(dm) were positively associated with relative growth rate under stress, relative growth rate upon recovery and shoot dry matter yields early in the season. To develop new cultivars with improved early vigor, vegetative biomass and WUE(g), as proved in this study, wheat breeders need to utilize parent materials with considerable improvements in these characteristics.</t>
  </si>
  <si>
    <t>Early-season drought; Shoot and root growth; Water use efficiency; Wheat</t>
  </si>
  <si>
    <t>(North); Africa; Triticum durum; drought; growth; water use; wheat</t>
  </si>
  <si>
    <t>Šilhán K.</t>
  </si>
  <si>
    <t>Šilhán, Karel (23502096500)</t>
  </si>
  <si>
    <t>Engineering Geology</t>
  </si>
  <si>
    <t>https://www.scopus.com/inward/record.uri?eid=2-s2.0-84947250915&amp;doi=10.1016%2fj.enggeo.2015.11.005&amp;partnerID=40&amp;md5=84216a8c102a5ab3243d46948c220906</t>
  </si>
  <si>
    <t>Slope movements are a common natural hazard. That is why considerable funds are spent annually to limit their effects or to research their prevention. This study evaluates dendrometric approaches as a fast and low-cost alternative to classical methods of slope movement mechanism analysis. A total of 1688 trees growing on the Mazák landslide in the Moravskoslezské Beskydy Mts. and 100 reference trees growing out of the landslide area were analysed. The Mazák landslide is approximately 400. m in length and presents varied morphological features (scarps, rotated blocks, scree slopes, shallow landslide areas, etc.). The slope and direction of stem inclination was recorded for each tree. The results were categorized into four distinct landforms (scarp with outcrops of bedrock, scree slope, front of partial landslide block, plateau of partial landslide block) and were then compared with parameters for the reference trees. The general model of tree tilting for the landslide area was verified and partially confirmed. Trees growing on the plateau of rotated blocks are predominantly oriented upslope; trees growing on scree slopes of shallow movement and creep are predominantly oriented downslope. Trees growing on rocky scars do not differ significantly from the reference trees. Trees growing from fronts of rotated blocks are oriented both upslope and downslope. From these results, several recommendations regarding dendrometric evidence of slope movement mechanisms are presented: (i) all trees growing on the landslide are to be analysed; (ii) old trees maintain stem tilt intensities and directions for long periods, but young trees are more sensitive to ground movements; (iii) tree root depth influences root sensitivity to movements of various depths; (iv) the general shape of a stem can denote specific mechanisms of slope movement and (v) comparisons with reference trees should always be conducted to exclude potential non-geomorphic effects on tree stem tilt. © 2015 Elsevier B.V.</t>
  </si>
  <si>
    <t>Creep; Dendrometry; Landslide; Stem tilting</t>
  </si>
  <si>
    <t>Beskydy Mountains; Carpathians; Czech Republic; Moravskoslezsky; Creep; Landslides; Classical methods; Dendrometry; Geomorphic effects; Ground movement; Landslide areas; Morphological features; Movement mechanism; Shallow landslide; creep; landslide; mass movement; slope dynamics; tree; Forestry</t>
  </si>
  <si>
    <t>Rodríguez-Robles U.; Arredondo J.T.; Huber-Sannwald E.; Vargas R.</t>
  </si>
  <si>
    <t>Rodríguez-Robles, Ulises (56652314000); Arredondo, J. Tulio (7005418638); Huber-Sannwald, Elisabeth (55995941700); Vargas, Rodrigo (56002669300)</t>
  </si>
  <si>
    <t>https://www.scopus.com/inward/record.uri?eid=2-s2.0-84929943096&amp;doi=10.1111%2fnph.13344&amp;partnerID=40&amp;md5=83d62af12c960e3c2e65dda5bd7e76eb</t>
  </si>
  <si>
    <t>Trees growing on shallow rocky soils must have exceptional adaptations when underlying weathered bedrock has no deep fractures for water storage. Under semiarid conditions, hydrology of shallow soils is expected to decouple from plant hydrology, as soils dry out as a result of rapid evaporation and competition for water increases between coexisting tree species. Gas exchange and plant-water relations were monitored for 15 months for Pinus cembroides and Quercus potosina tree species in a tropical semiarid forest growing on c. 20-cm-deep soils over impermeable volcanic bedrock. Soil and leaf water potential maintained a relatively constant offset throughout the year in spite of high intra-annual fluctuations reaching up to 5 MPa. Thus, hydrology of shallow soils did not decouple from hydrology of trees even in the driest period. A combination of redistribution mechanisms of water stored in weathered bedrock and hypodermic flow accessible to oak provided the source of water supply to shallow soils, where most of the actively growing roots occurred. This study demonstrates a unique geoecohydrological mechanism that maintains a tightly coupled hydrology between shallow rocky soils and trees, as well as species coexistence in this mixed forest, where oak facilitates water access to pine. © 2015 The Authors. New Phytologist © 2015 New Phytologist Trust.</t>
  </si>
  <si>
    <t xml:space="preserve"> Pinus cembroides;  Quercus potosina; Geoecohydrological mechanisms; Plant coexistence; Shallow soils; Tropical semiarid forest; Water redistribution mechanisms; Weathered rocks</t>
  </si>
  <si>
    <t>Forests; Gases; Geography; Hydrology; Mexico; Pinus; Plant Leaves; Plant Stomata; Quercus; Rain; Seasons; Soil; Species Specificity; Trees; Tropical Climate; Water; Pinus cembroides; Quercus; gas; rain; soil; water; adaptation; bedrock; coexistence; gas exchange; hydrology; mixed forest; plant water relations; semiarid region; shallow soil; soil water; water supply; chemistry; forest; gas; geography; hydrology; metabolism; Mexico; oak; physiology; pine; plant leaf; plant stoma; season; soil; species difference; tree; tropic climate</t>
  </si>
  <si>
    <t>Burghelea C.; Zaharescu D.G.; Dontsova K.; Maier R.; Huxman T.; Chorover J.</t>
  </si>
  <si>
    <t>Burghelea, C. (35084834700); Zaharescu, D.G. (26041203400); Dontsova, K. (6507396084); Maier, R. (7201868017); Huxman, T. (6701703163); Chorover, J. (7003537559)</t>
  </si>
  <si>
    <t>Biogeochemistry</t>
  </si>
  <si>
    <t>https://www.scopus.com/inward/record.uri?eid=2-s2.0-84930274654&amp;doi=10.1007%2fs10533-015-0092-5&amp;partnerID=40&amp;md5=7e81016b0263a0f1472624e81e8682eb</t>
  </si>
  <si>
    <t>Rock colonization by plant roots and their associated microbiota is one of the major drivers of mineral weathering, nutrient cycling, soil formation and ecosystem stability. Yet the mechanisms of bio-uptake of lithogenic elements from rocks with differential nutrient availabilities and limitations are yet to be established. Here we present results from a mesocosm experiment that examined lithogenic element dissolution and uptake (P, K, Ca, Mg, Mn, Fe, Na, Ti, Al and Si) in Bouteloua dactyloides (buffalo grass) grown on four different granular porous media (basalt, rhyolite, granite and schist) comprised of primary mineral assemblages as influenced by arbuscular mycorrhiza (AM; Rhizophagus irregularis). Our results demonstrated that nutrient mobilization (chemical denudation + plant uptake) in such oligotrophic systems is governed by nutrient supply in the parent material, nutrient availability in pore water solution, and plant physiology. Overall, total major lithogenic element mobilization in planted columns (with and without AM) exceeded abiotic controls in all substrates. Differences in total mobilization among substrates occurred as follows: Fe, Na, Ti and Al reached high values in planted treatments in basalt, P and Mn in rhyolite, Ca and K in granite and K in schist, suggesting enhanced dissolution of primary minerals in the presence of plants. Element biomass enrichment of Mn, Fe, Ti and Al appeared to be higher in basalt than the rest of the substrates; however, high Al availability limited Ca and Mg uptake and plant growth in this rock media. Presence of mycorrhiza enhanced shoot biomass in rhyolite due to increased P uptake, and increased concentrations and total uptake of lithogenic elements in plants in all rocks but granite. As expected, AM significantly increased plant root concentrations of P, K, Ca, Mn, Fe, Ti, Al in basalt, and Mn shoot concentrations in rhyolite, as well as root total uptake of K, Ca, Mg, Mn, Fe, Na, Ti, Al and Si in basalt. At the same time, AM decreased Ca, Ti and Al concentrations in shoots grown in rhyolite, a possible protection mechanism against Al toxicity. The importance of AM in nutrient uptake is also reinforced by positive correlations between AM infection rate and P, Ca and Mn total uptake across all substrates. Moreover, total mobilization of Ca, Mg and Mn in rhyolite, was significantly higher in the AM versus non-AM treatment, contrary to K, Ca, Mg, Na and Si in schist. Our work demonstrates how mineral weathering and associated nutrient release is promoted by plant processes, further enhanced by plant associated with symbiotic AM, and yet more pronounced in basalt and rhyolite compared to granite and schist. © 2015, Springer International Publishing Switzerland.</t>
  </si>
  <si>
    <t>Arbuscular mycorrhiza; Buffalo grass; Incipient weathering; Major elements mobilization; Rocks; Soil formation</t>
  </si>
  <si>
    <t>Bouteloua; Rhizophagus; Urochloa mutica; arbuscular mycorrhiza; biological uptake; chemical weathering; concentration (composition); dissolution; fungus; grass; igneous geochemistry; mesocosm; metal; microbiology; mineral; mobilization; nutrient availability; nutrient cycling; nutrient limitation; rhyolite; substrate</t>
  </si>
  <si>
    <t>Bustillo M.Á.; Plet C.; Alonso-Zarza A.M.</t>
  </si>
  <si>
    <t>Bustillo, M Ángeles (35972825800); Plet, Chloé (57148110100); Alonso-Zarza, Ana M. (6602484393)</t>
  </si>
  <si>
    <t>Root calcretes and uranium-bearing silcretes at sedimentary discontinuities in the miocene of the madrid basin (Toledo, Spain)</t>
  </si>
  <si>
    <t>Journal of Sedimentary Research</t>
  </si>
  <si>
    <t>https://www.scopus.com/inward/record.uri?eid=2-s2.0-84987681456&amp;doi=10.2110%2fjsr.2013.85&amp;partnerID=40&amp;md5=436a6208aa56aa35d7f5610fa10cf69d</t>
  </si>
  <si>
    <t>This paper reports a detailed study of the calcrete and silcrete profiles in the Miocene detrital deposits in the western area of Madrid, at the boundary of two main sedimentary units. The aims of this work were to better understand the pedogenic and diagenetic environments in which these profiles formed and to determine the cause(s) of their enrichment in uranium. Calcrete and silcrete duricrusts are characteristic features of closed continental basins in semiarid climates; this paper discusses the significance of duricrusts as indicators of important change in such basins. The detailed macromorphological, micromorphological, and geochemical study of three duricrust profiles revealed the sequence of pedogenic, vadose, and groundwater processes responsible for their formation. During the first stage of their development, carbonate laminae formed a white "grill-like" structure within the detrital parent materials. The microstructure and macrostructure of the carbonate, which includes alveolar septal structures and needle-fiber calcite, indicates the important role of roots and their associated microorganisms in calcrete formation. Early silicification occurred in the pedogenic-vadose environment affecting the detrital parent material, roots, and calcretes, forming an early silcrete defined by opaline glaebules and silica rhizoliths. The detailed preservation of the cells in the silicified roots denotes the early replacement of root organic matter. The green or green-yellowish fluorescence of the silicified root structures under short-wavelength UV shows their preferential enrichment in uranium. Calcitization and silicification coexisted in the pedogenic vadose environment, leading to several reversible replacements of calcite and silica. Later, the rise of the water table promoted silicification under phreatic conditions, as indicated by the good preservation of the texture of the detrital host rocks and calcretes. Other silcrete textures, such as ovoidal opaline accumulations, intraclasts produced by autobrecchification, and vadose silica cements, indicate later vadose environments, and consequently variations in the water table. The geochemical features of the calcretes and silcretes (major, minor, and rare earth elements) were inherited from their parent materials. The rare-earth-element patterns of some silcretes show them to have a positive Ce anomaly, suggesting that oxidizing conditions reigned during their formation. The good correlation between silica and uranium suggests that the silica phases acquired uranium through the direct silicification of roots that had fixed uranium from organic matter. This study shows that calcrete-silcrete duricrusts provide detailed information regarding the processes occurring in semiarid continental basins. In the studied basin, roots played a key role in both the development of the duricrust profiles and their enrichment in uranium. These duricrusts provide important information for understanding the overall stratigraphy of the studied basin and its large-scale sequential evolution. Copyright © 2013, SEPM (Society for Sedimentary Geology).</t>
  </si>
  <si>
    <t>Biogeochemistry; Calcite; Exploratory geochemistry; Groundwater; Landforms; Organic compounds; Rare earth elements; Rare earths; Sedimentology; Silica; Soils; Stratigraphy; Textures; Continental basins; Geochemical features; Good correlations; Groundwater process; Oxidizing conditions; Sedimentary units; Semi-arid climate; Short wavelengths; Uranium</t>
  </si>
  <si>
    <t>Phillips J.D.; Marion D.A.; Turkington A.V.</t>
  </si>
  <si>
    <t>Phillips, Jonathan D. (35598725900); Marion, Daniel A. (7102034816); Turkington, Alice V. (6602619107)</t>
  </si>
  <si>
    <t>https://www.scopus.com/inward/record.uri?eid=2-s2.0-54349115134&amp;doi=10.1016%2fj.catena.2008.07.004&amp;partnerID=40&amp;md5=db297ee491cb7b2d17238d0243353cc6</t>
  </si>
  <si>
    <t>Biomechanical effects of trees on soils and surface processes may be extensive in forest environments. Two blowdown sites caused by a November 2005 tornado in the Ouachita National Forest, Arkansas allowed a case study examination of bioturbation associated with a specific forest blowdown event, as well as detailed examination of relationships between tree root systems, soils, and underlying bedrock. The sites occur within mixed shortleaf pine and hardwood forests. More than 95% of trees in the severe blowdown areas were either uprooted or suffered trunk break, with uprooting more common than breakage. Within the most heavily damaged areas all uprooted trees were pines, while all trees left standing were hardwoods. Root wads of uprooted trees had a mean surface area of about 3 m2 and volume of about 2 m3, though individual sizes were quite variable. Nearly 4% of the ground surface area was affected by uprootings, with a soil volume equivalent to a disturbance of the entire surface area to a depth of 2.4 cm. Tree size (as measured by diameter at breast height) was significantly related to the area and volume of root wads (R2 = 0.55, 0.71, respectively), with volume of uprooted soil varying as diameter to the ~ 3 power, suggesting that the timing of blowdown events relative to tree age or growth stage significantly influences the area of disturbance and the mass and volume of material involved. In 93% of cases the roots of the uprooted trees contacted or penetrated the underlying bedrock, and in all those cases bedrock was quarried by uprooting. Only 11% of the tree throws showed evidence of general lateral root turning at the soil-bedrock interface; in most cases roots penetrated bedrock along joints. The propensity for tree roots to penetrate bedrock joints, facilitate weathering, and excavate bedrock during uprooting supports the idea that tree roots play a predominant role in locally deepening soils. © 2008 Elsevier B.V.</t>
  </si>
  <si>
    <t>Biogeomorphology; Biomechanical effects; Bioturbation; Blowdown; Forest disturbance; Tree uprooting</t>
  </si>
  <si>
    <t>Arkansas; North America; Ouachita National Forest; United States; Pinus echinata; bedrock; biomechanics; bioturbation; coniferous forest; developmental stage; environmental disturbance; geomorphology; mixed forest; pedology; tornado</t>
  </si>
  <si>
    <t>Guan H.; Simunek J.; Newman B.D.; Wilson J.L.</t>
  </si>
  <si>
    <t>Guan, Huade (7202612877); Simunek, Jirka (35561493700); Newman, Brent D. (7202866083); Wilson, John L. (55574189049)</t>
  </si>
  <si>
    <t>Hydrological Processes</t>
  </si>
  <si>
    <t>https://www.scopus.com/inward/record.uri?eid=2-s2.0-77953708106&amp;doi=10.1002%2fhyp.7571&amp;partnerID=40&amp;md5=bd7a09b608358ac191393b792b812683</t>
  </si>
  <si>
    <t>The effects of vegetation root distribution on near-surface water partitioning can be two-fold. On the one hand, the roots facilitate deep percolation by root-induced macropore flow; on the other hand, they reduce the potential for deep percolation by root-water-uptake processes. Whether the roots impede or facilitate deep percolation depends on various conditions, including climate, soil, and vegetation characteristics. This paper examines the effects of root distribution on deep percolation into the underlying permeable bedrock for a given soil profile and climate condition using HYDRUS modelling. The simulations were based on previously field experiments on a semiarid ponderosa pine (Pinus ponderosa) hillslope. An equivalent single continuum model for simulating root macropore flow on hillslopes is presented, with root macropore hydraulic parameterization estimated based on observed root distribution. The sensitivity analysis results indicate that the root macropore effect dominates saturated soil water flow in low conductivity soils (Kmatrix below 10-7 m/s), while it is insignificant in soils with a Kmatrix larger than 10-5 m/s, consistent with observations in this and other studies. At the ponderosa pine site, the model with simple rootmacropore parameterization reasonably well reproduces soil moisture distribution and some major runoff events. The results indicate that the clay-rich soil layer without root-induced macropores acts as an impeding layer for potential groundwater recharge. This impeding layer results in a bedrock percolation of less than 1% of the annual precipitation. Without this impeding layer, percolation into the underlying permeable bedrock could be as much as 20% of the annual precipitation. This suggests that at a surface with low-permeability soil overlying permeable bedrock, the root penetration depth in the soil is critical condition for whether or not significant percolation occurs. Copyright © 2010 John Wiley &amp; Sons, Ltd.</t>
  </si>
  <si>
    <t>Hillslope; Macropore flow; New Mexico; Percolation; Ponderosa pine; Recharge; Root distribution; Root macropore modelling; Semiarid</t>
  </si>
  <si>
    <t>New Mexico; United States; Pinus ponderosa; Climate change; Continuum mechanics; Forestry; Groundwater; Hydraulics; Sensitivity analysis; Soil moisture; Solvents; Underwater soils; Vegetation; Hillslopes; Macro pores; Macropore flow; New Mexico; Ponderosa pines; Root distribution; computer simulation; coniferous tree; estimation method; hillslope; hydraulic conductivity; macropore; numerical model; parameterization; partitioning; percolation; root system; semiarid region; sensitivity analysis; soil horizon; soil moisture; soil profile; soil water; water uptake; Geologic models</t>
  </si>
  <si>
    <t>Phillips J.; Marion D.A.; Yocum C.; Mehlhope S.H.; Olson J.W.</t>
  </si>
  <si>
    <t>Phillips, Jonathan (35598725900); Marion, Daniel A. (7102034816); Yocum, Chad (56406214700); Mehlhope, Stephanie H. (56258606600); Olson, Jeff W. (56405920600)</t>
  </si>
  <si>
    <t>https://www.scopus.com/inward/record.uri?eid=2-s2.0-84908681042&amp;doi=10.1016%2fj.catena.2014.10.014&amp;partnerID=40&amp;md5=3c0ee9982b7e7f4c2c9a22b5dbe6d77f</t>
  </si>
  <si>
    <t>We studied tree uprooting associated with an EF2 tornado that touched down in portions of the Ouachita Mountains in western Arkansas in 2009. In the severe blowdown areas all trees in the mixed shortleaf pine-hardwood forest were uprooted or broken, with no relationship between tree species or size and whether uprooting or breakage occurred. There was also no significant relationship between tree species and amount of soil displaced, and only a weak relationship between tree size and rootwad size. Uprooting resulted in a mean bioturbation rate of 205m3ha-1 (about 240tha-1). Direct transfer of wind energy via tree uprooting to geomorphic work of soil displacement was about 75 to 190Jm-2. Given the infrequency of tornadoes, this energy subsidy is minor with respect to the long-term energetics of pedogenesis and landscape evolution. However, it does represent a highly significant pulse of geomorphically-significant energy relative to other mechanical processes. Tornadoes such as that of April, 2009-not atypical for the region-are disturbances causing severe, non-selective impacts within the affected area. At a broader, landscape scale, tornadoes are highly localized disturbances, and occur infrequently within any given landform element or forest stand. Only about a third of the uproots revealed root penetration of bedrock, compared to about 90% in other areas of the Ouachita Mountains. This is attributable to the thicker colluvial soils at the study site, and is consistent with the idea that root-bedrock interaction is more likely in thinner regolith covers. © 2014 Elsevier B.V.</t>
  </si>
  <si>
    <t>Biogeomorphology; Bioturbation; Geomorphic disturbance; Ouachita Mountains; Tornado blowdown; Uprooting</t>
  </si>
  <si>
    <t>Arkansas; Ouachita Mountains; United States; climate effect; forest ecosystem; geomorphology; landscape evolution; soil dynamics; subtropical region; tornado; tree</t>
  </si>
  <si>
    <t>Kitajima K.; Allen M.F.; Goulden M.L.</t>
  </si>
  <si>
    <t>Kitajima, Kuni (36668680700); Allen, Michael F. (57203363549); Goulden, Michael L. (8060387000)</t>
  </si>
  <si>
    <t>Journal of Geophysical Research: Biogeosciences</t>
  </si>
  <si>
    <t>https://www.scopus.com/inward/record.uri?eid=2-s2.0-84892930663&amp;doi=10.1002%2f2012JG002255&amp;partnerID=40&amp;md5=1f8b4a2ac36315d31768969fa2fb91c3</t>
  </si>
  <si>
    <t>Trees and shrubs growing in California's mountains rely on deep roots to survive the hot and dry Mediterranean climate summer. The shallow montane soil cannot hold enough water to support summer transpiration, and plants must access deeper moisture from the weathered bedrock. We used the HYDRUS-1D model to simulate the moisture flux through the soil-plant continuum in Southern California's San Jacinto Mountains. The mechanisms facilitating deep water access are poorly understood, and it is possible that either or both hydraulic lift and capillary rise contribute to the survival and activity of trees and soil microorganisms. We modified HYDRUS to incorporate hydraulic lift and drove it with meteorological and physiological data. The modeled quantity of water lifted hydraulically ranged from near zero during the wet months to ~28 mm month-1 in midsummer. Likewise, modeled capillary rise was negligible during the winter and averaged ~15 mm month-1 during June through November. Both mechanisms provided water to support evapotranspiration during the dry months. Isotopic measurements of xylem water for eight shrub and tree species confirmed the importance of a deep source of water. Conventional and automated minirhizotron observations showed that fine-root and rhizomorph biomass remained relatively constant year-round, while mycorrhizal hyphae biomass varied markedly, peaking in the wet season and declining by ~70% in the dry season. Model results predict that hydraulic lift and capillary rise play key roles in Southern California's mountains: they support evapotranspiration and photosynthesis during the summer drought; they contribute to the year-round survival of fine roots and soil microorganisms. Key Points HYDRUS-1D model was used to model hydraulically lifted deep moisture Both hydraulically lift and capillary rise contributed to evapotranspiration Trees and mycorrhizal fungi must depend on the deep moisture in bedrock ©2013. American Geophysical Union. All Rights Reserved.</t>
  </si>
  <si>
    <t>eddy covariance flux; isotope; modeling; sensing technology; water budget</t>
  </si>
  <si>
    <t>California; Coast Ranges; San Jacinto Mountains; United States; bedrock; capillarity; drought; eddy covariance; evapotranspiration; fungus; hydrological cycle; hydrological modeling; mixed forest; moisture content; moisture flux; mycorrhiza; numerical model; root system; soil microorganism; soil-vegetation interaction; survival; water budget; xylem</t>
  </si>
  <si>
    <t>Augusto L.; De Schrijver A.; Vesterdal L.; Smolander A.; Prescott C.; Ranger J.</t>
  </si>
  <si>
    <t>Augusto, Laurent (6603874092); De Schrijver, An (6602780007); Vesterdal, Lars (6602141999); Smolander, Aino (57204786316); Prescott, Cindy (7102763450); Ranger, Jacques (7006732386)</t>
  </si>
  <si>
    <t>Biological Reviews</t>
  </si>
  <si>
    <t>https://www.scopus.com/inward/record.uri?eid=2-s2.0-84927121762&amp;doi=10.1111%2fbrv.12119&amp;partnerID=40&amp;md5=164b6ded84b5a1ceac85ea8b6ad638dd</t>
  </si>
  <si>
    <t>It has been recognized for a long time that the overstorey composition of a forest partly determines its biological and physical-chemical functioning. Here, we review evidence of the influence of evergreen gymnosperm (EG) tree species and deciduous angiosperm (DA) tree species on the water balance, physical-chemical soil properties and biogeochemical cycling of carbon and nutrients. We used scientific publications based on experimental designs where all species grew on the same parent material and initial soil, and were similar in stage of stand development, former land use and current management. We present the current state of the art, define knowledge gaps, and briefly discuss how selection of tree species can be used to mitigate pollution or enhance accumulation of stable organic carbon in the soil. The presence of EGs generally induces a lower rate of precipitation input into the soil than DAs, resulting in drier soil conditions and lower water discharge. Soil temperature is generally not different, or slightly lower, under an EG canopy compared to a DA canopy. Chemical properties, such as soil pH, can also be significantly modified by taxonomic groups of tree species. Biomass production is usually similar or lower in DA stands than in stands of EGs. Aboveground production of dead organic matter appears to be of the same order of magnitude between tree species groups growing on the same site. Some DAs induce more rapid decomposition of litter than EGs because of the chemical properties of their tissues, higher soil moisture and favourable conditions for earthworms. Forest floors consequently tend to be thicker in EG forests compared to DA forests. Many factors, such as litter lignin content, influence litter decomposition and it is difficult to identify specific litter-quality parameters that distinguish litter decomposition rates of EGs from DAs. Although it has been suggested that DAs can result in higher accumulation of soil carbon stocks, evidence from field studies does not show any obvious trend. Further research is required to clarify if accumulation of carbon in soils (i.e. forest floor + mineral soil) is different between the two types of trees. Production of belowground dead organic matter appears to be of similar magnitude in DA and EG forests, and root decomposition rate lower under EGs than DAs. However there are some discrepancies and still are insufficient data about belowground pools and processes that require further research. Relatively larger amounts of nutrients enter the soil-plant biogeochemical cycle under the influence of EGs than DAs, but recycling of nutrients appears to be slightly enhanced by DAs. Understanding the mechanisms underlying forest ecosystem functioning is essential to predicting the consequences of the expected tree species migration under global change. This knowledge can also be used as a mitigation tool regarding carbon sequestration or management of surface waters because the type of tree species affects forest growth, carbon, water and nutrient cycling. © 2014 Cambridge Philosophical Society.</t>
  </si>
  <si>
    <t>Biogeochemical cycling; Deciduous; Evergreen; Nitrogen; Soil organic carbon; Spermatophytes; Tree species</t>
  </si>
  <si>
    <t>Angiosperms; Biomass; Climate; Forests; Gymnosperms; Temperature; Gymnospermae; Magnoliophyta; Spermatophyta; angiosperm; biomass; climate; forest; gymnosperm; physiology; temperature</t>
  </si>
  <si>
    <t>Varelides C.; Varelides Y.; Kritikos T.</t>
  </si>
  <si>
    <t>Varelides, C. (6507365177); Varelides, Y. (6505678581); Kritikos, T. (8637465400)</t>
  </si>
  <si>
    <t>New Forests</t>
  </si>
  <si>
    <t>https://www.scopus.com/inward/record.uri?eid=2-s2.0-21144457307&amp;doi=10.1007%2fs11056-004-0760-0&amp;partnerID=40&amp;md5=2b1ad5a55200f1b1e5ca20aeea730ad6</t>
  </si>
  <si>
    <t>Pine plantations on selected sites in the extensive zone of degraded oak coppice of northern Greece are deemed necessary for increasing wood production in the area and suitable site preparation may accelerate early tree growth. Seven site preparation treatments including raking (R), with sub-soiling (RS), disc harrowing (RD), tine ploughing (RT) and their combinations (RSD), (RDT) and (RSDT) were compared for the establishment of black pine (Pinus nigra Arn) in an oak coppice site, of conglomerate parent material at Anthrakia, northern Greece. The randomised blocks trial of three replications and 110 trees per treatment, half of which were fertilised with 150 g NPK per plant, was assessed at the age of 15 years for diameter, dominant tree height and survival. There was no significant difference between the treatments in any of the traits examined, nor did the fertilisation had any effect. Only the fertiliser × treatment interaction was found significant at p&lt;0.001 for dominant height, accounting for 37% of the observed variation in this trait. The lack of response to site preparation treatments may be attributed to the hard Bt3 clay horizon, extending beyond cultivation depth (50 cm), that prevents the roots penetration into deeper moist soil layers. The F × T interaction, where the combination of (RSDT) treatment and fertiliser was found to accelerate tree height growth in relation to the same treatment without fertiliser, indicates that thorough soil cultivation is needed for fertilisation to be effective in such sites. © Springer 2005.</t>
  </si>
  <si>
    <t>Fertilisation; Pinus nigra; Plantation establishment; Soil cultivation</t>
  </si>
  <si>
    <t>Cultivation; Fertilizers; Pinus; Plantations; Soil; Wood; Eastern Hemisphere; Eurasia; Europe; Greece; Southern Europe; World; Pinus nigra; Cultivation; Fertilizers; Growth kinetics; Soil conservation; Wood; cultivation; fertilizer application; growth; plantation; Disc harrowing; Mechanical site preparation; Pine plantations; Soil layers; Tine ploughing; Forestry</t>
  </si>
  <si>
    <t>Denef K.; Six J.; Merckx R.; Paustian K.</t>
  </si>
  <si>
    <t>Denef, Karolien (22133919300); Six, Johan (57343991100); Merckx, Roel (7005306071); Paustian, Keith (7004418468)</t>
  </si>
  <si>
    <t>https://www.scopus.com/inward/record.uri?eid=2-s2.0-0012171414&amp;doi=10.1023%2fA%3a1020668013524&amp;partnerID=40&amp;md5=b2e8cd160d2465f09a835b0651f3928e</t>
  </si>
  <si>
    <t>The mechanisms resulting in the binding of primary soil particles into stable aggregates vary with soil parent material, climate, vegetation, and management practices. In this study, we investigated short-term effects of: (i) nutrient addition (Hoagland's solution), (ii) organic carbon (OC) input (wheat residue), (iii) drying and wetting action, and (iv) root growth, with or without dry-wet cycles, on aggregate formation and stabilization in three soils differing in weathering status and clay mineralogy. These soils included a young, slightly weathered temperate soil dominated by 2:1 (illite and chlorite) clay minerals; a moderately weathered soil with mixed [2:1 (vermiculite) and 1: 1 (kaolinite)] clay mineralogy and oxides; and a highly weathered tropical soil dominated by 1:1 (kaolinite) clay minerals and oxides. Air-dried soil was dry sieved through a 250 μm sieve to break up all macroaggregates and 100 g-subsamples were brought to field capacity and incubated for 42 days. After 14 and 42 days, aggregate stability was measured on field moist and air-dried soil, to determine unstable and stable aggregation respectively. In control treatments (i.e., without nutrient or organic matter addition, without roots and at constant moisture), the formation of unstable and stable macroaggregates (&gt; 250 μm) increased in the order: 2:1 clay soil &lt; mixed clay soil &lt; 1:1 clay soil. After 42 days of incubation, nutrient addition significantly increased both unstable and stable macroaggregates in the 2:1 and 1:1 clay soils. In all soils, additional OC input increased both unstable and stable macroaggregate formation. The increase in macroaggregation with OC input was highest for the mixed clay soil and lowest for the 1:1 clay soil. In general, drying and wetting cycles had a positive effect on the formation of macroaggregates. Root growth caused a decrease in unstable macroaggregates in all soils. Larger amounts of macroaggregates were found in the mixed clay and oxides soil when plants were grown under 50% compared to 100% field capacity conditions. We concluded that soils dominated by variable charge clay minerals (1:1 clays and oxides) have higher potential to form stable aggregates when OC concentrations are low. With additional OC inputs, the greatest response in stable macroaggregate formation occurred in soils with mixed mineralogy, which is probably a result of different binding mechanisms occurring: i.e., electrostatic bindings between 2:1 clays, 1:1 clays and oxides (i.e. mineral-mineral bindings), in addition to OM functioning as a binding agent between 2:1 and 1:1 clays.</t>
  </si>
  <si>
    <t>Aggregation; Drying and wetting; Mineralogy; Organic carbon; Root growth</t>
  </si>
  <si>
    <t>Triticum aestivum; aggregation; clay mineral; mineralogy; nutrient enrichment; organic carbon; soil aggregate; soil structure</t>
  </si>
  <si>
    <t>Allen M.F.</t>
  </si>
  <si>
    <t>Allen, Michael F. (57203363549)</t>
  </si>
  <si>
    <t>Linking water and nutrients through the vadose zone: A fungal interface between the soil and plant systems</t>
  </si>
  <si>
    <t>Journal of Arid Land</t>
  </si>
  <si>
    <t>https://www.scopus.com/inward/record.uri?eid=2-s2.0-84860875687&amp;doi=10.3724%2fSP.J.1227.2011.00155&amp;partnerID=40&amp;md5=35b06f54d919b46f3fbaf4f9dc977a8d</t>
  </si>
  <si>
    <t>Plant water availability, use, and management have largely focused on physical processes of infiltration and the role of roots in uptake and transpiration. However, roots and mycorrhizal fungi redistribute water in complex patterns. Here I describe some of our observations and experiments showing that mycorrhizal fungi play key roles in moving water for both transpiration and to facilitate nutrient acquisition under dry conditions. Mycorrhizal fungal hyphae grow from both surface and deep roots even into bedrock to help extract water under dry conditions. In both deep and surface roots, mycorrhizal fungi acquire water from pores too small for roots and root hairs to access, and at distances from roots and root hairs. Mycorrhizal fungi are also able to utilize hydraulic-lifted water from plants to obtain nutrients in extremely dry surface soils. The importance of these root symbionts in water and nutrient dynamics, and as integrators of surface and deeper water dynamics need further investigation.</t>
  </si>
  <si>
    <t>Drought; Hydraulic redistribution; Mycorrhiza; Vadose zone</t>
  </si>
  <si>
    <t>Fungi</t>
  </si>
  <si>
    <t>Gocke M.; Gulyás S.; Hambach U.; Jovanović M.; Kovács G.; Marković S.B.; Wiesenberg G.L.B.</t>
  </si>
  <si>
    <t>Gocke, Martina (35299230700); Gulyás, Sándor (26535923500); Hambach, Ulrich (6602503877); Jovanović, Mladen (7202633720); Kovács, Gábor (57213787930); Marković, Slobodan B. (12241043000); Wiesenberg, Guido L.B. (6508160986)</t>
  </si>
  <si>
    <t>Palaeogeography, Palaeoclimatology, Palaeoecology</t>
  </si>
  <si>
    <t>https://www.scopus.com/inward/record.uri?eid=2-s2.0-84890823857&amp;doi=10.1016%2fj.palaeo.2013.11.010&amp;partnerID=40&amp;md5=5e710212ad8acf2bf84591dd19d7038b</t>
  </si>
  <si>
    <t>The important role of roots and rhizosphere processes is accepted for the top soil, but still under debate for the deep subsoil including soil parent material. Especially for terrestrial sediments like loess and dune sands, roots and root traces are mostly recognized in profile descriptions, but not interpreted in the paleoenvironmental context. Further, synchrony of sediment deposition and root trace formation is commonly assumed. This is challenged by partially large maximum rooting depths of plants, exceeding the soil depth, and by frequent occurrence of secondary carbonates and biopores of potential root origin below recent soil and paleosols. To improve understanding of paleoenvironmental records in terrestrial sediment-paleosol sequences, recent roots and root traces, including calcified roots and root-derived biopores, were investigated in six soil, loess and dune sand profiles across Central and SE Europe. Visualization of small carbonate accumulations (diameter≤1mm), frequently called 'pseudomycelia', by X-ray microtomographic scanning, and morphologic comparison with rhizoliths (calcified roots; diameter mostly 3-20mm, up to 100mm possible) indicate root origin of the former, therefore requiring renaming to microrhizoliths. Quantification of roots, biopores, rhizoliths and microrhizoliths on horizontal levels yielded maximum frequencies of 2100m-2, 4100m-2, 196m-2 and 12,800m-2, respectively. Considering the pore volume remaining from former root growth this indicates their significant contribution to structural properties of the sediments and paleosols. Depth distribution of roots and root traces was frequently related to soil and paleosols, respectively, and mostly showed maximum frequencies within or immediately below these units. Root traces are therefore not necessarily of similar age like the surrounding sediment, but are typically of younger age. The time lag between root traces and the surrounding stratigraphic unit can vary between small time periods (likely decades to centuries) in case of microrhizoliths and several millenia in case of larger rhizoliths penetrating several stratigraphic units. With assumed radii of former rhizosphere extension of 5mm for microrhizoliths, a frequency of 12,500m-2 corresponded to 100% rhizosphere area in the respective depth interval. These findings emphasize the meaning of root traces in sediment-paleosol sequences. Potential temporal and spatial inhomogeneity of root growth on the one hand, especially for shrub and tree vegetation, and occurrence of root remains of different age and origin in identical depth intervals on the other hand, hamper the assessment of the chronologic context of these with the surrounding sediment or paleosol. Nevertheless, root traces in terrestrial archives provide valuable information with respect to paleovegetation and paleoenvironmental conditions, if their chronological context is known. © 2013 Elsevier B.V.</t>
  </si>
  <si>
    <t>Europe; biostratigraphy; chronology; depositional environment; dune; inhomogeneity; paleoecology; paleoenvironment; paleosol; parent material; rhizolith; rhizosphere; root system; rooting; sequence stratigraphy; subsoil; terrestrial deposit</t>
  </si>
  <si>
    <t>Nijland W.; van der Meijde M.; Addink E.A.; de Jong S.M.</t>
  </si>
  <si>
    <t>Nijland, Wiebe (25959258400); van der Meijde, Mark (7801560880); Addink, Elisabeth A. (7801391604); de Jong, Steven M. (16678242800)</t>
  </si>
  <si>
    <t>Detection of soil moisture and vegetation water abstraction in a mediterranean natural area using electrical resistivity tomography</t>
  </si>
  <si>
    <t>https://www.scopus.com/inward/record.uri?eid=2-s2.0-78651463135&amp;doi=10.1016%2fj.catena.2010.03.005&amp;partnerID=40&amp;md5=69757a01f6a177cbc07aa4e2e82bd529</t>
  </si>
  <si>
    <t>Vegetation growth in semiarid, Mediterranean ecosystems is greatly dependent on moisture availability in the soil, as little precipitation is available during the growing season. Predicting the effects of climate change on vegetation development requires understanding of the exact relation between climate, moisture availability, and plant growth. Accurate moisture measurements in naturally vegetated areas are difficult because of high spatial variability and because of the coarse, shallow soils. In this study, we evaluated the possibilities of using Electrical Resistivity Tomography (ERT) to measure soil moisture availability and plant water use in a Mediterranean natural area. We found that ERT is a useful tool for measuring soil conditions, providing information on the spatial patterns within the soil and reaching depths otherwise inaccessible. In heterogeneous soils, we differentiated between lithological and moisture effects in the measurements using multitemporal data. Absolute calibration to moisture content was sometimes possible, but strongly location dependent. Based on the ERT measurements, we found that although the soils in the study area are shallow and rocky, plant roots penetrate deeply into the fractured and weathered bedrock, and vegetation subtracts water from depths down to 6 m and below. This information is important for understanding the plant-soil relations and modeling vegetation development. We conclude that ERT provides crucial information on soil moisture processes unavailable using any other currently available measurement method. © 2010 Elsevier B.V.</t>
  </si>
  <si>
    <t>Electrical resistivity tomography ERT; Mediterranean; Rocky soils; Rooting depth; Water availability</t>
  </si>
  <si>
    <t>calibration; electrical resistivity; growing season; growth modeling; growth rate; Mediterranean environment; rooting; semiarid region; soil moisture; soil profile; soil-vegetation interaction; tomography; water availability; water uptake; water use</t>
  </si>
  <si>
    <t>Montgomery D.R.; Schmidt K.M.; Dietrich W.E.; McKean J.</t>
  </si>
  <si>
    <t>Montgomery, David R. (7402897518); Schmidt, Kevin M. (7403915386); Dietrich, William E. (7201810208); McKean, Jim (7005834651)</t>
  </si>
  <si>
    <t>Instrumental record of debris flow initiation during natural rainfall: Implications for modeling slope stability</t>
  </si>
  <si>
    <t>Journal of Geophysical Research: Earth Surface</t>
  </si>
  <si>
    <t>10.1029/2008JF001078</t>
  </si>
  <si>
    <t>https://www.scopus.com/inward/record.uri?eid=2-s2.0-70349583034&amp;doi=10.1029%2f2008JF001078&amp;partnerID=40&amp;md5=b5cf330597e41d38fd0f1ce133705b15</t>
  </si>
  <si>
    <t>The middle of a hillslope hollow in the Oregon Coast Range failed and mobilized as a debris flow during heavy rainfall in November 1996. Automated pressure transducers recorded high spatial variability of pore water pressure within the area that mobilized as a debris flow, which initiated where local upward flow from bedrock developed into overlying colluvium. Postfailure observations of the bedrock surface exposed in the debris flow scar reveal a strong spatial correspondence between elevated piezometric response and water discharging from bedrock fractures. Measurements of apparent root cohesion on the basal (Cb) and lateral (Cl) scarp demonstrate substantial local variability, with areally weighted values of Cb = 0.1 and Cl = 4.6 kPa. Using measured soil properties and basal root strength, the widely used infinite slope model, employed assuming slope parallel groundwater flow, provides a poor prediction of hydrologie conditions at failure. In contrast, a model including lateral root strength (but neglecting lateral frictional strength) gave a predicted critical value of relative soil saturation that fell within the range defined by the arithmetic and geometric mean values at the time of failure. The 3-D slope stability model CLARA-W, used with locally observed pore water pressure, predicted small areas with lower factors of safety within the overall slide mass at sites consistent with field observations of where the failure initiated. This highly variable and localized nature of small areas of high pore pressure that can trigger slope failure means, however, that substantial uncertainty appears inevitable for estimating hydrologie conditions within incipient debris flows under natural conditions. Copyright 2009 by the American Geophysical Union.</t>
  </si>
  <si>
    <t>automation; bedrock; debris flow; failure mechanism; hillslope; hydrological modeling; rainfall; slope failure; slope stability; spatial analysis; spatial variation; three-dimensional flow; uncertainty analysis</t>
  </si>
  <si>
    <t>Jahn R.; Stahr K.</t>
  </si>
  <si>
    <t>Jahn, Reinhold (7102002086); Stahr, Karl (7004857504)</t>
  </si>
  <si>
    <t>Development of soils and site qualities on basic volcanoclastics with special reference to the semiarid environment of Lanzarote, Canary Islands, Spain</t>
  </si>
  <si>
    <t>Revista Mexicana de Ciencias Geologicas</t>
  </si>
  <si>
    <t>https://www.scopus.com/inward/record.uri?eid=2-s2.0-34848892002&amp;partnerID=40&amp;md5=ff4ab55641d1325d3b691312ee49c95c</t>
  </si>
  <si>
    <t>Soils in six landscapes of different ages ranging from Miocene/Pliocene to the historic eruptions 260 y ears ago in Lanzarote (Canary Islands, Spain) have been mapped and analyzed. With additional information about the more humid parts of the islands, a soil-type stability diagram is shown which differentiates the humidity and the age of the landscape. The dynamic course of soil-forming processes since the late Pleistocene is demonstrated by quantitative figures on texture development, loss of bases, changes in the pore system, iron oxide formation, organic matter enrichment, carbonization, salt enrichment and clay movement. Within a range of about 40,000 years, soil development has resulted in a nearly complete replacement of the gravelly parent material by forming sand, silt and clay. A rapid increase in Fe-oxides and organic matter marks the early soil-development stages. A decrease in organic matter and clay illuviation, as well as the enrichment of carbonates, are prominent processes in the more advanced stages. A comparison of soil substances formed and the element budget is made between the Andosols from the highlands of Mexico (from andesitic ash, humid climate) and those from Lanzarote (from basaltic lapilli, semiarid climate). The development of site qualities is related to the development of individual site characteristics such as rooting depth, rootability, available water capacity, organic matter, and available P and K, depending upon time and slope position. All described site qualities show different dynamics in their courses of development, which is due to their different relations to soil forming processes.</t>
  </si>
  <si>
    <t>Canary Islands; Edaphology; Lanzarote; Spain</t>
  </si>
  <si>
    <t>Schwinning S.</t>
  </si>
  <si>
    <t>Schwinning, Susanne (35610806600)</t>
  </si>
  <si>
    <t>Ecohydrology</t>
  </si>
  <si>
    <t>https://www.scopus.com/inward/record.uri?eid=2-s2.0-77954650039&amp;doi=10.1002%2feco.134&amp;partnerID=40&amp;md5=d51b547adbdcde7f3bb42afe9b07bb9f</t>
  </si>
  <si>
    <t>Large portions of the world are characterized by shallow soil underlain by weathered bedrock or cemented soil horizons. The implications of this substrate condition for ecohydrological processes have not been systematically explored, but misrepresentation in models could have profound consequences for climate prediction and global vegetation modelling. An issue of particular uncertainty is the characterization of water storage for these regions. A limited number of case studies have shown that plant water uptake is not restricted to shallow soils but can involve uptake from rock layers below. The mechanisms governing root-rock interactions are only beginning to be investigated. Research is needed to further characterize the dynamics of water recharge and depletion in weathered bedrock, to develop a better understanding of plant adaptations and rooting patterns required for effective use of bedrock-stored water, and to explore consequences for below-ground competition. Copyright © 2010 John Wiley &amp; Sons, Ltd.</t>
  </si>
  <si>
    <t>Bedrock; Deep roots; Karst; Soil water storage</t>
  </si>
  <si>
    <t>Climatology; Landforms; Soil moisture; Underwater soils; Cemented soil; Climate prediction; Deep roots; Eco-hydrology; Plant adaptation; Plant water; Rock interaction; Rock layers; Rooting patterns; Shallow soils; Soil water storage; Substrate conditions; Water storage; Weathered bedrock; bedrock; climate prediction; ecohydrology; karst; plant water relations; recharge; soil horizon; soil water; substrate; vegetation dynamics; water storage; Climate models</t>
  </si>
  <si>
    <t>Leavitt S.W.; Goodell H.G.</t>
  </si>
  <si>
    <t>Leavitt, Steven W. (7004960339); Goodell, H.Grant (22982887500)</t>
  </si>
  <si>
    <t>Evaluation of biogeochemical prospecting methods in the search for sulfide deposits in the Appalachian piedmont, Virginia, U.S.A.</t>
  </si>
  <si>
    <t>Journal of Geochemical Exploration</t>
  </si>
  <si>
    <t>10.1016/0375-6742(79)90017-7</t>
  </si>
  <si>
    <t>https://www.scopus.com/inward/record.uri?eid=2-s2.0-0018650672&amp;doi=10.1016%2f0375-6742%2879%2990017-7&amp;partnerID=40&amp;md5=1c9da2c439d13b52f1404d2b71157c42</t>
  </si>
  <si>
    <t>Soil and stream sediment sampling have been the primary geochemical exploration tools in the Appalachian piedmont to date. However, the great thicknesses of soil and saprolite found in the region coupled with the dense vegetation frequently encountered favor biogeochemistry as an alternative or supplemental method since deep-rooted plants sample closer to bedrock. To evaluate this method, an orientation survey was performed in which soils and vegetation at 17 sites north of Mineral, Virginia, were sampled and analyzed for Ag, Cd, Cu, Pb and Zn. The traverse included stations over the host rocks of massive sulfide mineralization, as well as over apparent "barren" country rock. Samples were analyzed by atomic absorption spectrophotometry using standard digestion and analytical techniques. Both A- and B-horizon soil metals generally appear to be reliable indicators of mineralization, with soils developed over sulfides showing up to three-fold enrichment in metal content relative to the average soils developed on the country rock. Correlation of metal concentrations in vegetation to soil metal concentrations reveal plant concentrations expressed on a dry-weight basis correlate stronger and more frequently to soil metals than do ash-weight concentrations. Copper shows some promise in selected organs and species, Ag appears fair but data are limited to one organ of one species, and plant Pb seems totally unresponsive to soil metal concentrations perhaps because foliar absorption is an important plant uptake mechanism here. However, Zn and Cd in organs of the oak group, especially mature leaves and twigs of the current year's growth show the greatest promise as prospecting tools. They correlate well with soil metals and when compared directly to the geology they reliably reflect mineralization. Although results using White oak were slightly less profound than those obtained from the Black-Red oak group, White oak may be preferred as it is a single, more widespread, easily-identifiable species. Copper and especially Zn although essential elements to plants, do not appear to be "difficult" elements for biogeochemical prospecting in the Appalachian piedmont. © 1979.</t>
  </si>
  <si>
    <t>GEOCHEMISTRY</t>
  </si>
  <si>
    <t>Catt J.A.</t>
  </si>
  <si>
    <t>Catt, J.A. (55950949200)</t>
  </si>
  <si>
    <t>Quaternary environments and their impact on British soils and agriculture</t>
  </si>
  <si>
    <t>Quaternary Proceedings</t>
  </si>
  <si>
    <t>https://www.scopus.com/inward/record.uri?eid=2-s2.0-0027065637&amp;partnerID=40&amp;md5=a06a9f89b0025888c5cfe3000c905e58</t>
  </si>
  <si>
    <t>Quaternary processes of deposition, erosion and pedogenesis under various past climates have a considerable influence on modern agriculture and forestry. Agriculturally important soil properties determined by Quaternary events include rooting depth, particle size distribution, stone content, structural development, patterns of lateral variation and nutrient status resulting from glacial or periglacial rejuvenation. These affect growth and production of crops and also the environmental impacts of modern farming. Therefore the agricultural significance of Quaternary parent materials and soil development in past stages of the Quaternary are examined. -from Author</t>
  </si>
  <si>
    <t>UK; agriculture; parent material; Quaternary; soil development</t>
  </si>
  <si>
    <t>KIRKBY M.J.</t>
  </si>
  <si>
    <t>KIRKBY, M.J. (7007139821)</t>
  </si>
  <si>
    <t>A basis for soil profile modelling in a geomorphic context</t>
  </si>
  <si>
    <t>Journal of Soil Science</t>
  </si>
  <si>
    <t>https://www.scopus.com/inward/record.uri?eid=2-s2.0-0022180555&amp;doi=10.1111%2fj.1365-2389.1985.tb00316.x&amp;partnerID=40&amp;md5=d99546faec1406beae8c37432324387a</t>
  </si>
  <si>
    <t>A mathematical model for soil profile evolution is developed in three parts; respectively for the weathering profile, the organic profile and for the inorganic profile associated with nutrient cycling. Processes modelled are percolation, equilibrium solution, leaching, ionic diffusion, organic mixing, leaf fall, organic decomposition and mechanical denudation. In each sub‐model some of these processes may be neglected, and time‐scales differ, so that they are best separated. Each leads to a second‐order linear partial differential equation with non‐constant coefficients. Equilibrium profiles are derived for the simplest cases, and numerical models exemplify profile evolution in more realistic cases. Modelled weathering profiles generally show a zone of near‐constant composition at the surface, with saprolite developing in deep profiles. Nutrient‐cycling profiles show the variable development of B‐horizons, and may be classified according to the relative depths of rooting, organic soil, and organic mixing processes. Copyright © 1985, Wiley Blackwell. All rights reserved</t>
  </si>
  <si>
    <t>Ryan P.J.</t>
  </si>
  <si>
    <t>Ryan, P.J. (7402922277)</t>
  </si>
  <si>
    <t>Characterization of soil and productivity of pinus radiata(D. don) in New South Wales. II pedogenesis on a range of parent materials</t>
  </si>
  <si>
    <t>Australian Journal of Soil Research</t>
  </si>
  <si>
    <t>https://www.scopus.com/inward/record.uri?eid=2-s2.0-0022839533&amp;doi=10.1071%2fSR9860103&amp;partnerID=40&amp;md5=892b6363239328bf87cb8b2193765800</t>
  </si>
  <si>
    <t>Soil profile descriptions were made at a series of 11-year-old unfertilizedPinus radiatastands in the Lithgow district of New South Wales. Catenas within three soil parent materials were selected to compare variation in soil physical and morphological properties with growth ofP. radiata.These parentmaterials were a Silurian siltstone, a Permian conglomerate and a Silurian-Devonian rhyolite. Basal area growth of theP. radiatastands increased down catenas on the Silurian siltstone as soil depth to a root impeding layer increased. Plateau soils on the Permian conglomerate had hardsettingsurfaces and high gravel contents, and were associated with very poor pine growth. By way of contrast, lower slope, colluvial gradational earths were deep, fine-textured soils and supported more productivepine stands. The Silurian-Devonian rhyolite parent material produced highly leached soils, commonlywith conspicuously bleached A2 horizons and poor sandy textures of surface soil. Both physical andchemical features of the rhyolite interacted with pedological processes to affect adversely soil physicalconditions and trace element availability, in particular boron. The poorerP. radiatagrowth on loweror concave slope in comparison with upper slope position was a result of increased soil leaching andhorizon differentiation. This pattern contrasted with improved pine growth on the deeper soils on lowerslopes on the two sedimentary parent materials. These case studies emphasize the importance of geology and pedological processes when evaluating the applicability of specific soil physical factors to site classification forP. radiataplantations. © 1986 CSIRO. All rights reserved.</t>
  </si>
  <si>
    <t>Macklon A.E.S.; Mackie-Dawson L.A.; Sim A.; Shand C.A.; Lilly A.</t>
  </si>
  <si>
    <t>Macklon, A.E.S. (6603582913); Mackie-Dawson, L.A. (6602077780); Sim, A. (7005228989); Shand, C.A. (7004237566); Lilly, A. (7003969156)</t>
  </si>
  <si>
    <t>Soil P resources, plant growth and rooting characteristics in nutrient poor upland grasslands</t>
  </si>
  <si>
    <t>https://www.scopus.com/inward/record.uri?eid=2-s2.0-0028161010&amp;doi=10.1007%2fBF00007975&amp;partnerID=40&amp;md5=abfceb9dc828b5a211c3fc6577e266ff</t>
  </si>
  <si>
    <t>A field study was undertaken to establish the demand for P by mixed herbage, manipulated by cutting regimes, and the extent to which orthophosphate alone in soil solution could meet this demand from three cambisols derived from different parent materials. Differences in soil types were sufficient to produce significantly different rooting patterns at each site. Yields for 7-and 10-cm treatments generally exceeded those for swards cut to 2-and 4-cm. The highest yields were from plots cut once at the end of the season, or when herbage was cut in June and October only. Yields fell in the second season by an average of 30%. Two cuts in the season resulted in almost twice the P uptake compared with other treatments, leading to the view that a "silage" cut stimulated root growth. Rooting was deepest in Tarves Association soil (Dystric cambisol), densest in Insch Association soil (Eutric cambisol) and intermediate in Foudland Association soil (Dystric cambisol) but herbage yield at each site was similar. Whole season mean P and N content in roots ranged from 1.0 to 3.4 and from 8.1 to 27.9 mg g-1 dry weight, respectively. The lowest values were in once cut herbage and were half those in herbage cut in June and October only. Data for the total P resources of the soils, extractable P, and shoot and root P at each site are presented together with data for P in soil solution (principally organic) from an associated soil solution study. There was a disparity between daily uptake and orthophosphate in soil solution. These findings suggested that it was probable that soluble organic forms of P are important for P nutrition in these nutrient poor soils, and could account for the excess of observed P uptake (from soils low in P) over that predicted by mechanistic mathematical models. © 1994 Kluwer Academic Publishers.</t>
  </si>
  <si>
    <t>cambisol; mixed upland grassland; organic phosphorus; P resources; P uptake; roots; yields</t>
  </si>
  <si>
    <t>grassland; phosphorus limitation; root</t>
  </si>
  <si>
    <t>http://dx.doi.org/10.3389/ffgc.2020.00095</t>
  </si>
  <si>
    <t>http://dx.doi.org/10.1016/S0167-1987(98)00075-0</t>
  </si>
  <si>
    <t>http://dx.doi.org/10.1016/j.agwat.2023.108413</t>
  </si>
  <si>
    <t>http://dx.doi.org/10.1126/sciadv.aao0834</t>
  </si>
  <si>
    <t>http://dx.doi.org/10.1007/s00203-011-0695-8</t>
  </si>
  <si>
    <t>http://dx.doi.org/10.1002/esp.3343</t>
  </si>
  <si>
    <t>http://dx.doi.org/10.1002/ajb2.1344</t>
  </si>
  <si>
    <t>http://dx.doi.org/10.1016/j.jhydrol.2009.11.020</t>
  </si>
  <si>
    <t>http://dx.doi.org/10.3390/ijerph17020434</t>
  </si>
  <si>
    <t>http://dx.doi.org/10.1093/aob/mcr322</t>
  </si>
  <si>
    <t>http://dx.doi.org/10.1007/s11104-023-06350-7</t>
  </si>
  <si>
    <t>http://dx.doi.org/10.3389/fpls.2020.01260</t>
  </si>
  <si>
    <t>http://dx.doi.org/10.1007/s00442-012-2466-x</t>
  </si>
  <si>
    <t>http://dx.doi.org/10.1007/s11258-008-9553-4</t>
  </si>
  <si>
    <t>Sącz Beskidy Mountains</t>
  </si>
  <si>
    <t>Perrennial</t>
  </si>
  <si>
    <t>Sandstone</t>
  </si>
  <si>
    <t>Mudstone</t>
  </si>
  <si>
    <t xml:space="preserve">After that stage the tree started to develop roots along fractures and exposed surfaces. The lack of space, soil cover with necessary nutrients and water forced the tree to develop a long main root that spanned for 3 m reaching the soil developed at the foot of the rock wall. The main root used existing rock fractures. When getting bigger in size some part of the root changed their morphology adapting to all available space. Picea abies at the Batorow ´ site, 113 years old, grew on the sandstone outcrop where it developed a large root. Only smaller roots penetrated rock cracks. Small roots were found in rock cracks filled with soil-weathering material.  </t>
  </si>
  <si>
    <t>Review article</t>
  </si>
  <si>
    <t>Kentucky</t>
  </si>
  <si>
    <t>The roots inevitably increase in length and girth and split the rocks apart slowly. Phillips (2015) showed that about 90% of the examined trees of his study conducted on limestone bedrock hillslopes exhibited evidence of: i) joint widening both horizontally and vertically by root penetration.</t>
  </si>
  <si>
    <t>Mechanical displacement of bedrock along bedding planes</t>
  </si>
  <si>
    <t xml:space="preserve">Axial growth—involves two properties of a root, its length and trajectory, which contribute to the dynamic colonization of new soil zones. It occurs from the distal end (root tip) by cell division resulting in root elongation. The root axial growth and its trajectory is forced by a sort of tropism (e.g. gravitropism, hydrotropism, P tropisms, etc.), and it is believed that the root cap plays a major role in this phenomenon by sensing different stimulants. Another interesting property of axial growth is return of root tips to their original direction of growth after passing around obstacles, a behavior known as exotropy (Kramer and Boyer, 1995). </t>
  </si>
  <si>
    <t>Radial growth—can be responsible for increased axial transport properties (particularly axial hydraulic conductivity), increased mechanical strength and anchorage, storage capacity and protection against predation, drought, or pathogens.</t>
  </si>
  <si>
    <t>Biomechanical interactions between tree roots and bedrock are more obvious when growing roots encounter gaps in or weaker portion of the rock: e.g., elongated fissures, chemically altered joints, etc. When weathered, the bedrock zone can be entered through fractures as quickly as 2–3 years; the time documented for P. ponderosa on b1 m deep soil (Witty et al., 2003; p. 398).</t>
  </si>
  <si>
    <t>One important contribution on biomechanical weathering comes from botanists who studied limestone cliffs and documented numerous cases of rock fragments detached from the cliff by expanding roots of Taxus baccata (Jackson and Sheldon, 1949). Tree roots used discontinuities and softer, more weathered, parts of limestone, and their action contributed to the cliff recession.</t>
  </si>
  <si>
    <t>Organic acids are released through root tips; however, weathering of soil minerals is also enhanced by fungi hyphae (mycelium) which grow from the root tips, enclose mineral particles, and penetrate mineral interlayer spaces (Landeweert et al., 2001). EM fungi hyphae develop additional organs, called rhizomorphs, which elongate root tips into the soil by as much as 10 cm (Taylor et al., 2009). Also, EM act as biosensors and they can distinguish different grain sizes and mineralogies (Leake et al., 2008) suggesting EM ability for selective rock weathering. All these properties make mycorrhizal fungi associated with tree roots a very effective system of chemical alteration of rocks and minerals.</t>
  </si>
  <si>
    <t>In far more hospitable conditions, under the soil cover, the hyphae of fungi associated with tree roots penetrate soil pores smaller than 5–20 μm, normally unavailable for root hairs (Taylor et al., 2009). Hence, it is a very effective way by which plant roots, relying on the fungal hyphae, expand the space available for biochemical weathering.</t>
  </si>
  <si>
    <t>Buurman and Jongmans (2002, 2005), for example, complemented existing fulvate, proto-imogolite, and fulvatebicarbonate theories of podzolization describing mobilization, transport, and precipitation of organo–metallic–silicate complexes by biological activity of tree roots. They found predominance of root-derived organic matter in some Podzols and concluded that the root activity and decay can play a crucial role in Podzol development, i.e., deepening of transition between eluvial E and illuvial Bhs horizons. Significant amounts of root-derived organic matter in Podzols was formerly observed by De Coninck (1980). Skjemstad et al. (1992) highlighted effects of root exudates in podsolization rather than the effect of root decay.</t>
  </si>
  <si>
    <t>Direct effects of root and rhizospheres, and the associated microbial communities on weathering, are often important, such as production of organic acids, chelation, and activities of endolithic microbes. Many important direct effects are described above, associated with biochemical weathering in the root zone.</t>
  </si>
  <si>
    <t>Radial pressure of root growth widens joints, and maintains biological contact with the interior joint surfaces</t>
  </si>
  <si>
    <t>Oklahoma &amp; Arkansas</t>
  </si>
  <si>
    <t>1300-1400</t>
  </si>
  <si>
    <t>Paleozoic sedimentary rocks</t>
  </si>
  <si>
    <t>Pinus echinata</t>
  </si>
  <si>
    <t xml:space="preserve">Shortleaf pine </t>
  </si>
  <si>
    <t>Root length</t>
  </si>
  <si>
    <t>Measuring tap</t>
  </si>
  <si>
    <t>When tree roots growing downward encounter material they cannot penetrate, they are turned laterally. Local lateral turning of roots was widely observed in root wads of uprooted trees, often associated with a large intact rock fragment. In two of these cases, the roots penetrated the bedrock via joints at the base of the regolith before turning laterally along the bedding planes. In 89% of the samples, roots penetrated the bedrock interface, and in 93% bedrock material was uprooted. Some bedrock penetration by roots probably occurred in the other cases, but could not be conclusively proven. Sub-horizontal root penetration of bedrock occurred along joints of various kinds, primarily fractures and subhorizontal bedding planes.</t>
  </si>
  <si>
    <t>Texas</t>
  </si>
  <si>
    <t>It is the rigidity of the porous matrix in weathered bedrock rather than pore size per se which prohibits root growth, as cell expansion in growing root tips does not have enough force to enlarge pores, which it does in pliable soils. Rooting space in rock is limited by the frequency of ﬁssures that are wide enough to permit root growth. Wide ﬁssures are usually ﬁlled with a mixture of coarse grains and organic materials with hydraulic properties much like soil and support correspondingly high root densities. But most ﬁssures are narrow, forcing root systems to develop into nearly two-dimensional rootfans or mats (Figure 4). Zwieniecki and Newton (1994)determined a minimal ﬁssure width for root exploration, which corresponded to the minimal ﬁne root diameter of a species. Interestingly, the two conifers in the study required widths of at least 500 µm, while two angiosperms required ﬁssures of only 100 µm width. Unlike the two conifers, the two angiosperms were able to distort the shape of the root cortex into a ﬂat wing-like shape, which maximized the contact between the root epidermis and the rock. Thus, in the angiosperms, minimal ﬁssure width was determined by the width of the ﬁne root stele, and in the conifers by whole ﬁne root width. Differences in the ability of ﬁneroots to invade fractures may produce species differences in the efﬁciency of water extraction from rock, as well as differences in maximal rooting depth, as weathering decreases and ﬁssures become smaller with depth in bedrock. Several lines of evidence suggest that plants requirespeciﬁc adaptations to grow well on shallow soils over bedrock. Thin and deformable ﬁne roots may be required to effectively extract water from narrow ﬁssures  (Zwie-niecki and Newton, 1995).  The ability to form mycorrhizal associations may be critical as well (Bornyaszet al., 2005). Egerton-Warburton et al. (2003) and Bornyasz et al. (2005) then found evidence that oaks and chaparral shrubs harness the support of mycorrhizal fungi to extract rock water. Ectomycorrhizal hyphae are much narrower than ﬁne roots (2–10 µm) and can grow up to a meter in length (Allen, 2007). They are therefore able to do what roots themselves cannot: grow deep into the rock matrix and establish numerous pathways for water to travel from the bulk of the rock towards plant roots. According to Allen (2007), the main contribution of mycorrhizal associations in rock is not to decrease path conductivity, as long-distance symplastic transport is still slow, but to decrease the tortuousity of the path, thus decreasing the effective length of the transport pathway. The ecophysiological implications of mycorrhizal associations on plant–water relations is still controversial(Aug´e, 2001) and awaits full integration into the theory of water transport (Allen, 2007)Successful establishment on thin soil may also require a comparatively high investment in deep root growth to search the soil–rock interface for entryways into the bedrock (Poot and Lambers, 2008; Schenk,2008a).</t>
  </si>
  <si>
    <t xml:space="preserve">Field </t>
  </si>
  <si>
    <t>Asia</t>
  </si>
  <si>
    <t>China</t>
  </si>
  <si>
    <t>Fuji apple</t>
  </si>
  <si>
    <t>Malus pumila. Mill</t>
  </si>
  <si>
    <t>Root scanner</t>
  </si>
  <si>
    <t>Root surface area</t>
  </si>
  <si>
    <t>Vernier caliper</t>
  </si>
  <si>
    <t>Root dry biomass</t>
  </si>
  <si>
    <t>The fine root length was considerably reduced when bulk density was greater than 1.7 g cm− 3 for both SOR (below 60 cm) and TS (below 100 cm). Moreover, roots in the compacted layer were also finer 
than the roots in soil of either SOR or TS as shown by the greater specific root length.</t>
  </si>
  <si>
    <t>This may be because the highly compacted weathered rock layer is dominated by small pores and roots can only penetrate through these pores, which inhibits root thickening and elongation. Furthermore, the high gravel contents in the weather rock layer are also detrimental to root penetration and proliferation. One can imagine that when the lateral root tip hits gravels, roots will have to buckle and find loose area or gap to elongate. As there were likely small gaps between gravel and soil particle, roots may eventually grow and form a net surrounding the gravels (Schwinning, 2020)</t>
  </si>
  <si>
    <t>gneiss origin</t>
  </si>
  <si>
    <t>100-150</t>
  </si>
  <si>
    <t>Profile depth (m)</t>
  </si>
  <si>
    <t>Weathered</t>
  </si>
  <si>
    <t>Huanjiang</t>
  </si>
  <si>
    <t>Celtis biondii</t>
  </si>
  <si>
    <t>P. Longipes</t>
  </si>
  <si>
    <t>Root biomass</t>
  </si>
  <si>
    <t>Max. rooting vertical depth</t>
  </si>
  <si>
    <t>Max. radial extent</t>
  </si>
  <si>
    <t>Tampering rate</t>
  </si>
  <si>
    <t>They also had a wide lateral root extension and a high root to canopy ratio in the shallow soil layer, rather than deep penetration. Specifically, the wide root horizontal range of the tree in the soil-limited habitat was accompanied by low root tapering rate and bending degree. Moreover, the tree species has a more obvious difference in root dimension between contrasting habitat than the shrub.</t>
  </si>
  <si>
    <t>Argentina</t>
  </si>
  <si>
    <t>Sierras Grandes de Córdoba</t>
  </si>
  <si>
    <t>Surprisingly, we found grass’ roots down to 200  cm depth, highlighting its important role for saprolite formation. Although fine root biomass was lower in grasses than pines below 30  cm depth, it has been shown that they present a faster turnover (De Deyn et al. 2008), which might cause high biogeochemical effects at a microscopic scale. Although it was beyond the scope of this study, it is clear that grasslands and pine stands have contrasting fine root traits as well as different mycorrhizal associations (arbuscular mycorrhizas in grasslands vs ectomycorrhizal mycorrhizas in pines) (Bardgett et al. 2014; Weemstra et al. 2016), which deserves further attention to understand how biogeochemical processes have changed following pine aforestation. Overall, plant roots can generate radial pressures of 0.5–0.9 MPa during growth, 
which is lower than the tensile strength of most fresh rocks, but might be enough to produce biomechanical weathering through the process of subcritical cracking (Anderson 2019). In fact, we observed repeatedly during excavations the presence of coarse pine roots growing within the planar structures of the saprolite, and that presented different degrees of morphological constrains for radial growth. This was also coupled with inflled material from the upper horizons, suggesting the widening of those cracks by pines.</t>
  </si>
  <si>
    <t>Oceania</t>
  </si>
  <si>
    <t>Australia</t>
  </si>
  <si>
    <t>Western Australia</t>
  </si>
  <si>
    <t>Calothamnus rupestris</t>
  </si>
  <si>
    <t>Calothamnus quadrifidus</t>
  </si>
  <si>
    <t>Eucalyptus caesia</t>
  </si>
  <si>
    <t>Eucalyptus drummondii</t>
  </si>
  <si>
    <t>Allocasuarina huegeliana</t>
  </si>
  <si>
    <t>Allocasuarina humili</t>
  </si>
  <si>
    <t>Fresh root mass</t>
  </si>
  <si>
    <t>Total root length</t>
  </si>
  <si>
    <t>Number of tips</t>
  </si>
  <si>
    <t>Root dry matter</t>
  </si>
  <si>
    <t>Specific root length</t>
  </si>
  <si>
    <t>Our results have demonstrated that several species endemic to shallow-soil granite outcrop communities in SW Australia have specific root traits that probably increase their chance to access fissures in the underlying rock. They generally allocated more biomass to roots, spread them faster over the bottom of the long containers and allocated more roots to the sides of the container.</t>
  </si>
  <si>
    <t xml:space="preserve"> </t>
  </si>
  <si>
    <t>The radial pressure exerted by tree root systems can reach 0.91 MPa and axial pressures as high as 1.45 MPa (Bennie, 1991), which is sufficient to break up bedrock.</t>
  </si>
  <si>
    <t>Panulirus Longipes</t>
  </si>
  <si>
    <t>Malus pumila</t>
  </si>
  <si>
    <t xml:space="preserve">Picea abies (L.) </t>
  </si>
  <si>
    <t xml:space="preserve">Pinus edulis </t>
  </si>
  <si>
    <t xml:space="preserve">Juniperus monosperma </t>
  </si>
  <si>
    <t>Number of papers</t>
  </si>
  <si>
    <t>Tree species</t>
  </si>
  <si>
    <t>Hakea oldfieldii</t>
  </si>
  <si>
    <t>Hakea tuberculata</t>
  </si>
  <si>
    <t>C. biondii</t>
  </si>
  <si>
    <t>A. humili</t>
  </si>
  <si>
    <t>A. huegeliana</t>
  </si>
  <si>
    <t>E. drummondii</t>
  </si>
  <si>
    <t>E. caesia</t>
  </si>
  <si>
    <t>C. quadrifidus</t>
  </si>
  <si>
    <t>C. rupestris</t>
  </si>
  <si>
    <t>M. pumila</t>
  </si>
  <si>
    <t>P. echinata</t>
  </si>
  <si>
    <t xml:space="preserve">P. abies  </t>
  </si>
  <si>
    <t>B. macrantha</t>
  </si>
  <si>
    <t>B. tomentosa</t>
  </si>
  <si>
    <t xml:space="preserve">P. edulis </t>
  </si>
  <si>
    <t xml:space="preserve">J. monosperma </t>
  </si>
  <si>
    <t>H. oldfieldii</t>
  </si>
  <si>
    <t>H. tuberculata</t>
  </si>
  <si>
    <t>Tap root system</t>
  </si>
  <si>
    <t>Root measurement method</t>
  </si>
  <si>
    <t>Microscopy</t>
  </si>
  <si>
    <t>Measuring tape</t>
  </si>
  <si>
    <t>Type of experiment</t>
  </si>
  <si>
    <t>Continent</t>
  </si>
  <si>
    <t>North America</t>
  </si>
  <si>
    <t>South America</t>
  </si>
  <si>
    <t>Soil Parent Material</t>
  </si>
  <si>
    <t>Gneiss origin rock</t>
  </si>
  <si>
    <t>Trees species</t>
  </si>
  <si>
    <t>Hackberry</t>
  </si>
  <si>
    <t>Dwarf She-oak</t>
  </si>
  <si>
    <t>Allocasuarina humilis</t>
  </si>
  <si>
    <t>Rock She-oak</t>
  </si>
  <si>
    <t>Drummond's gum</t>
  </si>
  <si>
    <t>Caesia</t>
  </si>
  <si>
    <t>One-sided bottlebrush</t>
  </si>
  <si>
    <t>Granite net-bush</t>
  </si>
  <si>
    <t>Wild apple tree</t>
  </si>
  <si>
    <t>Shortleaf pine</t>
  </si>
  <si>
    <t>Large-flowered Barbacenia</t>
  </si>
  <si>
    <t>Woolly Barbacenia</t>
  </si>
  <si>
    <t>Colorado pinyon</t>
  </si>
  <si>
    <t>New Mexico juniper</t>
  </si>
  <si>
    <t>Bulb hakea</t>
  </si>
  <si>
    <t>Platycarya longipes</t>
  </si>
  <si>
    <t>Platycarya</t>
  </si>
  <si>
    <t>Scarlet hakea</t>
  </si>
  <si>
    <t>Uncovering plant root traits and mechanisms that enable penetration of soil parent materials: a systematic review (Supplementary Information 1)</t>
  </si>
  <si>
    <t>Plant and Soil Journal</t>
  </si>
  <si>
    <t>http://dx.doi.org/10.1016/j.catena.2024.107814</t>
  </si>
  <si>
    <t>http://dx.doi.org/10.1371/journal.pone.0151536</t>
  </si>
  <si>
    <t>http://dx.doi.org/10.1016/j.soilbio.2018.03.026</t>
  </si>
  <si>
    <t>http://dx.doi.org/10.1097/00010694-197711000-00007</t>
  </si>
  <si>
    <t>http://dx.doi.org/10.1371/journal.pone.0218563</t>
  </si>
  <si>
    <t>http://dx.doi.org/10.1071/SR9860103</t>
  </si>
  <si>
    <t>http://dx.doi.org/10.2110/jsr.2013.85</t>
  </si>
  <si>
    <t>http://dx.doi.org/10.1002/hyp.10718</t>
  </si>
  <si>
    <t>http://dx.doi.org/10.1111/nph.18469</t>
  </si>
  <si>
    <t>http://dx.doi.org/10.1255/jnirs.1053</t>
  </si>
  <si>
    <t>http://dx.doi.org/10.1134/S1064229322030036</t>
  </si>
  <si>
    <t>http://dx.doi.org/10.1002/mawe.201700098</t>
  </si>
  <si>
    <t>http://dx.doi.org/10.1016/j.chemgeo.2015.12.008</t>
  </si>
  <si>
    <t>http://dx.doi.org/10.1016/j.scitotenv.2022.155528</t>
  </si>
  <si>
    <t>http://dx.doi.org/10.2136/sssaj2009.0031</t>
  </si>
  <si>
    <t>http://dx.doi.org/10.1016/0016-7061(91)90066-3</t>
  </si>
  <si>
    <t>http://dx.doi.org/10.1002/ldr.5112</t>
  </si>
  <si>
    <t>http://dx.doi.org/10.1007/s11056-004-0760-0</t>
  </si>
  <si>
    <t>http://dx.doi.org/10.1111/j.1365-2389.1984.tb00620.x</t>
  </si>
  <si>
    <t>http://dx.doi.org/10.1180/0009855043930133</t>
  </si>
  <si>
    <t>http://dx.doi.org/10.1306/040300701065</t>
  </si>
  <si>
    <t>http://dx.doi.org/10.1080/10807039.2013.849479</t>
  </si>
  <si>
    <t>http://dx.doi.org/10.1016/j.geoderma.2021.115328</t>
  </si>
  <si>
    <t>http://dx.doi.org/10.1016/j.geodrs.2023.e00608</t>
  </si>
  <si>
    <t>http://dx.doi.org/10.4271/2015-01-0604</t>
  </si>
  <si>
    <t>http://dx.doi.org/10.2136/vzj2015.07.0102</t>
  </si>
  <si>
    <t>http://dx.doi.org/10.1080/00103620601172266</t>
  </si>
  <si>
    <t>http://dx.doi.org/10.21273/HORTSCI.44.7.1994</t>
  </si>
  <si>
    <t>http://dx.doi.org/10.1016/j.jhydrol.2016.11.005</t>
  </si>
  <si>
    <t>http://dx.doi.org/10.1007/s12665-016-5756-5</t>
  </si>
  <si>
    <t>http://dx.doi.org/10.1002/2012JG002255</t>
  </si>
  <si>
    <t>http://dx.doi.org/10.1038/nature11672</t>
  </si>
  <si>
    <t>Paul Chaibva (paul.chaibva@cranfield.ac.uk), Daniel L. Evans (daniel.l.evans@cranfield.ac.uk)</t>
  </si>
  <si>
    <t>El Hafid, R; Smith,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</si>
</sst>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b/>
      <sz val="10"/>
      <name val="Arial"/>
      <family val="2"/>
    </font>
    <font>
      <b/>
      <sz val="11"/>
      <color theme="1"/>
      <name val="Arial"/>
      <family val="2"/>
    </font>
    <font>
      <u/>
      <sz val="10"/>
      <color theme="10"/>
      <name val="Arial"/>
      <family val="2"/>
    </font>
    <font>
      <b/>
      <sz val="11"/>
      <color theme="1"/>
      <name val="Calibri"/>
      <family val="2"/>
    </font>
    <font>
      <sz val="10"/>
      <color rgb="FFFF0000"/>
      <name val="Arial"/>
      <family val="2"/>
    </font>
    <font>
      <u/>
      <sz val="10"/>
      <color rgb="FFFF0000"/>
      <name val="Arial"/>
      <family val="2"/>
    </font>
    <font>
      <sz val="10"/>
      <color theme="9"/>
      <name val="Arial"/>
      <family val="2"/>
    </font>
    <font>
      <u/>
      <sz val="10"/>
      <color theme="9"/>
      <name val="Arial"/>
      <family val="2"/>
    </font>
    <font>
      <sz val="10"/>
      <name val="Arial"/>
      <family val="2"/>
    </font>
    <font>
      <sz val="10"/>
      <color rgb="FF282828"/>
      <name val="Arial"/>
      <family val="2"/>
    </font>
    <font>
      <i/>
      <sz val="8"/>
      <color rgb="FF000000"/>
      <name val="Arial"/>
      <family val="2"/>
    </font>
  </fonts>
  <fills count="4">
    <fill>
      <patternFill patternType="none"/>
    </fill>
    <fill>
      <patternFill patternType="gray125"/>
    </fill>
    <fill>
      <patternFill patternType="solid">
        <fgColor theme="1" tint="0.499984740745262"/>
        <bgColor indexed="64"/>
      </patternFill>
    </fill>
    <fill>
      <patternFill patternType="solid">
        <fgColor rgb="FFFFFF00"/>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1" fillId="0" borderId="0" xfId="0" applyFont="1"/>
    <xf numFmtId="0" fontId="2" fillId="0" borderId="0" xfId="0" applyFont="1"/>
    <xf numFmtId="0" fontId="3" fillId="0" borderId="0" xfId="1"/>
    <xf numFmtId="0" fontId="0" fillId="0" borderId="0" xfId="0" applyAlignment="1">
      <alignment wrapText="1"/>
    </xf>
    <xf numFmtId="0" fontId="0" fillId="2" borderId="0" xfId="0" applyFill="1"/>
    <xf numFmtId="0" fontId="3" fillId="2" borderId="0" xfId="1" applyFill="1"/>
    <xf numFmtId="0" fontId="5" fillId="2" borderId="0" xfId="0" applyFont="1" applyFill="1"/>
    <xf numFmtId="0" fontId="6" fillId="2" borderId="0" xfId="1" applyFont="1" applyFill="1"/>
    <xf numFmtId="0" fontId="5" fillId="0" borderId="0" xfId="0" applyFont="1"/>
    <xf numFmtId="0" fontId="6" fillId="0" borderId="0" xfId="1" applyFont="1"/>
    <xf numFmtId="0" fontId="7" fillId="0" borderId="0" xfId="0" applyFont="1"/>
    <xf numFmtId="0" fontId="8" fillId="0" borderId="0" xfId="1" applyFont="1"/>
    <xf numFmtId="0" fontId="9" fillId="0" borderId="0" xfId="0" applyFont="1"/>
    <xf numFmtId="0" fontId="10" fillId="0" borderId="0" xfId="0" applyFont="1"/>
    <xf numFmtId="0" fontId="11" fillId="0" borderId="0" xfId="0" applyFont="1"/>
    <xf numFmtId="0" fontId="0" fillId="3" borderId="0" xfId="0" applyFill="1"/>
    <xf numFmtId="0" fontId="3" fillId="3" borderId="0" xfId="1" applyFill="1"/>
    <xf numFmtId="0" fontId="9" fillId="3" borderId="0" xfId="0" applyFont="1" applyFill="1"/>
    <xf numFmtId="0" fontId="0" fillId="3" borderId="0" xfId="0" applyFill="1" applyAlignment="1">
      <alignment wrapText="1"/>
    </xf>
    <xf numFmtId="0" fontId="7" fillId="3" borderId="0" xfId="0" applyFont="1" applyFill="1"/>
    <xf numFmtId="0" fontId="8" fillId="3" borderId="0" xfId="1" applyFont="1" applyFill="1"/>
    <xf numFmtId="0" fontId="10" fillId="3"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'Data Figures'!$B$40</c:f>
              <c:strCache>
                <c:ptCount val="1"/>
                <c:pt idx="0">
                  <c:v>Number of papers</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AD7A-43E1-A6B9-C5B9D29BF316}"/>
              </c:ext>
            </c:extLst>
          </c:dPt>
          <c:dLbls>
            <c:dLbl>
              <c:idx val="0"/>
              <c:layout>
                <c:manualLayout>
                  <c:x val="4.4361759272603402E-3"/>
                  <c:y val="-0.46531277340332461"/>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D7A-43E1-A6B9-C5B9D29BF316}"/>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'Data Figures'!$A$41</c:f>
              <c:strCache>
                <c:ptCount val="1"/>
                <c:pt idx="0">
                  <c:v>Tap root system</c:v>
                </c:pt>
              </c:strCache>
            </c:strRef>
          </c:cat>
          <c:val>
            <c:numRef>
              <c:f>'Data Figures'!$B$41</c:f>
              <c:numCache>
                <c:formatCode>General</c:formatCode>
                <c:ptCount val="1"/>
                <c:pt idx="0">
                  <c:v>10</c:v>
                </c:pt>
              </c:numCache>
            </c:numRef>
          </c:val>
          <c:extLst>
            <c:ext xmlns:c16="http://schemas.microsoft.com/office/drawing/2014/chart" uri="{C3380CC4-5D6E-409C-BE32-E72D297353CC}">
              <c16:uniqueId val="{00000000-AD7A-43E1-A6B9-C5B9D29BF31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5292954437267716"/>
          <c:y val="4.890018955963836E-2"/>
          <c:w val="0.16088077176708981"/>
          <c:h val="7.812554680664918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'Data Figures'!$B$54</c:f>
              <c:strCache>
                <c:ptCount val="1"/>
                <c:pt idx="0">
                  <c:v>Number of papers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 Figures'!$A$55:$A$58</c:f>
              <c:strCache>
                <c:ptCount val="4"/>
                <c:pt idx="0">
                  <c:v>Vernier caliper</c:v>
                </c:pt>
                <c:pt idx="1">
                  <c:v>Microscopy</c:v>
                </c:pt>
                <c:pt idx="2">
                  <c:v>Measuring tape</c:v>
                </c:pt>
                <c:pt idx="3">
                  <c:v>Root scanner</c:v>
                </c:pt>
              </c:strCache>
            </c:strRef>
          </c:cat>
          <c:val>
            <c:numRef>
              <c:f>'Data Figures'!$B$55:$B$58</c:f>
              <c:numCache>
                <c:formatCode>General</c:formatCode>
                <c:ptCount val="4"/>
                <c:pt idx="0">
                  <c:v>2</c:v>
                </c:pt>
                <c:pt idx="1">
                  <c:v>3</c:v>
                </c:pt>
                <c:pt idx="2">
                  <c:v>3</c:v>
                </c:pt>
                <c:pt idx="3">
                  <c:v>1</c:v>
                </c:pt>
              </c:numCache>
            </c:numRef>
          </c:val>
          <c:extLst>
            <c:ext xmlns:c16="http://schemas.microsoft.com/office/drawing/2014/chart" uri="{C3380CC4-5D6E-409C-BE32-E72D297353CC}">
              <c16:uniqueId val="{00000000-DA68-4B1E-978E-34522EF358E8}"/>
            </c:ext>
          </c:extLst>
        </c:ser>
        <c:dLbls>
          <c:dLblPos val="outEnd"/>
          <c:showLegendKey val="0"/>
          <c:showVal val="1"/>
          <c:showCatName val="0"/>
          <c:showSerName val="0"/>
          <c:showPercent val="0"/>
          <c:showBubbleSize val="0"/>
        </c:dLbls>
        <c:gapWidth val="182"/>
        <c:axId val="2021081071"/>
        <c:axId val="2021079151"/>
      </c:barChart>
      <c:catAx>
        <c:axId val="2021081071"/>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Root</a:t>
                </a:r>
                <a:r>
                  <a:rPr lang="en-GB" baseline="0"/>
                  <a:t> trait measuremnt method</a:t>
                </a:r>
                <a:endParaRPr lang="en-GB"/>
              </a:p>
            </c:rich>
          </c:tx>
          <c:overlay val="0"/>
          <c:spPr>
            <a:solidFill>
              <a:schemeClr val="bg1"/>
            </a:solid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out"/>
        <c:minorTickMark val="none"/>
        <c:tickLblPos val="nextTo"/>
        <c:spPr>
          <a:solidFill>
            <a:schemeClr val="bg1"/>
          </a:solid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1079151"/>
        <c:crosses val="autoZero"/>
        <c:auto val="1"/>
        <c:lblAlgn val="ctr"/>
        <c:lblOffset val="100"/>
        <c:noMultiLvlLbl val="0"/>
      </c:catAx>
      <c:valAx>
        <c:axId val="202107915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Number</a:t>
                </a:r>
                <a:r>
                  <a:rPr lang="en-GB" baseline="0"/>
                  <a:t> of papers</a:t>
                </a:r>
                <a:endParaRPr lang="en-GB"/>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out"/>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1081071"/>
        <c:crosses val="autoZero"/>
        <c:crossBetween val="between"/>
        <c:majorUnit val="1"/>
      </c:valAx>
      <c:spPr>
        <a:solidFill>
          <a:schemeClr val="bg1"/>
        </a:solid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'Data Figures'!$B$72</c:f>
              <c:strCache>
                <c:ptCount val="1"/>
                <c:pt idx="0">
                  <c:v>Number of papers</c:v>
                </c:pt>
              </c:strCache>
            </c:strRef>
          </c:tx>
          <c:spPr>
            <a:solidFill>
              <a:schemeClr val="accent1"/>
            </a:solidFill>
            <a:ln>
              <a:noFill/>
            </a:ln>
            <a:effectLst/>
          </c:spPr>
          <c:invertIfNegative val="0"/>
          <c:dPt>
            <c:idx val="0"/>
            <c:invertIfNegative val="0"/>
            <c:bubble3D val="0"/>
            <c:spPr>
              <a:solidFill>
                <a:schemeClr val="bg2">
                  <a:lumMod val="50000"/>
                </a:schemeClr>
              </a:solidFill>
              <a:ln>
                <a:noFill/>
              </a:ln>
              <a:effectLst/>
            </c:spPr>
            <c:extLst>
              <c:ext xmlns:c16="http://schemas.microsoft.com/office/drawing/2014/chart" uri="{C3380CC4-5D6E-409C-BE32-E72D297353CC}">
                <c16:uniqueId val="{00000001-52BD-4A33-A247-F6AA69237F2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 Figures'!$A$73</c:f>
              <c:strCache>
                <c:ptCount val="1"/>
                <c:pt idx="0">
                  <c:v>Field</c:v>
                </c:pt>
              </c:strCache>
            </c:strRef>
          </c:cat>
          <c:val>
            <c:numRef>
              <c:f>'Data Figures'!$B$73</c:f>
              <c:numCache>
                <c:formatCode>General</c:formatCode>
                <c:ptCount val="1"/>
                <c:pt idx="0">
                  <c:v>9</c:v>
                </c:pt>
              </c:numCache>
            </c:numRef>
          </c:val>
          <c:extLst>
            <c:ext xmlns:c16="http://schemas.microsoft.com/office/drawing/2014/chart" uri="{C3380CC4-5D6E-409C-BE32-E72D297353CC}">
              <c16:uniqueId val="{00000000-52BD-4A33-A247-F6AA69237F2F}"/>
            </c:ext>
          </c:extLst>
        </c:ser>
        <c:dLbls>
          <c:showLegendKey val="0"/>
          <c:showVal val="0"/>
          <c:showCatName val="0"/>
          <c:showSerName val="0"/>
          <c:showPercent val="0"/>
          <c:showBubbleSize val="0"/>
        </c:dLbls>
        <c:gapWidth val="182"/>
        <c:axId val="264972336"/>
        <c:axId val="264973296"/>
      </c:barChart>
      <c:catAx>
        <c:axId val="264972336"/>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Type</a:t>
                </a:r>
                <a:r>
                  <a:rPr lang="en-GB" baseline="0"/>
                  <a:t> of experiment</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4973296"/>
        <c:crosses val="autoZero"/>
        <c:auto val="1"/>
        <c:lblAlgn val="ctr"/>
        <c:lblOffset val="100"/>
        <c:noMultiLvlLbl val="0"/>
      </c:catAx>
      <c:valAx>
        <c:axId val="26497329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Number</a:t>
                </a:r>
                <a:r>
                  <a:rPr lang="en-GB" baseline="0"/>
                  <a:t> of papers</a:t>
                </a:r>
                <a:endParaRPr lang="en-GB"/>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out"/>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497233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'Data Figures'!$B$92</c:f>
              <c:strCache>
                <c:ptCount val="1"/>
                <c:pt idx="0">
                  <c:v>Number of papers</c:v>
                </c:pt>
              </c:strCache>
            </c:strRef>
          </c:tx>
          <c:dPt>
            <c:idx val="0"/>
            <c:bubble3D val="0"/>
            <c:spPr>
              <a:solidFill>
                <a:schemeClr val="accent1"/>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2E8B-4101-A4D7-1629A1D51F2C}"/>
              </c:ext>
            </c:extLst>
          </c:dPt>
          <c:dPt>
            <c:idx val="1"/>
            <c:bubble3D val="0"/>
            <c:spPr>
              <a:solidFill>
                <a:schemeClr val="accent2"/>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2-2E8B-4101-A4D7-1629A1D51F2C}"/>
              </c:ext>
            </c:extLst>
          </c:dPt>
          <c:dPt>
            <c:idx val="2"/>
            <c:bubble3D val="0"/>
            <c:spPr>
              <a:solidFill>
                <a:schemeClr val="bg2">
                  <a:lumMod val="75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2E8B-4101-A4D7-1629A1D51F2C}"/>
              </c:ext>
            </c:extLst>
          </c:dPt>
          <c:dPt>
            <c:idx val="3"/>
            <c:bubble3D val="0"/>
            <c:spPr>
              <a:solidFill>
                <a:schemeClr val="accent4"/>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4-2E8B-4101-A4D7-1629A1D51F2C}"/>
              </c:ext>
            </c:extLst>
          </c:dPt>
          <c:dPt>
            <c:idx val="4"/>
            <c:bubble3D val="0"/>
            <c:spPr>
              <a:solidFill>
                <a:schemeClr val="accent5"/>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2E8B-4101-A4D7-1629A1D51F2C}"/>
              </c:ext>
            </c:extLst>
          </c:dPt>
          <c:dLbls>
            <c:dLbl>
              <c:idx val="0"/>
              <c:spPr>
                <a:solidFill>
                  <a:sysClr val="window" lastClr="FFFFFF"/>
                </a:solidFill>
                <a:ln>
                  <a:solidFill>
                    <a:srgbClr val="156082"/>
                  </a:solidFill>
                </a:ln>
                <a:effectLst/>
              </c:spPr>
              <c:txPr>
                <a:bodyPr rot="0" spcFirstLastPara="1" vertOverflow="clip" horzOverflow="clip" vert="horz" wrap="square" lIns="38100" tIns="19050" rIns="38100" bIns="19050" anchor="ctr" anchorCtr="1">
                  <a:spAutoFit/>
                </a:bodyPr>
                <a:lstStyle/>
                <a:p>
                  <a:pPr>
                    <a:defRPr sz="1000" b="1" i="0" u="none" strike="noStrike" kern="120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01-2E8B-4101-A4D7-1629A1D51F2C}"/>
                </c:ext>
              </c:extLst>
            </c:dLbl>
            <c:dLbl>
              <c:idx val="1"/>
              <c:spPr>
                <a:solidFill>
                  <a:sysClr val="window" lastClr="FFFFFF"/>
                </a:solidFill>
                <a:ln>
                  <a:solidFill>
                    <a:srgbClr val="156082"/>
                  </a:solidFill>
                </a:ln>
                <a:effectLst/>
              </c:spPr>
              <c:txPr>
                <a:bodyPr rot="0" spcFirstLastPara="1" vertOverflow="clip" horzOverflow="clip" vert="horz" wrap="square" lIns="38100" tIns="19050" rIns="38100" bIns="19050" anchor="ctr" anchorCtr="1">
                  <a:spAutoFit/>
                </a:bodyPr>
                <a:lstStyle/>
                <a:p>
                  <a:pPr>
                    <a:defRPr sz="1000" b="1" i="0" u="none" strike="noStrike" kern="120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02-2E8B-4101-A4D7-1629A1D51F2C}"/>
                </c:ext>
              </c:extLst>
            </c:dLbl>
            <c:dLbl>
              <c:idx val="2"/>
              <c:layout>
                <c:manualLayout>
                  <c:x val="0.19444444444444445"/>
                  <c:y val="-2.2573363431151242E-2"/>
                </c:manualLayout>
              </c:layout>
              <c:spPr>
                <a:solidFill>
                  <a:sysClr val="window" lastClr="FFFFFF"/>
                </a:solidFill>
                <a:ln>
                  <a:solidFill>
                    <a:srgbClr val="156082"/>
                  </a:solidFill>
                </a:ln>
                <a:effectLst/>
              </c:spPr>
              <c:txPr>
                <a:bodyPr rot="0" spcFirstLastPara="1" vertOverflow="clip" horzOverflow="clip" vert="horz" wrap="square" lIns="38100" tIns="19050" rIns="38100" bIns="19050" anchor="ctr" anchorCtr="1">
                  <a:spAutoFit/>
                </a:bodyPr>
                <a:lstStyle/>
                <a:p>
                  <a:pPr>
                    <a:defRPr sz="1000" b="1" i="0" u="none" strike="noStrike" kern="1200" baseline="0">
                      <a:solidFill>
                        <a:schemeClr val="bg2">
                          <a:lumMod val="50000"/>
                        </a:schemeClr>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03-2E8B-4101-A4D7-1629A1D51F2C}"/>
                </c:ext>
              </c:extLst>
            </c:dLbl>
            <c:dLbl>
              <c:idx val="3"/>
              <c:spPr>
                <a:solidFill>
                  <a:sysClr val="window" lastClr="FFFFFF"/>
                </a:solidFill>
                <a:ln>
                  <a:solidFill>
                    <a:srgbClr val="156082"/>
                  </a:solidFill>
                </a:ln>
                <a:effectLst/>
              </c:spPr>
              <c:txPr>
                <a:bodyPr rot="0" spcFirstLastPara="1" vertOverflow="clip" horzOverflow="clip" vert="horz" wrap="square" lIns="38100" tIns="19050" rIns="38100" bIns="19050" anchor="ctr" anchorCtr="1">
                  <a:spAutoFit/>
                </a:bodyPr>
                <a:lstStyle/>
                <a:p>
                  <a:pPr>
                    <a:defRPr sz="1000" b="1" i="0" u="none" strike="noStrike" kern="120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04-2E8B-4101-A4D7-1629A1D51F2C}"/>
                </c:ext>
              </c:extLst>
            </c:dLbl>
            <c:dLbl>
              <c:idx val="4"/>
              <c:spPr>
                <a:solidFill>
                  <a:sysClr val="window" lastClr="FFFFFF"/>
                </a:solidFill>
                <a:ln>
                  <a:solidFill>
                    <a:srgbClr val="156082"/>
                  </a:solidFill>
                </a:ln>
                <a:effectLst/>
              </c:spPr>
              <c:txPr>
                <a:bodyPr rot="0" spcFirstLastPara="1" vertOverflow="clip" horzOverflow="clip" vert="horz" wrap="square" lIns="38100" tIns="19050" rIns="38100" bIns="19050" anchor="ctr" anchorCtr="1">
                  <a:spAutoFit/>
                </a:bodyPr>
                <a:lstStyle/>
                <a:p>
                  <a:pPr>
                    <a:defRPr sz="1000" b="1" i="0" u="none" strike="noStrike" kern="120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05-2E8B-4101-A4D7-1629A1D51F2C}"/>
                </c:ext>
              </c:extLst>
            </c:dLbl>
            <c:spPr>
              <a:solidFill>
                <a:sysClr val="window" lastClr="FFFFFF"/>
              </a:solidFill>
              <a:ln>
                <a:solidFill>
                  <a:srgbClr val="156082"/>
                </a:solidFill>
              </a:ln>
              <a:effectLst/>
            </c:spPr>
            <c:dLblPos val="outEnd"/>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'Data Figures'!$A$93:$A$97</c:f>
              <c:strCache>
                <c:ptCount val="5"/>
                <c:pt idx="0">
                  <c:v>Europe</c:v>
                </c:pt>
                <c:pt idx="1">
                  <c:v>Asia</c:v>
                </c:pt>
                <c:pt idx="2">
                  <c:v>North America</c:v>
                </c:pt>
                <c:pt idx="3">
                  <c:v>South America</c:v>
                </c:pt>
                <c:pt idx="4">
                  <c:v>Oceania</c:v>
                </c:pt>
              </c:strCache>
            </c:strRef>
          </c:cat>
          <c:val>
            <c:numRef>
              <c:f>'Data Figures'!$B$93:$B$97</c:f>
              <c:numCache>
                <c:formatCode>General</c:formatCode>
                <c:ptCount val="5"/>
                <c:pt idx="0">
                  <c:v>2</c:v>
                </c:pt>
                <c:pt idx="1">
                  <c:v>1</c:v>
                </c:pt>
                <c:pt idx="2">
                  <c:v>4</c:v>
                </c:pt>
                <c:pt idx="3">
                  <c:v>2</c:v>
                </c:pt>
                <c:pt idx="4">
                  <c:v>1</c:v>
                </c:pt>
              </c:numCache>
            </c:numRef>
          </c:val>
          <c:extLst>
            <c:ext xmlns:c16="http://schemas.microsoft.com/office/drawing/2014/chart" uri="{C3380CC4-5D6E-409C-BE32-E72D297353CC}">
              <c16:uniqueId val="{00000000-2E8B-4101-A4D7-1629A1D51F2C}"/>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'Data Figures'!$B$107</c:f>
              <c:strCache>
                <c:ptCount val="1"/>
                <c:pt idx="0">
                  <c:v>Number of papers</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0A7-40C8-B0F0-C29D1E4FB22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0A7-40C8-B0F0-C29D1E4FB227}"/>
              </c:ext>
            </c:extLst>
          </c:dPt>
          <c:dPt>
            <c:idx val="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1-8F51-4453-8DBF-9F4F87150F1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40A7-40C8-B0F0-C29D1E4FB22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40A7-40C8-B0F0-C29D1E4FB227}"/>
              </c:ext>
            </c:extLst>
          </c:dPt>
          <c:dPt>
            <c:idx val="5"/>
            <c:bubble3D val="0"/>
            <c:spPr>
              <a:solidFill>
                <a:schemeClr val="tx1"/>
              </a:solidFill>
              <a:ln w="19050">
                <a:solidFill>
                  <a:schemeClr val="lt1"/>
                </a:solidFill>
              </a:ln>
              <a:effectLst/>
            </c:spPr>
            <c:extLst>
              <c:ext xmlns:c16="http://schemas.microsoft.com/office/drawing/2014/chart" uri="{C3380CC4-5D6E-409C-BE32-E72D297353CC}">
                <c16:uniqueId val="{00000002-8F51-4453-8DBF-9F4F87150F13}"/>
              </c:ext>
            </c:extLst>
          </c:dPt>
          <c:dPt>
            <c:idx val="6"/>
            <c:bubble3D val="0"/>
            <c:spPr>
              <a:solidFill>
                <a:srgbClr val="FFFF00"/>
              </a:solidFill>
              <a:ln w="19050">
                <a:solidFill>
                  <a:schemeClr val="lt1"/>
                </a:solidFill>
              </a:ln>
              <a:effectLst/>
            </c:spPr>
            <c:extLst>
              <c:ext xmlns:c16="http://schemas.microsoft.com/office/drawing/2014/chart" uri="{C3380CC4-5D6E-409C-BE32-E72D297353CC}">
                <c16:uniqueId val="{00000003-8F51-4453-8DBF-9F4F87150F13}"/>
              </c:ext>
            </c:extLst>
          </c:dPt>
          <c:dLbls>
            <c:dLbl>
              <c:idx val="2"/>
              <c:dLblPos val="outEnd"/>
              <c:showLegendKey val="0"/>
              <c:showVal val="1"/>
              <c:showCatName val="1"/>
              <c:showSerName val="0"/>
              <c:showPercent val="0"/>
              <c:showBubbleSize val="0"/>
              <c:extLst>
                <c:ext xmlns:c15="http://schemas.microsoft.com/office/drawing/2012/chart" uri="{CE6537A1-D6FC-4f65-9D91-7224C49458BB}">
                  <c15:layout>
                    <c:manualLayout>
                      <c:w val="0.25774868766404202"/>
                      <c:h val="0.11673082531350248"/>
                    </c:manualLayout>
                  </c15:layout>
                </c:ext>
                <c:ext xmlns:c16="http://schemas.microsoft.com/office/drawing/2014/chart" uri="{C3380CC4-5D6E-409C-BE32-E72D297353CC}">
                  <c16:uniqueId val="{00000001-8F51-4453-8DBF-9F4F87150F13}"/>
                </c:ext>
              </c:extLst>
            </c:dLbl>
            <c:dLbl>
              <c:idx val="5"/>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21953762029746277"/>
                      <c:h val="0.17271361913094196"/>
                    </c:manualLayout>
                  </c15:layout>
                </c:ext>
                <c:ext xmlns:c16="http://schemas.microsoft.com/office/drawing/2014/chart" uri="{C3380CC4-5D6E-409C-BE32-E72D297353CC}">
                  <c16:uniqueId val="{00000002-8F51-4453-8DBF-9F4F87150F13}"/>
                </c:ext>
              </c:extLst>
            </c:dLbl>
            <c:dLbl>
              <c:idx val="6"/>
              <c:dLblPos val="outEnd"/>
              <c:showLegendKey val="0"/>
              <c:showVal val="1"/>
              <c:showCatName val="1"/>
              <c:showSerName val="0"/>
              <c:showPercent val="0"/>
              <c:showBubbleSize val="0"/>
              <c:extLst>
                <c:ext xmlns:c15="http://schemas.microsoft.com/office/drawing/2012/chart" uri="{CE6537A1-D6FC-4f65-9D91-7224C49458BB}">
                  <c15:layout>
                    <c:manualLayout>
                      <c:w val="0.24968482064741906"/>
                      <c:h val="0.11673082531350248"/>
                    </c:manualLayout>
                  </c15:layout>
                </c:ext>
                <c:ext xmlns:c16="http://schemas.microsoft.com/office/drawing/2014/chart" uri="{C3380CC4-5D6E-409C-BE32-E72D297353CC}">
                  <c16:uniqueId val="{00000003-8F51-4453-8DBF-9F4F87150F13}"/>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'Data Figures'!$A$108:$A$114</c:f>
              <c:strCache>
                <c:ptCount val="7"/>
                <c:pt idx="0">
                  <c:v>Quartzite</c:v>
                </c:pt>
                <c:pt idx="1">
                  <c:v>Nudilithic Leptosols</c:v>
                </c:pt>
                <c:pt idx="2">
                  <c:v>Hyperskeletic Leptosols</c:v>
                </c:pt>
                <c:pt idx="3">
                  <c:v>Sandstone</c:v>
                </c:pt>
                <c:pt idx="4">
                  <c:v>Mudstone</c:v>
                </c:pt>
                <c:pt idx="5">
                  <c:v>Paleozoic sedimentary rocks</c:v>
                </c:pt>
                <c:pt idx="6">
                  <c:v>Gneiss origin rock</c:v>
                </c:pt>
              </c:strCache>
            </c:strRef>
          </c:cat>
          <c:val>
            <c:numRef>
              <c:f>'Data Figures'!$B$108:$B$114</c:f>
              <c:numCache>
                <c:formatCode>General</c:formatCode>
                <c:ptCount val="7"/>
                <c:pt idx="0">
                  <c:v>1</c:v>
                </c:pt>
                <c:pt idx="1">
                  <c:v>1</c:v>
                </c:pt>
                <c:pt idx="2">
                  <c:v>1</c:v>
                </c:pt>
                <c:pt idx="3">
                  <c:v>1</c:v>
                </c:pt>
                <c:pt idx="4">
                  <c:v>1</c:v>
                </c:pt>
                <c:pt idx="5">
                  <c:v>1</c:v>
                </c:pt>
                <c:pt idx="6">
                  <c:v>1</c:v>
                </c:pt>
              </c:numCache>
            </c:numRef>
          </c:val>
          <c:extLst>
            <c:ext xmlns:c16="http://schemas.microsoft.com/office/drawing/2014/chart" uri="{C3380CC4-5D6E-409C-BE32-E72D297353CC}">
              <c16:uniqueId val="{00000000-8F51-4453-8DBF-9F4F87150F13}"/>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'Data Figures'!$D$1</c:f>
              <c:strCache>
                <c:ptCount val="1"/>
                <c:pt idx="0">
                  <c:v>Number of papers</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8E30-4CCD-B682-7A6155A40D1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8E30-4CCD-B682-7A6155A40D10}"/>
              </c:ext>
            </c:extLst>
          </c:dPt>
          <c:dPt>
            <c:idx val="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1E61-4148-8A8B-E2D655A6FA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8E30-4CCD-B682-7A6155A40D1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8E30-4CCD-B682-7A6155A40D10}"/>
              </c:ext>
            </c:extLst>
          </c:dPt>
          <c:dPt>
            <c:idx val="5"/>
            <c:bubble3D val="0"/>
            <c:spPr>
              <a:solidFill>
                <a:schemeClr val="accent2">
                  <a:lumMod val="20000"/>
                  <a:lumOff val="80000"/>
                </a:schemeClr>
              </a:solidFill>
              <a:ln w="19050">
                <a:solidFill>
                  <a:schemeClr val="lt1"/>
                </a:solidFill>
              </a:ln>
              <a:effectLst/>
            </c:spPr>
            <c:extLst>
              <c:ext xmlns:c16="http://schemas.microsoft.com/office/drawing/2014/chart" uri="{C3380CC4-5D6E-409C-BE32-E72D297353CC}">
                <c16:uniqueId val="{00000003-1E61-4148-8A8B-E2D655A6FA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2-1E61-4148-8A8B-E2D655A6FA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4-1E61-4148-8A8B-E2D655A6FA36}"/>
              </c:ext>
            </c:extLst>
          </c:dPt>
          <c:dPt>
            <c:idx val="8"/>
            <c:bubble3D val="0"/>
            <c:spPr>
              <a:solidFill>
                <a:srgbClr val="FFC000"/>
              </a:solidFill>
              <a:ln w="19050">
                <a:solidFill>
                  <a:schemeClr val="lt1"/>
                </a:solidFill>
              </a:ln>
              <a:effectLst/>
            </c:spPr>
            <c:extLst>
              <c:ext xmlns:c16="http://schemas.microsoft.com/office/drawing/2014/chart" uri="{C3380CC4-5D6E-409C-BE32-E72D297353CC}">
                <c16:uniqueId val="{00000009-1E61-4148-8A8B-E2D655A6FA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5-1E61-4148-8A8B-E2D655A6FA36}"/>
              </c:ext>
            </c:extLst>
          </c:dPt>
          <c:dPt>
            <c:idx val="10"/>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A-1E61-4148-8A8B-E2D655A6FA36}"/>
              </c:ext>
            </c:extLst>
          </c:dPt>
          <c:dPt>
            <c:idx val="11"/>
            <c:bubble3D val="0"/>
            <c:spPr>
              <a:solidFill>
                <a:schemeClr val="tx1"/>
              </a:solidFill>
              <a:ln w="19050">
                <a:solidFill>
                  <a:schemeClr val="lt1"/>
                </a:solidFill>
              </a:ln>
              <a:effectLst/>
            </c:spPr>
            <c:extLst>
              <c:ext xmlns:c16="http://schemas.microsoft.com/office/drawing/2014/chart" uri="{C3380CC4-5D6E-409C-BE32-E72D297353CC}">
                <c16:uniqueId val="{00000006-1E61-4148-8A8B-E2D655A6FA36}"/>
              </c:ext>
            </c:extLst>
          </c:dPt>
          <c:dPt>
            <c:idx val="12"/>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19-8E30-4CCD-B682-7A6155A40D10}"/>
              </c:ext>
            </c:extLst>
          </c:dPt>
          <c:dPt>
            <c:idx val="13"/>
            <c:bubble3D val="0"/>
            <c:spPr>
              <a:solidFill>
                <a:schemeClr val="accent2">
                  <a:lumMod val="80000"/>
                  <a:lumOff val="20000"/>
                </a:schemeClr>
              </a:solidFill>
              <a:ln w="19050">
                <a:solidFill>
                  <a:schemeClr val="lt1"/>
                </a:solidFill>
              </a:ln>
              <a:effectLst/>
            </c:spPr>
            <c:extLst>
              <c:ext xmlns:c16="http://schemas.microsoft.com/office/drawing/2014/chart" uri="{C3380CC4-5D6E-409C-BE32-E72D297353CC}">
                <c16:uniqueId val="{0000001B-8E30-4CCD-B682-7A6155A40D10}"/>
              </c:ext>
            </c:extLst>
          </c:dPt>
          <c:dPt>
            <c:idx val="14"/>
            <c:bubble3D val="0"/>
            <c:spPr>
              <a:solidFill>
                <a:schemeClr val="tx1">
                  <a:lumMod val="65000"/>
                  <a:lumOff val="35000"/>
                </a:schemeClr>
              </a:solidFill>
              <a:ln w="19050">
                <a:solidFill>
                  <a:schemeClr val="lt1"/>
                </a:solidFill>
              </a:ln>
              <a:effectLst/>
            </c:spPr>
            <c:extLst>
              <c:ext xmlns:c16="http://schemas.microsoft.com/office/drawing/2014/chart" uri="{C3380CC4-5D6E-409C-BE32-E72D297353CC}">
                <c16:uniqueId val="{00000008-1E61-4148-8A8B-E2D655A6FA36}"/>
              </c:ext>
            </c:extLst>
          </c:dPt>
          <c:dPt>
            <c:idx val="15"/>
            <c:bubble3D val="0"/>
            <c:spPr>
              <a:solidFill>
                <a:schemeClr val="accent4">
                  <a:lumMod val="80000"/>
                  <a:lumOff val="20000"/>
                </a:schemeClr>
              </a:solidFill>
              <a:ln w="19050">
                <a:solidFill>
                  <a:schemeClr val="lt1"/>
                </a:solidFill>
              </a:ln>
              <a:effectLst/>
            </c:spPr>
            <c:extLst>
              <c:ext xmlns:c16="http://schemas.microsoft.com/office/drawing/2014/chart" uri="{C3380CC4-5D6E-409C-BE32-E72D297353CC}">
                <c16:uniqueId val="{00000001-1E61-4148-8A8B-E2D655A6FA36}"/>
              </c:ext>
            </c:extLst>
          </c:dPt>
          <c:dPt>
            <c:idx val="16"/>
            <c:bubble3D val="0"/>
            <c:spPr>
              <a:solidFill>
                <a:schemeClr val="accent5">
                  <a:lumMod val="40000"/>
                  <a:lumOff val="60000"/>
                </a:schemeClr>
              </a:solidFill>
              <a:ln w="19050">
                <a:solidFill>
                  <a:schemeClr val="lt1"/>
                </a:solidFill>
              </a:ln>
              <a:effectLst/>
            </c:spPr>
            <c:extLst>
              <c:ext xmlns:c16="http://schemas.microsoft.com/office/drawing/2014/chart" uri="{C3380CC4-5D6E-409C-BE32-E72D297353CC}">
                <c16:uniqueId val="{0000000B-1E61-4148-8A8B-E2D655A6FA36}"/>
              </c:ext>
            </c:extLst>
          </c:dPt>
          <c:dLbls>
            <c:dLbl>
              <c:idx val="5"/>
              <c:layout>
                <c:manualLayout>
                  <c:x val="1.9444444444444445E-2"/>
                  <c:y val="-1.8518518518518517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E61-4148-8A8B-E2D655A6FA36}"/>
                </c:ext>
              </c:extLst>
            </c:dLbl>
            <c:dLbl>
              <c:idx val="6"/>
              <c:layout>
                <c:manualLayout>
                  <c:x val="2.7777777777777676E-2"/>
                  <c:y val="-5.0925925925926013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E61-4148-8A8B-E2D655A6FA36}"/>
                </c:ext>
              </c:extLst>
            </c:dLbl>
            <c:dLbl>
              <c:idx val="7"/>
              <c:layout>
                <c:manualLayout>
                  <c:x val="3.3333333333333229E-2"/>
                  <c:y val="-2.3148148148148147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E61-4148-8A8B-E2D655A6FA36}"/>
                </c:ext>
              </c:extLst>
            </c:dLbl>
            <c:dLbl>
              <c:idx val="9"/>
              <c:layout>
                <c:manualLayout>
                  <c:x val="-7.2222222222222271E-2"/>
                  <c:y val="9.2592592592590887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E61-4148-8A8B-E2D655A6FA36}"/>
                </c:ext>
              </c:extLst>
            </c:dLbl>
            <c:dLbl>
              <c:idx val="15"/>
              <c:layout>
                <c:manualLayout>
                  <c:x val="-3.888888888888889E-2"/>
                  <c:y val="-4.1666666666666671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E61-4148-8A8B-E2D655A6FA36}"/>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'Data Figures'!$C$2:$C$18</c:f>
              <c:strCache>
                <c:ptCount val="17"/>
                <c:pt idx="0">
                  <c:v>Hackberry</c:v>
                </c:pt>
                <c:pt idx="1">
                  <c:v>Platycarya</c:v>
                </c:pt>
                <c:pt idx="2">
                  <c:v>Dwarf She-oak</c:v>
                </c:pt>
                <c:pt idx="3">
                  <c:v>Rock She-oak</c:v>
                </c:pt>
                <c:pt idx="4">
                  <c:v>Drummond's gum</c:v>
                </c:pt>
                <c:pt idx="5">
                  <c:v>Caesia</c:v>
                </c:pt>
                <c:pt idx="6">
                  <c:v>One-sided bottlebrush</c:v>
                </c:pt>
                <c:pt idx="7">
                  <c:v>Granite net-bush</c:v>
                </c:pt>
                <c:pt idx="8">
                  <c:v>Wild apple tree</c:v>
                </c:pt>
                <c:pt idx="9">
                  <c:v>Shortleaf pine</c:v>
                </c:pt>
                <c:pt idx="10">
                  <c:v>Norway spruce</c:v>
                </c:pt>
                <c:pt idx="11">
                  <c:v>Large-flowered Barbacenia</c:v>
                </c:pt>
                <c:pt idx="12">
                  <c:v>Woolly Barbacenia</c:v>
                </c:pt>
                <c:pt idx="13">
                  <c:v>Colorado pinyon</c:v>
                </c:pt>
                <c:pt idx="14">
                  <c:v>New Mexico juniper</c:v>
                </c:pt>
                <c:pt idx="15">
                  <c:v>Scarlet hakea</c:v>
                </c:pt>
                <c:pt idx="16">
                  <c:v>Bulb hakea</c:v>
                </c:pt>
              </c:strCache>
            </c:strRef>
          </c:cat>
          <c:val>
            <c:numRef>
              <c:f>'Data Figures'!$D$2:$D$18</c:f>
              <c:numCache>
                <c:formatCode>General</c:formatCode>
                <c:ptCount val="17"/>
                <c:pt idx="0">
                  <c:v>1</c:v>
                </c:pt>
                <c:pt idx="1">
                  <c:v>1</c:v>
                </c:pt>
                <c:pt idx="2">
                  <c:v>1</c:v>
                </c:pt>
                <c:pt idx="3">
                  <c:v>1</c:v>
                </c:pt>
                <c:pt idx="4">
                  <c:v>1</c:v>
                </c:pt>
                <c:pt idx="5">
                  <c:v>1</c:v>
                </c:pt>
                <c:pt idx="6">
                  <c:v>1</c:v>
                </c:pt>
                <c:pt idx="7">
                  <c:v>1</c:v>
                </c:pt>
                <c:pt idx="8">
                  <c:v>1</c:v>
                </c:pt>
                <c:pt idx="9">
                  <c:v>1</c:v>
                </c:pt>
                <c:pt idx="10">
                  <c:v>2</c:v>
                </c:pt>
                <c:pt idx="11">
                  <c:v>1</c:v>
                </c:pt>
                <c:pt idx="12">
                  <c:v>1</c:v>
                </c:pt>
                <c:pt idx="13">
                  <c:v>1</c:v>
                </c:pt>
                <c:pt idx="14">
                  <c:v>1</c:v>
                </c:pt>
                <c:pt idx="15">
                  <c:v>1</c:v>
                </c:pt>
                <c:pt idx="16">
                  <c:v>1</c:v>
                </c:pt>
              </c:numCache>
            </c:numRef>
          </c:val>
          <c:extLst>
            <c:ext xmlns:c16="http://schemas.microsoft.com/office/drawing/2014/chart" uri="{C3380CC4-5D6E-409C-BE32-E72D297353CC}">
              <c16:uniqueId val="{00000000-1E61-4148-8A8B-E2D655A6FA36}"/>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ysClr val="window" lastClr="FFFF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0</xdr:colOff>
      <xdr:row>34</xdr:row>
      <xdr:rowOff>107950</xdr:rowOff>
    </xdr:from>
    <xdr:to>
      <xdr:col>8</xdr:col>
      <xdr:colOff>536575</xdr:colOff>
      <xdr:row>51</xdr:row>
      <xdr:rowOff>146050</xdr:rowOff>
    </xdr:to>
    <xdr:graphicFrame macro="">
      <xdr:nvGraphicFramePr>
        <xdr:cNvPr id="12" name="Chart 11">
          <a:extLst>
            <a:ext uri="{FF2B5EF4-FFF2-40B4-BE49-F238E27FC236}">
              <a16:creationId xmlns:a16="http://schemas.microsoft.com/office/drawing/2014/main" id="{EA57FE51-D4E9-ACB1-D689-E119F962CC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51</xdr:row>
      <xdr:rowOff>69850</xdr:rowOff>
    </xdr:from>
    <xdr:to>
      <xdr:col>8</xdr:col>
      <xdr:colOff>561975</xdr:colOff>
      <xdr:row>68</xdr:row>
      <xdr:rowOff>114300</xdr:rowOff>
    </xdr:to>
    <xdr:graphicFrame macro="">
      <xdr:nvGraphicFramePr>
        <xdr:cNvPr id="13" name="Chart 12">
          <a:extLst>
            <a:ext uri="{FF2B5EF4-FFF2-40B4-BE49-F238E27FC236}">
              <a16:creationId xmlns:a16="http://schemas.microsoft.com/office/drawing/2014/main" id="{639EA909-0D88-DC18-4D90-87ED6BCAD8C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70</xdr:row>
      <xdr:rowOff>82550</xdr:rowOff>
    </xdr:from>
    <xdr:to>
      <xdr:col>9</xdr:col>
      <xdr:colOff>174625</xdr:colOff>
      <xdr:row>87</xdr:row>
      <xdr:rowOff>120650</xdr:rowOff>
    </xdr:to>
    <xdr:graphicFrame macro="">
      <xdr:nvGraphicFramePr>
        <xdr:cNvPr id="14" name="Chart 13">
          <a:extLst>
            <a:ext uri="{FF2B5EF4-FFF2-40B4-BE49-F238E27FC236}">
              <a16:creationId xmlns:a16="http://schemas.microsoft.com/office/drawing/2014/main" id="{9411AF70-29E0-7D33-E60E-2AE0586CD2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314325</xdr:colOff>
      <xdr:row>90</xdr:row>
      <xdr:rowOff>0</xdr:rowOff>
    </xdr:from>
    <xdr:to>
      <xdr:col>7</xdr:col>
      <xdr:colOff>307975</xdr:colOff>
      <xdr:row>102</xdr:row>
      <xdr:rowOff>82550</xdr:rowOff>
    </xdr:to>
    <xdr:graphicFrame macro="">
      <xdr:nvGraphicFramePr>
        <xdr:cNvPr id="15" name="Chart 14">
          <a:extLst>
            <a:ext uri="{FF2B5EF4-FFF2-40B4-BE49-F238E27FC236}">
              <a16:creationId xmlns:a16="http://schemas.microsoft.com/office/drawing/2014/main" id="{F47D3CD2-8CA4-FE7F-3B33-B5A4565A70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333375</xdr:colOff>
      <xdr:row>103</xdr:row>
      <xdr:rowOff>114300</xdr:rowOff>
    </xdr:from>
    <xdr:to>
      <xdr:col>7</xdr:col>
      <xdr:colOff>327025</xdr:colOff>
      <xdr:row>120</xdr:row>
      <xdr:rowOff>152400</xdr:rowOff>
    </xdr:to>
    <xdr:graphicFrame macro="">
      <xdr:nvGraphicFramePr>
        <xdr:cNvPr id="2" name="Chart 1">
          <a:extLst>
            <a:ext uri="{FF2B5EF4-FFF2-40B4-BE49-F238E27FC236}">
              <a16:creationId xmlns:a16="http://schemas.microsoft.com/office/drawing/2014/main" id="{587445F3-4102-10A5-5C9B-CB1672727C9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155575</xdr:colOff>
      <xdr:row>3</xdr:row>
      <xdr:rowOff>44450</xdr:rowOff>
    </xdr:from>
    <xdr:to>
      <xdr:col>9</xdr:col>
      <xdr:colOff>384175</xdr:colOff>
      <xdr:row>20</xdr:row>
      <xdr:rowOff>82550</xdr:rowOff>
    </xdr:to>
    <xdr:graphicFrame macro="">
      <xdr:nvGraphicFramePr>
        <xdr:cNvPr id="3" name="Chart 2">
          <a:extLst>
            <a:ext uri="{FF2B5EF4-FFF2-40B4-BE49-F238E27FC236}">
              <a16:creationId xmlns:a16="http://schemas.microsoft.com/office/drawing/2014/main" id="{012B3A61-F75E-F5D8-1FD9-B883B51DD7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www.scopus.com/inward/record.uri?eid=2-s2.0-85090589494&amp;doi=10.1016%2fj.ecoser.2020.101185&amp;partnerID=40&amp;md5=86be8950a97b0f91b5f1ccb904d334f3" TargetMode="External"/><Relationship Id="rId21" Type="http://schemas.openxmlformats.org/officeDocument/2006/relationships/hyperlink" Target="https://www.scopus.com/inward/record.uri?eid=2-s2.0-85082178514&amp;doi=10.1002%2fesp.4853&amp;partnerID=40&amp;md5=f185764c9cfce893be23c545a705a3b8" TargetMode="External"/><Relationship Id="rId42" Type="http://schemas.openxmlformats.org/officeDocument/2006/relationships/hyperlink" Target="https://www.scopus.com/inward/record.uri?eid=2-s2.0-84930274654&amp;doi=10.1007%2fs10533-015-0092-5&amp;partnerID=40&amp;md5=7e81016b0263a0f1472624e81e8682eb" TargetMode="External"/><Relationship Id="rId47" Type="http://schemas.openxmlformats.org/officeDocument/2006/relationships/hyperlink" Target="https://www.scopus.com/inward/record.uri?eid=2-s2.0-84892930663&amp;doi=10.1002%2f2012JG002255&amp;partnerID=40&amp;md5=1f8b4a2ac36315d31768969fa2fb91c3" TargetMode="External"/><Relationship Id="rId63" Type="http://schemas.openxmlformats.org/officeDocument/2006/relationships/hyperlink" Target="http://dx.doi.org/10.1016/S0167-1987(98)00075-0" TargetMode="External"/><Relationship Id="rId68" Type="http://schemas.openxmlformats.org/officeDocument/2006/relationships/hyperlink" Target="http://dx.doi.org/10.1002/ajb2.1344" TargetMode="External"/><Relationship Id="rId2" Type="http://schemas.openxmlformats.org/officeDocument/2006/relationships/hyperlink" Target="https://www.scopus.com/inward/record.uri?eid=2-s2.0-85045575330&amp;doi=10.1016%2fj.soilbio.2018.03.026&amp;partnerID=40&amp;md5=6e80cf79f8eb4541dd9561a3a7ed2cd6" TargetMode="External"/><Relationship Id="rId16" Type="http://schemas.openxmlformats.org/officeDocument/2006/relationships/hyperlink" Target="https://www.scopus.com/inward/record.uri?eid=2-s2.0-85103096299&amp;doi=10.1016%2fj.jhydrol.2021.126199&amp;partnerID=40&amp;md5=36a077bb46b7a419d9147d562d44d8e2" TargetMode="External"/><Relationship Id="rId29" Type="http://schemas.openxmlformats.org/officeDocument/2006/relationships/hyperlink" Target="https://www.scopus.com/inward/record.uri?eid=2-s2.0-85140634282&amp;doi=10.5194%2fhess-26-4953-2022&amp;partnerID=40&amp;md5=8ab2d8314252eadfcee6dc835baf9bec" TargetMode="External"/><Relationship Id="rId11" Type="http://schemas.openxmlformats.org/officeDocument/2006/relationships/hyperlink" Target="https://www.scopus.com/inward/record.uri?eid=2-s2.0-85180216584&amp;doi=10.1007%2fs10346-023-02178-5&amp;partnerID=40&amp;md5=61cc2749fba620cd0bc56ac1ddeac941" TargetMode="External"/><Relationship Id="rId24" Type="http://schemas.openxmlformats.org/officeDocument/2006/relationships/hyperlink" Target="https://www.scopus.com/inward/record.uri?eid=2-s2.0-85085516346&amp;doi=10.1029%2f2019WR025967&amp;partnerID=40&amp;md5=62e76c34acf2e033d641029bbc7ec0a9" TargetMode="External"/><Relationship Id="rId32" Type="http://schemas.openxmlformats.org/officeDocument/2006/relationships/hyperlink" Target="https://www.scopus.com/inward/record.uri?eid=2-s2.0-84973866788&amp;doi=10.1016%2fj.earscirev.2016.06.002&amp;partnerID=40&amp;md5=186780d895911fbef38cbc36e4998c3c" TargetMode="External"/><Relationship Id="rId37" Type="http://schemas.openxmlformats.org/officeDocument/2006/relationships/hyperlink" Target="https://www.scopus.com/inward/record.uri?eid=2-s2.0-77957281437&amp;doi=10.1016%2fj.epsl.2010.07.040&amp;partnerID=40&amp;md5=7eff030a55584ee9b4b6bfadce7d9caa" TargetMode="External"/><Relationship Id="rId40" Type="http://schemas.openxmlformats.org/officeDocument/2006/relationships/hyperlink" Target="https://www.scopus.com/inward/record.uri?eid=2-s2.0-84947250915&amp;doi=10.1016%2fj.enggeo.2015.11.005&amp;partnerID=40&amp;md5=84216a8c102a5ab3243d46948c220906" TargetMode="External"/><Relationship Id="rId45" Type="http://schemas.openxmlformats.org/officeDocument/2006/relationships/hyperlink" Target="https://www.scopus.com/inward/record.uri?eid=2-s2.0-77953708106&amp;doi=10.1002%2fhyp.7571&amp;partnerID=40&amp;md5=bd7a09b608358ac191393b792b812683" TargetMode="External"/><Relationship Id="rId53" Type="http://schemas.openxmlformats.org/officeDocument/2006/relationships/hyperlink" Target="https://www.scopus.com/inward/record.uri?eid=2-s2.0-78651463135&amp;doi=10.1016%2fj.catena.2010.03.005&amp;partnerID=40&amp;md5=69757a01f6a177cbc07aa4e2e82bd529" TargetMode="External"/><Relationship Id="rId58" Type="http://schemas.openxmlformats.org/officeDocument/2006/relationships/hyperlink" Target="https://www.scopus.com/inward/record.uri?eid=2-s2.0-0027065637&amp;partnerID=40&amp;md5=a06a9f89b0025888c5cfe3000c905e58" TargetMode="External"/><Relationship Id="rId66" Type="http://schemas.openxmlformats.org/officeDocument/2006/relationships/hyperlink" Target="http://dx.doi.org/10.1007/s00203-011-0695-8" TargetMode="External"/><Relationship Id="rId74" Type="http://schemas.openxmlformats.org/officeDocument/2006/relationships/hyperlink" Target="http://dx.doi.org/10.1007/s00442-012-2466-x" TargetMode="External"/><Relationship Id="rId5" Type="http://schemas.openxmlformats.org/officeDocument/2006/relationships/hyperlink" Target="https://www.scopus.com/inward/record.uri?eid=2-s2.0-85141119822&amp;doi=10.1111%2fnph.18469&amp;partnerID=40&amp;md5=0b5536bd91aecd009abaaf727f022edf" TargetMode="External"/><Relationship Id="rId61" Type="http://schemas.openxmlformats.org/officeDocument/2006/relationships/hyperlink" Target="https://www.scopus.com/inward/record.uri?eid=2-s2.0-0028161010&amp;doi=10.1007%2fBF00007975&amp;partnerID=40&amp;md5=abfceb9dc828b5a211c3fc6577e266ff" TargetMode="External"/><Relationship Id="rId19" Type="http://schemas.openxmlformats.org/officeDocument/2006/relationships/hyperlink" Target="https://www.scopus.com/inward/record.uri?eid=2-s2.0-85096669368&amp;doi=10.1111%2fnph.16971&amp;partnerID=40&amp;md5=8957a93d9d018ea40f4369153b25c2c0" TargetMode="External"/><Relationship Id="rId14" Type="http://schemas.openxmlformats.org/officeDocument/2006/relationships/hyperlink" Target="https://www.scopus.com/inward/record.uri?eid=2-s2.0-85160907427&amp;doi=10.1186%2fs43170-023-00146-6&amp;partnerID=40&amp;md5=aabb90d13dcc18179c4a86a7fac6ab76" TargetMode="External"/><Relationship Id="rId22" Type="http://schemas.openxmlformats.org/officeDocument/2006/relationships/hyperlink" Target="https://www.scopus.com/inward/record.uri?eid=2-s2.0-85114670186&amp;doi=10.1007%2fs11104-021-05111-8&amp;partnerID=40&amp;md5=b03f5597b2f3dd7f926850a2d1362664" TargetMode="External"/><Relationship Id="rId27" Type="http://schemas.openxmlformats.org/officeDocument/2006/relationships/hyperlink" Target="https://www.scopus.com/inward/record.uri?eid=2-s2.0-85019637801&amp;doi=10.3119%2f16-12&amp;partnerID=40&amp;md5=6b3b591d473b1a3d22fac85b3bc87b0c" TargetMode="External"/><Relationship Id="rId30" Type="http://schemas.openxmlformats.org/officeDocument/2006/relationships/hyperlink" Target="https://www.scopus.com/inward/record.uri?eid=2-s2.0-85067857347&amp;doi=10.1177%2f0309133319851027&amp;partnerID=40&amp;md5=f8658fcac78049b0b7a4c82e58a056cc" TargetMode="External"/><Relationship Id="rId35" Type="http://schemas.openxmlformats.org/officeDocument/2006/relationships/hyperlink" Target="https://www.scopus.com/inward/record.uri?eid=2-s2.0-85170413296&amp;doi=10.1016%2fj.foreco.2023.121392&amp;partnerID=40&amp;md5=2f8417cf14767d84ba7afd7654ba2d2d" TargetMode="External"/><Relationship Id="rId43" Type="http://schemas.openxmlformats.org/officeDocument/2006/relationships/hyperlink" Target="https://www.scopus.com/inward/record.uri?eid=2-s2.0-84987681456&amp;doi=10.2110%2fjsr.2013.85&amp;partnerID=40&amp;md5=436a6208aa56aa35d7f5610fa10cf69d" TargetMode="External"/><Relationship Id="rId48" Type="http://schemas.openxmlformats.org/officeDocument/2006/relationships/hyperlink" Target="https://www.scopus.com/inward/record.uri?eid=2-s2.0-84927121762&amp;doi=10.1111%2fbrv.12119&amp;partnerID=40&amp;md5=164b6ded84b5a1ceac85ea8b6ad638dd" TargetMode="External"/><Relationship Id="rId56" Type="http://schemas.openxmlformats.org/officeDocument/2006/relationships/hyperlink" Target="https://www.scopus.com/inward/record.uri?eid=2-s2.0-77954650039&amp;doi=10.1002%2feco.134&amp;partnerID=40&amp;md5=d51b547adbdcde7f3bb42afe9b07bb9f" TargetMode="External"/><Relationship Id="rId64" Type="http://schemas.openxmlformats.org/officeDocument/2006/relationships/hyperlink" Target="http://dx.doi.org/10.1016/j.agwat.2023.108413" TargetMode="External"/><Relationship Id="rId69" Type="http://schemas.openxmlformats.org/officeDocument/2006/relationships/hyperlink" Target="http://dx.doi.org/10.1016/j.jhydrol.2009.11.020" TargetMode="External"/><Relationship Id="rId8" Type="http://schemas.openxmlformats.org/officeDocument/2006/relationships/hyperlink" Target="https://www.scopus.com/inward/record.uri?eid=2-s2.0-85163717096&amp;doi=10.1007%2fs11629-022-7694-x&amp;partnerID=40&amp;md5=782ea7750fc705cb31be9ce51259dec9" TargetMode="External"/><Relationship Id="rId51" Type="http://schemas.openxmlformats.org/officeDocument/2006/relationships/hyperlink" Target="https://www.scopus.com/inward/record.uri?eid=2-s2.0-84860875687&amp;doi=10.3724%2fSP.J.1227.2011.00155&amp;partnerID=40&amp;md5=35b06f54d919b46f3fbaf4f9dc977a8d" TargetMode="External"/><Relationship Id="rId72" Type="http://schemas.openxmlformats.org/officeDocument/2006/relationships/hyperlink" Target="http://dx.doi.org/10.1007/s11104-023-06350-7" TargetMode="External"/><Relationship Id="rId3" Type="http://schemas.openxmlformats.org/officeDocument/2006/relationships/hyperlink" Target="https://www.scopus.com/inward/record.uri?eid=2-s2.0-85070680016&amp;doi=10.1111%2fnph.16043&amp;partnerID=40&amp;md5=a042d9c49329d95c536f2ee5ff8bf8bc" TargetMode="External"/><Relationship Id="rId12" Type="http://schemas.openxmlformats.org/officeDocument/2006/relationships/hyperlink" Target="https://www.scopus.com/inward/record.uri?eid=2-s2.0-85050008521&amp;doi=10.1111%2fbtp.12556&amp;partnerID=40&amp;md5=aa39571db1e44cf75823011a024aef9a" TargetMode="External"/><Relationship Id="rId17" Type="http://schemas.openxmlformats.org/officeDocument/2006/relationships/hyperlink" Target="https://www.scopus.com/inward/record.uri?eid=2-s2.0-85078168166&amp;doi=10.1016%2fj.geomorph.2020.107047&amp;partnerID=40&amp;md5=62c53267f2e98e027723c65dae43fb66" TargetMode="External"/><Relationship Id="rId25" Type="http://schemas.openxmlformats.org/officeDocument/2006/relationships/hyperlink" Target="https://www.scopus.com/inward/record.uri?eid=2-s2.0-85182346433&amp;doi=10.1016%2fj.catena.2024.107814&amp;partnerID=40&amp;md5=46399af21c869e5c97a75b58bbc96aa9" TargetMode="External"/><Relationship Id="rId33" Type="http://schemas.openxmlformats.org/officeDocument/2006/relationships/hyperlink" Target="https://www.scopus.com/inward/record.uri?eid=2-s2.0-85030234406&amp;doi=10.1073%2fpnas.1712381114&amp;partnerID=40&amp;md5=accd92dcf13b4a84773fff45aa51ed9a" TargetMode="External"/><Relationship Id="rId38" Type="http://schemas.openxmlformats.org/officeDocument/2006/relationships/hyperlink" Target="https://www.scopus.com/inward/record.uri?eid=2-s2.0-0033599990&amp;doi=10.1016%2fS0022-1694%2899%2900038-4&amp;partnerID=40&amp;md5=406a0b1cbd9071f024e26f372194e674" TargetMode="External"/><Relationship Id="rId46" Type="http://schemas.openxmlformats.org/officeDocument/2006/relationships/hyperlink" Target="https://www.scopus.com/inward/record.uri?eid=2-s2.0-84908681042&amp;doi=10.1016%2fj.catena.2014.10.014&amp;partnerID=40&amp;md5=3c0ee9982b7e7f4c2c9a22b5dbe6d77f" TargetMode="External"/><Relationship Id="rId59" Type="http://schemas.openxmlformats.org/officeDocument/2006/relationships/hyperlink" Target="https://www.scopus.com/inward/record.uri?eid=2-s2.0-0022180555&amp;doi=10.1111%2fj.1365-2389.1985.tb00316.x&amp;partnerID=40&amp;md5=d99546faec1406beae8c37432324387a" TargetMode="External"/><Relationship Id="rId67" Type="http://schemas.openxmlformats.org/officeDocument/2006/relationships/hyperlink" Target="http://dx.doi.org/10.1002/esp.3343" TargetMode="External"/><Relationship Id="rId20" Type="http://schemas.openxmlformats.org/officeDocument/2006/relationships/hyperlink" Target="https://www.scopus.com/inward/record.uri?eid=2-s2.0-84975862706&amp;doi=10.1016%2fj.geomorph.2016.06.031&amp;partnerID=40&amp;md5=36b7c2386562f398962413d5a589a0c8" TargetMode="External"/><Relationship Id="rId41" Type="http://schemas.openxmlformats.org/officeDocument/2006/relationships/hyperlink" Target="https://www.scopus.com/inward/record.uri?eid=2-s2.0-84929943096&amp;doi=10.1111%2fnph.13344&amp;partnerID=40&amp;md5=83d62af12c960e3c2e65dda5bd7e76eb" TargetMode="External"/><Relationship Id="rId54" Type="http://schemas.openxmlformats.org/officeDocument/2006/relationships/hyperlink" Target="https://www.scopus.com/inward/record.uri?eid=2-s2.0-70349583034&amp;doi=10.1029%2f2008JF001078&amp;partnerID=40&amp;md5=b5cf330597e41d38fd0f1ce133705b15" TargetMode="External"/><Relationship Id="rId62" Type="http://schemas.openxmlformats.org/officeDocument/2006/relationships/hyperlink" Target="http://dx.doi.org/10.3389/ffgc.2020.00095" TargetMode="External"/><Relationship Id="rId70" Type="http://schemas.openxmlformats.org/officeDocument/2006/relationships/hyperlink" Target="http://dx.doi.org/10.3390/ijerph17020434" TargetMode="External"/><Relationship Id="rId75" Type="http://schemas.openxmlformats.org/officeDocument/2006/relationships/hyperlink" Target="http://dx.doi.org/10.1007/s11258-008-9553-4" TargetMode="External"/><Relationship Id="rId1" Type="http://schemas.openxmlformats.org/officeDocument/2006/relationships/hyperlink" Target="https://www.scopus.com/inward/record.uri?eid=2-s2.0-85137812785&amp;doi=10.1111%2fejss.13294&amp;partnerID=40&amp;md5=29b7c19caa5c9e3324ca308920cb3213" TargetMode="External"/><Relationship Id="rId6" Type="http://schemas.openxmlformats.org/officeDocument/2006/relationships/hyperlink" Target="https://www.scopus.com/inward/record.uri?eid=2-s2.0-85117596477&amp;doi=10.1016%2fj.geomorph.2021.107985&amp;partnerID=40&amp;md5=dc4ed3dbb9de2df8cc01ff809bb1baad" TargetMode="External"/><Relationship Id="rId15" Type="http://schemas.openxmlformats.org/officeDocument/2006/relationships/hyperlink" Target="https://www.scopus.com/inward/record.uri?eid=2-s2.0-85072348072&amp;partnerID=40&amp;md5=3e4e8aa17bf9f7306bdb3ef58e5dd7ae" TargetMode="External"/><Relationship Id="rId23" Type="http://schemas.openxmlformats.org/officeDocument/2006/relationships/hyperlink" Target="https://www.scopus.com/inward/record.uri?eid=2-s2.0-85065783076&amp;doi=10.1016%2fj.geoderma.2019.04.041&amp;partnerID=40&amp;md5=9859739ba83421b46f17165c1860793b" TargetMode="External"/><Relationship Id="rId28" Type="http://schemas.openxmlformats.org/officeDocument/2006/relationships/hyperlink" Target="https://www.scopus.com/inward/record.uri?eid=2-s2.0-85056573721&amp;doi=10.1016%2fj.geomorph.2018.10.025&amp;partnerID=40&amp;md5=9940f6e8a8273a9d762573e3d8a6c732" TargetMode="External"/><Relationship Id="rId36" Type="http://schemas.openxmlformats.org/officeDocument/2006/relationships/hyperlink" Target="https://www.scopus.com/inward/record.uri?eid=2-s2.0-84942244567&amp;doi=10.1130%2fG36741.1&amp;partnerID=40&amp;md5=924fd636a722809cc73b86316c6d57b2" TargetMode="External"/><Relationship Id="rId49" Type="http://schemas.openxmlformats.org/officeDocument/2006/relationships/hyperlink" Target="https://www.scopus.com/inward/record.uri?eid=2-s2.0-21144457307&amp;doi=10.1007%2fs11056-004-0760-0&amp;partnerID=40&amp;md5=2b1ad5a55200f1b1e5ca20aeea730ad6" TargetMode="External"/><Relationship Id="rId57" Type="http://schemas.openxmlformats.org/officeDocument/2006/relationships/hyperlink" Target="https://www.scopus.com/inward/record.uri?eid=2-s2.0-0018650672&amp;doi=10.1016%2f0375-6742%2879%2990017-7&amp;partnerID=40&amp;md5=1c9da2c439d13b52f1404d2b71157c42" TargetMode="External"/><Relationship Id="rId10" Type="http://schemas.openxmlformats.org/officeDocument/2006/relationships/hyperlink" Target="https://www.scopus.com/inward/record.uri?eid=2-s2.0-85169156489&amp;doi=10.1007%2fs11069-023-06138-z&amp;partnerID=40&amp;md5=e6d51fc543d5453fc079389a6a5981d2" TargetMode="External"/><Relationship Id="rId31" Type="http://schemas.openxmlformats.org/officeDocument/2006/relationships/hyperlink" Target="https://www.scopus.com/inward/record.uri?eid=2-s2.0-85192024410&amp;doi=10.1007%2fs00442-024-05558-3&amp;partnerID=40&amp;md5=c327bf994ef7d186ac39eb8fb8b1a062" TargetMode="External"/><Relationship Id="rId44" Type="http://schemas.openxmlformats.org/officeDocument/2006/relationships/hyperlink" Target="https://www.scopus.com/inward/record.uri?eid=2-s2.0-54349115134&amp;doi=10.1016%2fj.catena.2008.07.004&amp;partnerID=40&amp;md5=db297ee491cb7b2d17238d0243353cc6" TargetMode="External"/><Relationship Id="rId52" Type="http://schemas.openxmlformats.org/officeDocument/2006/relationships/hyperlink" Target="https://www.scopus.com/inward/record.uri?eid=2-s2.0-84890823857&amp;doi=10.1016%2fj.palaeo.2013.11.010&amp;partnerID=40&amp;md5=5e710212ad8acf2bf84591dd19d7038b" TargetMode="External"/><Relationship Id="rId60" Type="http://schemas.openxmlformats.org/officeDocument/2006/relationships/hyperlink" Target="https://www.scopus.com/inward/record.uri?eid=2-s2.0-0022839533&amp;doi=10.1071%2fSR9860103&amp;partnerID=40&amp;md5=892b6363239328bf87cb8b2193765800" TargetMode="External"/><Relationship Id="rId65" Type="http://schemas.openxmlformats.org/officeDocument/2006/relationships/hyperlink" Target="http://dx.doi.org/10.1126/sciadv.aao0834" TargetMode="External"/><Relationship Id="rId73" Type="http://schemas.openxmlformats.org/officeDocument/2006/relationships/hyperlink" Target="http://dx.doi.org/10.3389/fpls.2020.01260" TargetMode="External"/><Relationship Id="rId4" Type="http://schemas.openxmlformats.org/officeDocument/2006/relationships/hyperlink" Target="https://www.scopus.com/inward/record.uri?eid=2-s2.0-85082709076&amp;doi=10.5194%2fbg-17-1507-2020&amp;partnerID=40&amp;md5=3c9c8cbe4e4bff230e6a6ce7b8e40079" TargetMode="External"/><Relationship Id="rId9" Type="http://schemas.openxmlformats.org/officeDocument/2006/relationships/hyperlink" Target="https://www.scopus.com/inward/record.uri?eid=2-s2.0-85105018596&amp;doi=10.1029%2f2020MS002396&amp;partnerID=40&amp;md5=1dacd2440d9132e280c5996c05b6c179" TargetMode="External"/><Relationship Id="rId13" Type="http://schemas.openxmlformats.org/officeDocument/2006/relationships/hyperlink" Target="https://www.scopus.com/inward/record.uri?eid=2-s2.0-85168730296&amp;doi=10.1016%2fj.scitotenv.2023.166002&amp;partnerID=40&amp;md5=b13337e027a154aaa473309e03197686" TargetMode="External"/><Relationship Id="rId18" Type="http://schemas.openxmlformats.org/officeDocument/2006/relationships/hyperlink" Target="https://www.scopus.com/inward/record.uri?eid=2-s2.0-85052447871&amp;doi=10.1029%2f2017WR021875&amp;partnerID=40&amp;md5=536f63cdfb0fd84b42986bd4c9fa1530" TargetMode="External"/><Relationship Id="rId39" Type="http://schemas.openxmlformats.org/officeDocument/2006/relationships/hyperlink" Target="https://www.scopus.com/inward/record.uri?eid=2-s2.0-0031783166&amp;doi=10.1051%2fagro%3a19980302&amp;partnerID=40&amp;md5=c00a023b5f8ef0e380567ce1a7a2948e" TargetMode="External"/><Relationship Id="rId34" Type="http://schemas.openxmlformats.org/officeDocument/2006/relationships/hyperlink" Target="https://www.scopus.com/inward/record.uri?eid=2-s2.0-85150472774&amp;doi=10.1016%2fj.geodrs.2023.e00608&amp;partnerID=40&amp;md5=1d93a1d49c0bf5ee0d69c6fa88a9bb9d" TargetMode="External"/><Relationship Id="rId50" Type="http://schemas.openxmlformats.org/officeDocument/2006/relationships/hyperlink" Target="https://www.scopus.com/inward/record.uri?eid=2-s2.0-0012171414&amp;doi=10.1023%2fA%3a1020668013524&amp;partnerID=40&amp;md5=b2e8cd160d2465f09a835b0651f3928e" TargetMode="External"/><Relationship Id="rId55" Type="http://schemas.openxmlformats.org/officeDocument/2006/relationships/hyperlink" Target="https://www.scopus.com/inward/record.uri?eid=2-s2.0-34848892002&amp;partnerID=40&amp;md5=ff4ab55641d1325d3b691312ee49c95c" TargetMode="External"/><Relationship Id="rId7" Type="http://schemas.openxmlformats.org/officeDocument/2006/relationships/hyperlink" Target="https://www.scopus.com/inward/record.uri?eid=2-s2.0-85055269062&amp;doi=10.1016%2fj.catena.2018.10.018&amp;partnerID=40&amp;md5=bdb01373475d2a81619f8c32d47c8d15" TargetMode="External"/><Relationship Id="rId71" Type="http://schemas.openxmlformats.org/officeDocument/2006/relationships/hyperlink" Target="http://dx.doi.org/10.1093/aob/mcr322"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23"/>
  <sheetViews>
    <sheetView tabSelected="1" workbookViewId="0">
      <selection activeCell="A4" sqref="A4"/>
    </sheetView>
  </sheetViews>
  <sheetFormatPr defaultRowHeight="12.5" x14ac:dyDescent="0.25"/>
  <sheetData>
    <row r="1" spans="1:13" ht="13" x14ac:dyDescent="0.3">
      <c r="A1" s="1" t="s">
        <v>2619</v>
      </c>
    </row>
    <row r="2" spans="1:13" ht="13" x14ac:dyDescent="0.3">
      <c r="A2" s="1" t="s">
        <v>2620</v>
      </c>
    </row>
    <row r="3" spans="1:13" ht="13" x14ac:dyDescent="0.3">
      <c r="A3" s="1" t="s">
        <v>2653</v>
      </c>
    </row>
    <row r="5" spans="1:13" ht="13" x14ac:dyDescent="0.3">
      <c r="A5" s="1" t="s">
        <v>0</v>
      </c>
      <c r="B5" s="1" t="s">
        <v>1</v>
      </c>
      <c r="C5" s="1" t="s">
        <v>2</v>
      </c>
      <c r="D5" s="1" t="s">
        <v>9</v>
      </c>
      <c r="E5" s="1" t="s">
        <v>3</v>
      </c>
      <c r="F5" s="1" t="s">
        <v>8</v>
      </c>
      <c r="G5" s="1" t="s">
        <v>10</v>
      </c>
      <c r="H5" s="1" t="s">
        <v>11</v>
      </c>
      <c r="I5" s="1" t="s">
        <v>7</v>
      </c>
      <c r="J5" s="1" t="s">
        <v>5</v>
      </c>
      <c r="K5" s="1" t="s">
        <v>6</v>
      </c>
      <c r="L5" s="1" t="s">
        <v>4</v>
      </c>
    </row>
    <row r="6" spans="1:13" x14ac:dyDescent="0.25">
      <c r="A6" s="16" t="s">
        <v>12</v>
      </c>
      <c r="B6" s="16" t="s">
        <v>14</v>
      </c>
      <c r="C6" s="16" t="s">
        <v>15</v>
      </c>
      <c r="D6" s="16">
        <v>2024</v>
      </c>
      <c r="E6" s="16" t="s">
        <v>16</v>
      </c>
      <c r="F6" s="16">
        <v>0</v>
      </c>
      <c r="G6" s="16" t="s">
        <v>21</v>
      </c>
      <c r="H6" s="16" t="str">
        <f>HYPERLINK("http://dx.doi.org/10.1016/j.catena.2024.107814","http://dx.doi.org/10.1016/j.catena.2024.107814")</f>
        <v>http://dx.doi.org/10.1016/j.catena.2024.107814</v>
      </c>
      <c r="I6" s="16" t="s">
        <v>20</v>
      </c>
      <c r="J6" s="16" t="s">
        <v>18</v>
      </c>
      <c r="K6" s="16" t="s">
        <v>19</v>
      </c>
      <c r="L6" s="16" t="s">
        <v>17</v>
      </c>
      <c r="M6" s="16"/>
    </row>
    <row r="7" spans="1:13" x14ac:dyDescent="0.25">
      <c r="A7" t="s">
        <v>22</v>
      </c>
      <c r="B7" t="s">
        <v>23</v>
      </c>
      <c r="C7" t="s">
        <v>24</v>
      </c>
      <c r="D7">
        <v>2016</v>
      </c>
      <c r="E7" t="s">
        <v>25</v>
      </c>
      <c r="F7">
        <v>19</v>
      </c>
      <c r="G7" t="s">
        <v>28</v>
      </c>
      <c r="H7" t="str">
        <f>HYPERLINK("http://dx.doi.org/10.1371/journal.pone.0151536","http://dx.doi.org/10.1371/journal.pone.0151536")</f>
        <v>http://dx.doi.org/10.1371/journal.pone.0151536</v>
      </c>
      <c r="I7" t="s">
        <v>27</v>
      </c>
      <c r="J7" t="s">
        <v>13</v>
      </c>
      <c r="K7" t="s">
        <v>26</v>
      </c>
      <c r="L7" t="s">
        <v>17</v>
      </c>
    </row>
    <row r="8" spans="1:13" x14ac:dyDescent="0.25">
      <c r="A8" s="16" t="s">
        <v>29</v>
      </c>
      <c r="B8" s="16" t="s">
        <v>30</v>
      </c>
      <c r="C8" s="16" t="s">
        <v>31</v>
      </c>
      <c r="D8" s="16">
        <v>2018</v>
      </c>
      <c r="E8" s="16" t="s">
        <v>32</v>
      </c>
      <c r="F8" s="16">
        <v>211</v>
      </c>
      <c r="G8" s="16" t="s">
        <v>36</v>
      </c>
      <c r="H8" s="16" t="str">
        <f>HYPERLINK("http://dx.doi.org/10.1016/j.soilbio.2018.03.026","http://dx.doi.org/10.1016/j.soilbio.2018.03.026")</f>
        <v>http://dx.doi.org/10.1016/j.soilbio.2018.03.026</v>
      </c>
      <c r="I8" s="16" t="s">
        <v>35</v>
      </c>
      <c r="J8" s="16" t="s">
        <v>33</v>
      </c>
      <c r="K8" s="16" t="s">
        <v>34</v>
      </c>
      <c r="L8" s="16" t="s">
        <v>17</v>
      </c>
      <c r="M8" s="16"/>
    </row>
    <row r="9" spans="1:13" x14ac:dyDescent="0.25">
      <c r="A9" t="s">
        <v>37</v>
      </c>
      <c r="B9" t="s">
        <v>37</v>
      </c>
      <c r="C9" t="s">
        <v>38</v>
      </c>
      <c r="D9">
        <v>1977</v>
      </c>
      <c r="E9" t="s">
        <v>39</v>
      </c>
      <c r="F9">
        <v>0</v>
      </c>
      <c r="G9" t="s">
        <v>41</v>
      </c>
      <c r="H9" t="str">
        <f>HYPERLINK("http://dx.doi.org/10.1097/00010694-197711000-00007","http://dx.doi.org/10.1097/00010694-197711000-00007")</f>
        <v>http://dx.doi.org/10.1097/00010694-197711000-00007</v>
      </c>
      <c r="I9" t="s">
        <v>40</v>
      </c>
      <c r="J9" t="s">
        <v>13</v>
      </c>
      <c r="K9" t="s">
        <v>13</v>
      </c>
      <c r="L9" t="s">
        <v>17</v>
      </c>
    </row>
    <row r="10" spans="1:13" x14ac:dyDescent="0.25">
      <c r="A10" t="s">
        <v>42</v>
      </c>
      <c r="B10" t="s">
        <v>43</v>
      </c>
      <c r="C10" t="s">
        <v>44</v>
      </c>
      <c r="D10">
        <v>2019</v>
      </c>
      <c r="E10" t="s">
        <v>25</v>
      </c>
      <c r="F10">
        <v>88</v>
      </c>
      <c r="G10" t="s">
        <v>47</v>
      </c>
      <c r="H10" t="str">
        <f>HYPERLINK("http://dx.doi.org/10.1371/journal.pone.0218563","http://dx.doi.org/10.1371/journal.pone.0218563")</f>
        <v>http://dx.doi.org/10.1371/journal.pone.0218563</v>
      </c>
      <c r="I10" t="s">
        <v>46</v>
      </c>
      <c r="J10" t="s">
        <v>13</v>
      </c>
      <c r="K10" t="s">
        <v>45</v>
      </c>
      <c r="L10" t="s">
        <v>17</v>
      </c>
    </row>
    <row r="11" spans="1:13" x14ac:dyDescent="0.25">
      <c r="A11" s="16" t="s">
        <v>48</v>
      </c>
      <c r="B11" s="16" t="s">
        <v>48</v>
      </c>
      <c r="C11" s="16" t="s">
        <v>49</v>
      </c>
      <c r="D11" s="16">
        <v>1986</v>
      </c>
      <c r="E11" s="16" t="s">
        <v>50</v>
      </c>
      <c r="F11" s="16">
        <v>7</v>
      </c>
      <c r="G11" s="16" t="s">
        <v>52</v>
      </c>
      <c r="H11" s="16" t="str">
        <f>HYPERLINK("http://dx.doi.org/10.1071/SR9860103","http://dx.doi.org/10.1071/SR9860103")</f>
        <v>http://dx.doi.org/10.1071/SR9860103</v>
      </c>
      <c r="I11" s="16" t="s">
        <v>51</v>
      </c>
      <c r="J11" s="16" t="s">
        <v>13</v>
      </c>
      <c r="K11" s="16" t="s">
        <v>13</v>
      </c>
      <c r="L11" s="16" t="s">
        <v>17</v>
      </c>
      <c r="M11" s="16"/>
    </row>
    <row r="12" spans="1:13" x14ac:dyDescent="0.25">
      <c r="A12" s="16" t="s">
        <v>53</v>
      </c>
      <c r="B12" s="16" t="s">
        <v>54</v>
      </c>
      <c r="C12" s="16" t="s">
        <v>55</v>
      </c>
      <c r="D12" s="16">
        <v>2013</v>
      </c>
      <c r="E12" s="16" t="s">
        <v>56</v>
      </c>
      <c r="F12" s="16">
        <v>9</v>
      </c>
      <c r="G12" s="16" t="s">
        <v>59</v>
      </c>
      <c r="H12" s="16" t="str">
        <f>HYPERLINK("http://dx.doi.org/10.2110/jsr.2013.85","http://dx.doi.org/10.2110/jsr.2013.85")</f>
        <v>http://dx.doi.org/10.2110/jsr.2013.85</v>
      </c>
      <c r="I12" s="16" t="s">
        <v>58</v>
      </c>
      <c r="J12" s="16" t="s">
        <v>13</v>
      </c>
      <c r="K12" s="16" t="s">
        <v>57</v>
      </c>
      <c r="L12" s="16" t="s">
        <v>17</v>
      </c>
      <c r="M12" s="16"/>
    </row>
    <row r="13" spans="1:13" x14ac:dyDescent="0.25">
      <c r="A13" t="s">
        <v>60</v>
      </c>
      <c r="B13" t="s">
        <v>61</v>
      </c>
      <c r="C13" t="s">
        <v>62</v>
      </c>
      <c r="D13">
        <v>2016</v>
      </c>
      <c r="E13" t="s">
        <v>63</v>
      </c>
      <c r="F13">
        <v>20</v>
      </c>
      <c r="G13" t="s">
        <v>67</v>
      </c>
      <c r="H13" t="str">
        <f>HYPERLINK("http://dx.doi.org/10.1002/hyp.10718","http://dx.doi.org/10.1002/hyp.10718")</f>
        <v>http://dx.doi.org/10.1002/hyp.10718</v>
      </c>
      <c r="I13" t="s">
        <v>66</v>
      </c>
      <c r="J13" t="s">
        <v>64</v>
      </c>
      <c r="K13" t="s">
        <v>65</v>
      </c>
      <c r="L13" t="s">
        <v>17</v>
      </c>
    </row>
    <row r="14" spans="1:13" x14ac:dyDescent="0.25">
      <c r="A14" s="16" t="s">
        <v>68</v>
      </c>
      <c r="B14" s="16" t="s">
        <v>69</v>
      </c>
      <c r="C14" s="16" t="s">
        <v>70</v>
      </c>
      <c r="D14" s="16">
        <v>2022</v>
      </c>
      <c r="E14" s="16" t="s">
        <v>71</v>
      </c>
      <c r="F14" s="16">
        <v>4</v>
      </c>
      <c r="G14" s="16" t="s">
        <v>75</v>
      </c>
      <c r="H14" s="16" t="str">
        <f>HYPERLINK("http://dx.doi.org/10.1111/nph.18469","http://dx.doi.org/10.1111/nph.18469")</f>
        <v>http://dx.doi.org/10.1111/nph.18469</v>
      </c>
      <c r="I14" s="16" t="s">
        <v>74</v>
      </c>
      <c r="J14" s="16" t="s">
        <v>72</v>
      </c>
      <c r="K14" s="16" t="s">
        <v>73</v>
      </c>
      <c r="L14" s="16" t="s">
        <v>17</v>
      </c>
      <c r="M14" s="16"/>
    </row>
    <row r="15" spans="1:13" x14ac:dyDescent="0.25">
      <c r="A15" t="s">
        <v>76</v>
      </c>
      <c r="B15" t="s">
        <v>77</v>
      </c>
      <c r="C15" t="s">
        <v>78</v>
      </c>
      <c r="D15">
        <v>2013</v>
      </c>
      <c r="E15" t="s">
        <v>79</v>
      </c>
      <c r="F15">
        <v>35</v>
      </c>
      <c r="G15" t="s">
        <v>83</v>
      </c>
      <c r="H15" t="str">
        <f>HYPERLINK("http://dx.doi.org/10.1255/jnirs.1053","http://dx.doi.org/10.1255/jnirs.1053")</f>
        <v>http://dx.doi.org/10.1255/jnirs.1053</v>
      </c>
      <c r="I15" t="s">
        <v>82</v>
      </c>
      <c r="J15" t="s">
        <v>80</v>
      </c>
      <c r="K15" t="s">
        <v>81</v>
      </c>
      <c r="L15" t="s">
        <v>17</v>
      </c>
    </row>
    <row r="16" spans="1:13" x14ac:dyDescent="0.25">
      <c r="A16" t="s">
        <v>84</v>
      </c>
      <c r="B16" t="s">
        <v>85</v>
      </c>
      <c r="C16" t="s">
        <v>86</v>
      </c>
      <c r="D16">
        <v>2022</v>
      </c>
      <c r="E16" t="s">
        <v>87</v>
      </c>
      <c r="F16">
        <v>0</v>
      </c>
      <c r="G16" t="s">
        <v>91</v>
      </c>
      <c r="H16" t="str">
        <f>HYPERLINK("http://dx.doi.org/10.1134/S1064229322030036","http://dx.doi.org/10.1134/S1064229322030036")</f>
        <v>http://dx.doi.org/10.1134/S1064229322030036</v>
      </c>
      <c r="I16" t="s">
        <v>90</v>
      </c>
      <c r="J16" t="s">
        <v>88</v>
      </c>
      <c r="K16" t="s">
        <v>89</v>
      </c>
      <c r="L16" t="s">
        <v>17</v>
      </c>
    </row>
    <row r="17" spans="1:13" x14ac:dyDescent="0.25">
      <c r="A17" t="s">
        <v>92</v>
      </c>
      <c r="B17" t="s">
        <v>93</v>
      </c>
      <c r="C17" t="s">
        <v>94</v>
      </c>
      <c r="D17">
        <v>2018</v>
      </c>
      <c r="E17" t="s">
        <v>95</v>
      </c>
      <c r="F17">
        <v>7</v>
      </c>
      <c r="G17" t="s">
        <v>99</v>
      </c>
      <c r="H17" t="str">
        <f>HYPERLINK("http://dx.doi.org/10.1002/mawe.201700098","http://dx.doi.org/10.1002/mawe.201700098")</f>
        <v>http://dx.doi.org/10.1002/mawe.201700098</v>
      </c>
      <c r="I17" t="s">
        <v>98</v>
      </c>
      <c r="J17" t="s">
        <v>96</v>
      </c>
      <c r="K17" t="s">
        <v>97</v>
      </c>
      <c r="L17" t="s">
        <v>17</v>
      </c>
    </row>
    <row r="18" spans="1:13" x14ac:dyDescent="0.25">
      <c r="A18" t="s">
        <v>100</v>
      </c>
      <c r="B18" t="s">
        <v>101</v>
      </c>
      <c r="C18" t="s">
        <v>102</v>
      </c>
      <c r="D18">
        <v>2016</v>
      </c>
      <c r="E18" t="s">
        <v>103</v>
      </c>
      <c r="F18">
        <v>90</v>
      </c>
      <c r="G18" t="s">
        <v>107</v>
      </c>
      <c r="H18" t="str">
        <f>HYPERLINK("http://dx.doi.org/10.1016/j.chemgeo.2015.12.008","http://dx.doi.org/10.1016/j.chemgeo.2015.12.008")</f>
        <v>http://dx.doi.org/10.1016/j.chemgeo.2015.12.008</v>
      </c>
      <c r="I18" t="s">
        <v>106</v>
      </c>
      <c r="J18" t="s">
        <v>104</v>
      </c>
      <c r="K18" t="s">
        <v>105</v>
      </c>
      <c r="L18" t="s">
        <v>17</v>
      </c>
    </row>
    <row r="19" spans="1:13" x14ac:dyDescent="0.25">
      <c r="A19" t="s">
        <v>108</v>
      </c>
      <c r="B19" t="s">
        <v>109</v>
      </c>
      <c r="C19" t="s">
        <v>110</v>
      </c>
      <c r="D19">
        <v>2022</v>
      </c>
      <c r="E19" t="s">
        <v>111</v>
      </c>
      <c r="F19">
        <v>7</v>
      </c>
      <c r="G19" t="s">
        <v>115</v>
      </c>
      <c r="H19" t="str">
        <f>HYPERLINK("http://dx.doi.org/10.1016/j.scitotenv.2022.155528","http://dx.doi.org/10.1016/j.scitotenv.2022.155528")</f>
        <v>http://dx.doi.org/10.1016/j.scitotenv.2022.155528</v>
      </c>
      <c r="I19" t="s">
        <v>114</v>
      </c>
      <c r="J19" t="s">
        <v>112</v>
      </c>
      <c r="K19" t="s">
        <v>113</v>
      </c>
      <c r="L19" t="s">
        <v>17</v>
      </c>
    </row>
    <row r="20" spans="1:13" x14ac:dyDescent="0.25">
      <c r="A20" t="s">
        <v>116</v>
      </c>
      <c r="B20" t="s">
        <v>117</v>
      </c>
      <c r="C20" t="s">
        <v>118</v>
      </c>
      <c r="D20">
        <v>2010</v>
      </c>
      <c r="E20" t="s">
        <v>119</v>
      </c>
      <c r="F20">
        <v>10</v>
      </c>
      <c r="G20" t="s">
        <v>122</v>
      </c>
      <c r="H20" t="str">
        <f>HYPERLINK("http://dx.doi.org/10.2136/sssaj2009.0031","http://dx.doi.org/10.2136/sssaj2009.0031")</f>
        <v>http://dx.doi.org/10.2136/sssaj2009.0031</v>
      </c>
      <c r="I20" t="s">
        <v>121</v>
      </c>
      <c r="J20" t="s">
        <v>13</v>
      </c>
      <c r="K20" t="s">
        <v>120</v>
      </c>
      <c r="L20" t="s">
        <v>17</v>
      </c>
    </row>
    <row r="21" spans="1:13" x14ac:dyDescent="0.25">
      <c r="A21" t="s">
        <v>123</v>
      </c>
      <c r="B21" t="s">
        <v>123</v>
      </c>
      <c r="C21" t="s">
        <v>124</v>
      </c>
      <c r="D21">
        <v>1991</v>
      </c>
      <c r="E21" t="s">
        <v>125</v>
      </c>
      <c r="F21">
        <v>268</v>
      </c>
      <c r="G21" t="s">
        <v>129</v>
      </c>
      <c r="H21" t="str">
        <f>HYPERLINK("http://dx.doi.org/10.1016/0016-7061(91)90066-3","http://dx.doi.org/10.1016/0016-7061(91)90066-3")</f>
        <v>http://dx.doi.org/10.1016/0016-7061(91)90066-3</v>
      </c>
      <c r="I21" t="s">
        <v>128</v>
      </c>
      <c r="J21" t="s">
        <v>13</v>
      </c>
      <c r="K21" t="s">
        <v>127</v>
      </c>
      <c r="L21" t="s">
        <v>126</v>
      </c>
    </row>
    <row r="22" spans="1:13" x14ac:dyDescent="0.25">
      <c r="A22" t="s">
        <v>130</v>
      </c>
      <c r="B22" t="s">
        <v>131</v>
      </c>
      <c r="C22" t="s">
        <v>132</v>
      </c>
      <c r="D22">
        <v>2024</v>
      </c>
      <c r="E22" t="s">
        <v>133</v>
      </c>
      <c r="F22">
        <v>0</v>
      </c>
      <c r="G22" t="s">
        <v>137</v>
      </c>
      <c r="H22" t="str">
        <f>HYPERLINK("http://dx.doi.org/10.1002/ldr.5112","http://dx.doi.org/10.1002/ldr.5112")</f>
        <v>http://dx.doi.org/10.1002/ldr.5112</v>
      </c>
      <c r="I22" t="s">
        <v>136</v>
      </c>
      <c r="J22" t="s">
        <v>134</v>
      </c>
      <c r="K22" t="s">
        <v>135</v>
      </c>
      <c r="L22" t="s">
        <v>17</v>
      </c>
    </row>
    <row r="23" spans="1:13" x14ac:dyDescent="0.25">
      <c r="A23" s="16" t="s">
        <v>138</v>
      </c>
      <c r="B23" s="16" t="s">
        <v>138</v>
      </c>
      <c r="C23" s="16" t="s">
        <v>139</v>
      </c>
      <c r="D23" s="16">
        <v>2005</v>
      </c>
      <c r="E23" s="16" t="s">
        <v>140</v>
      </c>
      <c r="F23" s="16">
        <v>4</v>
      </c>
      <c r="G23" s="16" t="s">
        <v>143</v>
      </c>
      <c r="H23" s="16" t="str">
        <f>HYPERLINK("http://dx.doi.org/10.1007/s11056-004-0760-0","http://dx.doi.org/10.1007/s11056-004-0760-0")</f>
        <v>http://dx.doi.org/10.1007/s11056-004-0760-0</v>
      </c>
      <c r="I23" s="16" t="s">
        <v>142</v>
      </c>
      <c r="J23" s="16" t="s">
        <v>141</v>
      </c>
      <c r="K23" s="16" t="s">
        <v>13</v>
      </c>
      <c r="L23" s="16" t="s">
        <v>17</v>
      </c>
      <c r="M23" s="16"/>
    </row>
    <row r="24" spans="1:13" x14ac:dyDescent="0.25">
      <c r="A24" t="s">
        <v>144</v>
      </c>
      <c r="B24" t="s">
        <v>144</v>
      </c>
      <c r="C24" t="s">
        <v>145</v>
      </c>
      <c r="D24">
        <v>1984</v>
      </c>
      <c r="E24" t="s">
        <v>146</v>
      </c>
      <c r="F24">
        <v>22</v>
      </c>
      <c r="G24" t="s">
        <v>148</v>
      </c>
      <c r="H24" t="str">
        <f>HYPERLINK("http://dx.doi.org/10.1111/j.1365-2389.1984.tb00620.x","http://dx.doi.org/10.1111/j.1365-2389.1984.tb00620.x")</f>
        <v>http://dx.doi.org/10.1111/j.1365-2389.1984.tb00620.x</v>
      </c>
      <c r="I24" t="s">
        <v>147</v>
      </c>
      <c r="J24" t="s">
        <v>13</v>
      </c>
      <c r="K24" t="s">
        <v>13</v>
      </c>
      <c r="L24" t="s">
        <v>17</v>
      </c>
    </row>
    <row r="25" spans="1:13" x14ac:dyDescent="0.25">
      <c r="A25" t="s">
        <v>149</v>
      </c>
      <c r="B25" t="s">
        <v>149</v>
      </c>
      <c r="C25" t="s">
        <v>150</v>
      </c>
      <c r="D25">
        <v>2004</v>
      </c>
      <c r="E25" t="s">
        <v>151</v>
      </c>
      <c r="F25">
        <v>392</v>
      </c>
      <c r="G25" t="s">
        <v>156</v>
      </c>
      <c r="H25" t="str">
        <f>HYPERLINK("http://dx.doi.org/10.1180/0009855043930133","http://dx.doi.org/10.1180/0009855043930133")</f>
        <v>http://dx.doi.org/10.1180/0009855043930133</v>
      </c>
      <c r="I25" t="s">
        <v>155</v>
      </c>
      <c r="J25" t="s">
        <v>153</v>
      </c>
      <c r="K25" t="s">
        <v>154</v>
      </c>
      <c r="L25" t="s">
        <v>152</v>
      </c>
    </row>
    <row r="26" spans="1:13" x14ac:dyDescent="0.25">
      <c r="A26" t="s">
        <v>157</v>
      </c>
      <c r="B26" t="s">
        <v>157</v>
      </c>
      <c r="C26" t="s">
        <v>158</v>
      </c>
      <c r="D26">
        <v>2000</v>
      </c>
      <c r="E26" t="s">
        <v>56</v>
      </c>
      <c r="F26">
        <v>98</v>
      </c>
      <c r="G26" t="s">
        <v>161</v>
      </c>
      <c r="H26" t="str">
        <f>HYPERLINK("http://dx.doi.org/10.1306/040300701065","http://dx.doi.org/10.1306/040300701065")</f>
        <v>http://dx.doi.org/10.1306/040300701065</v>
      </c>
      <c r="I26" t="s">
        <v>160</v>
      </c>
      <c r="J26" t="s">
        <v>13</v>
      </c>
      <c r="K26" t="s">
        <v>159</v>
      </c>
      <c r="L26" t="s">
        <v>17</v>
      </c>
    </row>
    <row r="27" spans="1:13" x14ac:dyDescent="0.25">
      <c r="A27" t="s">
        <v>162</v>
      </c>
      <c r="B27" t="s">
        <v>163</v>
      </c>
      <c r="C27" t="s">
        <v>164</v>
      </c>
      <c r="D27">
        <v>2014</v>
      </c>
      <c r="E27" t="s">
        <v>165</v>
      </c>
      <c r="F27">
        <v>33</v>
      </c>
      <c r="G27" t="s">
        <v>169</v>
      </c>
      <c r="H27" t="str">
        <f>HYPERLINK("http://dx.doi.org/10.1080/10807039.2013.849479","http://dx.doi.org/10.1080/10807039.2013.849479")</f>
        <v>http://dx.doi.org/10.1080/10807039.2013.849479</v>
      </c>
      <c r="I27" t="s">
        <v>168</v>
      </c>
      <c r="J27" t="s">
        <v>166</v>
      </c>
      <c r="K27" t="s">
        <v>167</v>
      </c>
      <c r="L27" t="s">
        <v>17</v>
      </c>
    </row>
    <row r="28" spans="1:13" x14ac:dyDescent="0.25">
      <c r="A28" t="s">
        <v>170</v>
      </c>
      <c r="B28" t="s">
        <v>171</v>
      </c>
      <c r="C28" t="s">
        <v>172</v>
      </c>
      <c r="D28">
        <v>2021</v>
      </c>
      <c r="E28" t="s">
        <v>125</v>
      </c>
      <c r="F28">
        <v>6</v>
      </c>
      <c r="G28" t="s">
        <v>176</v>
      </c>
      <c r="H28" t="str">
        <f>HYPERLINK("http://dx.doi.org/10.1016/j.geoderma.2021.115328","http://dx.doi.org/10.1016/j.geoderma.2021.115328")</f>
        <v>http://dx.doi.org/10.1016/j.geoderma.2021.115328</v>
      </c>
      <c r="I28" t="s">
        <v>175</v>
      </c>
      <c r="J28" t="s">
        <v>173</v>
      </c>
      <c r="K28" t="s">
        <v>174</v>
      </c>
      <c r="L28" t="s">
        <v>17</v>
      </c>
    </row>
    <row r="29" spans="1:13" x14ac:dyDescent="0.25">
      <c r="A29" s="16" t="s">
        <v>177</v>
      </c>
      <c r="B29" s="16" t="s">
        <v>178</v>
      </c>
      <c r="C29" s="16" t="s">
        <v>179</v>
      </c>
      <c r="D29" s="16">
        <v>2023</v>
      </c>
      <c r="E29" s="16" t="s">
        <v>180</v>
      </c>
      <c r="F29" s="16">
        <v>0</v>
      </c>
      <c r="G29" s="16" t="s">
        <v>184</v>
      </c>
      <c r="H29" s="16" t="str">
        <f>HYPERLINK("http://dx.doi.org/10.1016/j.geodrs.2023.e00608","http://dx.doi.org/10.1016/j.geodrs.2023.e00608")</f>
        <v>http://dx.doi.org/10.1016/j.geodrs.2023.e00608</v>
      </c>
      <c r="I29" s="16" t="s">
        <v>183</v>
      </c>
      <c r="J29" s="16" t="s">
        <v>181</v>
      </c>
      <c r="K29" s="16" t="s">
        <v>182</v>
      </c>
      <c r="L29" s="16" t="s">
        <v>17</v>
      </c>
    </row>
    <row r="30" spans="1:13" x14ac:dyDescent="0.25">
      <c r="A30" t="s">
        <v>185</v>
      </c>
      <c r="B30" t="s">
        <v>185</v>
      </c>
      <c r="C30" t="s">
        <v>186</v>
      </c>
      <c r="D30">
        <v>2001</v>
      </c>
      <c r="E30" t="s">
        <v>187</v>
      </c>
      <c r="F30">
        <v>16</v>
      </c>
      <c r="G30" t="s">
        <v>13</v>
      </c>
      <c r="H30" t="s">
        <v>13</v>
      </c>
      <c r="I30" t="s">
        <v>189</v>
      </c>
      <c r="J30" t="s">
        <v>13</v>
      </c>
      <c r="K30" t="s">
        <v>188</v>
      </c>
      <c r="L30" t="s">
        <v>17</v>
      </c>
    </row>
    <row r="31" spans="1:13" x14ac:dyDescent="0.25">
      <c r="A31" t="s">
        <v>190</v>
      </c>
      <c r="B31" t="s">
        <v>191</v>
      </c>
      <c r="C31" t="s">
        <v>192</v>
      </c>
      <c r="D31">
        <v>2015</v>
      </c>
      <c r="E31" t="s">
        <v>193</v>
      </c>
      <c r="F31">
        <v>3</v>
      </c>
      <c r="G31" t="s">
        <v>195</v>
      </c>
      <c r="H31" t="str">
        <f>HYPERLINK("http://dx.doi.org/10.4271/2015-01-0604","http://dx.doi.org/10.4271/2015-01-0604")</f>
        <v>http://dx.doi.org/10.4271/2015-01-0604</v>
      </c>
      <c r="I31" t="s">
        <v>194</v>
      </c>
      <c r="J31" t="s">
        <v>13</v>
      </c>
      <c r="K31" t="s">
        <v>13</v>
      </c>
      <c r="L31" t="s">
        <v>17</v>
      </c>
    </row>
    <row r="32" spans="1:13" x14ac:dyDescent="0.25">
      <c r="A32" t="s">
        <v>196</v>
      </c>
      <c r="B32" t="s">
        <v>197</v>
      </c>
      <c r="C32" t="s">
        <v>198</v>
      </c>
      <c r="D32">
        <v>2016</v>
      </c>
      <c r="E32" t="s">
        <v>199</v>
      </c>
      <c r="F32">
        <v>23</v>
      </c>
      <c r="G32" t="s">
        <v>202</v>
      </c>
      <c r="H32" t="str">
        <f>HYPERLINK("http://dx.doi.org/10.2136/vzj2015.07.0102","http://dx.doi.org/10.2136/vzj2015.07.0102")</f>
        <v>http://dx.doi.org/10.2136/vzj2015.07.0102</v>
      </c>
      <c r="I32" t="s">
        <v>201</v>
      </c>
      <c r="J32" t="s">
        <v>13</v>
      </c>
      <c r="K32" t="s">
        <v>200</v>
      </c>
      <c r="L32" t="s">
        <v>126</v>
      </c>
    </row>
    <row r="33" spans="1:12" x14ac:dyDescent="0.25">
      <c r="A33" t="s">
        <v>203</v>
      </c>
      <c r="B33" t="s">
        <v>203</v>
      </c>
      <c r="C33" t="s">
        <v>204</v>
      </c>
      <c r="D33">
        <v>2000</v>
      </c>
      <c r="E33" t="s">
        <v>205</v>
      </c>
      <c r="F33">
        <v>87</v>
      </c>
      <c r="G33" t="s">
        <v>13</v>
      </c>
      <c r="H33" t="s">
        <v>13</v>
      </c>
      <c r="I33" t="s">
        <v>208</v>
      </c>
      <c r="J33" t="s">
        <v>206</v>
      </c>
      <c r="K33" t="s">
        <v>207</v>
      </c>
      <c r="L33" t="s">
        <v>17</v>
      </c>
    </row>
    <row r="34" spans="1:12" x14ac:dyDescent="0.25">
      <c r="A34" t="s">
        <v>209</v>
      </c>
      <c r="B34" t="s">
        <v>210</v>
      </c>
      <c r="C34" t="s">
        <v>211</v>
      </c>
      <c r="D34">
        <v>2007</v>
      </c>
      <c r="E34" t="s">
        <v>212</v>
      </c>
      <c r="F34">
        <v>5</v>
      </c>
      <c r="G34" t="s">
        <v>216</v>
      </c>
      <c r="H34" t="str">
        <f>HYPERLINK("http://dx.doi.org/10.1080/00103620601172266","http://dx.doi.org/10.1080/00103620601172266")</f>
        <v>http://dx.doi.org/10.1080/00103620601172266</v>
      </c>
      <c r="I34" t="s">
        <v>215</v>
      </c>
      <c r="J34" t="s">
        <v>213</v>
      </c>
      <c r="K34" t="s">
        <v>214</v>
      </c>
      <c r="L34" t="s">
        <v>17</v>
      </c>
    </row>
    <row r="35" spans="1:12" x14ac:dyDescent="0.25">
      <c r="A35" t="s">
        <v>217</v>
      </c>
      <c r="B35" t="s">
        <v>218</v>
      </c>
      <c r="C35" t="s">
        <v>219</v>
      </c>
      <c r="D35">
        <v>2009</v>
      </c>
      <c r="E35" t="s">
        <v>220</v>
      </c>
      <c r="F35">
        <v>34</v>
      </c>
      <c r="G35" t="s">
        <v>224</v>
      </c>
      <c r="H35" t="str">
        <f>HYPERLINK("http://dx.doi.org/10.21273/HORTSCI.44.7.1994","http://dx.doi.org/10.21273/HORTSCI.44.7.1994")</f>
        <v>http://dx.doi.org/10.21273/HORTSCI.44.7.1994</v>
      </c>
      <c r="I35" t="s">
        <v>223</v>
      </c>
      <c r="J35" t="s">
        <v>221</v>
      </c>
      <c r="K35" t="s">
        <v>222</v>
      </c>
      <c r="L35" t="s">
        <v>17</v>
      </c>
    </row>
    <row r="36" spans="1:12" x14ac:dyDescent="0.25">
      <c r="A36" t="s">
        <v>225</v>
      </c>
      <c r="B36" t="s">
        <v>225</v>
      </c>
      <c r="C36" t="s">
        <v>226</v>
      </c>
      <c r="D36">
        <v>1985</v>
      </c>
      <c r="E36" t="s">
        <v>227</v>
      </c>
      <c r="F36">
        <v>0</v>
      </c>
      <c r="G36" t="s">
        <v>229</v>
      </c>
      <c r="H36" t="str">
        <f>HYPERLINK("http://dx.doi.org/10.1007/BF01875048","http://dx.doi.org/10.1007/BF01875048")</f>
        <v>http://dx.doi.org/10.1007/BF01875048</v>
      </c>
      <c r="I36" t="s">
        <v>228</v>
      </c>
      <c r="J36" t="s">
        <v>13</v>
      </c>
      <c r="K36" t="s">
        <v>13</v>
      </c>
      <c r="L36" t="s">
        <v>17</v>
      </c>
    </row>
    <row r="37" spans="1:12" x14ac:dyDescent="0.25">
      <c r="A37" t="s">
        <v>230</v>
      </c>
      <c r="B37" t="s">
        <v>231</v>
      </c>
      <c r="C37" t="s">
        <v>232</v>
      </c>
      <c r="D37">
        <v>2022</v>
      </c>
      <c r="E37" t="s">
        <v>233</v>
      </c>
      <c r="F37">
        <v>1</v>
      </c>
      <c r="G37" t="s">
        <v>237</v>
      </c>
      <c r="H37" t="str">
        <f>HYPERLINK("http://dx.doi.org/10.3390/met12101593","http://dx.doi.org/10.3390/met12101593")</f>
        <v>http://dx.doi.org/10.3390/met12101593</v>
      </c>
      <c r="I37" t="s">
        <v>236</v>
      </c>
      <c r="J37" t="s">
        <v>234</v>
      </c>
      <c r="K37" t="s">
        <v>235</v>
      </c>
      <c r="L37" t="s">
        <v>17</v>
      </c>
    </row>
    <row r="38" spans="1:12" x14ac:dyDescent="0.25">
      <c r="A38" t="s">
        <v>238</v>
      </c>
      <c r="B38" t="s">
        <v>239</v>
      </c>
      <c r="C38" t="s">
        <v>240</v>
      </c>
      <c r="D38">
        <v>2021</v>
      </c>
      <c r="E38" t="s">
        <v>241</v>
      </c>
      <c r="F38">
        <v>9</v>
      </c>
      <c r="G38" t="s">
        <v>245</v>
      </c>
      <c r="H38" t="str">
        <f>HYPERLINK("http://dx.doi.org/10.3389/ffgc.2020.577364","http://dx.doi.org/10.3389/ffgc.2020.577364")</f>
        <v>http://dx.doi.org/10.3389/ffgc.2020.577364</v>
      </c>
      <c r="I38" t="s">
        <v>244</v>
      </c>
      <c r="J38" t="s">
        <v>242</v>
      </c>
      <c r="K38" t="s">
        <v>243</v>
      </c>
      <c r="L38" t="s">
        <v>17</v>
      </c>
    </row>
    <row r="39" spans="1:12" x14ac:dyDescent="0.25">
      <c r="A39" t="s">
        <v>246</v>
      </c>
      <c r="B39" t="s">
        <v>247</v>
      </c>
      <c r="C39" t="s">
        <v>248</v>
      </c>
      <c r="D39">
        <v>2011</v>
      </c>
      <c r="E39" t="s">
        <v>249</v>
      </c>
      <c r="F39">
        <v>46</v>
      </c>
      <c r="G39" t="s">
        <v>253</v>
      </c>
      <c r="H39" t="str">
        <f>HYPERLINK("http://dx.doi.org/10.2478/v10183-011-0002-z","http://dx.doi.org/10.2478/v10183-011-0002-z")</f>
        <v>http://dx.doi.org/10.2478/v10183-011-0002-z</v>
      </c>
      <c r="I39" t="s">
        <v>252</v>
      </c>
      <c r="J39" t="s">
        <v>250</v>
      </c>
      <c r="K39" t="s">
        <v>251</v>
      </c>
      <c r="L39" t="s">
        <v>17</v>
      </c>
    </row>
    <row r="40" spans="1:12" x14ac:dyDescent="0.25">
      <c r="A40" s="16" t="s">
        <v>254</v>
      </c>
      <c r="B40" s="16" t="s">
        <v>255</v>
      </c>
      <c r="C40" s="16" t="s">
        <v>256</v>
      </c>
      <c r="D40" s="16">
        <v>2018</v>
      </c>
      <c r="E40" s="16" t="s">
        <v>257</v>
      </c>
      <c r="F40" s="16">
        <v>15</v>
      </c>
      <c r="G40" s="16" t="s">
        <v>261</v>
      </c>
      <c r="H40" s="16" t="str">
        <f>HYPERLINK("http://dx.doi.org/10.1111/btp.12556","http://dx.doi.org/10.1111/btp.12556")</f>
        <v>http://dx.doi.org/10.1111/btp.12556</v>
      </c>
      <c r="I40" s="16" t="s">
        <v>260</v>
      </c>
      <c r="J40" s="16" t="s">
        <v>258</v>
      </c>
      <c r="K40" s="16" t="s">
        <v>259</v>
      </c>
      <c r="L40" s="16" t="s">
        <v>17</v>
      </c>
    </row>
    <row r="41" spans="1:12" x14ac:dyDescent="0.25">
      <c r="A41" t="s">
        <v>262</v>
      </c>
      <c r="B41" t="s">
        <v>263</v>
      </c>
      <c r="C41" t="s">
        <v>264</v>
      </c>
      <c r="D41">
        <v>2022</v>
      </c>
      <c r="E41" t="s">
        <v>265</v>
      </c>
      <c r="F41">
        <v>13</v>
      </c>
      <c r="G41" t="s">
        <v>268</v>
      </c>
      <c r="H41" t="str">
        <f>HYPERLINK("http://dx.doi.org/10.5194/gmd-15-1219-2022","http://dx.doi.org/10.5194/gmd-15-1219-2022")</f>
        <v>http://dx.doi.org/10.5194/gmd-15-1219-2022</v>
      </c>
      <c r="I41" t="s">
        <v>267</v>
      </c>
      <c r="J41" t="s">
        <v>13</v>
      </c>
      <c r="K41" t="s">
        <v>266</v>
      </c>
      <c r="L41" t="s">
        <v>17</v>
      </c>
    </row>
    <row r="42" spans="1:12" x14ac:dyDescent="0.25">
      <c r="A42" t="s">
        <v>269</v>
      </c>
      <c r="B42" t="s">
        <v>270</v>
      </c>
      <c r="C42" t="s">
        <v>271</v>
      </c>
      <c r="D42">
        <v>2010</v>
      </c>
      <c r="E42" t="s">
        <v>199</v>
      </c>
      <c r="F42">
        <v>10</v>
      </c>
      <c r="G42" t="s">
        <v>274</v>
      </c>
      <c r="H42" t="str">
        <f>HYPERLINK("http://dx.doi.org/10.2136/vzj2009.0089","http://dx.doi.org/10.2136/vzj2009.0089")</f>
        <v>http://dx.doi.org/10.2136/vzj2009.0089</v>
      </c>
      <c r="I42" t="s">
        <v>273</v>
      </c>
      <c r="J42" t="s">
        <v>13</v>
      </c>
      <c r="K42" t="s">
        <v>272</v>
      </c>
      <c r="L42" t="s">
        <v>17</v>
      </c>
    </row>
    <row r="43" spans="1:12" x14ac:dyDescent="0.25">
      <c r="A43" s="16" t="s">
        <v>275</v>
      </c>
      <c r="B43" s="16" t="s">
        <v>276</v>
      </c>
      <c r="C43" s="16" t="s">
        <v>277</v>
      </c>
      <c r="D43" s="16">
        <v>2022</v>
      </c>
      <c r="E43" s="16" t="s">
        <v>278</v>
      </c>
      <c r="F43" s="16">
        <v>3</v>
      </c>
      <c r="G43" s="16" t="s">
        <v>281</v>
      </c>
      <c r="H43" s="16" t="str">
        <f>HYPERLINK("http://dx.doi.org/10.5194/hess-26-4953-2022","http://dx.doi.org/10.5194/hess-26-4953-2022")</f>
        <v>http://dx.doi.org/10.5194/hess-26-4953-2022</v>
      </c>
      <c r="I43" s="16" t="s">
        <v>280</v>
      </c>
      <c r="J43" s="16" t="s">
        <v>13</v>
      </c>
      <c r="K43" s="16" t="s">
        <v>279</v>
      </c>
      <c r="L43" s="16" t="s">
        <v>17</v>
      </c>
    </row>
    <row r="44" spans="1:12" x14ac:dyDescent="0.25">
      <c r="A44" t="s">
        <v>282</v>
      </c>
      <c r="B44" t="s">
        <v>283</v>
      </c>
      <c r="C44" t="s">
        <v>284</v>
      </c>
      <c r="D44">
        <v>2007</v>
      </c>
      <c r="E44" t="s">
        <v>285</v>
      </c>
      <c r="F44">
        <v>38</v>
      </c>
      <c r="G44" t="s">
        <v>13</v>
      </c>
      <c r="H44" t="s">
        <v>13</v>
      </c>
      <c r="I44" t="s">
        <v>288</v>
      </c>
      <c r="J44" t="s">
        <v>286</v>
      </c>
      <c r="K44" t="s">
        <v>287</v>
      </c>
      <c r="L44" t="s">
        <v>126</v>
      </c>
    </row>
    <row r="45" spans="1:12" x14ac:dyDescent="0.25">
      <c r="A45" t="s">
        <v>289</v>
      </c>
      <c r="B45" t="s">
        <v>289</v>
      </c>
      <c r="C45" t="s">
        <v>290</v>
      </c>
      <c r="D45">
        <v>1994</v>
      </c>
      <c r="E45" t="s">
        <v>220</v>
      </c>
      <c r="F45">
        <v>14</v>
      </c>
      <c r="G45" t="s">
        <v>294</v>
      </c>
      <c r="H45" t="str">
        <f>HYPERLINK("http://dx.doi.org/10.21273/HORTSCI.29.8.910","http://dx.doi.org/10.21273/HORTSCI.29.8.910")</f>
        <v>http://dx.doi.org/10.21273/HORTSCI.29.8.910</v>
      </c>
      <c r="I45" t="s">
        <v>293</v>
      </c>
      <c r="J45" t="s">
        <v>291</v>
      </c>
      <c r="K45" t="s">
        <v>292</v>
      </c>
      <c r="L45" t="s">
        <v>17</v>
      </c>
    </row>
    <row r="46" spans="1:12" x14ac:dyDescent="0.25">
      <c r="A46" t="s">
        <v>295</v>
      </c>
      <c r="B46" t="s">
        <v>296</v>
      </c>
      <c r="C46" t="s">
        <v>297</v>
      </c>
      <c r="D46">
        <v>2018</v>
      </c>
      <c r="E46" t="s">
        <v>298</v>
      </c>
      <c r="F46">
        <v>4</v>
      </c>
      <c r="G46" t="s">
        <v>301</v>
      </c>
      <c r="H46" t="str">
        <f>HYPERLINK("http://dx.doi.org/10.1080/1065657X.2018.1434022","http://dx.doi.org/10.1080/1065657X.2018.1434022")</f>
        <v>http://dx.doi.org/10.1080/1065657X.2018.1434022</v>
      </c>
      <c r="I46" t="s">
        <v>300</v>
      </c>
      <c r="J46" t="s">
        <v>13</v>
      </c>
      <c r="K46" t="s">
        <v>299</v>
      </c>
      <c r="L46" t="s">
        <v>17</v>
      </c>
    </row>
    <row r="47" spans="1:12" x14ac:dyDescent="0.25">
      <c r="A47" t="s">
        <v>302</v>
      </c>
      <c r="B47" t="s">
        <v>302</v>
      </c>
      <c r="C47" t="s">
        <v>303</v>
      </c>
      <c r="D47">
        <v>1995</v>
      </c>
      <c r="E47" t="s">
        <v>125</v>
      </c>
      <c r="F47">
        <v>51</v>
      </c>
      <c r="G47" t="s">
        <v>306</v>
      </c>
      <c r="H47" t="str">
        <f>HYPERLINK("http://dx.doi.org/10.1016/0016-7061(94)00064-H","http://dx.doi.org/10.1016/0016-7061(94)00064-H")</f>
        <v>http://dx.doi.org/10.1016/0016-7061(94)00064-H</v>
      </c>
      <c r="I47" t="s">
        <v>305</v>
      </c>
      <c r="J47" t="s">
        <v>13</v>
      </c>
      <c r="K47" t="s">
        <v>304</v>
      </c>
      <c r="L47" t="s">
        <v>17</v>
      </c>
    </row>
    <row r="48" spans="1:12" x14ac:dyDescent="0.25">
      <c r="A48" t="s">
        <v>307</v>
      </c>
      <c r="B48" t="s">
        <v>308</v>
      </c>
      <c r="C48" t="s">
        <v>309</v>
      </c>
      <c r="D48">
        <v>2009</v>
      </c>
      <c r="E48" t="s">
        <v>310</v>
      </c>
      <c r="F48">
        <v>285</v>
      </c>
      <c r="G48" t="s">
        <v>314</v>
      </c>
      <c r="H48" t="str">
        <f>HYPERLINK("http://dx.doi.org/10.1016/j.envexpbot.2009.06.013","http://dx.doi.org/10.1016/j.envexpbot.2009.06.013")</f>
        <v>http://dx.doi.org/10.1016/j.envexpbot.2009.06.013</v>
      </c>
      <c r="I48" t="s">
        <v>313</v>
      </c>
      <c r="J48" t="s">
        <v>311</v>
      </c>
      <c r="K48" t="s">
        <v>312</v>
      </c>
      <c r="L48" t="s">
        <v>152</v>
      </c>
    </row>
    <row r="49" spans="1:12" x14ac:dyDescent="0.25">
      <c r="A49" t="s">
        <v>315</v>
      </c>
      <c r="B49" t="s">
        <v>316</v>
      </c>
      <c r="C49" t="s">
        <v>317</v>
      </c>
      <c r="D49">
        <v>2019</v>
      </c>
      <c r="E49" t="s">
        <v>125</v>
      </c>
      <c r="F49">
        <v>44</v>
      </c>
      <c r="G49" t="s">
        <v>321</v>
      </c>
      <c r="H49" t="str">
        <f>HYPERLINK("http://dx.doi.org/10.1016/j.geoderma.2019.06.021","http://dx.doi.org/10.1016/j.geoderma.2019.06.021")</f>
        <v>http://dx.doi.org/10.1016/j.geoderma.2019.06.021</v>
      </c>
      <c r="I49" t="s">
        <v>320</v>
      </c>
      <c r="J49" t="s">
        <v>318</v>
      </c>
      <c r="K49" t="s">
        <v>319</v>
      </c>
      <c r="L49" t="s">
        <v>17</v>
      </c>
    </row>
    <row r="50" spans="1:12" x14ac:dyDescent="0.25">
      <c r="A50" t="s">
        <v>322</v>
      </c>
      <c r="B50" t="s">
        <v>323</v>
      </c>
      <c r="C50" t="s">
        <v>324</v>
      </c>
      <c r="D50">
        <v>2011</v>
      </c>
      <c r="E50" t="s">
        <v>325</v>
      </c>
      <c r="F50">
        <v>47</v>
      </c>
      <c r="G50" t="s">
        <v>329</v>
      </c>
      <c r="H50" t="str">
        <f>HYPERLINK("http://dx.doi.org/10.4141/CJSS2011-014","http://dx.doi.org/10.4141/CJSS2011-014")</f>
        <v>http://dx.doi.org/10.4141/CJSS2011-014</v>
      </c>
      <c r="I50" t="s">
        <v>328</v>
      </c>
      <c r="J50" t="s">
        <v>326</v>
      </c>
      <c r="K50" t="s">
        <v>327</v>
      </c>
      <c r="L50" t="s">
        <v>17</v>
      </c>
    </row>
    <row r="51" spans="1:12" x14ac:dyDescent="0.25">
      <c r="A51" t="s">
        <v>330</v>
      </c>
      <c r="B51" t="s">
        <v>331</v>
      </c>
      <c r="C51" t="s">
        <v>332</v>
      </c>
      <c r="D51">
        <v>2022</v>
      </c>
      <c r="E51" t="s">
        <v>333</v>
      </c>
      <c r="F51">
        <v>31</v>
      </c>
      <c r="G51" t="s">
        <v>336</v>
      </c>
      <c r="H51" t="str">
        <f>HYPERLINK("http://dx.doi.org/10.1038/s41396-021-01162-y","http://dx.doi.org/10.1038/s41396-021-01162-y")</f>
        <v>http://dx.doi.org/10.1038/s41396-021-01162-y</v>
      </c>
      <c r="I51" t="s">
        <v>335</v>
      </c>
      <c r="J51" t="s">
        <v>13</v>
      </c>
      <c r="K51" t="s">
        <v>334</v>
      </c>
      <c r="L51" t="s">
        <v>17</v>
      </c>
    </row>
    <row r="52" spans="1:12" x14ac:dyDescent="0.25">
      <c r="A52" t="s">
        <v>337</v>
      </c>
      <c r="B52" t="s">
        <v>338</v>
      </c>
      <c r="C52" t="s">
        <v>339</v>
      </c>
      <c r="D52">
        <v>2023</v>
      </c>
      <c r="E52" t="s">
        <v>340</v>
      </c>
      <c r="F52">
        <v>1</v>
      </c>
      <c r="G52" t="s">
        <v>344</v>
      </c>
      <c r="H52" t="str">
        <f>HYPERLINK("http://dx.doi.org/10.3389/fenvs.2023.1272840","http://dx.doi.org/10.3389/fenvs.2023.1272840")</f>
        <v>http://dx.doi.org/10.3389/fenvs.2023.1272840</v>
      </c>
      <c r="I52" t="s">
        <v>343</v>
      </c>
      <c r="J52" t="s">
        <v>341</v>
      </c>
      <c r="K52" t="s">
        <v>342</v>
      </c>
      <c r="L52" t="s">
        <v>17</v>
      </c>
    </row>
    <row r="53" spans="1:12" x14ac:dyDescent="0.25">
      <c r="A53" t="s">
        <v>345</v>
      </c>
      <c r="B53" t="s">
        <v>346</v>
      </c>
      <c r="C53" t="s">
        <v>347</v>
      </c>
      <c r="D53">
        <v>2016</v>
      </c>
      <c r="E53" t="s">
        <v>205</v>
      </c>
      <c r="F53">
        <v>41</v>
      </c>
      <c r="G53" t="s">
        <v>351</v>
      </c>
      <c r="H53" t="str">
        <f>HYPERLINK("http://dx.doi.org/10.5849/forsci.16-049","http://dx.doi.org/10.5849/forsci.16-049")</f>
        <v>http://dx.doi.org/10.5849/forsci.16-049</v>
      </c>
      <c r="I53" t="s">
        <v>350</v>
      </c>
      <c r="J53" t="s">
        <v>348</v>
      </c>
      <c r="K53" t="s">
        <v>349</v>
      </c>
      <c r="L53" t="s">
        <v>17</v>
      </c>
    </row>
    <row r="54" spans="1:12" x14ac:dyDescent="0.25">
      <c r="A54" t="s">
        <v>352</v>
      </c>
      <c r="B54" t="s">
        <v>353</v>
      </c>
      <c r="C54" t="s">
        <v>354</v>
      </c>
      <c r="D54">
        <v>2012</v>
      </c>
      <c r="E54" t="s">
        <v>25</v>
      </c>
      <c r="F54">
        <v>43</v>
      </c>
      <c r="G54" t="s">
        <v>357</v>
      </c>
      <c r="H54" t="str">
        <f>HYPERLINK("http://dx.doi.org/10.1371/journal.pone.0052071","http://dx.doi.org/10.1371/journal.pone.0052071")</f>
        <v>http://dx.doi.org/10.1371/journal.pone.0052071</v>
      </c>
      <c r="I54" t="s">
        <v>356</v>
      </c>
      <c r="J54" t="s">
        <v>13</v>
      </c>
      <c r="K54" t="s">
        <v>355</v>
      </c>
      <c r="L54" t="s">
        <v>17</v>
      </c>
    </row>
    <row r="55" spans="1:12" x14ac:dyDescent="0.25">
      <c r="A55" t="s">
        <v>358</v>
      </c>
      <c r="B55" t="s">
        <v>358</v>
      </c>
      <c r="C55" t="s">
        <v>359</v>
      </c>
      <c r="D55">
        <v>1998</v>
      </c>
      <c r="E55" t="s">
        <v>360</v>
      </c>
      <c r="F55">
        <v>69</v>
      </c>
      <c r="G55" t="s">
        <v>363</v>
      </c>
      <c r="H55" t="str">
        <f>HYPERLINK("http://dx.doi.org/10.1029/98GB00742","http://dx.doi.org/10.1029/98GB00742")</f>
        <v>http://dx.doi.org/10.1029/98GB00742</v>
      </c>
      <c r="I55" t="s">
        <v>362</v>
      </c>
      <c r="J55" t="s">
        <v>13</v>
      </c>
      <c r="K55" t="s">
        <v>361</v>
      </c>
      <c r="L55" t="s">
        <v>17</v>
      </c>
    </row>
    <row r="56" spans="1:12" x14ac:dyDescent="0.25">
      <c r="A56" t="s">
        <v>364</v>
      </c>
      <c r="B56" t="s">
        <v>365</v>
      </c>
      <c r="C56" t="s">
        <v>366</v>
      </c>
      <c r="D56">
        <v>2017</v>
      </c>
      <c r="E56" t="s">
        <v>367</v>
      </c>
      <c r="F56">
        <v>2</v>
      </c>
      <c r="G56" t="s">
        <v>371</v>
      </c>
      <c r="H56" t="str">
        <f>HYPERLINK("http://dx.doi.org/10.13080/z-a.2017.104.047","http://dx.doi.org/10.13080/z-a.2017.104.047")</f>
        <v>http://dx.doi.org/10.13080/z-a.2017.104.047</v>
      </c>
      <c r="I56" t="s">
        <v>370</v>
      </c>
      <c r="J56" t="s">
        <v>368</v>
      </c>
      <c r="K56" t="s">
        <v>369</v>
      </c>
      <c r="L56" t="s">
        <v>152</v>
      </c>
    </row>
    <row r="57" spans="1:12" x14ac:dyDescent="0.25">
      <c r="A57" t="s">
        <v>372</v>
      </c>
      <c r="B57" t="s">
        <v>373</v>
      </c>
      <c r="C57" t="s">
        <v>374</v>
      </c>
      <c r="D57">
        <v>2012</v>
      </c>
      <c r="E57" t="s">
        <v>375</v>
      </c>
      <c r="F57">
        <v>5</v>
      </c>
      <c r="G57" t="s">
        <v>379</v>
      </c>
      <c r="H57" t="str">
        <f>HYPERLINK("http://dx.doi.org/10.1007/s11629-012-2184-1","http://dx.doi.org/10.1007/s11629-012-2184-1")</f>
        <v>http://dx.doi.org/10.1007/s11629-012-2184-1</v>
      </c>
      <c r="I57" t="s">
        <v>378</v>
      </c>
      <c r="J57" t="s">
        <v>376</v>
      </c>
      <c r="K57" t="s">
        <v>377</v>
      </c>
      <c r="L57" t="s">
        <v>17</v>
      </c>
    </row>
    <row r="58" spans="1:12" x14ac:dyDescent="0.25">
      <c r="A58" t="s">
        <v>380</v>
      </c>
      <c r="B58" t="s">
        <v>381</v>
      </c>
      <c r="C58" t="s">
        <v>382</v>
      </c>
      <c r="D58">
        <v>2011</v>
      </c>
      <c r="E58" t="s">
        <v>125</v>
      </c>
      <c r="F58">
        <v>21</v>
      </c>
      <c r="G58" t="s">
        <v>386</v>
      </c>
      <c r="H58" t="str">
        <f>HYPERLINK("http://dx.doi.org/10.1016/j.geoderma.2011.07.029","http://dx.doi.org/10.1016/j.geoderma.2011.07.029")</f>
        <v>http://dx.doi.org/10.1016/j.geoderma.2011.07.029</v>
      </c>
      <c r="I58" t="s">
        <v>385</v>
      </c>
      <c r="J58" t="s">
        <v>383</v>
      </c>
      <c r="K58" t="s">
        <v>384</v>
      </c>
      <c r="L58" t="s">
        <v>17</v>
      </c>
    </row>
    <row r="59" spans="1:12" x14ac:dyDescent="0.25">
      <c r="A59" t="s">
        <v>387</v>
      </c>
      <c r="B59" t="s">
        <v>388</v>
      </c>
      <c r="C59" t="s">
        <v>389</v>
      </c>
      <c r="D59">
        <v>2012</v>
      </c>
      <c r="E59" t="s">
        <v>119</v>
      </c>
      <c r="F59">
        <v>19</v>
      </c>
      <c r="G59" t="s">
        <v>392</v>
      </c>
      <c r="H59" t="str">
        <f>HYPERLINK("http://dx.doi.org/10.2136/sssaj2011.0178","http://dx.doi.org/10.2136/sssaj2011.0178")</f>
        <v>http://dx.doi.org/10.2136/sssaj2011.0178</v>
      </c>
      <c r="I59" t="s">
        <v>391</v>
      </c>
      <c r="J59" t="s">
        <v>13</v>
      </c>
      <c r="K59" t="s">
        <v>390</v>
      </c>
      <c r="L59" t="s">
        <v>17</v>
      </c>
    </row>
    <row r="60" spans="1:12" x14ac:dyDescent="0.25">
      <c r="A60" t="s">
        <v>393</v>
      </c>
      <c r="B60" t="s">
        <v>394</v>
      </c>
      <c r="C60" t="s">
        <v>395</v>
      </c>
      <c r="D60">
        <v>2023</v>
      </c>
      <c r="E60" t="s">
        <v>396</v>
      </c>
      <c r="F60">
        <v>0</v>
      </c>
      <c r="G60" t="s">
        <v>400</v>
      </c>
      <c r="H60" t="str">
        <f>HYPERLINK("http://dx.doi.org/10.3389/fpls.2023.1068191","http://dx.doi.org/10.3389/fpls.2023.1068191")</f>
        <v>http://dx.doi.org/10.3389/fpls.2023.1068191</v>
      </c>
      <c r="I60" t="s">
        <v>399</v>
      </c>
      <c r="J60" t="s">
        <v>397</v>
      </c>
      <c r="K60" t="s">
        <v>398</v>
      </c>
      <c r="L60" t="s">
        <v>17</v>
      </c>
    </row>
    <row r="61" spans="1:12" x14ac:dyDescent="0.25">
      <c r="A61" t="s">
        <v>401</v>
      </c>
      <c r="B61" t="s">
        <v>402</v>
      </c>
      <c r="C61" t="s">
        <v>403</v>
      </c>
      <c r="D61">
        <v>2017</v>
      </c>
      <c r="E61" t="s">
        <v>404</v>
      </c>
      <c r="F61">
        <v>8</v>
      </c>
      <c r="G61" t="s">
        <v>408</v>
      </c>
      <c r="H61" t="str">
        <f>HYPERLINK("http://dx.doi.org/10.1016/j.palaeo.2017.05.034","http://dx.doi.org/10.1016/j.palaeo.2017.05.034")</f>
        <v>http://dx.doi.org/10.1016/j.palaeo.2017.05.034</v>
      </c>
      <c r="I61" t="s">
        <v>407</v>
      </c>
      <c r="J61" t="s">
        <v>405</v>
      </c>
      <c r="K61" t="s">
        <v>406</v>
      </c>
      <c r="L61" t="s">
        <v>17</v>
      </c>
    </row>
    <row r="62" spans="1:12" x14ac:dyDescent="0.25">
      <c r="A62" t="s">
        <v>409</v>
      </c>
      <c r="B62" t="s">
        <v>410</v>
      </c>
      <c r="C62" t="s">
        <v>411</v>
      </c>
      <c r="D62">
        <v>2018</v>
      </c>
      <c r="E62" t="s">
        <v>25</v>
      </c>
      <c r="F62">
        <v>0</v>
      </c>
      <c r="G62" t="s">
        <v>414</v>
      </c>
      <c r="H62" t="str">
        <f>HYPERLINK("http://dx.doi.org/10.1371/journal.pone.0206787","http://dx.doi.org/10.1371/journal.pone.0206787")</f>
        <v>http://dx.doi.org/10.1371/journal.pone.0206787</v>
      </c>
      <c r="I62" t="s">
        <v>413</v>
      </c>
      <c r="J62" t="s">
        <v>13</v>
      </c>
      <c r="K62" t="s">
        <v>412</v>
      </c>
      <c r="L62" t="s">
        <v>17</v>
      </c>
    </row>
    <row r="63" spans="1:12" x14ac:dyDescent="0.25">
      <c r="A63" t="s">
        <v>415</v>
      </c>
      <c r="B63" t="s">
        <v>416</v>
      </c>
      <c r="C63" t="s">
        <v>417</v>
      </c>
      <c r="D63">
        <v>2015</v>
      </c>
      <c r="E63" t="s">
        <v>418</v>
      </c>
      <c r="F63">
        <v>9</v>
      </c>
      <c r="G63" t="s">
        <v>422</v>
      </c>
      <c r="H63" t="str">
        <f>HYPERLINK("http://dx.doi.org/10.1016/j.sajb.2015.05.019","http://dx.doi.org/10.1016/j.sajb.2015.05.019")</f>
        <v>http://dx.doi.org/10.1016/j.sajb.2015.05.019</v>
      </c>
      <c r="I63" t="s">
        <v>421</v>
      </c>
      <c r="J63" t="s">
        <v>419</v>
      </c>
      <c r="K63" t="s">
        <v>420</v>
      </c>
      <c r="L63" t="s">
        <v>17</v>
      </c>
    </row>
    <row r="64" spans="1:12" x14ac:dyDescent="0.25">
      <c r="A64" t="s">
        <v>423</v>
      </c>
      <c r="B64" t="s">
        <v>424</v>
      </c>
      <c r="C64" t="s">
        <v>425</v>
      </c>
      <c r="D64">
        <v>2012</v>
      </c>
      <c r="E64" t="s">
        <v>32</v>
      </c>
      <c r="F64">
        <v>46</v>
      </c>
      <c r="G64" t="s">
        <v>429</v>
      </c>
      <c r="H64" t="str">
        <f>HYPERLINK("http://dx.doi.org/10.1016/j.soilbio.2012.03.019","http://dx.doi.org/10.1016/j.soilbio.2012.03.019")</f>
        <v>http://dx.doi.org/10.1016/j.soilbio.2012.03.019</v>
      </c>
      <c r="I64" t="s">
        <v>428</v>
      </c>
      <c r="J64" t="s">
        <v>426</v>
      </c>
      <c r="K64" t="s">
        <v>427</v>
      </c>
      <c r="L64" t="s">
        <v>17</v>
      </c>
    </row>
    <row r="65" spans="1:12" x14ac:dyDescent="0.25">
      <c r="A65" s="16" t="s">
        <v>430</v>
      </c>
      <c r="B65" s="16" t="s">
        <v>430</v>
      </c>
      <c r="C65" s="16" t="s">
        <v>431</v>
      </c>
      <c r="D65" s="16">
        <v>1994</v>
      </c>
      <c r="E65" s="16" t="s">
        <v>432</v>
      </c>
      <c r="F65" s="16">
        <v>24</v>
      </c>
      <c r="G65" s="16" t="s">
        <v>436</v>
      </c>
      <c r="H65" s="16" t="str">
        <f>HYPERLINK("http://dx.doi.org/10.1007/BF00007975","http://dx.doi.org/10.1007/BF00007975")</f>
        <v>http://dx.doi.org/10.1007/BF00007975</v>
      </c>
      <c r="I65" s="16" t="s">
        <v>435</v>
      </c>
      <c r="J65" s="16" t="s">
        <v>433</v>
      </c>
      <c r="K65" s="16" t="s">
        <v>434</v>
      </c>
      <c r="L65" s="16" t="s">
        <v>17</v>
      </c>
    </row>
    <row r="66" spans="1:12" x14ac:dyDescent="0.25">
      <c r="A66" t="s">
        <v>437</v>
      </c>
      <c r="B66" t="s">
        <v>438</v>
      </c>
      <c r="C66" t="s">
        <v>439</v>
      </c>
      <c r="D66">
        <v>2014</v>
      </c>
      <c r="E66" t="s">
        <v>87</v>
      </c>
      <c r="F66">
        <v>3</v>
      </c>
      <c r="G66" t="s">
        <v>443</v>
      </c>
      <c r="H66" t="str">
        <f>HYPERLINK("http://dx.doi.org/10.1134/S1064229314110064","http://dx.doi.org/10.1134/S1064229314110064")</f>
        <v>http://dx.doi.org/10.1134/S1064229314110064</v>
      </c>
      <c r="I66" t="s">
        <v>442</v>
      </c>
      <c r="J66" t="s">
        <v>440</v>
      </c>
      <c r="K66" t="s">
        <v>441</v>
      </c>
      <c r="L66" t="s">
        <v>17</v>
      </c>
    </row>
    <row r="67" spans="1:12" x14ac:dyDescent="0.25">
      <c r="A67" t="s">
        <v>444</v>
      </c>
      <c r="B67" t="s">
        <v>444</v>
      </c>
      <c r="C67" t="s">
        <v>445</v>
      </c>
      <c r="D67">
        <v>2005</v>
      </c>
      <c r="E67" t="s">
        <v>119</v>
      </c>
      <c r="F67">
        <v>51</v>
      </c>
      <c r="G67" t="s">
        <v>448</v>
      </c>
      <c r="H67" t="str">
        <f>HYPERLINK("http://dx.doi.org/10.2136/sssaj2004.0145","http://dx.doi.org/10.2136/sssaj2004.0145")</f>
        <v>http://dx.doi.org/10.2136/sssaj2004.0145</v>
      </c>
      <c r="I67" t="s">
        <v>447</v>
      </c>
      <c r="J67" t="s">
        <v>13</v>
      </c>
      <c r="K67" t="s">
        <v>446</v>
      </c>
      <c r="L67" t="s">
        <v>17</v>
      </c>
    </row>
    <row r="68" spans="1:12" x14ac:dyDescent="0.25">
      <c r="A68" s="16" t="s">
        <v>449</v>
      </c>
      <c r="B68" s="16" t="s">
        <v>450</v>
      </c>
      <c r="C68" s="16" t="s">
        <v>451</v>
      </c>
      <c r="D68" s="16">
        <v>2020</v>
      </c>
      <c r="E68" s="16" t="s">
        <v>452</v>
      </c>
      <c r="F68" s="16">
        <v>8</v>
      </c>
      <c r="G68" s="16" t="s">
        <v>456</v>
      </c>
      <c r="H68" s="16" t="str">
        <f>HYPERLINK("http://dx.doi.org/10.1016/j.ecoser.2020.101185","http://dx.doi.org/10.1016/j.ecoser.2020.101185")</f>
        <v>http://dx.doi.org/10.1016/j.ecoser.2020.101185</v>
      </c>
      <c r="I68" s="16" t="s">
        <v>455</v>
      </c>
      <c r="J68" s="16" t="s">
        <v>453</v>
      </c>
      <c r="K68" s="16" t="s">
        <v>454</v>
      </c>
      <c r="L68" s="16" t="s">
        <v>17</v>
      </c>
    </row>
    <row r="69" spans="1:12" x14ac:dyDescent="0.25">
      <c r="A69" t="s">
        <v>457</v>
      </c>
      <c r="B69" t="s">
        <v>457</v>
      </c>
      <c r="C69" t="s">
        <v>458</v>
      </c>
      <c r="D69">
        <v>2003</v>
      </c>
      <c r="E69" t="s">
        <v>119</v>
      </c>
      <c r="F69">
        <v>22</v>
      </c>
      <c r="G69" t="s">
        <v>13</v>
      </c>
      <c r="H69" t="s">
        <v>13</v>
      </c>
      <c r="I69" t="s">
        <v>460</v>
      </c>
      <c r="J69" t="s">
        <v>13</v>
      </c>
      <c r="K69" t="s">
        <v>459</v>
      </c>
      <c r="L69" t="s">
        <v>17</v>
      </c>
    </row>
    <row r="70" spans="1:12" x14ac:dyDescent="0.25">
      <c r="A70" s="16" t="s">
        <v>2654</v>
      </c>
      <c r="B70" s="16" t="s">
        <v>461</v>
      </c>
      <c r="C70" s="16" t="s">
        <v>462</v>
      </c>
      <c r="D70" s="16">
        <v>1998</v>
      </c>
      <c r="E70" s="16" t="s">
        <v>463</v>
      </c>
      <c r="F70" s="16">
        <v>27</v>
      </c>
      <c r="G70" s="16" t="s">
        <v>467</v>
      </c>
      <c r="H70" s="16" t="str">
        <f>HYPERLINK("http://dx.doi.org/10.1051/agro:19980302","http://dx.doi.org/10.1051/agro:19980302")</f>
        <v>http://dx.doi.org/10.1051/agro:19980302</v>
      </c>
      <c r="I70" s="16" t="s">
        <v>466</v>
      </c>
      <c r="J70" s="16" t="s">
        <v>464</v>
      </c>
      <c r="K70" s="16" t="s">
        <v>465</v>
      </c>
      <c r="L70" s="16" t="s">
        <v>17</v>
      </c>
    </row>
    <row r="71" spans="1:12" x14ac:dyDescent="0.25">
      <c r="A71" t="s">
        <v>468</v>
      </c>
      <c r="B71" t="s">
        <v>469</v>
      </c>
      <c r="C71" t="s">
        <v>470</v>
      </c>
      <c r="D71">
        <v>2021</v>
      </c>
      <c r="E71" t="s">
        <v>32</v>
      </c>
      <c r="F71">
        <v>30</v>
      </c>
      <c r="G71" t="s">
        <v>474</v>
      </c>
      <c r="H71" t="str">
        <f>HYPERLINK("http://dx.doi.org/10.1016/j.soilbio.2021.108244","http://dx.doi.org/10.1016/j.soilbio.2021.108244")</f>
        <v>http://dx.doi.org/10.1016/j.soilbio.2021.108244</v>
      </c>
      <c r="I71" t="s">
        <v>473</v>
      </c>
      <c r="J71" t="s">
        <v>471</v>
      </c>
      <c r="K71" t="s">
        <v>472</v>
      </c>
      <c r="L71" t="s">
        <v>17</v>
      </c>
    </row>
    <row r="72" spans="1:12" x14ac:dyDescent="0.25">
      <c r="A72" t="s">
        <v>475</v>
      </c>
      <c r="B72" t="s">
        <v>476</v>
      </c>
      <c r="C72" t="s">
        <v>477</v>
      </c>
      <c r="D72">
        <v>2018</v>
      </c>
      <c r="E72" t="s">
        <v>111</v>
      </c>
      <c r="F72">
        <v>34</v>
      </c>
      <c r="G72" t="s">
        <v>481</v>
      </c>
      <c r="H72" t="str">
        <f>HYPERLINK("http://dx.doi.org/10.1016/j.scitotenv.2017.10.204","http://dx.doi.org/10.1016/j.scitotenv.2017.10.204")</f>
        <v>http://dx.doi.org/10.1016/j.scitotenv.2017.10.204</v>
      </c>
      <c r="I72" t="s">
        <v>480</v>
      </c>
      <c r="J72" t="s">
        <v>478</v>
      </c>
      <c r="K72" t="s">
        <v>479</v>
      </c>
      <c r="L72" t="s">
        <v>17</v>
      </c>
    </row>
    <row r="73" spans="1:12" x14ac:dyDescent="0.25">
      <c r="A73" t="s">
        <v>482</v>
      </c>
      <c r="B73" t="s">
        <v>483</v>
      </c>
      <c r="C73" t="s">
        <v>484</v>
      </c>
      <c r="D73">
        <v>2020</v>
      </c>
      <c r="E73" t="s">
        <v>485</v>
      </c>
      <c r="F73">
        <v>21</v>
      </c>
      <c r="G73" t="s">
        <v>488</v>
      </c>
      <c r="H73" t="str">
        <f>HYPERLINK("http://dx.doi.org/10.1016/j.ecoleng.2020.106025","http://dx.doi.org/10.1016/j.ecoleng.2020.106025")</f>
        <v>http://dx.doi.org/10.1016/j.ecoleng.2020.106025</v>
      </c>
      <c r="I73" t="s">
        <v>487</v>
      </c>
      <c r="J73" t="s">
        <v>486</v>
      </c>
      <c r="K73" t="s">
        <v>13</v>
      </c>
      <c r="L73" t="s">
        <v>17</v>
      </c>
    </row>
    <row r="74" spans="1:12" x14ac:dyDescent="0.25">
      <c r="A74" t="s">
        <v>489</v>
      </c>
      <c r="B74" t="s">
        <v>489</v>
      </c>
      <c r="C74" t="s">
        <v>490</v>
      </c>
      <c r="D74">
        <v>2001</v>
      </c>
      <c r="E74" t="s">
        <v>491</v>
      </c>
      <c r="F74">
        <v>124</v>
      </c>
      <c r="G74" t="s">
        <v>495</v>
      </c>
      <c r="H74" t="str">
        <f>HYPERLINK("http://dx.doi.org/10.1007/s10021-001-0008-1","http://dx.doi.org/10.1007/s10021-001-0008-1")</f>
        <v>http://dx.doi.org/10.1007/s10021-001-0008-1</v>
      </c>
      <c r="I74" t="s">
        <v>494</v>
      </c>
      <c r="J74" t="s">
        <v>492</v>
      </c>
      <c r="K74" t="s">
        <v>493</v>
      </c>
      <c r="L74" t="s">
        <v>17</v>
      </c>
    </row>
    <row r="75" spans="1:12" x14ac:dyDescent="0.25">
      <c r="A75" t="s">
        <v>496</v>
      </c>
      <c r="B75" t="s">
        <v>496</v>
      </c>
      <c r="C75" t="s">
        <v>497</v>
      </c>
      <c r="D75">
        <v>1995</v>
      </c>
      <c r="E75" t="s">
        <v>498</v>
      </c>
      <c r="F75">
        <v>14</v>
      </c>
      <c r="G75" t="s">
        <v>502</v>
      </c>
      <c r="H75" t="str">
        <f>HYPERLINK("http://dx.doi.org/10.1051/forest:19950604","http://dx.doi.org/10.1051/forest:19950604")</f>
        <v>http://dx.doi.org/10.1051/forest:19950604</v>
      </c>
      <c r="I75" t="s">
        <v>501</v>
      </c>
      <c r="J75" t="s">
        <v>499</v>
      </c>
      <c r="K75" t="s">
        <v>500</v>
      </c>
      <c r="L75" t="s">
        <v>126</v>
      </c>
    </row>
    <row r="76" spans="1:12" x14ac:dyDescent="0.25">
      <c r="A76" t="s">
        <v>503</v>
      </c>
      <c r="B76" t="s">
        <v>504</v>
      </c>
      <c r="C76" t="s">
        <v>505</v>
      </c>
      <c r="D76">
        <v>2009</v>
      </c>
      <c r="E76" t="s">
        <v>506</v>
      </c>
      <c r="F76">
        <v>50</v>
      </c>
      <c r="G76" t="s">
        <v>510</v>
      </c>
      <c r="H76" t="str">
        <f>HYPERLINK("http://dx.doi.org/10.1002/esp.1747","http://dx.doi.org/10.1002/esp.1747")</f>
        <v>http://dx.doi.org/10.1002/esp.1747</v>
      </c>
      <c r="I76" t="s">
        <v>509</v>
      </c>
      <c r="J76" t="s">
        <v>507</v>
      </c>
      <c r="K76" t="s">
        <v>508</v>
      </c>
      <c r="L76" t="s">
        <v>17</v>
      </c>
    </row>
    <row r="77" spans="1:12" x14ac:dyDescent="0.25">
      <c r="A77" t="s">
        <v>511</v>
      </c>
      <c r="B77" t="s">
        <v>512</v>
      </c>
      <c r="C77" t="s">
        <v>513</v>
      </c>
      <c r="D77">
        <v>2020</v>
      </c>
      <c r="E77" t="s">
        <v>506</v>
      </c>
      <c r="F77">
        <v>20</v>
      </c>
      <c r="G77" t="s">
        <v>517</v>
      </c>
      <c r="H77" t="str">
        <f>HYPERLINK("http://dx.doi.org/10.1002/esp.4932","http://dx.doi.org/10.1002/esp.4932")</f>
        <v>http://dx.doi.org/10.1002/esp.4932</v>
      </c>
      <c r="I77" t="s">
        <v>516</v>
      </c>
      <c r="J77" t="s">
        <v>514</v>
      </c>
      <c r="K77" t="s">
        <v>515</v>
      </c>
      <c r="L77" t="s">
        <v>17</v>
      </c>
    </row>
    <row r="78" spans="1:12" x14ac:dyDescent="0.25">
      <c r="A78" t="s">
        <v>518</v>
      </c>
      <c r="B78" t="s">
        <v>519</v>
      </c>
      <c r="C78" t="s">
        <v>520</v>
      </c>
      <c r="D78">
        <v>2021</v>
      </c>
      <c r="E78" t="s">
        <v>521</v>
      </c>
      <c r="F78">
        <v>1</v>
      </c>
      <c r="G78" t="s">
        <v>525</v>
      </c>
      <c r="H78" t="str">
        <f>HYPERLINK("http://dx.doi.org/10.1525/cse.2021.1424133","http://dx.doi.org/10.1525/cse.2021.1424133")</f>
        <v>http://dx.doi.org/10.1525/cse.2021.1424133</v>
      </c>
      <c r="I78" t="s">
        <v>524</v>
      </c>
      <c r="J78" t="s">
        <v>522</v>
      </c>
      <c r="K78" t="s">
        <v>523</v>
      </c>
      <c r="L78" t="s">
        <v>17</v>
      </c>
    </row>
    <row r="79" spans="1:12" x14ac:dyDescent="0.25">
      <c r="A79" t="s">
        <v>526</v>
      </c>
      <c r="B79" t="s">
        <v>527</v>
      </c>
      <c r="C79" t="s">
        <v>528</v>
      </c>
      <c r="D79">
        <v>2021</v>
      </c>
      <c r="E79" t="s">
        <v>180</v>
      </c>
      <c r="F79">
        <v>3</v>
      </c>
      <c r="G79" t="s">
        <v>532</v>
      </c>
      <c r="H79" t="str">
        <f>HYPERLINK("http://dx.doi.org/10.1016/j.geodrs.2021.e00397","http://dx.doi.org/10.1016/j.geodrs.2021.e00397")</f>
        <v>http://dx.doi.org/10.1016/j.geodrs.2021.e00397</v>
      </c>
      <c r="I79" t="s">
        <v>531</v>
      </c>
      <c r="J79" t="s">
        <v>529</v>
      </c>
      <c r="K79" t="s">
        <v>530</v>
      </c>
      <c r="L79" t="s">
        <v>17</v>
      </c>
    </row>
    <row r="80" spans="1:12" x14ac:dyDescent="0.25">
      <c r="A80" t="s">
        <v>533</v>
      </c>
      <c r="B80" t="s">
        <v>534</v>
      </c>
      <c r="C80" t="s">
        <v>535</v>
      </c>
      <c r="D80">
        <v>2020</v>
      </c>
      <c r="E80" t="s">
        <v>16</v>
      </c>
      <c r="F80">
        <v>7</v>
      </c>
      <c r="G80" t="s">
        <v>539</v>
      </c>
      <c r="H80" t="str">
        <f>HYPERLINK("http://dx.doi.org/10.1016/j.catena.2020.104893","http://dx.doi.org/10.1016/j.catena.2020.104893")</f>
        <v>http://dx.doi.org/10.1016/j.catena.2020.104893</v>
      </c>
      <c r="I80" t="s">
        <v>538</v>
      </c>
      <c r="J80" t="s">
        <v>536</v>
      </c>
      <c r="K80" t="s">
        <v>537</v>
      </c>
      <c r="L80" t="s">
        <v>17</v>
      </c>
    </row>
    <row r="81" spans="1:12" x14ac:dyDescent="0.25">
      <c r="A81" t="s">
        <v>540</v>
      </c>
      <c r="B81" t="s">
        <v>541</v>
      </c>
      <c r="C81" t="s">
        <v>542</v>
      </c>
      <c r="D81">
        <v>2016</v>
      </c>
      <c r="E81" t="s">
        <v>543</v>
      </c>
      <c r="F81">
        <v>31</v>
      </c>
      <c r="G81" t="s">
        <v>547</v>
      </c>
      <c r="H81" t="str">
        <f>HYPERLINK("http://dx.doi.org/10.1016/j.ppees.2016.06.002","http://dx.doi.org/10.1016/j.ppees.2016.06.002")</f>
        <v>http://dx.doi.org/10.1016/j.ppees.2016.06.002</v>
      </c>
      <c r="I81" t="s">
        <v>546</v>
      </c>
      <c r="J81" t="s">
        <v>544</v>
      </c>
      <c r="K81" t="s">
        <v>545</v>
      </c>
      <c r="L81" t="s">
        <v>17</v>
      </c>
    </row>
    <row r="82" spans="1:12" x14ac:dyDescent="0.25">
      <c r="A82" t="s">
        <v>548</v>
      </c>
      <c r="B82" t="s">
        <v>548</v>
      </c>
      <c r="C82" t="s">
        <v>549</v>
      </c>
      <c r="D82">
        <v>2006</v>
      </c>
      <c r="E82" t="s">
        <v>550</v>
      </c>
      <c r="F82">
        <v>78</v>
      </c>
      <c r="G82" t="s">
        <v>554</v>
      </c>
      <c r="H82" t="str">
        <f>HYPERLINK("http://dx.doi.org/10.1017/S0016774600021399","http://dx.doi.org/10.1017/S0016774600021399")</f>
        <v>http://dx.doi.org/10.1017/S0016774600021399</v>
      </c>
      <c r="I82" t="s">
        <v>553</v>
      </c>
      <c r="J82" t="s">
        <v>551</v>
      </c>
      <c r="K82" t="s">
        <v>552</v>
      </c>
      <c r="L82" t="s">
        <v>17</v>
      </c>
    </row>
    <row r="83" spans="1:12" x14ac:dyDescent="0.25">
      <c r="A83" t="s">
        <v>555</v>
      </c>
      <c r="B83" t="s">
        <v>556</v>
      </c>
      <c r="C83" t="s">
        <v>557</v>
      </c>
      <c r="D83">
        <v>2008</v>
      </c>
      <c r="E83" t="s">
        <v>558</v>
      </c>
      <c r="F83">
        <v>112</v>
      </c>
      <c r="G83" t="s">
        <v>562</v>
      </c>
      <c r="H83" t="str">
        <f>HYPERLINK("http://dx.doi.org/10.1007/s00442-008-1147-2","http://dx.doi.org/10.1007/s00442-008-1147-2")</f>
        <v>http://dx.doi.org/10.1007/s00442-008-1147-2</v>
      </c>
      <c r="I83" t="s">
        <v>561</v>
      </c>
      <c r="J83" t="s">
        <v>559</v>
      </c>
      <c r="K83" t="s">
        <v>560</v>
      </c>
      <c r="L83" t="s">
        <v>17</v>
      </c>
    </row>
    <row r="84" spans="1:12" x14ac:dyDescent="0.25">
      <c r="A84" t="s">
        <v>563</v>
      </c>
      <c r="B84" t="s">
        <v>564</v>
      </c>
      <c r="C84" t="s">
        <v>565</v>
      </c>
      <c r="D84">
        <v>2016</v>
      </c>
      <c r="E84" t="s">
        <v>566</v>
      </c>
      <c r="F84">
        <v>15</v>
      </c>
      <c r="G84" t="s">
        <v>569</v>
      </c>
      <c r="H84" t="str">
        <f>HYPERLINK("http://dx.doi.org/10.5194/bg-13-4439-2016","http://dx.doi.org/10.5194/bg-13-4439-2016")</f>
        <v>http://dx.doi.org/10.5194/bg-13-4439-2016</v>
      </c>
      <c r="I84" t="s">
        <v>568</v>
      </c>
      <c r="J84" t="s">
        <v>13</v>
      </c>
      <c r="K84" t="s">
        <v>567</v>
      </c>
      <c r="L84" t="s">
        <v>17</v>
      </c>
    </row>
    <row r="85" spans="1:12" x14ac:dyDescent="0.25">
      <c r="A85" t="s">
        <v>570</v>
      </c>
      <c r="B85" t="s">
        <v>571</v>
      </c>
      <c r="C85" t="s">
        <v>572</v>
      </c>
      <c r="D85">
        <v>2023</v>
      </c>
      <c r="E85" t="s">
        <v>573</v>
      </c>
      <c r="F85">
        <v>3</v>
      </c>
      <c r="G85" t="s">
        <v>577</v>
      </c>
      <c r="H85" t="str">
        <f>HYPERLINK("http://dx.doi.org/10.1007/s11356-022-22110-z","http://dx.doi.org/10.1007/s11356-022-22110-z")</f>
        <v>http://dx.doi.org/10.1007/s11356-022-22110-z</v>
      </c>
      <c r="I85" t="s">
        <v>576</v>
      </c>
      <c r="J85" t="s">
        <v>574</v>
      </c>
      <c r="K85" t="s">
        <v>575</v>
      </c>
      <c r="L85" t="s">
        <v>17</v>
      </c>
    </row>
    <row r="86" spans="1:12" x14ac:dyDescent="0.25">
      <c r="A86" t="s">
        <v>578</v>
      </c>
      <c r="B86" t="s">
        <v>579</v>
      </c>
      <c r="C86" t="s">
        <v>580</v>
      </c>
      <c r="D86">
        <v>2016</v>
      </c>
      <c r="E86" t="s">
        <v>125</v>
      </c>
      <c r="F86">
        <v>72</v>
      </c>
      <c r="G86" t="s">
        <v>584</v>
      </c>
      <c r="H86" t="str">
        <f>HYPERLINK("http://dx.doi.org/10.1016/j.geoderma.2015.08.008","http://dx.doi.org/10.1016/j.geoderma.2015.08.008")</f>
        <v>http://dx.doi.org/10.1016/j.geoderma.2015.08.008</v>
      </c>
      <c r="I86" t="s">
        <v>583</v>
      </c>
      <c r="J86" t="s">
        <v>581</v>
      </c>
      <c r="K86" t="s">
        <v>582</v>
      </c>
      <c r="L86" t="s">
        <v>17</v>
      </c>
    </row>
    <row r="87" spans="1:12" x14ac:dyDescent="0.25">
      <c r="A87" t="s">
        <v>585</v>
      </c>
      <c r="B87" t="s">
        <v>586</v>
      </c>
      <c r="C87" t="s">
        <v>587</v>
      </c>
      <c r="D87">
        <v>2020</v>
      </c>
      <c r="E87" t="s">
        <v>125</v>
      </c>
      <c r="F87">
        <v>35</v>
      </c>
      <c r="G87" t="s">
        <v>591</v>
      </c>
      <c r="H87" t="str">
        <f>HYPERLINK("http://dx.doi.org/10.1016/j.geoderma.2020.114358","http://dx.doi.org/10.1016/j.geoderma.2020.114358")</f>
        <v>http://dx.doi.org/10.1016/j.geoderma.2020.114358</v>
      </c>
      <c r="I87" t="s">
        <v>590</v>
      </c>
      <c r="J87" t="s">
        <v>588</v>
      </c>
      <c r="K87" t="s">
        <v>589</v>
      </c>
      <c r="L87" t="s">
        <v>17</v>
      </c>
    </row>
    <row r="88" spans="1:12" x14ac:dyDescent="0.25">
      <c r="A88" t="s">
        <v>592</v>
      </c>
      <c r="B88" t="s">
        <v>593</v>
      </c>
      <c r="C88" t="s">
        <v>594</v>
      </c>
      <c r="D88">
        <v>2020</v>
      </c>
      <c r="E88" t="s">
        <v>111</v>
      </c>
      <c r="F88">
        <v>12</v>
      </c>
      <c r="G88" t="s">
        <v>598</v>
      </c>
      <c r="H88" t="str">
        <f>HYPERLINK("http://dx.doi.org/10.1016/j.scitotenv.2020.141248","http://dx.doi.org/10.1016/j.scitotenv.2020.141248")</f>
        <v>http://dx.doi.org/10.1016/j.scitotenv.2020.141248</v>
      </c>
      <c r="I88" t="s">
        <v>597</v>
      </c>
      <c r="J88" t="s">
        <v>595</v>
      </c>
      <c r="K88" t="s">
        <v>596</v>
      </c>
      <c r="L88" t="s">
        <v>17</v>
      </c>
    </row>
    <row r="89" spans="1:12" x14ac:dyDescent="0.25">
      <c r="A89" t="s">
        <v>599</v>
      </c>
      <c r="B89" t="s">
        <v>599</v>
      </c>
      <c r="C89" t="s">
        <v>600</v>
      </c>
      <c r="D89">
        <v>1993</v>
      </c>
      <c r="E89" t="s">
        <v>601</v>
      </c>
      <c r="F89">
        <v>80</v>
      </c>
      <c r="G89" t="s">
        <v>603</v>
      </c>
      <c r="H89" t="str">
        <f>HYPERLINK("http://dx.doi.org/10.1139/x93-122","http://dx.doi.org/10.1139/x93-122")</f>
        <v>http://dx.doi.org/10.1139/x93-122</v>
      </c>
      <c r="I89" t="s">
        <v>602</v>
      </c>
      <c r="J89" t="s">
        <v>13</v>
      </c>
      <c r="K89" t="s">
        <v>13</v>
      </c>
      <c r="L89" t="s">
        <v>17</v>
      </c>
    </row>
    <row r="90" spans="1:12" x14ac:dyDescent="0.25">
      <c r="A90" t="s">
        <v>604</v>
      </c>
      <c r="B90" t="s">
        <v>605</v>
      </c>
      <c r="C90" t="s">
        <v>606</v>
      </c>
      <c r="D90">
        <v>2012</v>
      </c>
      <c r="E90" t="s">
        <v>607</v>
      </c>
      <c r="F90">
        <v>20</v>
      </c>
      <c r="G90" t="s">
        <v>611</v>
      </c>
      <c r="H90" t="str">
        <f>HYPERLINK("http://dx.doi.org/10.1016/j.still.2012.06.005","http://dx.doi.org/10.1016/j.still.2012.06.005")</f>
        <v>http://dx.doi.org/10.1016/j.still.2012.06.005</v>
      </c>
      <c r="I90" t="s">
        <v>610</v>
      </c>
      <c r="J90" t="s">
        <v>608</v>
      </c>
      <c r="K90" t="s">
        <v>609</v>
      </c>
      <c r="L90" t="s">
        <v>17</v>
      </c>
    </row>
    <row r="91" spans="1:12" x14ac:dyDescent="0.25">
      <c r="A91" t="s">
        <v>612</v>
      </c>
      <c r="B91" t="s">
        <v>612</v>
      </c>
      <c r="C91" t="s">
        <v>613</v>
      </c>
      <c r="D91">
        <v>2005</v>
      </c>
      <c r="E91" t="s">
        <v>614</v>
      </c>
      <c r="F91">
        <v>35</v>
      </c>
      <c r="G91" t="s">
        <v>618</v>
      </c>
      <c r="H91" t="str">
        <f>HYPERLINK("http://dx.doi.org/10.1016/j.yqres.2004.10.005","http://dx.doi.org/10.1016/j.yqres.2004.10.005")</f>
        <v>http://dx.doi.org/10.1016/j.yqres.2004.10.005</v>
      </c>
      <c r="I91" t="s">
        <v>617</v>
      </c>
      <c r="J91" t="s">
        <v>615</v>
      </c>
      <c r="K91" t="s">
        <v>616</v>
      </c>
      <c r="L91" t="s">
        <v>17</v>
      </c>
    </row>
    <row r="92" spans="1:12" x14ac:dyDescent="0.25">
      <c r="A92" t="s">
        <v>619</v>
      </c>
      <c r="B92" t="s">
        <v>620</v>
      </c>
      <c r="C92" t="s">
        <v>621</v>
      </c>
      <c r="D92">
        <v>2020</v>
      </c>
      <c r="E92" t="s">
        <v>622</v>
      </c>
      <c r="F92">
        <v>4</v>
      </c>
      <c r="G92" t="s">
        <v>625</v>
      </c>
      <c r="H92" t="str">
        <f>HYPERLINK("http://dx.doi.org/10.37501/soilsa/122411","http://dx.doi.org/10.37501/soilsa/122411")</f>
        <v>http://dx.doi.org/10.37501/soilsa/122411</v>
      </c>
      <c r="I92" t="s">
        <v>624</v>
      </c>
      <c r="J92" t="s">
        <v>623</v>
      </c>
      <c r="K92" t="s">
        <v>13</v>
      </c>
      <c r="L92" t="s">
        <v>17</v>
      </c>
    </row>
    <row r="93" spans="1:12" x14ac:dyDescent="0.25">
      <c r="A93" s="16" t="s">
        <v>626</v>
      </c>
      <c r="B93" s="16" t="s">
        <v>626</v>
      </c>
      <c r="C93" s="16" t="s">
        <v>627</v>
      </c>
      <c r="D93" s="16">
        <v>2002</v>
      </c>
      <c r="E93" s="16" t="s">
        <v>432</v>
      </c>
      <c r="F93" s="16">
        <v>208</v>
      </c>
      <c r="G93" s="16" t="s">
        <v>631</v>
      </c>
      <c r="H93" s="16" t="str">
        <f>HYPERLINK("http://dx.doi.org/10.1023/A:1020668013524","http://dx.doi.org/10.1023/A:1020668013524")</f>
        <v>http://dx.doi.org/10.1023/A:1020668013524</v>
      </c>
      <c r="I93" s="16" t="s">
        <v>630</v>
      </c>
      <c r="J93" s="16" t="s">
        <v>628</v>
      </c>
      <c r="K93" s="16" t="s">
        <v>629</v>
      </c>
      <c r="L93" s="16" t="s">
        <v>17</v>
      </c>
    </row>
    <row r="94" spans="1:12" x14ac:dyDescent="0.25">
      <c r="A94" t="s">
        <v>632</v>
      </c>
      <c r="B94" t="s">
        <v>632</v>
      </c>
      <c r="C94" t="s">
        <v>633</v>
      </c>
      <c r="D94">
        <v>2004</v>
      </c>
      <c r="E94" t="s">
        <v>432</v>
      </c>
      <c r="F94">
        <v>765</v>
      </c>
      <c r="G94" t="s">
        <v>637</v>
      </c>
      <c r="H94" t="str">
        <f>HYPERLINK("http://dx.doi.org/10.1007/s11104-005-4888-2","http://dx.doi.org/10.1007/s11104-005-4888-2")</f>
        <v>http://dx.doi.org/10.1007/s11104-005-4888-2</v>
      </c>
      <c r="I94" t="s">
        <v>636</v>
      </c>
      <c r="J94" t="s">
        <v>634</v>
      </c>
      <c r="K94" t="s">
        <v>635</v>
      </c>
      <c r="L94" t="s">
        <v>152</v>
      </c>
    </row>
    <row r="95" spans="1:12" x14ac:dyDescent="0.25">
      <c r="A95" t="s">
        <v>638</v>
      </c>
      <c r="B95" t="s">
        <v>638</v>
      </c>
      <c r="C95" t="s">
        <v>639</v>
      </c>
      <c r="D95">
        <v>1991</v>
      </c>
      <c r="E95" t="s">
        <v>640</v>
      </c>
      <c r="F95">
        <v>9</v>
      </c>
      <c r="G95" t="s">
        <v>643</v>
      </c>
      <c r="H95" t="str">
        <f>HYPERLINK("http://dx.doi.org/10.1007/BF00282629","http://dx.doi.org/10.1007/BF00282629")</f>
        <v>http://dx.doi.org/10.1007/BF00282629</v>
      </c>
      <c r="I95" t="s">
        <v>642</v>
      </c>
      <c r="J95" t="s">
        <v>13</v>
      </c>
      <c r="K95" t="s">
        <v>641</v>
      </c>
      <c r="L95" t="s">
        <v>17</v>
      </c>
    </row>
    <row r="96" spans="1:12" x14ac:dyDescent="0.25">
      <c r="A96" s="16" t="s">
        <v>644</v>
      </c>
      <c r="B96" s="16" t="s">
        <v>645</v>
      </c>
      <c r="C96" s="16" t="s">
        <v>646</v>
      </c>
      <c r="D96" s="16">
        <v>2023</v>
      </c>
      <c r="E96" s="16" t="s">
        <v>647</v>
      </c>
      <c r="F96" s="16">
        <v>3</v>
      </c>
      <c r="G96" s="16" t="s">
        <v>651</v>
      </c>
      <c r="H96" s="16" t="str">
        <f>HYPERLINK("http://dx.doi.org/10.1016/j.foreco.2023.121392","http://dx.doi.org/10.1016/j.foreco.2023.121392")</f>
        <v>http://dx.doi.org/10.1016/j.foreco.2023.121392</v>
      </c>
      <c r="I96" s="16" t="s">
        <v>650</v>
      </c>
      <c r="J96" s="16" t="s">
        <v>648</v>
      </c>
      <c r="K96" s="16" t="s">
        <v>649</v>
      </c>
      <c r="L96" s="16" t="s">
        <v>17</v>
      </c>
    </row>
    <row r="97" spans="1:12" x14ac:dyDescent="0.25">
      <c r="A97" t="s">
        <v>652</v>
      </c>
      <c r="B97" t="s">
        <v>652</v>
      </c>
      <c r="C97" t="s">
        <v>653</v>
      </c>
      <c r="D97">
        <v>2003</v>
      </c>
      <c r="E97" t="s">
        <v>16</v>
      </c>
      <c r="F97">
        <v>13</v>
      </c>
      <c r="G97" t="s">
        <v>657</v>
      </c>
      <c r="H97" t="str">
        <f>HYPERLINK("http://dx.doi.org/10.1016/S0341-8162(03)00128-0","http://dx.doi.org/10.1016/S0341-8162(03)00128-0")</f>
        <v>http://dx.doi.org/10.1016/S0341-8162(03)00128-0</v>
      </c>
      <c r="I97" t="s">
        <v>656</v>
      </c>
      <c r="J97" t="s">
        <v>654</v>
      </c>
      <c r="K97" t="s">
        <v>655</v>
      </c>
      <c r="L97" t="s">
        <v>17</v>
      </c>
    </row>
    <row r="98" spans="1:12" x14ac:dyDescent="0.25">
      <c r="A98" t="s">
        <v>658</v>
      </c>
      <c r="B98" t="s">
        <v>659</v>
      </c>
      <c r="C98" t="s">
        <v>660</v>
      </c>
      <c r="D98">
        <v>2013</v>
      </c>
      <c r="E98" t="s">
        <v>661</v>
      </c>
      <c r="F98">
        <v>71</v>
      </c>
      <c r="G98" t="s">
        <v>665</v>
      </c>
      <c r="H98" t="str">
        <f>HYPERLINK("http://dx.doi.org/10.1007/s11368-012-0513-1","http://dx.doi.org/10.1007/s11368-012-0513-1")</f>
        <v>http://dx.doi.org/10.1007/s11368-012-0513-1</v>
      </c>
      <c r="I98" t="s">
        <v>664</v>
      </c>
      <c r="J98" t="s">
        <v>662</v>
      </c>
      <c r="K98" t="s">
        <v>663</v>
      </c>
      <c r="L98" t="s">
        <v>126</v>
      </c>
    </row>
    <row r="99" spans="1:12" x14ac:dyDescent="0.25">
      <c r="A99" t="s">
        <v>666</v>
      </c>
      <c r="B99" t="s">
        <v>667</v>
      </c>
      <c r="C99" t="s">
        <v>668</v>
      </c>
      <c r="D99">
        <v>2009</v>
      </c>
      <c r="E99" t="s">
        <v>669</v>
      </c>
      <c r="F99">
        <v>26</v>
      </c>
      <c r="G99" t="s">
        <v>673</v>
      </c>
      <c r="H99" t="str">
        <f>HYPERLINK("http://dx.doi.org/10.1016/j.cretres.2009.04.003","http://dx.doi.org/10.1016/j.cretres.2009.04.003")</f>
        <v>http://dx.doi.org/10.1016/j.cretres.2009.04.003</v>
      </c>
      <c r="I99" t="s">
        <v>672</v>
      </c>
      <c r="J99" t="s">
        <v>670</v>
      </c>
      <c r="K99" t="s">
        <v>671</v>
      </c>
      <c r="L99" t="s">
        <v>17</v>
      </c>
    </row>
    <row r="100" spans="1:12" x14ac:dyDescent="0.25">
      <c r="A100" s="16" t="s">
        <v>674</v>
      </c>
      <c r="B100" s="16" t="s">
        <v>675</v>
      </c>
      <c r="C100" s="16" t="s">
        <v>676</v>
      </c>
      <c r="D100" s="16">
        <v>2014</v>
      </c>
      <c r="E100" s="16" t="s">
        <v>404</v>
      </c>
      <c r="F100" s="16">
        <v>26</v>
      </c>
      <c r="G100" s="16" t="s">
        <v>680</v>
      </c>
      <c r="H100" s="16" t="str">
        <f>HYPERLINK("http://dx.doi.org/10.1016/j.palaeo.2013.11.010","http://dx.doi.org/10.1016/j.palaeo.2013.11.010")</f>
        <v>http://dx.doi.org/10.1016/j.palaeo.2013.11.010</v>
      </c>
      <c r="I100" s="16" t="s">
        <v>679</v>
      </c>
      <c r="J100" s="16" t="s">
        <v>677</v>
      </c>
      <c r="K100" s="16" t="s">
        <v>678</v>
      </c>
      <c r="L100" s="16" t="s">
        <v>17</v>
      </c>
    </row>
    <row r="101" spans="1:12" x14ac:dyDescent="0.25">
      <c r="A101" t="s">
        <v>681</v>
      </c>
      <c r="B101" t="s">
        <v>682</v>
      </c>
      <c r="C101" t="s">
        <v>683</v>
      </c>
      <c r="D101">
        <v>2016</v>
      </c>
      <c r="E101" t="s">
        <v>566</v>
      </c>
      <c r="F101">
        <v>15</v>
      </c>
      <c r="G101" t="s">
        <v>686</v>
      </c>
      <c r="H101" t="str">
        <f>HYPERLINK("http://dx.doi.org/10.5194/bg-13-2493-2016","http://dx.doi.org/10.5194/bg-13-2493-2016")</f>
        <v>http://dx.doi.org/10.5194/bg-13-2493-2016</v>
      </c>
      <c r="I101" t="s">
        <v>685</v>
      </c>
      <c r="J101" t="s">
        <v>13</v>
      </c>
      <c r="K101" t="s">
        <v>684</v>
      </c>
      <c r="L101" t="s">
        <v>17</v>
      </c>
    </row>
    <row r="102" spans="1:12" x14ac:dyDescent="0.25">
      <c r="A102" t="s">
        <v>687</v>
      </c>
      <c r="B102" t="s">
        <v>687</v>
      </c>
      <c r="C102" t="s">
        <v>688</v>
      </c>
      <c r="D102">
        <v>1992</v>
      </c>
      <c r="E102" t="s">
        <v>689</v>
      </c>
      <c r="F102">
        <v>56</v>
      </c>
      <c r="G102" t="s">
        <v>692</v>
      </c>
      <c r="H102" t="str">
        <f>HYPERLINK("http://dx.doi.org/10.1071/BT9920223","http://dx.doi.org/10.1071/BT9920223")</f>
        <v>http://dx.doi.org/10.1071/BT9920223</v>
      </c>
      <c r="I102" t="s">
        <v>691</v>
      </c>
      <c r="J102" t="s">
        <v>13</v>
      </c>
      <c r="K102" t="s">
        <v>690</v>
      </c>
      <c r="L102" t="s">
        <v>17</v>
      </c>
    </row>
    <row r="103" spans="1:12" x14ac:dyDescent="0.25">
      <c r="A103" t="s">
        <v>693</v>
      </c>
      <c r="B103" t="s">
        <v>694</v>
      </c>
      <c r="C103" t="s">
        <v>695</v>
      </c>
      <c r="D103">
        <v>2020</v>
      </c>
      <c r="E103" t="s">
        <v>241</v>
      </c>
      <c r="F103">
        <v>2</v>
      </c>
      <c r="G103" t="s">
        <v>699</v>
      </c>
      <c r="H103" t="str">
        <f>HYPERLINK("http://dx.doi.org/10.3389/ffgc.2020.00095","http://dx.doi.org/10.3389/ffgc.2020.00095")</f>
        <v>http://dx.doi.org/10.3389/ffgc.2020.00095</v>
      </c>
      <c r="I103" t="s">
        <v>698</v>
      </c>
      <c r="J103" t="s">
        <v>696</v>
      </c>
      <c r="K103" t="s">
        <v>697</v>
      </c>
      <c r="L103" t="s">
        <v>17</v>
      </c>
    </row>
    <row r="104" spans="1:12" x14ac:dyDescent="0.25">
      <c r="A104" s="18" t="s">
        <v>700</v>
      </c>
      <c r="B104" s="16" t="s">
        <v>700</v>
      </c>
      <c r="C104" s="16" t="s">
        <v>701</v>
      </c>
      <c r="D104" s="16">
        <v>1998</v>
      </c>
      <c r="E104" s="16" t="s">
        <v>607</v>
      </c>
      <c r="F104" s="16">
        <v>14</v>
      </c>
      <c r="G104" s="16" t="s">
        <v>705</v>
      </c>
      <c r="H104" s="16" t="str">
        <f>HYPERLINK("http://dx.doi.org/10.1016/S0167-1987(98)00075-0","http://dx.doi.org/10.1016/S0167-1987(98)00075-0")</f>
        <v>http://dx.doi.org/10.1016/S0167-1987(98)00075-0</v>
      </c>
      <c r="I104" s="16" t="s">
        <v>704</v>
      </c>
      <c r="J104" s="16" t="s">
        <v>702</v>
      </c>
      <c r="K104" s="18" t="s">
        <v>703</v>
      </c>
      <c r="L104" s="18" t="s">
        <v>17</v>
      </c>
    </row>
    <row r="105" spans="1:12" x14ac:dyDescent="0.25">
      <c r="A105" t="s">
        <v>706</v>
      </c>
      <c r="B105" t="s">
        <v>707</v>
      </c>
      <c r="C105" t="s">
        <v>708</v>
      </c>
      <c r="D105">
        <v>2013</v>
      </c>
      <c r="E105" t="s">
        <v>709</v>
      </c>
      <c r="F105">
        <v>51</v>
      </c>
      <c r="G105" t="s">
        <v>713</v>
      </c>
      <c r="H105" t="str">
        <f>HYPERLINK("http://dx.doi.org/10.1007/s10806-012-9403-1","http://dx.doi.org/10.1007/s10806-012-9403-1")</f>
        <v>http://dx.doi.org/10.1007/s10806-012-9403-1</v>
      </c>
      <c r="I105" t="s">
        <v>712</v>
      </c>
      <c r="J105" t="s">
        <v>710</v>
      </c>
      <c r="K105" t="s">
        <v>711</v>
      </c>
      <c r="L105" t="s">
        <v>17</v>
      </c>
    </row>
    <row r="106" spans="1:12" x14ac:dyDescent="0.25">
      <c r="A106" t="s">
        <v>714</v>
      </c>
      <c r="B106" t="s">
        <v>715</v>
      </c>
      <c r="C106" t="s">
        <v>716</v>
      </c>
      <c r="D106">
        <v>2015</v>
      </c>
      <c r="E106" t="s">
        <v>717</v>
      </c>
      <c r="F106">
        <v>55</v>
      </c>
      <c r="G106" t="s">
        <v>721</v>
      </c>
      <c r="H106" t="str">
        <f>HYPERLINK("http://dx.doi.org/10.1007/s10533-015-0092-5","http://dx.doi.org/10.1007/s10533-015-0092-5")</f>
        <v>http://dx.doi.org/10.1007/s10533-015-0092-5</v>
      </c>
      <c r="I106" t="s">
        <v>720</v>
      </c>
      <c r="J106" t="s">
        <v>718</v>
      </c>
      <c r="K106" t="s">
        <v>719</v>
      </c>
      <c r="L106" t="s">
        <v>17</v>
      </c>
    </row>
    <row r="107" spans="1:12" x14ac:dyDescent="0.25">
      <c r="A107" t="s">
        <v>722</v>
      </c>
      <c r="B107" t="s">
        <v>723</v>
      </c>
      <c r="C107" t="s">
        <v>724</v>
      </c>
      <c r="D107">
        <v>2022</v>
      </c>
      <c r="E107" t="s">
        <v>125</v>
      </c>
      <c r="F107">
        <v>1</v>
      </c>
      <c r="G107" t="s">
        <v>728</v>
      </c>
      <c r="H107" t="str">
        <f>HYPERLINK("http://dx.doi.org/10.1016/j.geoderma.2022.116077","http://dx.doi.org/10.1016/j.geoderma.2022.116077")</f>
        <v>http://dx.doi.org/10.1016/j.geoderma.2022.116077</v>
      </c>
      <c r="I107" t="s">
        <v>727</v>
      </c>
      <c r="J107" t="s">
        <v>725</v>
      </c>
      <c r="K107" t="s">
        <v>726</v>
      </c>
      <c r="L107" t="s">
        <v>17</v>
      </c>
    </row>
    <row r="108" spans="1:12" x14ac:dyDescent="0.25">
      <c r="A108" t="s">
        <v>729</v>
      </c>
      <c r="B108" t="s">
        <v>729</v>
      </c>
      <c r="C108" t="s">
        <v>730</v>
      </c>
      <c r="D108">
        <v>2001</v>
      </c>
      <c r="E108" t="s">
        <v>56</v>
      </c>
      <c r="F108">
        <v>51</v>
      </c>
      <c r="G108" t="s">
        <v>733</v>
      </c>
      <c r="H108" t="str">
        <f>HYPERLINK("http://dx.doi.org/10.1306/2DC4096D-0E47-11D7-8643000102C1865D","http://dx.doi.org/10.1306/2DC4096D-0E47-11D7-8643000102C1865D")</f>
        <v>http://dx.doi.org/10.1306/2DC4096D-0E47-11D7-8643000102C1865D</v>
      </c>
      <c r="I108" t="s">
        <v>732</v>
      </c>
      <c r="J108" t="s">
        <v>13</v>
      </c>
      <c r="K108" t="s">
        <v>731</v>
      </c>
      <c r="L108" t="s">
        <v>17</v>
      </c>
    </row>
    <row r="109" spans="1:12" x14ac:dyDescent="0.25">
      <c r="A109" s="16" t="s">
        <v>734</v>
      </c>
      <c r="B109" s="16" t="s">
        <v>735</v>
      </c>
      <c r="C109" s="16" t="s">
        <v>736</v>
      </c>
      <c r="D109" s="16">
        <v>2020</v>
      </c>
      <c r="E109" s="16" t="s">
        <v>661</v>
      </c>
      <c r="F109" s="16">
        <v>5</v>
      </c>
      <c r="G109" s="16" t="s">
        <v>740</v>
      </c>
      <c r="H109" s="16" t="str">
        <f>HYPERLINK("http://dx.doi.org/10.1007/s11368-019-02551-9","http://dx.doi.org/10.1007/s11368-019-02551-9")</f>
        <v>http://dx.doi.org/10.1007/s11368-019-02551-9</v>
      </c>
      <c r="I109" s="16" t="s">
        <v>739</v>
      </c>
      <c r="J109" s="16" t="s">
        <v>737</v>
      </c>
      <c r="K109" s="16" t="s">
        <v>738</v>
      </c>
      <c r="L109" s="16" t="s">
        <v>17</v>
      </c>
    </row>
    <row r="110" spans="1:12" x14ac:dyDescent="0.25">
      <c r="A110" t="s">
        <v>741</v>
      </c>
      <c r="B110" t="s">
        <v>742</v>
      </c>
      <c r="C110" t="s">
        <v>743</v>
      </c>
      <c r="D110">
        <v>2008</v>
      </c>
      <c r="E110" t="s">
        <v>125</v>
      </c>
      <c r="F110">
        <v>66</v>
      </c>
      <c r="G110" t="s">
        <v>747</v>
      </c>
      <c r="H110" t="str">
        <f>HYPERLINK("http://dx.doi.org/10.1016/j.geoderma.2008.06.018","http://dx.doi.org/10.1016/j.geoderma.2008.06.018")</f>
        <v>http://dx.doi.org/10.1016/j.geoderma.2008.06.018</v>
      </c>
      <c r="I110" t="s">
        <v>746</v>
      </c>
      <c r="J110" t="s">
        <v>744</v>
      </c>
      <c r="K110" t="s">
        <v>745</v>
      </c>
      <c r="L110" t="s">
        <v>17</v>
      </c>
    </row>
    <row r="111" spans="1:12" x14ac:dyDescent="0.25">
      <c r="A111" t="s">
        <v>748</v>
      </c>
      <c r="B111" t="s">
        <v>749</v>
      </c>
      <c r="C111" t="s">
        <v>750</v>
      </c>
      <c r="D111">
        <v>2019</v>
      </c>
      <c r="E111" t="s">
        <v>751</v>
      </c>
      <c r="F111">
        <v>67</v>
      </c>
      <c r="G111" t="s">
        <v>755</v>
      </c>
      <c r="H111" t="str">
        <f>HYPERLINK("http://dx.doi.org/10.1016/j.earscirev.2018.12.012","http://dx.doi.org/10.1016/j.earscirev.2018.12.012")</f>
        <v>http://dx.doi.org/10.1016/j.earscirev.2018.12.012</v>
      </c>
      <c r="I111" t="s">
        <v>754</v>
      </c>
      <c r="J111" t="s">
        <v>752</v>
      </c>
      <c r="K111" t="s">
        <v>753</v>
      </c>
      <c r="L111" t="s">
        <v>152</v>
      </c>
    </row>
    <row r="112" spans="1:12" x14ac:dyDescent="0.25">
      <c r="A112" t="s">
        <v>756</v>
      </c>
      <c r="B112" t="s">
        <v>757</v>
      </c>
      <c r="C112" t="s">
        <v>758</v>
      </c>
      <c r="D112">
        <v>2016</v>
      </c>
      <c r="E112" t="s">
        <v>759</v>
      </c>
      <c r="F112">
        <v>38</v>
      </c>
      <c r="G112" t="s">
        <v>763</v>
      </c>
      <c r="H112" t="str">
        <f>HYPERLINK("http://dx.doi.org/10.2475/08.2016.02","http://dx.doi.org/10.2475/08.2016.02")</f>
        <v>http://dx.doi.org/10.2475/08.2016.02</v>
      </c>
      <c r="I112" t="s">
        <v>762</v>
      </c>
      <c r="J112" t="s">
        <v>760</v>
      </c>
      <c r="K112" t="s">
        <v>761</v>
      </c>
      <c r="L112" t="s">
        <v>17</v>
      </c>
    </row>
    <row r="113" spans="1:12" x14ac:dyDescent="0.25">
      <c r="A113" t="s">
        <v>764</v>
      </c>
      <c r="B113" t="s">
        <v>765</v>
      </c>
      <c r="C113" t="s">
        <v>766</v>
      </c>
      <c r="D113">
        <v>2011</v>
      </c>
      <c r="E113" t="s">
        <v>325</v>
      </c>
      <c r="F113">
        <v>42</v>
      </c>
      <c r="G113" t="s">
        <v>770</v>
      </c>
      <c r="H113" t="str">
        <f>HYPERLINK("http://dx.doi.org/10.4141/CJSS10022","http://dx.doi.org/10.4141/CJSS10022")</f>
        <v>http://dx.doi.org/10.4141/CJSS10022</v>
      </c>
      <c r="I113" t="s">
        <v>769</v>
      </c>
      <c r="J113" t="s">
        <v>767</v>
      </c>
      <c r="K113" t="s">
        <v>768</v>
      </c>
      <c r="L113" t="s">
        <v>17</v>
      </c>
    </row>
    <row r="114" spans="1:12" x14ac:dyDescent="0.25">
      <c r="A114" s="16" t="s">
        <v>771</v>
      </c>
      <c r="B114" s="16" t="s">
        <v>772</v>
      </c>
      <c r="C114" s="16" t="s">
        <v>773</v>
      </c>
      <c r="D114" s="16">
        <v>2015</v>
      </c>
      <c r="E114" s="16" t="s">
        <v>774</v>
      </c>
      <c r="F114" s="16">
        <v>265</v>
      </c>
      <c r="G114" s="16" t="s">
        <v>778</v>
      </c>
      <c r="H114" s="16" t="str">
        <f>HYPERLINK("http://dx.doi.org/10.1111/brv.12119","http://dx.doi.org/10.1111/brv.12119")</f>
        <v>http://dx.doi.org/10.1111/brv.12119</v>
      </c>
      <c r="I114" s="16" t="s">
        <v>777</v>
      </c>
      <c r="J114" s="16" t="s">
        <v>775</v>
      </c>
      <c r="K114" s="16" t="s">
        <v>776</v>
      </c>
      <c r="L114" s="16" t="s">
        <v>152</v>
      </c>
    </row>
    <row r="115" spans="1:12" x14ac:dyDescent="0.25">
      <c r="A115" t="s">
        <v>779</v>
      </c>
      <c r="B115" t="s">
        <v>780</v>
      </c>
      <c r="C115" t="s">
        <v>781</v>
      </c>
      <c r="D115">
        <v>2021</v>
      </c>
      <c r="E115" t="s">
        <v>661</v>
      </c>
      <c r="F115">
        <v>6</v>
      </c>
      <c r="G115" t="s">
        <v>785</v>
      </c>
      <c r="H115" t="str">
        <f>HYPERLINK("http://dx.doi.org/10.1007/s11368-020-02696-y","http://dx.doi.org/10.1007/s11368-020-02696-y")</f>
        <v>http://dx.doi.org/10.1007/s11368-020-02696-y</v>
      </c>
      <c r="I115" t="s">
        <v>784</v>
      </c>
      <c r="J115" t="s">
        <v>782</v>
      </c>
      <c r="K115" t="s">
        <v>783</v>
      </c>
      <c r="L115" t="s">
        <v>17</v>
      </c>
    </row>
    <row r="116" spans="1:12" x14ac:dyDescent="0.25">
      <c r="A116" s="16" t="s">
        <v>786</v>
      </c>
      <c r="B116" s="16" t="s">
        <v>787</v>
      </c>
      <c r="C116" s="16" t="s">
        <v>788</v>
      </c>
      <c r="D116" s="16">
        <v>2020</v>
      </c>
      <c r="E116" s="16" t="s">
        <v>566</v>
      </c>
      <c r="F116" s="16">
        <v>54</v>
      </c>
      <c r="G116" s="16" t="s">
        <v>791</v>
      </c>
      <c r="H116" s="16" t="str">
        <f>HYPERLINK("http://dx.doi.org/10.5194/bg-17-1507-2020","http://dx.doi.org/10.5194/bg-17-1507-2020")</f>
        <v>http://dx.doi.org/10.5194/bg-17-1507-2020</v>
      </c>
      <c r="I116" s="16" t="s">
        <v>790</v>
      </c>
      <c r="J116" s="16" t="s">
        <v>13</v>
      </c>
      <c r="K116" s="16" t="s">
        <v>789</v>
      </c>
      <c r="L116" s="16" t="s">
        <v>152</v>
      </c>
    </row>
    <row r="117" spans="1:12" x14ac:dyDescent="0.25">
      <c r="A117" t="s">
        <v>792</v>
      </c>
      <c r="B117" t="s">
        <v>793</v>
      </c>
      <c r="C117" t="s">
        <v>794</v>
      </c>
      <c r="D117">
        <v>2006</v>
      </c>
      <c r="E117" t="s">
        <v>125</v>
      </c>
      <c r="F117">
        <v>29</v>
      </c>
      <c r="G117" t="s">
        <v>798</v>
      </c>
      <c r="H117" t="str">
        <f>HYPERLINK("http://dx.doi.org/10.1016/j.geoderma.2006.03.030","http://dx.doi.org/10.1016/j.geoderma.2006.03.030")</f>
        <v>http://dx.doi.org/10.1016/j.geoderma.2006.03.030</v>
      </c>
      <c r="I117" t="s">
        <v>797</v>
      </c>
      <c r="J117" t="s">
        <v>795</v>
      </c>
      <c r="K117" t="s">
        <v>796</v>
      </c>
      <c r="L117" t="s">
        <v>17</v>
      </c>
    </row>
    <row r="118" spans="1:12" x14ac:dyDescent="0.25">
      <c r="A118" t="s">
        <v>799</v>
      </c>
      <c r="B118" t="s">
        <v>800</v>
      </c>
      <c r="C118" t="s">
        <v>801</v>
      </c>
      <c r="D118">
        <v>2020</v>
      </c>
      <c r="E118" t="s">
        <v>125</v>
      </c>
      <c r="F118">
        <v>81</v>
      </c>
      <c r="G118" t="s">
        <v>805</v>
      </c>
      <c r="H118" t="str">
        <f>HYPERLINK("http://dx.doi.org/10.1016/j.geoderma.2020.114211","http://dx.doi.org/10.1016/j.geoderma.2020.114211")</f>
        <v>http://dx.doi.org/10.1016/j.geoderma.2020.114211</v>
      </c>
      <c r="I118" t="s">
        <v>804</v>
      </c>
      <c r="J118" t="s">
        <v>802</v>
      </c>
      <c r="K118" t="s">
        <v>803</v>
      </c>
      <c r="L118" t="s">
        <v>17</v>
      </c>
    </row>
    <row r="119" spans="1:12" x14ac:dyDescent="0.25">
      <c r="A119" t="s">
        <v>806</v>
      </c>
      <c r="B119" t="s">
        <v>807</v>
      </c>
      <c r="C119" t="s">
        <v>808</v>
      </c>
      <c r="D119">
        <v>2019</v>
      </c>
      <c r="E119" t="s">
        <v>809</v>
      </c>
      <c r="F119">
        <v>13</v>
      </c>
      <c r="G119" t="s">
        <v>813</v>
      </c>
      <c r="H119" t="str">
        <f>HYPERLINK("http://dx.doi.org/10.1007/s11032-018-0913-z","http://dx.doi.org/10.1007/s11032-018-0913-z")</f>
        <v>http://dx.doi.org/10.1007/s11032-018-0913-z</v>
      </c>
      <c r="I119" t="s">
        <v>812</v>
      </c>
      <c r="J119" t="s">
        <v>810</v>
      </c>
      <c r="K119" t="s">
        <v>811</v>
      </c>
      <c r="L119" t="s">
        <v>17</v>
      </c>
    </row>
    <row r="120" spans="1:12" x14ac:dyDescent="0.25">
      <c r="A120" t="s">
        <v>814</v>
      </c>
      <c r="B120" t="s">
        <v>815</v>
      </c>
      <c r="C120" t="s">
        <v>816</v>
      </c>
      <c r="D120">
        <v>2020</v>
      </c>
      <c r="E120" t="s">
        <v>817</v>
      </c>
      <c r="F120">
        <v>8</v>
      </c>
      <c r="G120" t="s">
        <v>821</v>
      </c>
      <c r="H120" t="str">
        <f>HYPERLINK("http://dx.doi.org/10.1016/j.geomorph.2020.107047","http://dx.doi.org/10.1016/j.geomorph.2020.107047")</f>
        <v>http://dx.doi.org/10.1016/j.geomorph.2020.107047</v>
      </c>
      <c r="I120" t="s">
        <v>820</v>
      </c>
      <c r="J120" t="s">
        <v>818</v>
      </c>
      <c r="K120" t="s">
        <v>819</v>
      </c>
      <c r="L120" t="s">
        <v>17</v>
      </c>
    </row>
    <row r="121" spans="1:12" x14ac:dyDescent="0.25">
      <c r="A121" s="16" t="s">
        <v>822</v>
      </c>
      <c r="B121" s="16" t="s">
        <v>823</v>
      </c>
      <c r="C121" s="16" t="s">
        <v>824</v>
      </c>
      <c r="D121" s="16">
        <v>2016</v>
      </c>
      <c r="E121" s="16" t="s">
        <v>817</v>
      </c>
      <c r="F121" s="16">
        <v>25</v>
      </c>
      <c r="G121" s="16" t="s">
        <v>828</v>
      </c>
      <c r="H121" s="16" t="str">
        <f>HYPERLINK("http://dx.doi.org/10.1016/j.geomorph.2016.06.031","http://dx.doi.org/10.1016/j.geomorph.2016.06.031")</f>
        <v>http://dx.doi.org/10.1016/j.geomorph.2016.06.031</v>
      </c>
      <c r="I121" s="16" t="s">
        <v>827</v>
      </c>
      <c r="J121" s="16" t="s">
        <v>825</v>
      </c>
      <c r="K121" s="16" t="s">
        <v>826</v>
      </c>
      <c r="L121" s="16" t="s">
        <v>17</v>
      </c>
    </row>
    <row r="122" spans="1:12" x14ac:dyDescent="0.25">
      <c r="A122" t="s">
        <v>829</v>
      </c>
      <c r="B122" t="s">
        <v>830</v>
      </c>
      <c r="C122" t="s">
        <v>831</v>
      </c>
      <c r="D122">
        <v>2024</v>
      </c>
      <c r="E122" t="s">
        <v>432</v>
      </c>
      <c r="F122">
        <v>5</v>
      </c>
      <c r="G122" t="s">
        <v>835</v>
      </c>
      <c r="H122" t="str">
        <f>HYPERLINK("http://dx.doi.org/10.1007/s11104-023-06075-7","http://dx.doi.org/10.1007/s11104-023-06075-7")</f>
        <v>http://dx.doi.org/10.1007/s11104-023-06075-7</v>
      </c>
      <c r="I122" t="s">
        <v>834</v>
      </c>
      <c r="J122" t="s">
        <v>832</v>
      </c>
      <c r="K122" t="s">
        <v>833</v>
      </c>
      <c r="L122" t="s">
        <v>17</v>
      </c>
    </row>
    <row r="123" spans="1:12" x14ac:dyDescent="0.25">
      <c r="A123" t="s">
        <v>836</v>
      </c>
      <c r="B123" t="s">
        <v>837</v>
      </c>
      <c r="C123" t="s">
        <v>838</v>
      </c>
      <c r="D123">
        <v>2023</v>
      </c>
      <c r="E123" t="s">
        <v>839</v>
      </c>
      <c r="F123">
        <v>0</v>
      </c>
      <c r="G123" t="s">
        <v>843</v>
      </c>
      <c r="H123" t="str">
        <f>HYPERLINK("http://dx.doi.org/10.1016/j.infrared.2023.104642","http://dx.doi.org/10.1016/j.infrared.2023.104642")</f>
        <v>http://dx.doi.org/10.1016/j.infrared.2023.104642</v>
      </c>
      <c r="I123" t="s">
        <v>842</v>
      </c>
      <c r="J123" t="s">
        <v>840</v>
      </c>
      <c r="K123" t="s">
        <v>841</v>
      </c>
      <c r="L123" t="s">
        <v>17</v>
      </c>
    </row>
    <row r="124" spans="1:12" x14ac:dyDescent="0.25">
      <c r="A124" t="s">
        <v>844</v>
      </c>
      <c r="B124" t="s">
        <v>845</v>
      </c>
      <c r="C124" t="s">
        <v>846</v>
      </c>
      <c r="D124">
        <v>2023</v>
      </c>
      <c r="E124" t="s">
        <v>847</v>
      </c>
      <c r="F124">
        <v>2</v>
      </c>
      <c r="G124" t="s">
        <v>851</v>
      </c>
      <c r="H124" t="str">
        <f>HYPERLINK("http://dx.doi.org/10.1016/j.agwat.2023.108413","http://dx.doi.org/10.1016/j.agwat.2023.108413")</f>
        <v>http://dx.doi.org/10.1016/j.agwat.2023.108413</v>
      </c>
      <c r="I124" t="s">
        <v>850</v>
      </c>
      <c r="J124" t="s">
        <v>848</v>
      </c>
      <c r="K124" t="s">
        <v>849</v>
      </c>
      <c r="L124" t="s">
        <v>17</v>
      </c>
    </row>
    <row r="125" spans="1:12" x14ac:dyDescent="0.25">
      <c r="A125" t="s">
        <v>852</v>
      </c>
      <c r="B125" t="s">
        <v>853</v>
      </c>
      <c r="C125" t="s">
        <v>854</v>
      </c>
      <c r="D125">
        <v>2017</v>
      </c>
      <c r="E125" t="s">
        <v>16</v>
      </c>
      <c r="F125">
        <v>28</v>
      </c>
      <c r="G125" t="s">
        <v>858</v>
      </c>
      <c r="H125" t="str">
        <f>HYPERLINK("http://dx.doi.org/10.1016/j.catena.2017.03.013","http://dx.doi.org/10.1016/j.catena.2017.03.013")</f>
        <v>http://dx.doi.org/10.1016/j.catena.2017.03.013</v>
      </c>
      <c r="I125" t="s">
        <v>857</v>
      </c>
      <c r="J125" t="s">
        <v>855</v>
      </c>
      <c r="K125" t="s">
        <v>856</v>
      </c>
      <c r="L125" t="s">
        <v>17</v>
      </c>
    </row>
    <row r="126" spans="1:12" x14ac:dyDescent="0.25">
      <c r="A126" t="s">
        <v>859</v>
      </c>
      <c r="B126" t="s">
        <v>860</v>
      </c>
      <c r="C126" t="s">
        <v>861</v>
      </c>
      <c r="D126">
        <v>2020</v>
      </c>
      <c r="E126" t="s">
        <v>432</v>
      </c>
      <c r="F126">
        <v>33</v>
      </c>
      <c r="G126" t="s">
        <v>865</v>
      </c>
      <c r="H126" t="str">
        <f>HYPERLINK("http://dx.doi.org/10.1007/s11104-020-04515-2","http://dx.doi.org/10.1007/s11104-020-04515-2")</f>
        <v>http://dx.doi.org/10.1007/s11104-020-04515-2</v>
      </c>
      <c r="I126" t="s">
        <v>864</v>
      </c>
      <c r="J126" t="s">
        <v>862</v>
      </c>
      <c r="K126" t="s">
        <v>863</v>
      </c>
      <c r="L126" t="s">
        <v>17</v>
      </c>
    </row>
    <row r="127" spans="1:12" x14ac:dyDescent="0.25">
      <c r="A127" s="16" t="s">
        <v>866</v>
      </c>
      <c r="B127" s="16" t="s">
        <v>867</v>
      </c>
      <c r="C127" s="16" t="s">
        <v>868</v>
      </c>
      <c r="D127" s="16">
        <v>2019</v>
      </c>
      <c r="E127" s="16" t="s">
        <v>869</v>
      </c>
      <c r="F127" s="16">
        <v>53</v>
      </c>
      <c r="G127" s="16" t="s">
        <v>872</v>
      </c>
      <c r="H127" s="16" t="str">
        <f>HYPERLINK("http://dx.doi.org/10.1126/sciadv.aao0834","http://dx.doi.org/10.1126/sciadv.aao0834")</f>
        <v>http://dx.doi.org/10.1126/sciadv.aao0834</v>
      </c>
      <c r="I127" s="16" t="s">
        <v>871</v>
      </c>
      <c r="J127" s="16" t="s">
        <v>13</v>
      </c>
      <c r="K127" s="16" t="s">
        <v>870</v>
      </c>
      <c r="L127" s="16" t="s">
        <v>17</v>
      </c>
    </row>
    <row r="128" spans="1:12" x14ac:dyDescent="0.25">
      <c r="A128" s="16" t="s">
        <v>873</v>
      </c>
      <c r="B128" s="16" t="s">
        <v>874</v>
      </c>
      <c r="C128" s="16" t="s">
        <v>875</v>
      </c>
      <c r="D128" s="16">
        <v>2023</v>
      </c>
      <c r="E128" s="16" t="s">
        <v>876</v>
      </c>
      <c r="F128" s="16">
        <v>0</v>
      </c>
      <c r="G128" s="16" t="s">
        <v>880</v>
      </c>
      <c r="H128" s="16" t="str">
        <f>HYPERLINK("http://dx.doi.org/10.1007/s11069-023-06138-z","http://dx.doi.org/10.1007/s11069-023-06138-z")</f>
        <v>http://dx.doi.org/10.1007/s11069-023-06138-z</v>
      </c>
      <c r="I128" s="16" t="s">
        <v>879</v>
      </c>
      <c r="J128" s="16" t="s">
        <v>877</v>
      </c>
      <c r="K128" s="16" t="s">
        <v>878</v>
      </c>
      <c r="L128" s="16" t="s">
        <v>17</v>
      </c>
    </row>
    <row r="129" spans="1:12" x14ac:dyDescent="0.25">
      <c r="A129" s="16" t="s">
        <v>881</v>
      </c>
      <c r="B129" s="16" t="s">
        <v>882</v>
      </c>
      <c r="C129" s="16" t="s">
        <v>883</v>
      </c>
      <c r="D129" s="16">
        <v>2011</v>
      </c>
      <c r="E129" s="16" t="s">
        <v>884</v>
      </c>
      <c r="F129" s="16">
        <v>63</v>
      </c>
      <c r="G129" s="16" t="s">
        <v>888</v>
      </c>
      <c r="H129" s="16" t="str">
        <f>HYPERLINK("http://dx.doi.org/10.1007/s00203-011-0695-8","http://dx.doi.org/10.1007/s00203-011-0695-8")</f>
        <v>http://dx.doi.org/10.1007/s00203-011-0695-8</v>
      </c>
      <c r="I129" s="16" t="s">
        <v>887</v>
      </c>
      <c r="J129" s="16" t="s">
        <v>885</v>
      </c>
      <c r="K129" s="16" t="s">
        <v>886</v>
      </c>
      <c r="L129" s="16" t="s">
        <v>17</v>
      </c>
    </row>
    <row r="130" spans="1:12" x14ac:dyDescent="0.25">
      <c r="A130" t="s">
        <v>889</v>
      </c>
      <c r="B130" t="s">
        <v>890</v>
      </c>
      <c r="C130" t="s">
        <v>891</v>
      </c>
      <c r="D130">
        <v>2017</v>
      </c>
      <c r="E130" t="s">
        <v>199</v>
      </c>
      <c r="F130">
        <v>2</v>
      </c>
      <c r="G130" t="s">
        <v>894</v>
      </c>
      <c r="H130" t="str">
        <f>HYPERLINK("http://dx.doi.org/10.2136/vzj2016.12.0122","http://dx.doi.org/10.2136/vzj2016.12.0122")</f>
        <v>http://dx.doi.org/10.2136/vzj2016.12.0122</v>
      </c>
      <c r="I130" t="s">
        <v>893</v>
      </c>
      <c r="J130" t="s">
        <v>13</v>
      </c>
      <c r="K130" t="s">
        <v>892</v>
      </c>
      <c r="L130" t="s">
        <v>17</v>
      </c>
    </row>
    <row r="131" spans="1:12" x14ac:dyDescent="0.25">
      <c r="A131" s="16" t="s">
        <v>895</v>
      </c>
      <c r="B131" s="16" t="s">
        <v>896</v>
      </c>
      <c r="C131" s="16" t="s">
        <v>897</v>
      </c>
      <c r="D131" s="16">
        <v>2013</v>
      </c>
      <c r="E131" s="16" t="s">
        <v>506</v>
      </c>
      <c r="F131" s="16">
        <v>33</v>
      </c>
      <c r="G131" s="16" t="s">
        <v>901</v>
      </c>
      <c r="H131" s="16" t="str">
        <f>HYPERLINK("http://dx.doi.org/10.1002/esp.3343","http://dx.doi.org/10.1002/esp.3343")</f>
        <v>http://dx.doi.org/10.1002/esp.3343</v>
      </c>
      <c r="I131" s="16" t="s">
        <v>900</v>
      </c>
      <c r="J131" s="16" t="s">
        <v>898</v>
      </c>
      <c r="K131" s="16" t="s">
        <v>899</v>
      </c>
      <c r="L131" s="16" t="s">
        <v>17</v>
      </c>
    </row>
    <row r="132" spans="1:12" x14ac:dyDescent="0.25">
      <c r="A132" s="16" t="s">
        <v>902</v>
      </c>
      <c r="B132" s="16" t="s">
        <v>902</v>
      </c>
      <c r="C132" s="16" t="s">
        <v>903</v>
      </c>
      <c r="D132" s="16">
        <v>1999</v>
      </c>
      <c r="E132" s="16" t="s">
        <v>904</v>
      </c>
      <c r="F132" s="16">
        <v>26</v>
      </c>
      <c r="G132" s="16" t="s">
        <v>908</v>
      </c>
      <c r="H132" s="16" t="str">
        <f>HYPERLINK("http://dx.doi.org/10.1016/S0022-1694(99)00038-4","http://dx.doi.org/10.1016/S0022-1694(99)00038-4")</f>
        <v>http://dx.doi.org/10.1016/S0022-1694(99)00038-4</v>
      </c>
      <c r="I132" s="16" t="s">
        <v>907</v>
      </c>
      <c r="J132" s="16" t="s">
        <v>905</v>
      </c>
      <c r="K132" s="16" t="s">
        <v>906</v>
      </c>
      <c r="L132" s="16" t="s">
        <v>17</v>
      </c>
    </row>
    <row r="133" spans="1:12" x14ac:dyDescent="0.25">
      <c r="A133" s="16" t="s">
        <v>909</v>
      </c>
      <c r="B133" s="16" t="s">
        <v>910</v>
      </c>
      <c r="C133" s="16" t="s">
        <v>911</v>
      </c>
      <c r="D133" s="16">
        <v>2020</v>
      </c>
      <c r="E133" s="16" t="s">
        <v>71</v>
      </c>
      <c r="F133" s="16">
        <v>67</v>
      </c>
      <c r="G133" s="16" t="s">
        <v>915</v>
      </c>
      <c r="H133" s="16" t="str">
        <f>HYPERLINK("http://dx.doi.org/10.1111/nph.16043","http://dx.doi.org/10.1111/nph.16043")</f>
        <v>http://dx.doi.org/10.1111/nph.16043</v>
      </c>
      <c r="I133" s="16" t="s">
        <v>914</v>
      </c>
      <c r="J133" s="16" t="s">
        <v>912</v>
      </c>
      <c r="K133" s="16" t="s">
        <v>913</v>
      </c>
      <c r="L133" s="16" t="s">
        <v>17</v>
      </c>
    </row>
    <row r="134" spans="1:12" x14ac:dyDescent="0.25">
      <c r="A134" s="16" t="s">
        <v>555</v>
      </c>
      <c r="B134" s="16" t="s">
        <v>556</v>
      </c>
      <c r="C134" s="16" t="s">
        <v>916</v>
      </c>
      <c r="D134" s="16">
        <v>2010</v>
      </c>
      <c r="E134" s="16" t="s">
        <v>917</v>
      </c>
      <c r="F134" s="16">
        <v>201</v>
      </c>
      <c r="G134" s="16" t="s">
        <v>921</v>
      </c>
      <c r="H134" s="16" t="str">
        <f>HYPERLINK("http://dx.doi.org/10.1002/eco.134","http://dx.doi.org/10.1002/eco.134")</f>
        <v>http://dx.doi.org/10.1002/eco.134</v>
      </c>
      <c r="I134" s="16" t="s">
        <v>920</v>
      </c>
      <c r="J134" s="16" t="s">
        <v>918</v>
      </c>
      <c r="K134" s="16" t="s">
        <v>919</v>
      </c>
      <c r="L134" s="16" t="s">
        <v>126</v>
      </c>
    </row>
    <row r="135" spans="1:12" x14ac:dyDescent="0.25">
      <c r="A135" s="16" t="s">
        <v>922</v>
      </c>
      <c r="B135" s="16" t="s">
        <v>923</v>
      </c>
      <c r="C135" s="16" t="s">
        <v>924</v>
      </c>
      <c r="D135" s="16">
        <v>2021</v>
      </c>
      <c r="E135" s="16" t="s">
        <v>817</v>
      </c>
      <c r="F135" s="16">
        <v>7</v>
      </c>
      <c r="G135" s="16" t="s">
        <v>928</v>
      </c>
      <c r="H135" s="16" t="str">
        <f>HYPERLINK("http://dx.doi.org/10.1016/j.geomorph.2021.107985","http://dx.doi.org/10.1016/j.geomorph.2021.107985")</f>
        <v>http://dx.doi.org/10.1016/j.geomorph.2021.107985</v>
      </c>
      <c r="I135" s="16" t="s">
        <v>927</v>
      </c>
      <c r="J135" s="16" t="s">
        <v>925</v>
      </c>
      <c r="K135" s="16" t="s">
        <v>926</v>
      </c>
      <c r="L135" s="16" t="s">
        <v>17</v>
      </c>
    </row>
    <row r="136" spans="1:12" x14ac:dyDescent="0.25">
      <c r="A136" s="16" t="s">
        <v>929</v>
      </c>
      <c r="B136" s="16" t="s">
        <v>930</v>
      </c>
      <c r="C136" s="16" t="s">
        <v>931</v>
      </c>
      <c r="D136" s="16">
        <v>2023</v>
      </c>
      <c r="E136" s="16" t="s">
        <v>111</v>
      </c>
      <c r="F136" s="16">
        <v>0</v>
      </c>
      <c r="G136" s="16" t="s">
        <v>935</v>
      </c>
      <c r="H136" s="16" t="str">
        <f>HYPERLINK("http://dx.doi.org/10.1016/j.scitotenv.2023.166002","http://dx.doi.org/10.1016/j.scitotenv.2023.166002")</f>
        <v>http://dx.doi.org/10.1016/j.scitotenv.2023.166002</v>
      </c>
      <c r="I136" s="16" t="s">
        <v>934</v>
      </c>
      <c r="J136" s="16" t="s">
        <v>932</v>
      </c>
      <c r="K136" s="16" t="s">
        <v>933</v>
      </c>
      <c r="L136" s="16" t="s">
        <v>17</v>
      </c>
    </row>
    <row r="137" spans="1:12" x14ac:dyDescent="0.25">
      <c r="A137" t="s">
        <v>936</v>
      </c>
      <c r="B137" t="s">
        <v>937</v>
      </c>
      <c r="C137" t="s">
        <v>938</v>
      </c>
      <c r="D137">
        <v>2011</v>
      </c>
      <c r="E137" t="s">
        <v>939</v>
      </c>
      <c r="F137">
        <v>88</v>
      </c>
      <c r="G137" t="s">
        <v>943</v>
      </c>
      <c r="H137" t="str">
        <f>HYPERLINK("http://dx.doi.org/10.1016/j.agee.2011.06.025","http://dx.doi.org/10.1016/j.agee.2011.06.025")</f>
        <v>http://dx.doi.org/10.1016/j.agee.2011.06.025</v>
      </c>
      <c r="I137" t="s">
        <v>942</v>
      </c>
      <c r="J137" t="s">
        <v>940</v>
      </c>
      <c r="K137" t="s">
        <v>941</v>
      </c>
      <c r="L137" t="s">
        <v>17</v>
      </c>
    </row>
    <row r="138" spans="1:12" x14ac:dyDescent="0.25">
      <c r="A138" s="16" t="s">
        <v>944</v>
      </c>
      <c r="B138" s="16" t="s">
        <v>945</v>
      </c>
      <c r="C138" s="16" t="s">
        <v>946</v>
      </c>
      <c r="D138" s="16">
        <v>2023</v>
      </c>
      <c r="E138" s="16" t="s">
        <v>375</v>
      </c>
      <c r="F138" s="16">
        <v>2</v>
      </c>
      <c r="G138" s="16" t="s">
        <v>950</v>
      </c>
      <c r="H138" s="16" t="str">
        <f>HYPERLINK("http://dx.doi.org/10.1007/s11629-022-7694-x","http://dx.doi.org/10.1007/s11629-022-7694-x")</f>
        <v>http://dx.doi.org/10.1007/s11629-022-7694-x</v>
      </c>
      <c r="I138" s="16" t="s">
        <v>949</v>
      </c>
      <c r="J138" s="16" t="s">
        <v>947</v>
      </c>
      <c r="K138" s="16" t="s">
        <v>948</v>
      </c>
      <c r="L138" s="16" t="s">
        <v>17</v>
      </c>
    </row>
    <row r="139" spans="1:12" x14ac:dyDescent="0.25">
      <c r="A139" s="16" t="s">
        <v>951</v>
      </c>
      <c r="B139" s="16" t="s">
        <v>952</v>
      </c>
      <c r="C139" s="16" t="s">
        <v>953</v>
      </c>
      <c r="D139" s="16">
        <v>2019</v>
      </c>
      <c r="E139" s="16" t="s">
        <v>16</v>
      </c>
      <c r="F139" s="16">
        <v>18</v>
      </c>
      <c r="G139" s="16" t="s">
        <v>957</v>
      </c>
      <c r="H139" s="16" t="str">
        <f>HYPERLINK("http://dx.doi.org/10.1016/j.catena.2018.10.018","http://dx.doi.org/10.1016/j.catena.2018.10.018")</f>
        <v>http://dx.doi.org/10.1016/j.catena.2018.10.018</v>
      </c>
      <c r="I139" s="16" t="s">
        <v>956</v>
      </c>
      <c r="J139" s="16" t="s">
        <v>954</v>
      </c>
      <c r="K139" s="16" t="s">
        <v>955</v>
      </c>
      <c r="L139" s="16" t="s">
        <v>17</v>
      </c>
    </row>
    <row r="140" spans="1:12" x14ac:dyDescent="0.25">
      <c r="A140" s="16" t="s">
        <v>958</v>
      </c>
      <c r="B140" s="16" t="s">
        <v>959</v>
      </c>
      <c r="C140" s="16" t="s">
        <v>960</v>
      </c>
      <c r="D140" s="16">
        <v>2019</v>
      </c>
      <c r="E140" s="16" t="s">
        <v>961</v>
      </c>
      <c r="F140" s="16">
        <v>13</v>
      </c>
      <c r="G140" s="16" t="s">
        <v>965</v>
      </c>
      <c r="H140" s="16" t="str">
        <f>HYPERLINK("http://dx.doi.org/10.1177/0309133319851027","http://dx.doi.org/10.1177/0309133319851027")</f>
        <v>http://dx.doi.org/10.1177/0309133319851027</v>
      </c>
      <c r="I140" s="16" t="s">
        <v>964</v>
      </c>
      <c r="J140" s="16" t="s">
        <v>962</v>
      </c>
      <c r="K140" s="16" t="s">
        <v>963</v>
      </c>
      <c r="L140" s="16" t="s">
        <v>17</v>
      </c>
    </row>
    <row r="141" spans="1:12" x14ac:dyDescent="0.25">
      <c r="A141" s="16" t="s">
        <v>966</v>
      </c>
      <c r="B141" s="16" t="s">
        <v>967</v>
      </c>
      <c r="C141" s="16" t="s">
        <v>968</v>
      </c>
      <c r="D141" s="16">
        <v>2016</v>
      </c>
      <c r="E141" s="16" t="s">
        <v>751</v>
      </c>
      <c r="F141" s="16">
        <v>111</v>
      </c>
      <c r="G141" s="16" t="s">
        <v>972</v>
      </c>
      <c r="H141" s="16" t="str">
        <f>HYPERLINK("http://dx.doi.org/10.1016/j.earscirev.2016.06.002","http://dx.doi.org/10.1016/j.earscirev.2016.06.002")</f>
        <v>http://dx.doi.org/10.1016/j.earscirev.2016.06.002</v>
      </c>
      <c r="I141" s="16" t="s">
        <v>971</v>
      </c>
      <c r="J141" s="16" t="s">
        <v>969</v>
      </c>
      <c r="K141" s="16" t="s">
        <v>970</v>
      </c>
      <c r="L141" s="16" t="s">
        <v>152</v>
      </c>
    </row>
    <row r="142" spans="1:12" x14ac:dyDescent="0.25">
      <c r="A142" t="s">
        <v>973</v>
      </c>
      <c r="B142" t="s">
        <v>974</v>
      </c>
      <c r="C142" t="s">
        <v>975</v>
      </c>
      <c r="D142">
        <v>2010</v>
      </c>
      <c r="E142" t="s">
        <v>976</v>
      </c>
      <c r="F142">
        <v>123</v>
      </c>
      <c r="G142" t="s">
        <v>979</v>
      </c>
      <c r="H142" t="str">
        <f>HYPERLINK("http://dx.doi.org/10.1029/2009JF001526","http://dx.doi.org/10.1029/2009JF001526")</f>
        <v>http://dx.doi.org/10.1029/2009JF001526</v>
      </c>
      <c r="I142" t="s">
        <v>978</v>
      </c>
      <c r="J142" t="s">
        <v>13</v>
      </c>
      <c r="K142" t="s">
        <v>977</v>
      </c>
      <c r="L142" t="s">
        <v>17</v>
      </c>
    </row>
    <row r="143" spans="1:12" x14ac:dyDescent="0.25">
      <c r="A143" t="s">
        <v>980</v>
      </c>
      <c r="B143" t="s">
        <v>981</v>
      </c>
      <c r="C143" t="s">
        <v>982</v>
      </c>
      <c r="D143">
        <v>2019</v>
      </c>
      <c r="E143" t="s">
        <v>983</v>
      </c>
      <c r="F143">
        <v>16</v>
      </c>
      <c r="G143" t="s">
        <v>987</v>
      </c>
      <c r="H143" t="str">
        <f>HYPERLINK("http://dx.doi.org/10.1002/ajb2.1344","http://dx.doi.org/10.1002/ajb2.1344")</f>
        <v>http://dx.doi.org/10.1002/ajb2.1344</v>
      </c>
      <c r="I143" t="s">
        <v>986</v>
      </c>
      <c r="J143" t="s">
        <v>984</v>
      </c>
      <c r="K143" t="s">
        <v>985</v>
      </c>
      <c r="L143" t="s">
        <v>17</v>
      </c>
    </row>
    <row r="144" spans="1:12" x14ac:dyDescent="0.25">
      <c r="A144" t="s">
        <v>988</v>
      </c>
      <c r="B144" t="s">
        <v>989</v>
      </c>
      <c r="C144" t="s">
        <v>990</v>
      </c>
      <c r="D144">
        <v>2016</v>
      </c>
      <c r="E144" t="s">
        <v>991</v>
      </c>
      <c r="F144">
        <v>19</v>
      </c>
      <c r="G144" t="s">
        <v>995</v>
      </c>
      <c r="H144" t="str">
        <f>HYPERLINK("http://dx.doi.org/10.1127/zfg_suppl/2016/00245","http://dx.doi.org/10.1127/zfg_suppl/2016/00245")</f>
        <v>http://dx.doi.org/10.1127/zfg_suppl/2016/00245</v>
      </c>
      <c r="I144" t="s">
        <v>994</v>
      </c>
      <c r="J144" t="s">
        <v>992</v>
      </c>
      <c r="K144" t="s">
        <v>993</v>
      </c>
      <c r="L144" t="s">
        <v>17</v>
      </c>
    </row>
    <row r="145" spans="1:12" x14ac:dyDescent="0.25">
      <c r="A145" t="s">
        <v>996</v>
      </c>
      <c r="B145" t="s">
        <v>997</v>
      </c>
      <c r="C145" t="s">
        <v>998</v>
      </c>
      <c r="D145">
        <v>2006</v>
      </c>
      <c r="E145" t="s">
        <v>817</v>
      </c>
      <c r="F145">
        <v>32</v>
      </c>
      <c r="G145" t="s">
        <v>1002</v>
      </c>
      <c r="H145" t="str">
        <f>HYPERLINK("http://dx.doi.org/10.1016/j.geomorph.2006.05.005","http://dx.doi.org/10.1016/j.geomorph.2006.05.005")</f>
        <v>http://dx.doi.org/10.1016/j.geomorph.2006.05.005</v>
      </c>
      <c r="I145" t="s">
        <v>1001</v>
      </c>
      <c r="J145" t="s">
        <v>999</v>
      </c>
      <c r="K145" t="s">
        <v>1000</v>
      </c>
      <c r="L145" t="s">
        <v>17</v>
      </c>
    </row>
    <row r="146" spans="1:12" x14ac:dyDescent="0.25">
      <c r="A146" s="16" t="s">
        <v>1003</v>
      </c>
      <c r="B146" s="16" t="s">
        <v>1004</v>
      </c>
      <c r="C146" s="16" t="s">
        <v>1005</v>
      </c>
      <c r="D146" s="16">
        <v>2024</v>
      </c>
      <c r="E146" s="16" t="s">
        <v>558</v>
      </c>
      <c r="F146" s="16">
        <v>0</v>
      </c>
      <c r="G146" s="16" t="s">
        <v>1010</v>
      </c>
      <c r="H146" s="16" t="str">
        <f>HYPERLINK("http://dx.doi.org/10.1007/s00442-024-05558-3","http://dx.doi.org/10.1007/s00442-024-05558-3")</f>
        <v>http://dx.doi.org/10.1007/s00442-024-05558-3</v>
      </c>
      <c r="I146" s="16" t="s">
        <v>1009</v>
      </c>
      <c r="J146" s="16" t="s">
        <v>1007</v>
      </c>
      <c r="K146" s="16" t="s">
        <v>1008</v>
      </c>
      <c r="L146" s="16" t="s">
        <v>1006</v>
      </c>
    </row>
    <row r="147" spans="1:12" x14ac:dyDescent="0.25">
      <c r="A147" s="16" t="s">
        <v>1011</v>
      </c>
      <c r="B147" s="16" t="s">
        <v>1012</v>
      </c>
      <c r="C147" s="16" t="s">
        <v>1013</v>
      </c>
      <c r="D147" s="16">
        <v>2021</v>
      </c>
      <c r="E147" s="16" t="s">
        <v>432</v>
      </c>
      <c r="F147" s="16">
        <v>14</v>
      </c>
      <c r="G147" s="16" t="s">
        <v>1017</v>
      </c>
      <c r="H147" s="16" t="str">
        <f>HYPERLINK("http://dx.doi.org/10.1007/s11104-021-05111-8","http://dx.doi.org/10.1007/s11104-021-05111-8")</f>
        <v>http://dx.doi.org/10.1007/s11104-021-05111-8</v>
      </c>
      <c r="I147" s="16" t="s">
        <v>1016</v>
      </c>
      <c r="J147" s="16" t="s">
        <v>1014</v>
      </c>
      <c r="K147" s="16" t="s">
        <v>1015</v>
      </c>
      <c r="L147" s="16" t="s">
        <v>17</v>
      </c>
    </row>
    <row r="148" spans="1:12" x14ac:dyDescent="0.25">
      <c r="A148" s="16" t="s">
        <v>1018</v>
      </c>
      <c r="B148" s="16" t="s">
        <v>1019</v>
      </c>
      <c r="C148" s="16" t="s">
        <v>1020</v>
      </c>
      <c r="D148" s="16">
        <v>2020</v>
      </c>
      <c r="E148" s="16" t="s">
        <v>506</v>
      </c>
      <c r="F148" s="16">
        <v>13</v>
      </c>
      <c r="G148" s="16" t="s">
        <v>1024</v>
      </c>
      <c r="H148" s="16" t="str">
        <f>HYPERLINK("http://dx.doi.org/10.1002/esp.4853","http://dx.doi.org/10.1002/esp.4853")</f>
        <v>http://dx.doi.org/10.1002/esp.4853</v>
      </c>
      <c r="I148" s="16" t="s">
        <v>1023</v>
      </c>
      <c r="J148" s="16" t="s">
        <v>1021</v>
      </c>
      <c r="K148" s="16" t="s">
        <v>1022</v>
      </c>
      <c r="L148" s="16" t="s">
        <v>17</v>
      </c>
    </row>
    <row r="149" spans="1:12" x14ac:dyDescent="0.25">
      <c r="A149" t="s">
        <v>1025</v>
      </c>
      <c r="B149" t="s">
        <v>1026</v>
      </c>
      <c r="C149" t="s">
        <v>1027</v>
      </c>
      <c r="D149">
        <v>2018</v>
      </c>
      <c r="E149" t="s">
        <v>1028</v>
      </c>
      <c r="F149">
        <v>21</v>
      </c>
      <c r="G149" t="s">
        <v>1032</v>
      </c>
      <c r="H149" t="str">
        <f>HYPERLINK("http://dx.doi.org/10.1016/j.gca.2018.02.046","http://dx.doi.org/10.1016/j.gca.2018.02.046")</f>
        <v>http://dx.doi.org/10.1016/j.gca.2018.02.046</v>
      </c>
      <c r="I149" t="s">
        <v>1031</v>
      </c>
      <c r="J149" t="s">
        <v>1029</v>
      </c>
      <c r="K149" t="s">
        <v>1030</v>
      </c>
      <c r="L149" t="s">
        <v>17</v>
      </c>
    </row>
    <row r="150" spans="1:12" x14ac:dyDescent="0.25">
      <c r="A150" t="s">
        <v>1033</v>
      </c>
      <c r="B150" t="s">
        <v>1034</v>
      </c>
      <c r="C150" t="s">
        <v>1035</v>
      </c>
      <c r="D150">
        <v>2022</v>
      </c>
      <c r="E150" t="s">
        <v>1036</v>
      </c>
      <c r="F150">
        <v>6</v>
      </c>
      <c r="G150" t="s">
        <v>1040</v>
      </c>
      <c r="H150" t="str">
        <f>HYPERLINK("http://dx.doi.org/10.1007/s13146-022-00813-1","http://dx.doi.org/10.1007/s13146-022-00813-1")</f>
        <v>http://dx.doi.org/10.1007/s13146-022-00813-1</v>
      </c>
      <c r="I150" t="s">
        <v>1039</v>
      </c>
      <c r="J150" t="s">
        <v>1037</v>
      </c>
      <c r="K150" t="s">
        <v>1038</v>
      </c>
      <c r="L150" t="s">
        <v>17</v>
      </c>
    </row>
    <row r="151" spans="1:12" x14ac:dyDescent="0.25">
      <c r="A151" t="s">
        <v>1041</v>
      </c>
      <c r="B151" t="s">
        <v>1042</v>
      </c>
      <c r="C151" t="s">
        <v>1043</v>
      </c>
      <c r="D151">
        <v>2022</v>
      </c>
      <c r="E151" t="s">
        <v>1044</v>
      </c>
      <c r="F151">
        <v>19</v>
      </c>
      <c r="G151" t="s">
        <v>1048</v>
      </c>
      <c r="H151" t="str">
        <f>HYPERLINK("http://dx.doi.org/10.1029/2021WR031781","http://dx.doi.org/10.1029/2021WR031781")</f>
        <v>http://dx.doi.org/10.1029/2021WR031781</v>
      </c>
      <c r="I151" t="s">
        <v>1047</v>
      </c>
      <c r="J151" t="s">
        <v>1045</v>
      </c>
      <c r="K151" t="s">
        <v>1046</v>
      </c>
      <c r="L151" t="s">
        <v>17</v>
      </c>
    </row>
    <row r="152" spans="1:12" x14ac:dyDescent="0.25">
      <c r="A152" s="16" t="s">
        <v>1049</v>
      </c>
      <c r="B152" s="16" t="s">
        <v>1050</v>
      </c>
      <c r="C152" s="16" t="s">
        <v>1051</v>
      </c>
      <c r="D152" s="16">
        <v>2015</v>
      </c>
      <c r="E152" s="16" t="s">
        <v>71</v>
      </c>
      <c r="F152" s="16">
        <v>18</v>
      </c>
      <c r="G152" s="16" t="s">
        <v>1055</v>
      </c>
      <c r="H152" s="16" t="str">
        <f>HYPERLINK("http://dx.doi.org/10.1111/nph.13344","http://dx.doi.org/10.1111/nph.13344")</f>
        <v>http://dx.doi.org/10.1111/nph.13344</v>
      </c>
      <c r="I152" s="16" t="s">
        <v>1054</v>
      </c>
      <c r="J152" s="16" t="s">
        <v>1052</v>
      </c>
      <c r="K152" s="16" t="s">
        <v>1053</v>
      </c>
      <c r="L152" s="16" t="s">
        <v>17</v>
      </c>
    </row>
    <row r="153" spans="1:12" x14ac:dyDescent="0.25">
      <c r="A153" s="16" t="s">
        <v>1056</v>
      </c>
      <c r="B153" s="16" t="s">
        <v>1057</v>
      </c>
      <c r="C153" s="16" t="s">
        <v>1058</v>
      </c>
      <c r="D153" s="16">
        <v>2010</v>
      </c>
      <c r="E153" s="16" t="s">
        <v>16</v>
      </c>
      <c r="F153" s="16">
        <v>89</v>
      </c>
      <c r="G153" s="16" t="s">
        <v>1062</v>
      </c>
      <c r="H153" s="16" t="str">
        <f>HYPERLINK("http://dx.doi.org/10.1016/j.catena.2010.03.005","http://dx.doi.org/10.1016/j.catena.2010.03.005")</f>
        <v>http://dx.doi.org/10.1016/j.catena.2010.03.005</v>
      </c>
      <c r="I153" s="16" t="s">
        <v>1061</v>
      </c>
      <c r="J153" s="16" t="s">
        <v>1059</v>
      </c>
      <c r="K153" s="16" t="s">
        <v>1060</v>
      </c>
      <c r="L153" s="16" t="s">
        <v>17</v>
      </c>
    </row>
    <row r="154" spans="1:12" x14ac:dyDescent="0.25">
      <c r="A154" s="16" t="s">
        <v>1063</v>
      </c>
      <c r="B154" s="16" t="s">
        <v>1064</v>
      </c>
      <c r="C154" s="16" t="s">
        <v>1065</v>
      </c>
      <c r="D154" s="16">
        <v>2010</v>
      </c>
      <c r="E154" s="16" t="s">
        <v>904</v>
      </c>
      <c r="F154" s="16">
        <v>60</v>
      </c>
      <c r="G154" s="16" t="s">
        <v>1069</v>
      </c>
      <c r="H154" s="16" t="str">
        <f>HYPERLINK("http://dx.doi.org/10.1016/j.jhydrol.2009.11.020","http://dx.doi.org/10.1016/j.jhydrol.2009.11.020")</f>
        <v>http://dx.doi.org/10.1016/j.jhydrol.2009.11.020</v>
      </c>
      <c r="I154" s="16" t="s">
        <v>1068</v>
      </c>
      <c r="J154" s="16" t="s">
        <v>1066</v>
      </c>
      <c r="K154" s="16" t="s">
        <v>1067</v>
      </c>
      <c r="L154" s="16" t="s">
        <v>17</v>
      </c>
    </row>
    <row r="155" spans="1:12" x14ac:dyDescent="0.25">
      <c r="A155" t="s">
        <v>1070</v>
      </c>
      <c r="B155" t="s">
        <v>1071</v>
      </c>
      <c r="C155" t="s">
        <v>1072</v>
      </c>
      <c r="D155">
        <v>2021</v>
      </c>
      <c r="E155" t="s">
        <v>63</v>
      </c>
      <c r="F155">
        <v>0</v>
      </c>
      <c r="G155" t="s">
        <v>1076</v>
      </c>
      <c r="H155" t="str">
        <f>HYPERLINK("http://dx.doi.org/10.1002/hyp.14354","http://dx.doi.org/10.1002/hyp.14354")</f>
        <v>http://dx.doi.org/10.1002/hyp.14354</v>
      </c>
      <c r="I155" t="s">
        <v>1075</v>
      </c>
      <c r="J155" t="s">
        <v>1073</v>
      </c>
      <c r="K155" t="s">
        <v>1074</v>
      </c>
      <c r="L155" t="s">
        <v>17</v>
      </c>
    </row>
    <row r="156" spans="1:12" x14ac:dyDescent="0.25">
      <c r="A156" t="s">
        <v>1077</v>
      </c>
      <c r="B156" t="s">
        <v>1077</v>
      </c>
      <c r="C156" t="s">
        <v>1078</v>
      </c>
      <c r="D156">
        <v>2000</v>
      </c>
      <c r="E156" t="s">
        <v>119</v>
      </c>
      <c r="F156">
        <v>59</v>
      </c>
      <c r="G156" t="s">
        <v>1081</v>
      </c>
      <c r="H156" t="str">
        <f>HYPERLINK("http://dx.doi.org/10.2136/sssaj2000.6462057x","http://dx.doi.org/10.2136/sssaj2000.6462057x")</f>
        <v>http://dx.doi.org/10.2136/sssaj2000.6462057x</v>
      </c>
      <c r="I156" t="s">
        <v>1080</v>
      </c>
      <c r="J156" t="s">
        <v>13</v>
      </c>
      <c r="K156" t="s">
        <v>1079</v>
      </c>
      <c r="L156" t="s">
        <v>17</v>
      </c>
    </row>
    <row r="157" spans="1:12" x14ac:dyDescent="0.25">
      <c r="A157" t="s">
        <v>1082</v>
      </c>
      <c r="B157" t="s">
        <v>1083</v>
      </c>
      <c r="C157" t="s">
        <v>1084</v>
      </c>
      <c r="D157">
        <v>2022</v>
      </c>
      <c r="E157" t="s">
        <v>432</v>
      </c>
      <c r="F157">
        <v>7</v>
      </c>
      <c r="G157" t="s">
        <v>1088</v>
      </c>
      <c r="H157" t="str">
        <f>HYPERLINK("http://dx.doi.org/10.1007/s11104-022-05455-9","http://dx.doi.org/10.1007/s11104-022-05455-9")</f>
        <v>http://dx.doi.org/10.1007/s11104-022-05455-9</v>
      </c>
      <c r="I157" t="s">
        <v>1087</v>
      </c>
      <c r="J157" t="s">
        <v>1085</v>
      </c>
      <c r="K157" t="s">
        <v>1086</v>
      </c>
      <c r="L157" t="s">
        <v>17</v>
      </c>
    </row>
    <row r="158" spans="1:12" x14ac:dyDescent="0.25">
      <c r="A158" t="s">
        <v>1089</v>
      </c>
      <c r="B158" t="s">
        <v>1090</v>
      </c>
      <c r="C158" t="s">
        <v>1091</v>
      </c>
      <c r="D158">
        <v>2016</v>
      </c>
      <c r="E158" t="s">
        <v>375</v>
      </c>
      <c r="F158">
        <v>22</v>
      </c>
      <c r="G158" t="s">
        <v>1095</v>
      </c>
      <c r="H158" t="str">
        <f>HYPERLINK("http://dx.doi.org/10.1007/s11629-014-3279-7","http://dx.doi.org/10.1007/s11629-014-3279-7")</f>
        <v>http://dx.doi.org/10.1007/s11629-014-3279-7</v>
      </c>
      <c r="I158" t="s">
        <v>1094</v>
      </c>
      <c r="J158" t="s">
        <v>1092</v>
      </c>
      <c r="K158" t="s">
        <v>1093</v>
      </c>
      <c r="L158" t="s">
        <v>17</v>
      </c>
    </row>
    <row r="159" spans="1:12" x14ac:dyDescent="0.25">
      <c r="A159" t="s">
        <v>1096</v>
      </c>
      <c r="B159" t="s">
        <v>1097</v>
      </c>
      <c r="C159" t="s">
        <v>1098</v>
      </c>
      <c r="D159">
        <v>2007</v>
      </c>
      <c r="E159" t="s">
        <v>1099</v>
      </c>
      <c r="F159">
        <v>19</v>
      </c>
      <c r="G159" t="s">
        <v>1103</v>
      </c>
      <c r="H159" t="str">
        <f>HYPERLINK("http://dx.doi.org/10.1016/j.geoforum.2006.11.009","http://dx.doi.org/10.1016/j.geoforum.2006.11.009")</f>
        <v>http://dx.doi.org/10.1016/j.geoforum.2006.11.009</v>
      </c>
      <c r="I159" t="s">
        <v>1102</v>
      </c>
      <c r="J159" t="s">
        <v>1100</v>
      </c>
      <c r="K159" t="s">
        <v>1101</v>
      </c>
      <c r="L159" t="s">
        <v>17</v>
      </c>
    </row>
    <row r="160" spans="1:12" x14ac:dyDescent="0.25">
      <c r="A160" t="s">
        <v>1104</v>
      </c>
      <c r="B160" t="s">
        <v>1105</v>
      </c>
      <c r="C160" t="s">
        <v>1106</v>
      </c>
      <c r="D160">
        <v>2022</v>
      </c>
      <c r="E160" t="s">
        <v>1107</v>
      </c>
      <c r="F160">
        <v>4</v>
      </c>
      <c r="G160" t="s">
        <v>1110</v>
      </c>
      <c r="H160" t="str">
        <f>HYPERLINK("http://dx.doi.org/10.32389/JEEG22-001","http://dx.doi.org/10.32389/JEEG22-001")</f>
        <v>http://dx.doi.org/10.32389/JEEG22-001</v>
      </c>
      <c r="I160" t="s">
        <v>1109</v>
      </c>
      <c r="J160" t="s">
        <v>13</v>
      </c>
      <c r="K160" t="s">
        <v>1108</v>
      </c>
      <c r="L160" t="s">
        <v>17</v>
      </c>
    </row>
    <row r="161" spans="1:12" x14ac:dyDescent="0.25">
      <c r="A161" t="s">
        <v>1111</v>
      </c>
      <c r="B161" t="s">
        <v>1112</v>
      </c>
      <c r="C161" t="s">
        <v>1113</v>
      </c>
      <c r="D161">
        <v>2016</v>
      </c>
      <c r="E161" t="s">
        <v>1114</v>
      </c>
      <c r="F161">
        <v>4</v>
      </c>
      <c r="G161" t="s">
        <v>1117</v>
      </c>
      <c r="H161" t="str">
        <f>HYPERLINK("http://dx.doi.org/10.1017/S0032247415000844","http://dx.doi.org/10.1017/S0032247415000844")</f>
        <v>http://dx.doi.org/10.1017/S0032247415000844</v>
      </c>
      <c r="I161" t="s">
        <v>1116</v>
      </c>
      <c r="J161" t="s">
        <v>13</v>
      </c>
      <c r="K161" t="s">
        <v>1115</v>
      </c>
      <c r="L161" t="s">
        <v>17</v>
      </c>
    </row>
    <row r="162" spans="1:12" x14ac:dyDescent="0.25">
      <c r="A162" t="s">
        <v>1118</v>
      </c>
      <c r="B162" t="s">
        <v>1119</v>
      </c>
      <c r="C162" t="s">
        <v>1120</v>
      </c>
      <c r="D162">
        <v>2014</v>
      </c>
      <c r="E162" t="s">
        <v>1121</v>
      </c>
      <c r="F162">
        <v>8</v>
      </c>
      <c r="G162" t="s">
        <v>1125</v>
      </c>
      <c r="H162" t="str">
        <f>HYPERLINK("http://dx.doi.org/10.1007/s10230-013-0246-4","http://dx.doi.org/10.1007/s10230-013-0246-4")</f>
        <v>http://dx.doi.org/10.1007/s10230-013-0246-4</v>
      </c>
      <c r="I162" t="s">
        <v>1124</v>
      </c>
      <c r="J162" t="s">
        <v>1122</v>
      </c>
      <c r="K162" t="s">
        <v>1123</v>
      </c>
      <c r="L162" t="s">
        <v>17</v>
      </c>
    </row>
    <row r="163" spans="1:12" x14ac:dyDescent="0.25">
      <c r="A163" t="s">
        <v>1126</v>
      </c>
      <c r="B163" t="s">
        <v>1126</v>
      </c>
      <c r="C163" t="s">
        <v>1127</v>
      </c>
      <c r="D163">
        <v>2006</v>
      </c>
      <c r="E163" t="s">
        <v>199</v>
      </c>
      <c r="F163">
        <v>20</v>
      </c>
      <c r="G163" t="s">
        <v>1130</v>
      </c>
      <c r="H163" t="str">
        <f>HYPERLINK("http://dx.doi.org/10.2136/vzj2005.0002","http://dx.doi.org/10.2136/vzj2005.0002")</f>
        <v>http://dx.doi.org/10.2136/vzj2005.0002</v>
      </c>
      <c r="I163" t="s">
        <v>1129</v>
      </c>
      <c r="J163" t="s">
        <v>13</v>
      </c>
      <c r="K163" t="s">
        <v>1128</v>
      </c>
      <c r="L163" t="s">
        <v>17</v>
      </c>
    </row>
    <row r="164" spans="1:12" x14ac:dyDescent="0.25">
      <c r="A164" s="16" t="s">
        <v>1131</v>
      </c>
      <c r="B164" s="16" t="s">
        <v>1132</v>
      </c>
      <c r="C164" s="16" t="s">
        <v>1133</v>
      </c>
      <c r="D164" s="16">
        <v>2020</v>
      </c>
      <c r="E164" s="16" t="s">
        <v>1134</v>
      </c>
      <c r="F164" s="16">
        <v>7</v>
      </c>
      <c r="G164" s="16" t="s">
        <v>1138</v>
      </c>
      <c r="H164" s="16" t="str">
        <f>HYPERLINK("http://dx.doi.org/10.3390/ijerph17020434","http://dx.doi.org/10.3390/ijerph17020434")</f>
        <v>http://dx.doi.org/10.3390/ijerph17020434</v>
      </c>
      <c r="I164" s="16" t="s">
        <v>1137</v>
      </c>
      <c r="J164" s="16" t="s">
        <v>1135</v>
      </c>
      <c r="K164" s="16" t="s">
        <v>1136</v>
      </c>
      <c r="L164" s="16" t="s">
        <v>17</v>
      </c>
    </row>
    <row r="165" spans="1:12" x14ac:dyDescent="0.25">
      <c r="A165" s="16" t="s">
        <v>1139</v>
      </c>
      <c r="B165" s="16" t="s">
        <v>1140</v>
      </c>
      <c r="C165" s="16" t="s">
        <v>1141</v>
      </c>
      <c r="D165" s="16">
        <v>2012</v>
      </c>
      <c r="E165" s="16" t="s">
        <v>1142</v>
      </c>
      <c r="F165" s="16">
        <v>51</v>
      </c>
      <c r="G165" s="16" t="s">
        <v>1146</v>
      </c>
      <c r="H165" s="16" t="str">
        <f>HYPERLINK("http://dx.doi.org/10.1093/aob/mcr322","http://dx.doi.org/10.1093/aob/mcr322")</f>
        <v>http://dx.doi.org/10.1093/aob/mcr322</v>
      </c>
      <c r="I165" s="16" t="s">
        <v>1145</v>
      </c>
      <c r="J165" s="16" t="s">
        <v>1143</v>
      </c>
      <c r="K165" s="16" t="s">
        <v>1144</v>
      </c>
      <c r="L165" s="16" t="s">
        <v>17</v>
      </c>
    </row>
    <row r="166" spans="1:12" x14ac:dyDescent="0.25">
      <c r="A166" s="16" t="s">
        <v>1147</v>
      </c>
      <c r="B166" s="16" t="s">
        <v>1148</v>
      </c>
      <c r="C166" s="16" t="s">
        <v>1149</v>
      </c>
      <c r="D166" s="16">
        <v>2024</v>
      </c>
      <c r="E166" s="16" t="s">
        <v>432</v>
      </c>
      <c r="F166" s="16">
        <v>0</v>
      </c>
      <c r="G166" s="16" t="s">
        <v>1153</v>
      </c>
      <c r="H166" s="16" t="str">
        <f>HYPERLINK("http://dx.doi.org/10.1007/s11104-023-06350-7","http://dx.doi.org/10.1007/s11104-023-06350-7")</f>
        <v>http://dx.doi.org/10.1007/s11104-023-06350-7</v>
      </c>
      <c r="I166" s="16" t="s">
        <v>1152</v>
      </c>
      <c r="J166" s="16" t="s">
        <v>1150</v>
      </c>
      <c r="K166" s="16" t="s">
        <v>1151</v>
      </c>
      <c r="L166" s="16" t="s">
        <v>17</v>
      </c>
    </row>
    <row r="167" spans="1:12" x14ac:dyDescent="0.25">
      <c r="A167" t="s">
        <v>1154</v>
      </c>
      <c r="B167" t="s">
        <v>1155</v>
      </c>
      <c r="C167" t="s">
        <v>1156</v>
      </c>
      <c r="D167">
        <v>2021</v>
      </c>
      <c r="E167" t="s">
        <v>976</v>
      </c>
      <c r="F167">
        <v>10</v>
      </c>
      <c r="G167" t="s">
        <v>1160</v>
      </c>
      <c r="H167" t="str">
        <f>HYPERLINK("http://dx.doi.org/10.1029/2020JF005858","http://dx.doi.org/10.1029/2020JF005858")</f>
        <v>http://dx.doi.org/10.1029/2020JF005858</v>
      </c>
      <c r="I167" t="s">
        <v>1159</v>
      </c>
      <c r="J167" t="s">
        <v>1157</v>
      </c>
      <c r="K167" t="s">
        <v>1158</v>
      </c>
      <c r="L167" t="s">
        <v>17</v>
      </c>
    </row>
    <row r="168" spans="1:12" x14ac:dyDescent="0.25">
      <c r="A168" s="16" t="s">
        <v>1161</v>
      </c>
      <c r="B168" s="16" t="s">
        <v>1162</v>
      </c>
      <c r="C168" s="16" t="s">
        <v>1163</v>
      </c>
      <c r="D168" s="16">
        <v>2024</v>
      </c>
      <c r="E168" s="16" t="s">
        <v>1164</v>
      </c>
      <c r="F168" s="16">
        <v>0</v>
      </c>
      <c r="G168" s="16" t="s">
        <v>1168</v>
      </c>
      <c r="H168" s="16" t="str">
        <f>HYPERLINK("http://dx.doi.org/10.1007/s10346-023-02178-5","http://dx.doi.org/10.1007/s10346-023-02178-5")</f>
        <v>http://dx.doi.org/10.1007/s10346-023-02178-5</v>
      </c>
      <c r="I168" s="16" t="s">
        <v>1167</v>
      </c>
      <c r="J168" s="16" t="s">
        <v>1165</v>
      </c>
      <c r="K168" s="16" t="s">
        <v>1166</v>
      </c>
      <c r="L168" s="16" t="s">
        <v>17</v>
      </c>
    </row>
    <row r="169" spans="1:12" x14ac:dyDescent="0.25">
      <c r="A169" t="s">
        <v>1169</v>
      </c>
      <c r="B169" t="s">
        <v>1170</v>
      </c>
      <c r="C169" t="s">
        <v>1171</v>
      </c>
      <c r="D169">
        <v>2020</v>
      </c>
      <c r="E169" t="s">
        <v>1044</v>
      </c>
      <c r="F169">
        <v>19</v>
      </c>
      <c r="G169" t="s">
        <v>1174</v>
      </c>
      <c r="H169" t="str">
        <f>HYPERLINK("http://dx.doi.org/10.1029/2019WR025967","http://dx.doi.org/10.1029/2019WR025967")</f>
        <v>http://dx.doi.org/10.1029/2019WR025967</v>
      </c>
      <c r="I169" t="s">
        <v>1173</v>
      </c>
      <c r="J169" t="s">
        <v>13</v>
      </c>
      <c r="K169" t="s">
        <v>1172</v>
      </c>
      <c r="L169" t="s">
        <v>17</v>
      </c>
    </row>
    <row r="170" spans="1:12" x14ac:dyDescent="0.25">
      <c r="A170" s="16" t="s">
        <v>1175</v>
      </c>
      <c r="B170" s="16" t="s">
        <v>1176</v>
      </c>
      <c r="C170" s="16" t="s">
        <v>1177</v>
      </c>
      <c r="D170" s="16">
        <v>2017</v>
      </c>
      <c r="E170" s="16" t="s">
        <v>817</v>
      </c>
      <c r="F170" s="16">
        <v>2</v>
      </c>
      <c r="G170" s="16" t="s">
        <v>1181</v>
      </c>
      <c r="H170" s="16" t="str">
        <f>HYPERLINK("http://dx.doi.org/10.1016/j.geomorph.2017.06.010","http://dx.doi.org/10.1016/j.geomorph.2017.06.010")</f>
        <v>http://dx.doi.org/10.1016/j.geomorph.2017.06.010</v>
      </c>
      <c r="I170" s="16" t="s">
        <v>1180</v>
      </c>
      <c r="J170" s="16" t="s">
        <v>1178</v>
      </c>
      <c r="K170" s="16" t="s">
        <v>1179</v>
      </c>
      <c r="L170" s="16" t="s">
        <v>17</v>
      </c>
    </row>
    <row r="171" spans="1:12" x14ac:dyDescent="0.25">
      <c r="A171" t="s">
        <v>1182</v>
      </c>
      <c r="B171" t="s">
        <v>1183</v>
      </c>
      <c r="C171" t="s">
        <v>1184</v>
      </c>
      <c r="D171">
        <v>2014</v>
      </c>
      <c r="E171" t="s">
        <v>759</v>
      </c>
      <c r="F171">
        <v>8</v>
      </c>
      <c r="G171" t="s">
        <v>1188</v>
      </c>
      <c r="H171" t="str">
        <f>HYPERLINK("http://dx.doi.org/10.2475/08.2014.02","http://dx.doi.org/10.2475/08.2014.02")</f>
        <v>http://dx.doi.org/10.2475/08.2014.02</v>
      </c>
      <c r="I171" t="s">
        <v>1187</v>
      </c>
      <c r="J171" t="s">
        <v>1185</v>
      </c>
      <c r="K171" t="s">
        <v>1186</v>
      </c>
      <c r="L171" t="s">
        <v>17</v>
      </c>
    </row>
    <row r="172" spans="1:12" x14ac:dyDescent="0.25">
      <c r="A172" t="s">
        <v>1189</v>
      </c>
      <c r="B172" t="s">
        <v>1190</v>
      </c>
      <c r="C172" t="s">
        <v>1191</v>
      </c>
      <c r="D172">
        <v>2010</v>
      </c>
      <c r="E172" t="s">
        <v>1192</v>
      </c>
      <c r="F172">
        <v>8</v>
      </c>
      <c r="G172" t="s">
        <v>1195</v>
      </c>
      <c r="H172" t="str">
        <f>HYPERLINK("http://dx.doi.org/10.1016/j.apgeochem.2010.04.015","http://dx.doi.org/10.1016/j.apgeochem.2010.04.015")</f>
        <v>http://dx.doi.org/10.1016/j.apgeochem.2010.04.015</v>
      </c>
      <c r="I172" t="s">
        <v>1194</v>
      </c>
      <c r="J172" t="s">
        <v>13</v>
      </c>
      <c r="K172" t="s">
        <v>1193</v>
      </c>
      <c r="L172" t="s">
        <v>17</v>
      </c>
    </row>
    <row r="173" spans="1:12" x14ac:dyDescent="0.25">
      <c r="A173" t="s">
        <v>1196</v>
      </c>
      <c r="B173" t="s">
        <v>1197</v>
      </c>
      <c r="C173" t="s">
        <v>1198</v>
      </c>
      <c r="D173">
        <v>2006</v>
      </c>
      <c r="E173" t="s">
        <v>1199</v>
      </c>
      <c r="F173">
        <v>38</v>
      </c>
      <c r="G173" t="s">
        <v>1203</v>
      </c>
      <c r="H173" t="str">
        <f>HYPERLINK("http://dx.doi.org/10.1002/rra.959","http://dx.doi.org/10.1002/rra.959")</f>
        <v>http://dx.doi.org/10.1002/rra.959</v>
      </c>
      <c r="I173" t="s">
        <v>1202</v>
      </c>
      <c r="J173" t="s">
        <v>1200</v>
      </c>
      <c r="K173" t="s">
        <v>1201</v>
      </c>
      <c r="L173" t="s">
        <v>17</v>
      </c>
    </row>
    <row r="174" spans="1:12" x14ac:dyDescent="0.25">
      <c r="A174" t="s">
        <v>1204</v>
      </c>
      <c r="B174" t="s">
        <v>1204</v>
      </c>
      <c r="C174" t="s">
        <v>1205</v>
      </c>
      <c r="D174">
        <v>2003</v>
      </c>
      <c r="E174" t="s">
        <v>1206</v>
      </c>
      <c r="F174">
        <v>371</v>
      </c>
      <c r="G174" t="s">
        <v>1210</v>
      </c>
      <c r="H174" t="str">
        <f>HYPERLINK("http://dx.doi.org/10.1146/annurev.earth.31.100901.141314","http://dx.doi.org/10.1146/annurev.earth.31.100901.141314")</f>
        <v>http://dx.doi.org/10.1146/annurev.earth.31.100901.141314</v>
      </c>
      <c r="I174" t="s">
        <v>1209</v>
      </c>
      <c r="J174" t="s">
        <v>1207</v>
      </c>
      <c r="K174" t="s">
        <v>1208</v>
      </c>
      <c r="L174" t="s">
        <v>152</v>
      </c>
    </row>
    <row r="175" spans="1:12" x14ac:dyDescent="0.25">
      <c r="A175" s="16" t="s">
        <v>1211</v>
      </c>
      <c r="B175" s="16" t="s">
        <v>1212</v>
      </c>
      <c r="C175" s="16" t="s">
        <v>1213</v>
      </c>
      <c r="D175" s="16">
        <v>2023</v>
      </c>
      <c r="E175" s="16" t="s">
        <v>1214</v>
      </c>
      <c r="F175" s="16">
        <v>0</v>
      </c>
      <c r="G175" s="16" t="s">
        <v>1218</v>
      </c>
      <c r="H175" s="16" t="str">
        <f>HYPERLINK("http://dx.doi.org/10.1186/s43170-023-00146-6","http://dx.doi.org/10.1186/s43170-023-00146-6")</f>
        <v>http://dx.doi.org/10.1186/s43170-023-00146-6</v>
      </c>
      <c r="I175" s="16" t="s">
        <v>1217</v>
      </c>
      <c r="J175" s="16" t="s">
        <v>1216</v>
      </c>
      <c r="K175" s="16" t="s">
        <v>13</v>
      </c>
      <c r="L175" s="16" t="s">
        <v>1215</v>
      </c>
    </row>
    <row r="176" spans="1:12" x14ac:dyDescent="0.25">
      <c r="A176" t="s">
        <v>1219</v>
      </c>
      <c r="B176" t="s">
        <v>1220</v>
      </c>
      <c r="C176" t="s">
        <v>1221</v>
      </c>
      <c r="D176">
        <v>2018</v>
      </c>
      <c r="E176" t="s">
        <v>759</v>
      </c>
      <c r="F176">
        <v>11</v>
      </c>
      <c r="G176" t="s">
        <v>1225</v>
      </c>
      <c r="H176" t="str">
        <f>HYPERLINK("http://dx.doi.org/10.2475/07.2018.01","http://dx.doi.org/10.2475/07.2018.01")</f>
        <v>http://dx.doi.org/10.2475/07.2018.01</v>
      </c>
      <c r="I176" t="s">
        <v>1224</v>
      </c>
      <c r="J176" t="s">
        <v>1222</v>
      </c>
      <c r="K176" t="s">
        <v>1223</v>
      </c>
      <c r="L176" t="s">
        <v>17</v>
      </c>
    </row>
    <row r="177" spans="1:12" x14ac:dyDescent="0.25">
      <c r="A177" t="s">
        <v>1226</v>
      </c>
      <c r="B177" t="s">
        <v>1227</v>
      </c>
      <c r="C177" t="s">
        <v>1228</v>
      </c>
      <c r="D177">
        <v>2016</v>
      </c>
      <c r="E177" t="s">
        <v>1044</v>
      </c>
      <c r="F177">
        <v>12</v>
      </c>
      <c r="G177" t="s">
        <v>1231</v>
      </c>
      <c r="H177" t="str">
        <f>HYPERLINK("http://dx.doi.org/10.1002/2015WR018147","http://dx.doi.org/10.1002/2015WR018147")</f>
        <v>http://dx.doi.org/10.1002/2015WR018147</v>
      </c>
      <c r="I177" t="s">
        <v>1230</v>
      </c>
      <c r="J177" t="s">
        <v>13</v>
      </c>
      <c r="K177" t="s">
        <v>1229</v>
      </c>
      <c r="L177" t="s">
        <v>17</v>
      </c>
    </row>
    <row r="178" spans="1:12" x14ac:dyDescent="0.25">
      <c r="A178" s="16" t="s">
        <v>1232</v>
      </c>
      <c r="B178" s="16" t="s">
        <v>1233</v>
      </c>
      <c r="C178" s="16" t="s">
        <v>1234</v>
      </c>
      <c r="D178" s="16">
        <v>2015</v>
      </c>
      <c r="E178" s="16" t="s">
        <v>1235</v>
      </c>
      <c r="F178" s="16">
        <v>28</v>
      </c>
      <c r="G178" s="16" t="s">
        <v>1239</v>
      </c>
      <c r="H178" s="16" t="str">
        <f>HYPERLINK("http://dx.doi.org/10.1016/j.enggeo.2015.11.005","http://dx.doi.org/10.1016/j.enggeo.2015.11.005")</f>
        <v>http://dx.doi.org/10.1016/j.enggeo.2015.11.005</v>
      </c>
      <c r="I178" s="16" t="s">
        <v>1238</v>
      </c>
      <c r="J178" s="16" t="s">
        <v>1236</v>
      </c>
      <c r="K178" s="16" t="s">
        <v>1237</v>
      </c>
      <c r="L178" s="16" t="s">
        <v>17</v>
      </c>
    </row>
    <row r="179" spans="1:12" x14ac:dyDescent="0.25">
      <c r="A179" t="s">
        <v>1240</v>
      </c>
      <c r="B179" t="s">
        <v>1241</v>
      </c>
      <c r="C179" t="s">
        <v>1242</v>
      </c>
      <c r="D179">
        <v>2013</v>
      </c>
      <c r="E179" t="s">
        <v>1243</v>
      </c>
      <c r="F179">
        <v>15</v>
      </c>
      <c r="G179" t="s">
        <v>1247</v>
      </c>
      <c r="H179" t="str">
        <f>HYPERLINK("http://dx.doi.org/10.1016/j.ecolmodel.2012.10.016","http://dx.doi.org/10.1016/j.ecolmodel.2012.10.016")</f>
        <v>http://dx.doi.org/10.1016/j.ecolmodel.2012.10.016</v>
      </c>
      <c r="I179" t="s">
        <v>1246</v>
      </c>
      <c r="J179" t="s">
        <v>1244</v>
      </c>
      <c r="K179" t="s">
        <v>1245</v>
      </c>
      <c r="L179" t="s">
        <v>17</v>
      </c>
    </row>
    <row r="180" spans="1:12" x14ac:dyDescent="0.25">
      <c r="A180" t="s">
        <v>1248</v>
      </c>
      <c r="B180" t="s">
        <v>1249</v>
      </c>
      <c r="C180" t="s">
        <v>1250</v>
      </c>
      <c r="D180">
        <v>2021</v>
      </c>
      <c r="E180" t="s">
        <v>71</v>
      </c>
      <c r="F180">
        <v>108</v>
      </c>
      <c r="G180" t="s">
        <v>1254</v>
      </c>
      <c r="H180" t="str">
        <f>HYPERLINK("http://dx.doi.org/10.1111/nph.16971","http://dx.doi.org/10.1111/nph.16971")</f>
        <v>http://dx.doi.org/10.1111/nph.16971</v>
      </c>
      <c r="I180" t="s">
        <v>1253</v>
      </c>
      <c r="J180" t="s">
        <v>1251</v>
      </c>
      <c r="K180" t="s">
        <v>1252</v>
      </c>
      <c r="L180" t="s">
        <v>17</v>
      </c>
    </row>
    <row r="181" spans="1:12" x14ac:dyDescent="0.25">
      <c r="A181" s="16" t="s">
        <v>1255</v>
      </c>
      <c r="B181" s="16" t="s">
        <v>1256</v>
      </c>
      <c r="C181" s="16" t="s">
        <v>1257</v>
      </c>
      <c r="D181" s="16">
        <v>2020</v>
      </c>
      <c r="E181" s="16" t="s">
        <v>396</v>
      </c>
      <c r="F181" s="16">
        <v>7</v>
      </c>
      <c r="G181" s="16" t="s">
        <v>1261</v>
      </c>
      <c r="H181" s="16" t="str">
        <f>HYPERLINK("http://dx.doi.org/10.3389/fpls.2020.01260","http://dx.doi.org/10.3389/fpls.2020.01260")</f>
        <v>http://dx.doi.org/10.3389/fpls.2020.01260</v>
      </c>
      <c r="I181" s="16" t="s">
        <v>1260</v>
      </c>
      <c r="J181" s="16" t="s">
        <v>1258</v>
      </c>
      <c r="K181" s="16" t="s">
        <v>1259</v>
      </c>
      <c r="L181" s="16" t="s">
        <v>17</v>
      </c>
    </row>
    <row r="182" spans="1:12" x14ac:dyDescent="0.25">
      <c r="A182" s="16" t="s">
        <v>1262</v>
      </c>
      <c r="B182" s="16" t="s">
        <v>1263</v>
      </c>
      <c r="C182" s="16" t="s">
        <v>1264</v>
      </c>
      <c r="D182" s="16">
        <v>2021</v>
      </c>
      <c r="E182" s="16" t="s">
        <v>904</v>
      </c>
      <c r="F182" s="16">
        <v>26</v>
      </c>
      <c r="G182" s="16" t="s">
        <v>1268</v>
      </c>
      <c r="H182" s="16" t="str">
        <f>HYPERLINK("http://dx.doi.org/10.1016/j.jhydrol.2021.126199","http://dx.doi.org/10.1016/j.jhydrol.2021.126199")</f>
        <v>http://dx.doi.org/10.1016/j.jhydrol.2021.126199</v>
      </c>
      <c r="I182" s="16" t="s">
        <v>1267</v>
      </c>
      <c r="J182" s="16" t="s">
        <v>1265</v>
      </c>
      <c r="K182" s="16" t="s">
        <v>1266</v>
      </c>
      <c r="L182" s="16" t="s">
        <v>17</v>
      </c>
    </row>
    <row r="183" spans="1:12" x14ac:dyDescent="0.25">
      <c r="A183" t="s">
        <v>1269</v>
      </c>
      <c r="B183" t="s">
        <v>1270</v>
      </c>
      <c r="C183" t="s">
        <v>1271</v>
      </c>
      <c r="D183">
        <v>2020</v>
      </c>
      <c r="E183" t="s">
        <v>506</v>
      </c>
      <c r="F183">
        <v>5</v>
      </c>
      <c r="G183" t="s">
        <v>1275</v>
      </c>
      <c r="H183" t="str">
        <f>HYPERLINK("http://dx.doi.org/10.1002/esp.4915","http://dx.doi.org/10.1002/esp.4915")</f>
        <v>http://dx.doi.org/10.1002/esp.4915</v>
      </c>
      <c r="I183" t="s">
        <v>1274</v>
      </c>
      <c r="J183" t="s">
        <v>1272</v>
      </c>
      <c r="K183" t="s">
        <v>1273</v>
      </c>
      <c r="L183" t="s">
        <v>17</v>
      </c>
    </row>
    <row r="184" spans="1:12" x14ac:dyDescent="0.25">
      <c r="A184" t="s">
        <v>1276</v>
      </c>
      <c r="B184" t="s">
        <v>1277</v>
      </c>
      <c r="C184" t="s">
        <v>1278</v>
      </c>
      <c r="D184">
        <v>2017</v>
      </c>
      <c r="E184" t="s">
        <v>16</v>
      </c>
      <c r="F184">
        <v>33</v>
      </c>
      <c r="G184" t="s">
        <v>1282</v>
      </c>
      <c r="H184" t="str">
        <f>HYPERLINK("http://dx.doi.org/10.1016/j.catena.2016.11.031","http://dx.doi.org/10.1016/j.catena.2016.11.031")</f>
        <v>http://dx.doi.org/10.1016/j.catena.2016.11.031</v>
      </c>
      <c r="I184" t="s">
        <v>1281</v>
      </c>
      <c r="J184" t="s">
        <v>1279</v>
      </c>
      <c r="K184" t="s">
        <v>1280</v>
      </c>
      <c r="L184" t="s">
        <v>17</v>
      </c>
    </row>
    <row r="185" spans="1:12" x14ac:dyDescent="0.25">
      <c r="A185" s="16" t="s">
        <v>1283</v>
      </c>
      <c r="B185" s="16" t="s">
        <v>1284</v>
      </c>
      <c r="C185" s="16" t="s">
        <v>1285</v>
      </c>
      <c r="D185" s="16">
        <v>2013</v>
      </c>
      <c r="E185" s="16" t="s">
        <v>558</v>
      </c>
      <c r="F185" s="16">
        <v>86</v>
      </c>
      <c r="G185" s="16" t="s">
        <v>1289</v>
      </c>
      <c r="H185" s="16" t="str">
        <f>HYPERLINK("http://dx.doi.org/10.1007/s00442-012-2466-x","http://dx.doi.org/10.1007/s00442-012-2466-x")</f>
        <v>http://dx.doi.org/10.1007/s00442-012-2466-x</v>
      </c>
      <c r="I185" s="16" t="s">
        <v>1288</v>
      </c>
      <c r="J185" s="16" t="s">
        <v>1286</v>
      </c>
      <c r="K185" s="16" t="s">
        <v>1287</v>
      </c>
      <c r="L185" s="16" t="s">
        <v>17</v>
      </c>
    </row>
    <row r="186" spans="1:12" x14ac:dyDescent="0.25">
      <c r="A186" t="s">
        <v>1290</v>
      </c>
      <c r="B186" t="s">
        <v>1290</v>
      </c>
      <c r="C186" t="s">
        <v>1291</v>
      </c>
      <c r="D186">
        <v>2006</v>
      </c>
      <c r="E186" t="s">
        <v>63</v>
      </c>
      <c r="F186">
        <v>13</v>
      </c>
      <c r="G186" t="s">
        <v>1295</v>
      </c>
      <c r="H186" t="str">
        <f>HYPERLINK("http://dx.doi.org/10.1002/hyp.5877","http://dx.doi.org/10.1002/hyp.5877")</f>
        <v>http://dx.doi.org/10.1002/hyp.5877</v>
      </c>
      <c r="I186" t="s">
        <v>1294</v>
      </c>
      <c r="J186" t="s">
        <v>1292</v>
      </c>
      <c r="K186" t="s">
        <v>1293</v>
      </c>
      <c r="L186" t="s">
        <v>17</v>
      </c>
    </row>
    <row r="187" spans="1:12" x14ac:dyDescent="0.25">
      <c r="A187" t="s">
        <v>1296</v>
      </c>
      <c r="B187" t="s">
        <v>1297</v>
      </c>
      <c r="C187" t="s">
        <v>1298</v>
      </c>
      <c r="D187">
        <v>2018</v>
      </c>
      <c r="E187" t="s">
        <v>1299</v>
      </c>
      <c r="F187">
        <v>40</v>
      </c>
      <c r="G187" t="s">
        <v>1303</v>
      </c>
      <c r="H187" t="str">
        <f>HYPERLINK("http://dx.doi.org/10.1016/j.gsf.2017.10.005","http://dx.doi.org/10.1016/j.gsf.2017.10.005")</f>
        <v>http://dx.doi.org/10.1016/j.gsf.2017.10.005</v>
      </c>
      <c r="I187" t="s">
        <v>1302</v>
      </c>
      <c r="J187" t="s">
        <v>1300</v>
      </c>
      <c r="K187" t="s">
        <v>1301</v>
      </c>
      <c r="L187" t="s">
        <v>17</v>
      </c>
    </row>
    <row r="188" spans="1:12" x14ac:dyDescent="0.25">
      <c r="A188" s="16" t="s">
        <v>1304</v>
      </c>
      <c r="B188" s="16" t="s">
        <v>1305</v>
      </c>
      <c r="C188" s="16" t="s">
        <v>1306</v>
      </c>
      <c r="D188" s="16">
        <v>2017</v>
      </c>
      <c r="E188" s="16" t="s">
        <v>1307</v>
      </c>
      <c r="F188" s="16">
        <v>2</v>
      </c>
      <c r="G188" s="16" t="s">
        <v>1311</v>
      </c>
      <c r="H188" s="16" t="str">
        <f>HYPERLINK("http://dx.doi.org/10.3119/16-12","http://dx.doi.org/10.3119/16-12")</f>
        <v>http://dx.doi.org/10.3119/16-12</v>
      </c>
      <c r="I188" s="16" t="s">
        <v>1310</v>
      </c>
      <c r="J188" s="16" t="s">
        <v>1308</v>
      </c>
      <c r="K188" s="16" t="s">
        <v>1309</v>
      </c>
      <c r="L188" s="16" t="s">
        <v>17</v>
      </c>
    </row>
    <row r="189" spans="1:12" x14ac:dyDescent="0.25">
      <c r="A189" t="s">
        <v>1312</v>
      </c>
      <c r="B189" t="s">
        <v>1313</v>
      </c>
      <c r="C189" t="s">
        <v>1314</v>
      </c>
      <c r="D189">
        <v>2015</v>
      </c>
      <c r="E189" t="s">
        <v>1315</v>
      </c>
      <c r="F189">
        <v>94</v>
      </c>
      <c r="G189" t="s">
        <v>1319</v>
      </c>
      <c r="H189" t="str">
        <f>HYPERLINK("http://dx.doi.org/10.1002/ppp.1843","http://dx.doi.org/10.1002/ppp.1843")</f>
        <v>http://dx.doi.org/10.1002/ppp.1843</v>
      </c>
      <c r="I189" t="s">
        <v>1318</v>
      </c>
      <c r="J189" t="s">
        <v>1316</v>
      </c>
      <c r="K189" t="s">
        <v>1317</v>
      </c>
      <c r="L189" t="s">
        <v>17</v>
      </c>
    </row>
    <row r="190" spans="1:12" x14ac:dyDescent="0.25">
      <c r="A190" t="s">
        <v>1320</v>
      </c>
      <c r="B190" t="s">
        <v>1321</v>
      </c>
      <c r="C190" t="s">
        <v>1322</v>
      </c>
      <c r="D190">
        <v>2014</v>
      </c>
      <c r="E190" t="s">
        <v>125</v>
      </c>
      <c r="F190">
        <v>65</v>
      </c>
      <c r="G190" t="s">
        <v>1326</v>
      </c>
      <c r="H190" t="str">
        <f>HYPERLINK("http://dx.doi.org/10.1016/j.geoderma.2013.08.035","http://dx.doi.org/10.1016/j.geoderma.2013.08.035")</f>
        <v>http://dx.doi.org/10.1016/j.geoderma.2013.08.035</v>
      </c>
      <c r="I190" t="s">
        <v>1325</v>
      </c>
      <c r="J190" t="s">
        <v>1323</v>
      </c>
      <c r="K190" t="s">
        <v>1324</v>
      </c>
      <c r="L190" t="s">
        <v>17</v>
      </c>
    </row>
    <row r="191" spans="1:12" x14ac:dyDescent="0.25">
      <c r="A191" t="s">
        <v>1327</v>
      </c>
      <c r="B191" t="s">
        <v>1328</v>
      </c>
      <c r="C191" t="s">
        <v>1329</v>
      </c>
      <c r="D191">
        <v>2013</v>
      </c>
      <c r="E191" t="s">
        <v>1330</v>
      </c>
      <c r="F191">
        <v>24</v>
      </c>
      <c r="G191" t="s">
        <v>13</v>
      </c>
      <c r="H191" t="s">
        <v>13</v>
      </c>
      <c r="I191" t="s">
        <v>1333</v>
      </c>
      <c r="J191" t="s">
        <v>1331</v>
      </c>
      <c r="K191" t="s">
        <v>1332</v>
      </c>
      <c r="L191" t="s">
        <v>17</v>
      </c>
    </row>
    <row r="192" spans="1:12" x14ac:dyDescent="0.25">
      <c r="A192" t="s">
        <v>1334</v>
      </c>
      <c r="B192" t="s">
        <v>1335</v>
      </c>
      <c r="C192" t="s">
        <v>1336</v>
      </c>
      <c r="D192">
        <v>2010</v>
      </c>
      <c r="E192" t="s">
        <v>63</v>
      </c>
      <c r="F192">
        <v>12</v>
      </c>
      <c r="G192" t="s">
        <v>1340</v>
      </c>
      <c r="H192" t="str">
        <f>HYPERLINK("http://dx.doi.org/10.1002/hyp.7571","http://dx.doi.org/10.1002/hyp.7571")</f>
        <v>http://dx.doi.org/10.1002/hyp.7571</v>
      </c>
      <c r="I192" t="s">
        <v>1339</v>
      </c>
      <c r="J192" t="s">
        <v>1337</v>
      </c>
      <c r="K192" t="s">
        <v>1338</v>
      </c>
      <c r="L192" t="s">
        <v>17</v>
      </c>
    </row>
    <row r="193" spans="1:12" x14ac:dyDescent="0.25">
      <c r="A193" s="16" t="s">
        <v>1341</v>
      </c>
      <c r="B193" s="16" t="s">
        <v>1342</v>
      </c>
      <c r="C193" s="16" t="s">
        <v>1343</v>
      </c>
      <c r="D193" s="16">
        <v>2021</v>
      </c>
      <c r="E193" s="16" t="s">
        <v>1344</v>
      </c>
      <c r="F193" s="16">
        <v>26</v>
      </c>
      <c r="G193" s="16" t="s">
        <v>1348</v>
      </c>
      <c r="H193" s="16" t="str">
        <f>HYPERLINK("http://dx.doi.org/10.1029/2020MS002396","http://dx.doi.org/10.1029/2020MS002396")</f>
        <v>http://dx.doi.org/10.1029/2020MS002396</v>
      </c>
      <c r="I193" s="16" t="s">
        <v>1347</v>
      </c>
      <c r="J193" s="16" t="s">
        <v>1345</v>
      </c>
      <c r="K193" s="16" t="s">
        <v>1346</v>
      </c>
      <c r="L193" s="16" t="s">
        <v>17</v>
      </c>
    </row>
    <row r="194" spans="1:12" x14ac:dyDescent="0.25">
      <c r="A194" t="s">
        <v>1349</v>
      </c>
      <c r="B194" t="s">
        <v>1350</v>
      </c>
      <c r="C194" t="s">
        <v>1351</v>
      </c>
      <c r="D194">
        <v>2017</v>
      </c>
      <c r="E194" t="s">
        <v>904</v>
      </c>
      <c r="F194">
        <v>11</v>
      </c>
      <c r="G194" t="s">
        <v>1355</v>
      </c>
      <c r="H194" t="str">
        <f>HYPERLINK("http://dx.doi.org/10.1016/j.jhydrol.2016.11.005","http://dx.doi.org/10.1016/j.jhydrol.2016.11.005")</f>
        <v>http://dx.doi.org/10.1016/j.jhydrol.2016.11.005</v>
      </c>
      <c r="I194" t="s">
        <v>1354</v>
      </c>
      <c r="J194" t="s">
        <v>1352</v>
      </c>
      <c r="K194" t="s">
        <v>1353</v>
      </c>
      <c r="L194" t="s">
        <v>17</v>
      </c>
    </row>
    <row r="195" spans="1:12" x14ac:dyDescent="0.25">
      <c r="A195" t="s">
        <v>1356</v>
      </c>
      <c r="B195" t="s">
        <v>1357</v>
      </c>
      <c r="C195" t="s">
        <v>1358</v>
      </c>
      <c r="D195">
        <v>2016</v>
      </c>
      <c r="E195" t="s">
        <v>1359</v>
      </c>
      <c r="F195">
        <v>3</v>
      </c>
      <c r="G195" t="s">
        <v>1363</v>
      </c>
      <c r="H195" t="str">
        <f>HYPERLINK("http://dx.doi.org/10.1007/s12665-016-5756-5","http://dx.doi.org/10.1007/s12665-016-5756-5")</f>
        <v>http://dx.doi.org/10.1007/s12665-016-5756-5</v>
      </c>
      <c r="I195" t="s">
        <v>1362</v>
      </c>
      <c r="J195" t="s">
        <v>1360</v>
      </c>
      <c r="K195" t="s">
        <v>1361</v>
      </c>
      <c r="L195" t="s">
        <v>17</v>
      </c>
    </row>
    <row r="196" spans="1:12" x14ac:dyDescent="0.25">
      <c r="A196" s="16" t="s">
        <v>1364</v>
      </c>
      <c r="B196" s="16" t="s">
        <v>1365</v>
      </c>
      <c r="C196" s="16" t="s">
        <v>1366</v>
      </c>
      <c r="D196" s="16">
        <v>2013</v>
      </c>
      <c r="E196" s="16" t="s">
        <v>1367</v>
      </c>
      <c r="F196" s="16">
        <v>24</v>
      </c>
      <c r="G196" s="16" t="s">
        <v>1371</v>
      </c>
      <c r="H196" s="16" t="str">
        <f>HYPERLINK("http://dx.doi.org/10.1002/2012JG002255","http://dx.doi.org/10.1002/2012JG002255")</f>
        <v>http://dx.doi.org/10.1002/2012JG002255</v>
      </c>
      <c r="I196" s="16" t="s">
        <v>1370</v>
      </c>
      <c r="J196" s="16" t="s">
        <v>1368</v>
      </c>
      <c r="K196" s="16" t="s">
        <v>1369</v>
      </c>
      <c r="L196" s="16" t="s">
        <v>17</v>
      </c>
    </row>
    <row r="197" spans="1:12" x14ac:dyDescent="0.25">
      <c r="A197" t="s">
        <v>1372</v>
      </c>
      <c r="B197" t="s">
        <v>1373</v>
      </c>
      <c r="C197" t="s">
        <v>1374</v>
      </c>
      <c r="D197">
        <v>2012</v>
      </c>
      <c r="E197" t="s">
        <v>1375</v>
      </c>
      <c r="F197">
        <v>123</v>
      </c>
      <c r="G197" t="s">
        <v>1378</v>
      </c>
      <c r="H197" t="str">
        <f>HYPERLINK("http://dx.doi.org/10.1038/nature11672","http://dx.doi.org/10.1038/nature11672")</f>
        <v>http://dx.doi.org/10.1038/nature11672</v>
      </c>
      <c r="I197" t="s">
        <v>1377</v>
      </c>
      <c r="J197" t="s">
        <v>13</v>
      </c>
      <c r="K197" t="s">
        <v>1376</v>
      </c>
      <c r="L197" t="s">
        <v>17</v>
      </c>
    </row>
    <row r="198" spans="1:12" x14ac:dyDescent="0.25">
      <c r="A198" t="s">
        <v>1379</v>
      </c>
      <c r="B198" t="s">
        <v>1380</v>
      </c>
      <c r="C198" t="s">
        <v>1381</v>
      </c>
      <c r="D198">
        <v>2012</v>
      </c>
      <c r="E198" t="s">
        <v>1382</v>
      </c>
      <c r="F198">
        <v>13</v>
      </c>
      <c r="G198" t="s">
        <v>13</v>
      </c>
      <c r="H198" t="s">
        <v>13</v>
      </c>
      <c r="I198" t="s">
        <v>1384</v>
      </c>
      <c r="J198" t="s">
        <v>13</v>
      </c>
      <c r="K198" t="s">
        <v>1383</v>
      </c>
      <c r="L198" t="s">
        <v>17</v>
      </c>
    </row>
    <row r="199" spans="1:12" x14ac:dyDescent="0.25">
      <c r="A199" t="s">
        <v>1385</v>
      </c>
      <c r="B199" t="s">
        <v>1386</v>
      </c>
      <c r="C199" t="s">
        <v>1387</v>
      </c>
      <c r="D199">
        <v>2010</v>
      </c>
      <c r="E199" t="s">
        <v>1388</v>
      </c>
      <c r="F199">
        <v>1</v>
      </c>
      <c r="G199" t="s">
        <v>1390</v>
      </c>
      <c r="H199" t="str">
        <f>HYPERLINK("http://dx.doi.org/10.4311/jcks2009es0100","http://dx.doi.org/10.4311/jcks2009es0100")</f>
        <v>http://dx.doi.org/10.4311/jcks2009es0100</v>
      </c>
      <c r="I199" t="s">
        <v>1389</v>
      </c>
      <c r="J199" t="s">
        <v>13</v>
      </c>
      <c r="K199" t="s">
        <v>13</v>
      </c>
      <c r="L199" t="s">
        <v>17</v>
      </c>
    </row>
    <row r="200" spans="1:12" x14ac:dyDescent="0.25">
      <c r="A200" s="16" t="s">
        <v>1391</v>
      </c>
      <c r="B200" s="16" t="s">
        <v>1392</v>
      </c>
      <c r="C200" s="16" t="s">
        <v>1393</v>
      </c>
      <c r="D200" s="16">
        <v>2010</v>
      </c>
      <c r="E200" s="16" t="s">
        <v>1394</v>
      </c>
      <c r="F200" s="16">
        <v>178</v>
      </c>
      <c r="G200" s="16" t="s">
        <v>1398</v>
      </c>
      <c r="H200" s="16" t="str">
        <f>HYPERLINK("http://dx.doi.org/10.1016/j.epsl.2010.07.040","http://dx.doi.org/10.1016/j.epsl.2010.07.040")</f>
        <v>http://dx.doi.org/10.1016/j.epsl.2010.07.040</v>
      </c>
      <c r="I200" s="16" t="s">
        <v>1397</v>
      </c>
      <c r="J200" s="16" t="s">
        <v>1395</v>
      </c>
      <c r="K200" s="16" t="s">
        <v>1396</v>
      </c>
      <c r="L200" s="16" t="s">
        <v>17</v>
      </c>
    </row>
    <row r="201" spans="1:12" x14ac:dyDescent="0.25">
      <c r="A201" s="16" t="s">
        <v>1399</v>
      </c>
      <c r="B201" s="16" t="s">
        <v>1400</v>
      </c>
      <c r="C201" s="16" t="s">
        <v>1401</v>
      </c>
      <c r="D201" s="16">
        <v>2008</v>
      </c>
      <c r="E201" s="16" t="s">
        <v>16</v>
      </c>
      <c r="F201" s="16">
        <v>54</v>
      </c>
      <c r="G201" s="16" t="s">
        <v>1405</v>
      </c>
      <c r="H201" s="16" t="str">
        <f>HYPERLINK("http://dx.doi.org/10.1016/j.catena.2008.07.004","http://dx.doi.org/10.1016/j.catena.2008.07.004")</f>
        <v>http://dx.doi.org/10.1016/j.catena.2008.07.004</v>
      </c>
      <c r="I201" s="16" t="s">
        <v>1404</v>
      </c>
      <c r="J201" s="16" t="s">
        <v>1402</v>
      </c>
      <c r="K201" s="16" t="s">
        <v>1403</v>
      </c>
      <c r="L201" s="16" t="s">
        <v>17</v>
      </c>
    </row>
    <row r="202" spans="1:12" x14ac:dyDescent="0.25">
      <c r="A202" t="s">
        <v>1406</v>
      </c>
      <c r="B202" t="s">
        <v>1406</v>
      </c>
      <c r="C202" t="s">
        <v>1407</v>
      </c>
      <c r="D202">
        <v>1997</v>
      </c>
      <c r="E202" t="s">
        <v>1408</v>
      </c>
      <c r="F202">
        <v>26</v>
      </c>
      <c r="G202" t="s">
        <v>1411</v>
      </c>
      <c r="H202" t="str">
        <f>HYPERLINK("http://dx.doi.org/10.1086/515974","http://dx.doi.org/10.1086/515974")</f>
        <v>http://dx.doi.org/10.1086/515974</v>
      </c>
      <c r="I202" t="s">
        <v>1410</v>
      </c>
      <c r="J202" t="s">
        <v>13</v>
      </c>
      <c r="K202" t="s">
        <v>1409</v>
      </c>
      <c r="L202" t="s">
        <v>17</v>
      </c>
    </row>
    <row r="203" spans="1:12" x14ac:dyDescent="0.25">
      <c r="A203" t="s">
        <v>1412</v>
      </c>
      <c r="B203" t="s">
        <v>1413</v>
      </c>
      <c r="C203" t="s">
        <v>1414</v>
      </c>
      <c r="D203">
        <v>2021</v>
      </c>
      <c r="E203" t="s">
        <v>1367</v>
      </c>
      <c r="F203">
        <v>7</v>
      </c>
      <c r="G203" t="s">
        <v>1418</v>
      </c>
      <c r="H203" t="str">
        <f>HYPERLINK("http://dx.doi.org/10.1029/2021JG006544","http://dx.doi.org/10.1029/2021JG006544")</f>
        <v>http://dx.doi.org/10.1029/2021JG006544</v>
      </c>
      <c r="I203" t="s">
        <v>1417</v>
      </c>
      <c r="J203" t="s">
        <v>1415</v>
      </c>
      <c r="K203" t="s">
        <v>1416</v>
      </c>
      <c r="L203" t="s">
        <v>17</v>
      </c>
    </row>
    <row r="204" spans="1:12" x14ac:dyDescent="0.25">
      <c r="A204" t="s">
        <v>1419</v>
      </c>
      <c r="B204" t="s">
        <v>1420</v>
      </c>
      <c r="C204" t="s">
        <v>1421</v>
      </c>
      <c r="D204">
        <v>2009</v>
      </c>
      <c r="E204" t="s">
        <v>904</v>
      </c>
      <c r="F204">
        <v>70</v>
      </c>
      <c r="G204" t="s">
        <v>1425</v>
      </c>
      <c r="H204" t="str">
        <f>HYPERLINK("http://dx.doi.org/10.1016/j.jhydrol.2008.12.009","http://dx.doi.org/10.1016/j.jhydrol.2008.12.009")</f>
        <v>http://dx.doi.org/10.1016/j.jhydrol.2008.12.009</v>
      </c>
      <c r="I204" t="s">
        <v>1424</v>
      </c>
      <c r="J204" t="s">
        <v>1422</v>
      </c>
      <c r="K204" t="s">
        <v>1423</v>
      </c>
      <c r="L204" t="s">
        <v>17</v>
      </c>
    </row>
    <row r="205" spans="1:12" x14ac:dyDescent="0.25">
      <c r="A205" t="s">
        <v>1426</v>
      </c>
      <c r="B205" t="s">
        <v>1427</v>
      </c>
      <c r="C205" t="s">
        <v>1428</v>
      </c>
      <c r="D205">
        <v>2021</v>
      </c>
      <c r="E205" t="s">
        <v>1429</v>
      </c>
      <c r="F205">
        <v>2</v>
      </c>
      <c r="G205" t="s">
        <v>1433</v>
      </c>
      <c r="H205" t="str">
        <f>HYPERLINK("http://dx.doi.org/10.24189/ncr.2021.004","http://dx.doi.org/10.24189/ncr.2021.004")</f>
        <v>http://dx.doi.org/10.24189/ncr.2021.004</v>
      </c>
      <c r="I205" t="s">
        <v>1432</v>
      </c>
      <c r="J205" t="s">
        <v>1430</v>
      </c>
      <c r="K205" t="s">
        <v>1431</v>
      </c>
      <c r="L205" t="s">
        <v>17</v>
      </c>
    </row>
    <row r="206" spans="1:12" x14ac:dyDescent="0.25">
      <c r="A206" t="s">
        <v>1434</v>
      </c>
      <c r="B206" t="s">
        <v>1435</v>
      </c>
      <c r="C206" t="s">
        <v>1436</v>
      </c>
      <c r="D206">
        <v>2019</v>
      </c>
      <c r="E206" t="s">
        <v>1437</v>
      </c>
      <c r="F206">
        <v>9</v>
      </c>
      <c r="G206" t="s">
        <v>1441</v>
      </c>
      <c r="H206" t="str">
        <f>HYPERLINK("http://dx.doi.org/10.1007/s00126-019-00868-6","http://dx.doi.org/10.1007/s00126-019-00868-6")</f>
        <v>http://dx.doi.org/10.1007/s00126-019-00868-6</v>
      </c>
      <c r="I206" t="s">
        <v>1440</v>
      </c>
      <c r="J206" t="s">
        <v>1438</v>
      </c>
      <c r="K206" t="s">
        <v>1439</v>
      </c>
      <c r="L206" t="s">
        <v>17</v>
      </c>
    </row>
    <row r="207" spans="1:12" x14ac:dyDescent="0.25">
      <c r="A207" t="s">
        <v>1442</v>
      </c>
      <c r="B207" t="s">
        <v>1443</v>
      </c>
      <c r="C207" t="s">
        <v>1444</v>
      </c>
      <c r="D207">
        <v>2018</v>
      </c>
      <c r="E207" t="s">
        <v>1445</v>
      </c>
      <c r="F207">
        <v>6</v>
      </c>
      <c r="G207" t="s">
        <v>1448</v>
      </c>
      <c r="H207" t="str">
        <f>HYPERLINK("http://dx.doi.org/10.1111/bioe.12444","http://dx.doi.org/10.1111/bioe.12444")</f>
        <v>http://dx.doi.org/10.1111/bioe.12444</v>
      </c>
      <c r="I207" t="s">
        <v>1447</v>
      </c>
      <c r="J207" t="s">
        <v>1446</v>
      </c>
      <c r="K207" t="s">
        <v>13</v>
      </c>
      <c r="L207" t="s">
        <v>17</v>
      </c>
    </row>
    <row r="208" spans="1:12" x14ac:dyDescent="0.25">
      <c r="A208" s="16" t="s">
        <v>1449</v>
      </c>
      <c r="B208" s="16" t="s">
        <v>1450</v>
      </c>
      <c r="C208" s="16" t="s">
        <v>1451</v>
      </c>
      <c r="D208" s="16">
        <v>2018</v>
      </c>
      <c r="E208" s="16" t="s">
        <v>1044</v>
      </c>
      <c r="F208" s="16">
        <v>19</v>
      </c>
      <c r="G208" s="16" t="s">
        <v>1455</v>
      </c>
      <c r="H208" s="16" t="str">
        <f>HYPERLINK("http://dx.doi.org/10.1029/2017WR021875","http://dx.doi.org/10.1029/2017WR021875")</f>
        <v>http://dx.doi.org/10.1029/2017WR021875</v>
      </c>
      <c r="I208" s="16" t="s">
        <v>1454</v>
      </c>
      <c r="J208" s="16" t="s">
        <v>1452</v>
      </c>
      <c r="K208" s="16" t="s">
        <v>1453</v>
      </c>
      <c r="L208" s="16" t="s">
        <v>17</v>
      </c>
    </row>
    <row r="209" spans="1:12" x14ac:dyDescent="0.25">
      <c r="A209" s="16" t="s">
        <v>1456</v>
      </c>
      <c r="B209" s="16" t="s">
        <v>1457</v>
      </c>
      <c r="C209" s="16" t="s">
        <v>1458</v>
      </c>
      <c r="D209" s="16">
        <v>2015</v>
      </c>
      <c r="E209" s="16" t="s">
        <v>1459</v>
      </c>
      <c r="F209" s="16">
        <v>36</v>
      </c>
      <c r="G209" s="16" t="s">
        <v>1461</v>
      </c>
      <c r="H209" s="16" t="str">
        <f>HYPERLINK("http://dx.doi.org/10.1130/G36741.1","http://dx.doi.org/10.1130/G36741.1")</f>
        <v>http://dx.doi.org/10.1130/G36741.1</v>
      </c>
      <c r="I209" s="16" t="s">
        <v>1460</v>
      </c>
      <c r="J209" s="16" t="s">
        <v>13</v>
      </c>
      <c r="K209" s="16" t="s">
        <v>13</v>
      </c>
      <c r="L209" s="16" t="s">
        <v>17</v>
      </c>
    </row>
    <row r="210" spans="1:12" x14ac:dyDescent="0.25">
      <c r="A210" t="s">
        <v>1462</v>
      </c>
      <c r="B210" t="s">
        <v>1463</v>
      </c>
      <c r="C210" t="s">
        <v>1464</v>
      </c>
      <c r="D210">
        <v>2011</v>
      </c>
      <c r="E210" t="s">
        <v>607</v>
      </c>
      <c r="F210">
        <v>31</v>
      </c>
      <c r="G210" t="s">
        <v>1468</v>
      </c>
      <c r="H210" t="str">
        <f>HYPERLINK("http://dx.doi.org/10.1016/j.still.2011.03.001","http://dx.doi.org/10.1016/j.still.2011.03.001")</f>
        <v>http://dx.doi.org/10.1016/j.still.2011.03.001</v>
      </c>
      <c r="I210" t="s">
        <v>1467</v>
      </c>
      <c r="J210" t="s">
        <v>1465</v>
      </c>
      <c r="K210" t="s">
        <v>1466</v>
      </c>
      <c r="L210" t="s">
        <v>17</v>
      </c>
    </row>
    <row r="211" spans="1:12" x14ac:dyDescent="0.25">
      <c r="A211" t="s">
        <v>1469</v>
      </c>
      <c r="B211" t="s">
        <v>1470</v>
      </c>
      <c r="C211" t="s">
        <v>1471</v>
      </c>
      <c r="D211">
        <v>2008</v>
      </c>
      <c r="E211" t="s">
        <v>717</v>
      </c>
      <c r="F211">
        <v>83</v>
      </c>
      <c r="G211" t="s">
        <v>1475</v>
      </c>
      <c r="H211" t="str">
        <f>HYPERLINK("http://dx.doi.org/10.1007/s10533-008-9188-5","http://dx.doi.org/10.1007/s10533-008-9188-5")</f>
        <v>http://dx.doi.org/10.1007/s10533-008-9188-5</v>
      </c>
      <c r="I211" t="s">
        <v>1474</v>
      </c>
      <c r="J211" t="s">
        <v>1472</v>
      </c>
      <c r="K211" t="s">
        <v>1473</v>
      </c>
      <c r="L211" t="s">
        <v>17</v>
      </c>
    </row>
    <row r="212" spans="1:12" x14ac:dyDescent="0.25">
      <c r="A212" t="s">
        <v>1476</v>
      </c>
      <c r="B212" t="s">
        <v>1477</v>
      </c>
      <c r="C212" t="s">
        <v>1478</v>
      </c>
      <c r="D212">
        <v>2007</v>
      </c>
      <c r="E212" t="s">
        <v>103</v>
      </c>
      <c r="F212">
        <v>186</v>
      </c>
      <c r="G212" t="s">
        <v>1482</v>
      </c>
      <c r="H212" t="str">
        <f>HYPERLINK("http://dx.doi.org/10.1016/j.chemgeo.2007.01.005","http://dx.doi.org/10.1016/j.chemgeo.2007.01.005")</f>
        <v>http://dx.doi.org/10.1016/j.chemgeo.2007.01.005</v>
      </c>
      <c r="I212" t="s">
        <v>1481</v>
      </c>
      <c r="J212" t="s">
        <v>1479</v>
      </c>
      <c r="K212" t="s">
        <v>1480</v>
      </c>
      <c r="L212" t="s">
        <v>17</v>
      </c>
    </row>
    <row r="213" spans="1:12" x14ac:dyDescent="0.25">
      <c r="A213" t="s">
        <v>1483</v>
      </c>
      <c r="B213" t="s">
        <v>1483</v>
      </c>
      <c r="C213" t="s">
        <v>1484</v>
      </c>
      <c r="D213">
        <v>2001</v>
      </c>
      <c r="E213" t="s">
        <v>1485</v>
      </c>
      <c r="F213">
        <v>13</v>
      </c>
      <c r="G213" t="s">
        <v>1488</v>
      </c>
      <c r="H213" t="str">
        <f>HYPERLINK("http://dx.doi.org/10.1007/s007100170008","http://dx.doi.org/10.1007/s007100170008")</f>
        <v>http://dx.doi.org/10.1007/s007100170008</v>
      </c>
      <c r="I213" t="s">
        <v>1487</v>
      </c>
      <c r="J213" t="s">
        <v>13</v>
      </c>
      <c r="K213" t="s">
        <v>1486</v>
      </c>
      <c r="L213" t="s">
        <v>17</v>
      </c>
    </row>
    <row r="214" spans="1:12" x14ac:dyDescent="0.25">
      <c r="A214" t="s">
        <v>1489</v>
      </c>
      <c r="B214" t="s">
        <v>1489</v>
      </c>
      <c r="C214" t="s">
        <v>1490</v>
      </c>
      <c r="D214">
        <v>1997</v>
      </c>
      <c r="E214" t="s">
        <v>119</v>
      </c>
      <c r="F214">
        <v>142</v>
      </c>
      <c r="G214" t="s">
        <v>1493</v>
      </c>
      <c r="H214" t="str">
        <f>HYPERLINK("http://dx.doi.org/10.2136/sssaj1997.03615995006100060014x","http://dx.doi.org/10.2136/sssaj1997.03615995006100060014x")</f>
        <v>http://dx.doi.org/10.2136/sssaj1997.03615995006100060014x</v>
      </c>
      <c r="I214" t="s">
        <v>1492</v>
      </c>
      <c r="J214" t="s">
        <v>13</v>
      </c>
      <c r="K214" t="s">
        <v>1491</v>
      </c>
      <c r="L214" t="s">
        <v>17</v>
      </c>
    </row>
    <row r="215" spans="1:12" x14ac:dyDescent="0.25">
      <c r="A215" t="s">
        <v>1494</v>
      </c>
      <c r="B215" t="s">
        <v>1495</v>
      </c>
      <c r="C215" t="s">
        <v>1496</v>
      </c>
      <c r="D215">
        <v>2019</v>
      </c>
      <c r="E215" t="s">
        <v>1497</v>
      </c>
      <c r="F215">
        <v>11</v>
      </c>
      <c r="G215" t="s">
        <v>1501</v>
      </c>
      <c r="H215" t="str">
        <f>HYPERLINK("http://dx.doi.org/10.1080/15226514.2018.1523873","http://dx.doi.org/10.1080/15226514.2018.1523873")</f>
        <v>http://dx.doi.org/10.1080/15226514.2018.1523873</v>
      </c>
      <c r="I215" t="s">
        <v>1500</v>
      </c>
      <c r="J215" t="s">
        <v>1498</v>
      </c>
      <c r="K215" t="s">
        <v>1499</v>
      </c>
      <c r="L215" t="s">
        <v>126</v>
      </c>
    </row>
    <row r="216" spans="1:12" x14ac:dyDescent="0.25">
      <c r="A216" t="s">
        <v>1502</v>
      </c>
      <c r="B216" t="s">
        <v>1503</v>
      </c>
      <c r="C216" t="s">
        <v>1504</v>
      </c>
      <c r="D216">
        <v>2023</v>
      </c>
      <c r="E216" t="s">
        <v>1505</v>
      </c>
      <c r="F216">
        <v>1</v>
      </c>
      <c r="G216" t="s">
        <v>1509</v>
      </c>
      <c r="H216" t="str">
        <f>HYPERLINK("http://dx.doi.org/10.1007/s13762-022-04746-z","http://dx.doi.org/10.1007/s13762-022-04746-z")</f>
        <v>http://dx.doi.org/10.1007/s13762-022-04746-z</v>
      </c>
      <c r="I216" t="s">
        <v>1508</v>
      </c>
      <c r="J216" t="s">
        <v>1506</v>
      </c>
      <c r="K216" t="s">
        <v>1507</v>
      </c>
      <c r="L216" t="s">
        <v>152</v>
      </c>
    </row>
    <row r="217" spans="1:12" x14ac:dyDescent="0.25">
      <c r="A217" t="s">
        <v>1510</v>
      </c>
      <c r="B217" t="s">
        <v>1511</v>
      </c>
      <c r="C217" t="s">
        <v>1512</v>
      </c>
      <c r="D217">
        <v>2019</v>
      </c>
      <c r="E217" t="s">
        <v>506</v>
      </c>
      <c r="F217">
        <v>11</v>
      </c>
      <c r="G217" t="s">
        <v>1516</v>
      </c>
      <c r="H217" t="str">
        <f>HYPERLINK("http://dx.doi.org/10.1002/esp.4564","http://dx.doi.org/10.1002/esp.4564")</f>
        <v>http://dx.doi.org/10.1002/esp.4564</v>
      </c>
      <c r="I217" t="s">
        <v>1515</v>
      </c>
      <c r="J217" t="s">
        <v>1513</v>
      </c>
      <c r="K217" t="s">
        <v>1514</v>
      </c>
      <c r="L217" t="s">
        <v>17</v>
      </c>
    </row>
    <row r="218" spans="1:12" x14ac:dyDescent="0.25">
      <c r="A218" t="s">
        <v>1517</v>
      </c>
      <c r="B218" t="s">
        <v>1518</v>
      </c>
      <c r="C218" t="s">
        <v>1519</v>
      </c>
      <c r="D218">
        <v>2018</v>
      </c>
      <c r="E218" t="s">
        <v>1520</v>
      </c>
      <c r="F218">
        <v>15</v>
      </c>
      <c r="G218" t="s">
        <v>1524</v>
      </c>
      <c r="H218" t="str">
        <f>HYPERLINK("http://dx.doi.org/10.1016/j.advwatres.2018.08.016","http://dx.doi.org/10.1016/j.advwatres.2018.08.016")</f>
        <v>http://dx.doi.org/10.1016/j.advwatres.2018.08.016</v>
      </c>
      <c r="I218" t="s">
        <v>1523</v>
      </c>
      <c r="J218" t="s">
        <v>1521</v>
      </c>
      <c r="K218" t="s">
        <v>1522</v>
      </c>
      <c r="L218" t="s">
        <v>17</v>
      </c>
    </row>
    <row r="219" spans="1:12" x14ac:dyDescent="0.25">
      <c r="A219" t="s">
        <v>1525</v>
      </c>
      <c r="B219" t="s">
        <v>1526</v>
      </c>
      <c r="C219" t="s">
        <v>1527</v>
      </c>
      <c r="D219">
        <v>2016</v>
      </c>
      <c r="E219" t="s">
        <v>103</v>
      </c>
      <c r="F219">
        <v>26</v>
      </c>
      <c r="G219" t="s">
        <v>1531</v>
      </c>
      <c r="H219" t="str">
        <f>HYPERLINK("http://dx.doi.org/10.1016/j.chemgeo.2016.04.026","http://dx.doi.org/10.1016/j.chemgeo.2016.04.026")</f>
        <v>http://dx.doi.org/10.1016/j.chemgeo.2016.04.026</v>
      </c>
      <c r="I219" t="s">
        <v>1530</v>
      </c>
      <c r="J219" t="s">
        <v>1528</v>
      </c>
      <c r="K219" t="s">
        <v>1529</v>
      </c>
      <c r="L219" t="s">
        <v>126</v>
      </c>
    </row>
    <row r="220" spans="1:12" x14ac:dyDescent="0.25">
      <c r="A220" t="s">
        <v>1532</v>
      </c>
      <c r="B220" t="s">
        <v>1533</v>
      </c>
      <c r="C220" t="s">
        <v>1534</v>
      </c>
      <c r="D220">
        <v>2016</v>
      </c>
      <c r="E220" t="s">
        <v>125</v>
      </c>
      <c r="F220">
        <v>20</v>
      </c>
      <c r="G220" t="s">
        <v>1538</v>
      </c>
      <c r="H220" t="str">
        <f>HYPERLINK("http://dx.doi.org/10.1016/j.geoderma.2016.03.004","http://dx.doi.org/10.1016/j.geoderma.2016.03.004")</f>
        <v>http://dx.doi.org/10.1016/j.geoderma.2016.03.004</v>
      </c>
      <c r="I220" t="s">
        <v>1537</v>
      </c>
      <c r="J220" t="s">
        <v>1535</v>
      </c>
      <c r="K220" t="s">
        <v>1536</v>
      </c>
      <c r="L220" t="s">
        <v>17</v>
      </c>
    </row>
    <row r="221" spans="1:12" x14ac:dyDescent="0.25">
      <c r="A221" s="16" t="s">
        <v>1539</v>
      </c>
      <c r="B221" s="16" t="s">
        <v>1540</v>
      </c>
      <c r="C221" s="16" t="s">
        <v>1541</v>
      </c>
      <c r="D221" s="16">
        <v>2009</v>
      </c>
      <c r="E221" s="16" t="s">
        <v>1542</v>
      </c>
      <c r="F221" s="16">
        <v>29</v>
      </c>
      <c r="G221" s="16" t="s">
        <v>1546</v>
      </c>
      <c r="H221" s="16" t="str">
        <f>HYPERLINK("http://dx.doi.org/10.1007/s11258-008-9553-4","http://dx.doi.org/10.1007/s11258-008-9553-4")</f>
        <v>http://dx.doi.org/10.1007/s11258-008-9553-4</v>
      </c>
      <c r="I221" s="16" t="s">
        <v>1545</v>
      </c>
      <c r="J221" s="16" t="s">
        <v>1543</v>
      </c>
      <c r="K221" s="16" t="s">
        <v>1544</v>
      </c>
      <c r="L221" s="16" t="s">
        <v>17</v>
      </c>
    </row>
    <row r="222" spans="1:12" x14ac:dyDescent="0.25">
      <c r="A222" t="s">
        <v>1547</v>
      </c>
      <c r="B222" t="s">
        <v>1548</v>
      </c>
      <c r="C222" t="s">
        <v>1549</v>
      </c>
      <c r="D222">
        <v>2016</v>
      </c>
      <c r="E222" t="s">
        <v>1550</v>
      </c>
      <c r="F222">
        <v>19</v>
      </c>
      <c r="G222" t="s">
        <v>1554</v>
      </c>
      <c r="H222" t="str">
        <f>HYPERLINK("http://dx.doi.org/10.1890/15-1133.1","http://dx.doi.org/10.1890/15-1133.1")</f>
        <v>http://dx.doi.org/10.1890/15-1133.1</v>
      </c>
      <c r="I222" t="s">
        <v>1553</v>
      </c>
      <c r="J222" t="s">
        <v>1551</v>
      </c>
      <c r="K222" t="s">
        <v>1552</v>
      </c>
      <c r="L222" t="s">
        <v>17</v>
      </c>
    </row>
    <row r="223" spans="1:12" x14ac:dyDescent="0.25">
      <c r="A223" t="s">
        <v>1555</v>
      </c>
      <c r="B223" t="s">
        <v>1556</v>
      </c>
      <c r="C223" t="s">
        <v>1557</v>
      </c>
      <c r="D223">
        <v>2013</v>
      </c>
      <c r="E223" t="s">
        <v>432</v>
      </c>
      <c r="F223">
        <v>217</v>
      </c>
      <c r="G223" t="s">
        <v>1561</v>
      </c>
      <c r="H223" t="str">
        <f>HYPERLINK("http://dx.doi.org/10.1007/s11104-012-1407-0","http://dx.doi.org/10.1007/s11104-012-1407-0")</f>
        <v>http://dx.doi.org/10.1007/s11104-012-1407-0</v>
      </c>
      <c r="I223" t="s">
        <v>1560</v>
      </c>
      <c r="J223" t="s">
        <v>1558</v>
      </c>
      <c r="K223" t="s">
        <v>1559</v>
      </c>
      <c r="L223" t="s">
        <v>17</v>
      </c>
    </row>
    <row r="224" spans="1:12" x14ac:dyDescent="0.25">
      <c r="A224" t="s">
        <v>1562</v>
      </c>
      <c r="B224" t="s">
        <v>1562</v>
      </c>
      <c r="C224" t="s">
        <v>1563</v>
      </c>
      <c r="D224">
        <v>2001</v>
      </c>
      <c r="E224" t="s">
        <v>63</v>
      </c>
      <c r="F224">
        <v>272</v>
      </c>
      <c r="G224" t="s">
        <v>1567</v>
      </c>
      <c r="H224" t="str">
        <f>HYPERLINK("http://dx.doi.org/10.1002/hyp.233","http://dx.doi.org/10.1002/hyp.233")</f>
        <v>http://dx.doi.org/10.1002/hyp.233</v>
      </c>
      <c r="I224" t="s">
        <v>1566</v>
      </c>
      <c r="J224" t="s">
        <v>1564</v>
      </c>
      <c r="K224" t="s">
        <v>1565</v>
      </c>
      <c r="L224" t="s">
        <v>126</v>
      </c>
    </row>
    <row r="225" spans="1:12" x14ac:dyDescent="0.25">
      <c r="A225" t="s">
        <v>1568</v>
      </c>
      <c r="B225" t="s">
        <v>1569</v>
      </c>
      <c r="C225" t="s">
        <v>1570</v>
      </c>
      <c r="D225">
        <v>2024</v>
      </c>
      <c r="E225" t="s">
        <v>180</v>
      </c>
      <c r="F225">
        <v>0</v>
      </c>
      <c r="G225" t="s">
        <v>1574</v>
      </c>
      <c r="H225" t="str">
        <f>HYPERLINK("http://dx.doi.org/10.1016/j.geodrs.2024.e00762","http://dx.doi.org/10.1016/j.geodrs.2024.e00762")</f>
        <v>http://dx.doi.org/10.1016/j.geodrs.2024.e00762</v>
      </c>
      <c r="I225" t="s">
        <v>1573</v>
      </c>
      <c r="J225" t="s">
        <v>1571</v>
      </c>
      <c r="K225" t="s">
        <v>1572</v>
      </c>
      <c r="L225" t="s">
        <v>17</v>
      </c>
    </row>
    <row r="226" spans="1:12" x14ac:dyDescent="0.25">
      <c r="A226" t="s">
        <v>1575</v>
      </c>
      <c r="B226" t="s">
        <v>1576</v>
      </c>
      <c r="C226" t="s">
        <v>1577</v>
      </c>
      <c r="D226">
        <v>2023</v>
      </c>
      <c r="E226" t="s">
        <v>1028</v>
      </c>
      <c r="F226">
        <v>1</v>
      </c>
      <c r="G226" t="s">
        <v>1581</v>
      </c>
      <c r="H226" t="str">
        <f>HYPERLINK("http://dx.doi.org/10.1016/j.gca.2023.01.018","http://dx.doi.org/10.1016/j.gca.2023.01.018")</f>
        <v>http://dx.doi.org/10.1016/j.gca.2023.01.018</v>
      </c>
      <c r="I226" t="s">
        <v>1580</v>
      </c>
      <c r="J226" t="s">
        <v>1578</v>
      </c>
      <c r="K226" t="s">
        <v>1579</v>
      </c>
      <c r="L226" t="s">
        <v>17</v>
      </c>
    </row>
    <row r="227" spans="1:12" x14ac:dyDescent="0.25">
      <c r="A227" t="s">
        <v>1582</v>
      </c>
      <c r="B227" t="s">
        <v>1583</v>
      </c>
      <c r="C227" t="s">
        <v>1584</v>
      </c>
      <c r="D227">
        <v>2022</v>
      </c>
      <c r="E227" t="s">
        <v>1585</v>
      </c>
      <c r="F227">
        <v>3</v>
      </c>
      <c r="G227" t="s">
        <v>1589</v>
      </c>
      <c r="H227" t="str">
        <f>HYPERLINK("http://dx.doi.org/10.3390/quat5040043","http://dx.doi.org/10.3390/quat5040043")</f>
        <v>http://dx.doi.org/10.3390/quat5040043</v>
      </c>
      <c r="I227" t="s">
        <v>1588</v>
      </c>
      <c r="J227" t="s">
        <v>1586</v>
      </c>
      <c r="K227" t="s">
        <v>1587</v>
      </c>
      <c r="L227" t="s">
        <v>17</v>
      </c>
    </row>
    <row r="228" spans="1:12" x14ac:dyDescent="0.25">
      <c r="A228" t="s">
        <v>1590</v>
      </c>
      <c r="B228" t="s">
        <v>1591</v>
      </c>
      <c r="C228" t="s">
        <v>1592</v>
      </c>
      <c r="D228">
        <v>2022</v>
      </c>
      <c r="E228" t="s">
        <v>1593</v>
      </c>
      <c r="F228">
        <v>10</v>
      </c>
      <c r="G228" t="s">
        <v>1597</v>
      </c>
      <c r="H228" t="str">
        <f>HYPERLINK("http://dx.doi.org/10.1111/ejss.13294","http://dx.doi.org/10.1111/ejss.13294")</f>
        <v>http://dx.doi.org/10.1111/ejss.13294</v>
      </c>
      <c r="I228" t="s">
        <v>1596</v>
      </c>
      <c r="J228" t="s">
        <v>1594</v>
      </c>
      <c r="K228" t="s">
        <v>1595</v>
      </c>
      <c r="L228" t="s">
        <v>17</v>
      </c>
    </row>
    <row r="229" spans="1:12" x14ac:dyDescent="0.25">
      <c r="A229" t="s">
        <v>1598</v>
      </c>
      <c r="B229" t="s">
        <v>1599</v>
      </c>
      <c r="C229" t="s">
        <v>1600</v>
      </c>
      <c r="D229">
        <v>2021</v>
      </c>
      <c r="E229" t="s">
        <v>285</v>
      </c>
      <c r="F229">
        <v>4</v>
      </c>
      <c r="G229" t="s">
        <v>1604</v>
      </c>
      <c r="H229" t="str">
        <f>HYPERLINK("http://dx.doi.org/10.2489/jswc.2021.00031","http://dx.doi.org/10.2489/jswc.2021.00031")</f>
        <v>http://dx.doi.org/10.2489/jswc.2021.00031</v>
      </c>
      <c r="I229" t="s">
        <v>1603</v>
      </c>
      <c r="J229" t="s">
        <v>1601</v>
      </c>
      <c r="K229" t="s">
        <v>1602</v>
      </c>
      <c r="L229" t="s">
        <v>17</v>
      </c>
    </row>
    <row r="230" spans="1:12" x14ac:dyDescent="0.25">
      <c r="A230" s="16" t="s">
        <v>1605</v>
      </c>
      <c r="B230" s="16" t="s">
        <v>1606</v>
      </c>
      <c r="C230" s="16" t="s">
        <v>1607</v>
      </c>
      <c r="D230" s="16">
        <v>2019</v>
      </c>
      <c r="E230" s="16" t="s">
        <v>1044</v>
      </c>
      <c r="F230" s="16">
        <v>271</v>
      </c>
      <c r="G230" s="16" t="s">
        <v>1611</v>
      </c>
      <c r="H230" s="16" t="str">
        <f>HYPERLINK("http://dx.doi.org/10.1029/2018WR023903","http://dx.doi.org/10.1029/2018WR023903")</f>
        <v>http://dx.doi.org/10.1029/2018WR023903</v>
      </c>
      <c r="I230" s="16" t="s">
        <v>1610</v>
      </c>
      <c r="J230" s="16" t="s">
        <v>1608</v>
      </c>
      <c r="K230" s="16" t="s">
        <v>1609</v>
      </c>
      <c r="L230" s="16" t="s">
        <v>17</v>
      </c>
    </row>
    <row r="231" spans="1:12" x14ac:dyDescent="0.25">
      <c r="A231" t="s">
        <v>1612</v>
      </c>
      <c r="B231" t="s">
        <v>1613</v>
      </c>
      <c r="C231" t="s">
        <v>1614</v>
      </c>
      <c r="D231">
        <v>2019</v>
      </c>
      <c r="E231" t="s">
        <v>63</v>
      </c>
      <c r="F231">
        <v>5</v>
      </c>
      <c r="G231" t="s">
        <v>1618</v>
      </c>
      <c r="H231" t="str">
        <f>HYPERLINK("http://dx.doi.org/10.1002/hyp.13324","http://dx.doi.org/10.1002/hyp.13324")</f>
        <v>http://dx.doi.org/10.1002/hyp.13324</v>
      </c>
      <c r="I231" t="s">
        <v>1617</v>
      </c>
      <c r="J231" t="s">
        <v>1615</v>
      </c>
      <c r="K231" t="s">
        <v>1616</v>
      </c>
      <c r="L231" t="s">
        <v>17</v>
      </c>
    </row>
    <row r="232" spans="1:12" x14ac:dyDescent="0.25">
      <c r="A232" t="s">
        <v>1619</v>
      </c>
      <c r="B232" t="s">
        <v>1620</v>
      </c>
      <c r="C232" t="s">
        <v>1621</v>
      </c>
      <c r="D232">
        <v>2018</v>
      </c>
      <c r="E232" t="s">
        <v>1622</v>
      </c>
      <c r="F232">
        <v>1</v>
      </c>
      <c r="G232" t="s">
        <v>1626</v>
      </c>
      <c r="H232" t="str">
        <f>HYPERLINK("http://dx.doi.org/10.1080/0078172X.2018.1445682","http://dx.doi.org/10.1080/0078172X.2018.1445682")</f>
        <v>http://dx.doi.org/10.1080/0078172X.2018.1445682</v>
      </c>
      <c r="I232" t="s">
        <v>1625</v>
      </c>
      <c r="J232" t="s">
        <v>1623</v>
      </c>
      <c r="K232" t="s">
        <v>1624</v>
      </c>
      <c r="L232" t="s">
        <v>17</v>
      </c>
    </row>
    <row r="233" spans="1:12" x14ac:dyDescent="0.25">
      <c r="A233" t="s">
        <v>1627</v>
      </c>
      <c r="B233" t="s">
        <v>1628</v>
      </c>
      <c r="C233" t="s">
        <v>1629</v>
      </c>
      <c r="D233">
        <v>2016</v>
      </c>
      <c r="E233" t="s">
        <v>1630</v>
      </c>
      <c r="F233">
        <v>17</v>
      </c>
      <c r="G233" t="s">
        <v>1633</v>
      </c>
      <c r="H233" t="str">
        <f>HYPERLINK("http://dx.doi.org/10.1130/B31437.1","http://dx.doi.org/10.1130/B31437.1")</f>
        <v>http://dx.doi.org/10.1130/B31437.1</v>
      </c>
      <c r="I233" t="s">
        <v>1632</v>
      </c>
      <c r="J233" t="s">
        <v>13</v>
      </c>
      <c r="K233" t="s">
        <v>1631</v>
      </c>
      <c r="L233" t="s">
        <v>17</v>
      </c>
    </row>
    <row r="234" spans="1:12" x14ac:dyDescent="0.25">
      <c r="A234" t="s">
        <v>1634</v>
      </c>
      <c r="B234" t="s">
        <v>1635</v>
      </c>
      <c r="C234" t="s">
        <v>1636</v>
      </c>
      <c r="D234">
        <v>2014</v>
      </c>
      <c r="E234" t="s">
        <v>1637</v>
      </c>
      <c r="F234">
        <v>13</v>
      </c>
      <c r="G234" t="s">
        <v>1641</v>
      </c>
      <c r="H234" t="str">
        <f>HYPERLINK("http://dx.doi.org/10.1016/j.gloplacha.2014.07.008","http://dx.doi.org/10.1016/j.gloplacha.2014.07.008")</f>
        <v>http://dx.doi.org/10.1016/j.gloplacha.2014.07.008</v>
      </c>
      <c r="I234" t="s">
        <v>1640</v>
      </c>
      <c r="J234" t="s">
        <v>1638</v>
      </c>
      <c r="K234" t="s">
        <v>1639</v>
      </c>
      <c r="L234" t="s">
        <v>17</v>
      </c>
    </row>
    <row r="235" spans="1:12" x14ac:dyDescent="0.25">
      <c r="A235" t="s">
        <v>1642</v>
      </c>
      <c r="B235" t="s">
        <v>1643</v>
      </c>
      <c r="C235" t="s">
        <v>1644</v>
      </c>
      <c r="D235">
        <v>2013</v>
      </c>
      <c r="E235" t="s">
        <v>125</v>
      </c>
      <c r="F235">
        <v>22</v>
      </c>
      <c r="G235" t="s">
        <v>1648</v>
      </c>
      <c r="H235" t="str">
        <f>HYPERLINK("http://dx.doi.org/10.1016/j.geoderma.2012.11.015","http://dx.doi.org/10.1016/j.geoderma.2012.11.015")</f>
        <v>http://dx.doi.org/10.1016/j.geoderma.2012.11.015</v>
      </c>
      <c r="I235" t="s">
        <v>1647</v>
      </c>
      <c r="J235" t="s">
        <v>1645</v>
      </c>
      <c r="K235" t="s">
        <v>1646</v>
      </c>
      <c r="L235" t="s">
        <v>17</v>
      </c>
    </row>
    <row r="236" spans="1:12" x14ac:dyDescent="0.25">
      <c r="A236" t="s">
        <v>1649</v>
      </c>
      <c r="B236" t="s">
        <v>1650</v>
      </c>
      <c r="C236" t="s">
        <v>1651</v>
      </c>
      <c r="D236">
        <v>2010</v>
      </c>
      <c r="E236" t="s">
        <v>1028</v>
      </c>
      <c r="F236">
        <v>114</v>
      </c>
      <c r="G236" t="s">
        <v>1654</v>
      </c>
      <c r="H236" t="str">
        <f>HYPERLINK("http://dx.doi.org/10.1016/j.gca.2010.02.012","http://dx.doi.org/10.1016/j.gca.2010.02.012")</f>
        <v>http://dx.doi.org/10.1016/j.gca.2010.02.012</v>
      </c>
      <c r="I236" t="s">
        <v>1653</v>
      </c>
      <c r="J236" t="s">
        <v>13</v>
      </c>
      <c r="K236" t="s">
        <v>1652</v>
      </c>
      <c r="L236" t="s">
        <v>17</v>
      </c>
    </row>
    <row r="237" spans="1:12" x14ac:dyDescent="0.25">
      <c r="A237" t="s">
        <v>1655</v>
      </c>
      <c r="B237" t="s">
        <v>1655</v>
      </c>
      <c r="C237" t="s">
        <v>1656</v>
      </c>
      <c r="D237">
        <v>2006</v>
      </c>
      <c r="E237" t="s">
        <v>1657</v>
      </c>
      <c r="F237">
        <v>53</v>
      </c>
      <c r="G237" t="s">
        <v>1660</v>
      </c>
      <c r="H237" t="str">
        <f>HYPERLINK("http://dx.doi.org/10.2134/jeq2004.0465","http://dx.doi.org/10.2134/jeq2004.0465")</f>
        <v>http://dx.doi.org/10.2134/jeq2004.0465</v>
      </c>
      <c r="I237" t="s">
        <v>1659</v>
      </c>
      <c r="J237" t="s">
        <v>13</v>
      </c>
      <c r="K237" t="s">
        <v>1658</v>
      </c>
      <c r="L237" t="s">
        <v>17</v>
      </c>
    </row>
    <row r="238" spans="1:12" x14ac:dyDescent="0.25">
      <c r="A238" t="s">
        <v>1661</v>
      </c>
      <c r="B238" t="s">
        <v>1661</v>
      </c>
      <c r="C238" t="s">
        <v>1662</v>
      </c>
      <c r="D238">
        <v>2004</v>
      </c>
      <c r="E238" t="s">
        <v>63</v>
      </c>
      <c r="F238">
        <v>55</v>
      </c>
      <c r="G238" t="s">
        <v>1665</v>
      </c>
      <c r="H238" t="str">
        <f>HYPERLINK("http://dx.doi.org/10.1002/hyp.5521","http://dx.doi.org/10.1002/hyp.5521")</f>
        <v>http://dx.doi.org/10.1002/hyp.5521</v>
      </c>
      <c r="I238" t="s">
        <v>1664</v>
      </c>
      <c r="J238" t="s">
        <v>13</v>
      </c>
      <c r="K238" t="s">
        <v>1663</v>
      </c>
      <c r="L238" t="s">
        <v>17</v>
      </c>
    </row>
    <row r="239" spans="1:12" x14ac:dyDescent="0.25">
      <c r="A239" t="s">
        <v>1666</v>
      </c>
      <c r="B239" t="s">
        <v>1667</v>
      </c>
      <c r="C239" t="s">
        <v>1668</v>
      </c>
      <c r="D239">
        <v>2022</v>
      </c>
      <c r="E239" t="s">
        <v>817</v>
      </c>
      <c r="F239">
        <v>7</v>
      </c>
      <c r="G239" t="s">
        <v>1671</v>
      </c>
      <c r="H239" t="str">
        <f>HYPERLINK("http://dx.doi.org/10.1016/j.geomorph.2022.108449","http://dx.doi.org/10.1016/j.geomorph.2022.108449")</f>
        <v>http://dx.doi.org/10.1016/j.geomorph.2022.108449</v>
      </c>
      <c r="I239" t="s">
        <v>1670</v>
      </c>
      <c r="J239" t="s">
        <v>13</v>
      </c>
      <c r="K239" t="s">
        <v>1669</v>
      </c>
      <c r="L239" t="s">
        <v>152</v>
      </c>
    </row>
    <row r="240" spans="1:12" x14ac:dyDescent="0.25">
      <c r="A240" t="s">
        <v>1672</v>
      </c>
      <c r="B240" t="s">
        <v>1673</v>
      </c>
      <c r="C240" t="s">
        <v>1674</v>
      </c>
      <c r="D240">
        <v>2022</v>
      </c>
      <c r="E240" t="s">
        <v>1675</v>
      </c>
      <c r="F240">
        <v>3</v>
      </c>
      <c r="G240" t="s">
        <v>1679</v>
      </c>
      <c r="H240" t="str">
        <f>HYPERLINK("http://dx.doi.org/10.3390/su141711082","http://dx.doi.org/10.3390/su141711082")</f>
        <v>http://dx.doi.org/10.3390/su141711082</v>
      </c>
      <c r="I240" t="s">
        <v>1678</v>
      </c>
      <c r="J240" t="s">
        <v>1676</v>
      </c>
      <c r="K240" t="s">
        <v>1677</v>
      </c>
      <c r="L240" t="s">
        <v>17</v>
      </c>
    </row>
    <row r="241" spans="1:12" x14ac:dyDescent="0.25">
      <c r="A241" t="s">
        <v>1680</v>
      </c>
      <c r="B241" t="s">
        <v>1681</v>
      </c>
      <c r="C241" t="s">
        <v>1682</v>
      </c>
      <c r="D241">
        <v>2020</v>
      </c>
      <c r="E241" t="s">
        <v>103</v>
      </c>
      <c r="F241">
        <v>23</v>
      </c>
      <c r="G241" t="s">
        <v>1686</v>
      </c>
      <c r="H241" t="str">
        <f>HYPERLINK("http://dx.doi.org/10.1016/j.chemgeo.2020.119861","http://dx.doi.org/10.1016/j.chemgeo.2020.119861")</f>
        <v>http://dx.doi.org/10.1016/j.chemgeo.2020.119861</v>
      </c>
      <c r="I241" t="s">
        <v>1685</v>
      </c>
      <c r="J241" t="s">
        <v>1683</v>
      </c>
      <c r="K241" t="s">
        <v>1684</v>
      </c>
      <c r="L241" t="s">
        <v>17</v>
      </c>
    </row>
    <row r="242" spans="1:12" x14ac:dyDescent="0.25">
      <c r="A242" t="s">
        <v>1687</v>
      </c>
      <c r="B242" t="s">
        <v>1688</v>
      </c>
      <c r="C242" t="s">
        <v>1689</v>
      </c>
      <c r="D242">
        <v>2019</v>
      </c>
      <c r="E242" t="s">
        <v>1690</v>
      </c>
      <c r="F242">
        <v>6</v>
      </c>
      <c r="G242" t="s">
        <v>13</v>
      </c>
      <c r="H242" t="s">
        <v>13</v>
      </c>
      <c r="I242" t="s">
        <v>1693</v>
      </c>
      <c r="J242" t="s">
        <v>1691</v>
      </c>
      <c r="K242" t="s">
        <v>1692</v>
      </c>
      <c r="L242" t="s">
        <v>17</v>
      </c>
    </row>
    <row r="243" spans="1:12" x14ac:dyDescent="0.25">
      <c r="A243" t="s">
        <v>1694</v>
      </c>
      <c r="B243" t="s">
        <v>1695</v>
      </c>
      <c r="C243" t="s">
        <v>1696</v>
      </c>
      <c r="D243">
        <v>2019</v>
      </c>
      <c r="E243" t="s">
        <v>119</v>
      </c>
      <c r="F243">
        <v>14</v>
      </c>
      <c r="G243" t="s">
        <v>1699</v>
      </c>
      <c r="H243" t="str">
        <f>HYPERLINK("http://dx.doi.org/10.2136/sssaj2019.02.0049","http://dx.doi.org/10.2136/sssaj2019.02.0049")</f>
        <v>http://dx.doi.org/10.2136/sssaj2019.02.0049</v>
      </c>
      <c r="I243" t="s">
        <v>1698</v>
      </c>
      <c r="J243" t="s">
        <v>13</v>
      </c>
      <c r="K243" t="s">
        <v>1697</v>
      </c>
      <c r="L243" t="s">
        <v>17</v>
      </c>
    </row>
    <row r="244" spans="1:12" x14ac:dyDescent="0.25">
      <c r="A244" t="s">
        <v>1700</v>
      </c>
      <c r="B244" t="s">
        <v>1701</v>
      </c>
      <c r="C244" t="s">
        <v>1702</v>
      </c>
      <c r="D244">
        <v>2019</v>
      </c>
      <c r="E244" t="s">
        <v>485</v>
      </c>
      <c r="F244">
        <v>11</v>
      </c>
      <c r="G244" t="s">
        <v>1706</v>
      </c>
      <c r="H244" t="str">
        <f>HYPERLINK("http://dx.doi.org/10.1016/j.ecoleng.2018.11.006","http://dx.doi.org/10.1016/j.ecoleng.2018.11.006")</f>
        <v>http://dx.doi.org/10.1016/j.ecoleng.2018.11.006</v>
      </c>
      <c r="I244" t="s">
        <v>1705</v>
      </c>
      <c r="J244" t="s">
        <v>1703</v>
      </c>
      <c r="K244" t="s">
        <v>1704</v>
      </c>
      <c r="L244" t="s">
        <v>17</v>
      </c>
    </row>
    <row r="245" spans="1:12" x14ac:dyDescent="0.25">
      <c r="A245" s="16" t="s">
        <v>1707</v>
      </c>
      <c r="B245" s="16" t="s">
        <v>1708</v>
      </c>
      <c r="C245" s="16" t="s">
        <v>1709</v>
      </c>
      <c r="D245" s="16">
        <v>2019</v>
      </c>
      <c r="E245" s="16" t="s">
        <v>817</v>
      </c>
      <c r="F245" s="16">
        <v>18</v>
      </c>
      <c r="G245" s="16" t="s">
        <v>1713</v>
      </c>
      <c r="H245" s="16" t="str">
        <f>HYPERLINK("http://dx.doi.org/10.1016/j.geomorph.2018.10.025","http://dx.doi.org/10.1016/j.geomorph.2018.10.025")</f>
        <v>http://dx.doi.org/10.1016/j.geomorph.2018.10.025</v>
      </c>
      <c r="I245" s="16" t="s">
        <v>1712</v>
      </c>
      <c r="J245" s="16" t="s">
        <v>1710</v>
      </c>
      <c r="K245" s="16" t="s">
        <v>1711</v>
      </c>
      <c r="L245" s="16" t="s">
        <v>17</v>
      </c>
    </row>
    <row r="246" spans="1:12" x14ac:dyDescent="0.25">
      <c r="A246" t="s">
        <v>1714</v>
      </c>
      <c r="B246" t="s">
        <v>1715</v>
      </c>
      <c r="C246" t="s">
        <v>1716</v>
      </c>
      <c r="D246">
        <v>2018</v>
      </c>
      <c r="E246" t="s">
        <v>1717</v>
      </c>
      <c r="F246">
        <v>27</v>
      </c>
      <c r="G246" t="s">
        <v>1721</v>
      </c>
      <c r="H246" t="str">
        <f>HYPERLINK("http://dx.doi.org/10.1007/s40614-018-0137-x","http://dx.doi.org/10.1007/s40614-018-0137-x")</f>
        <v>http://dx.doi.org/10.1007/s40614-018-0137-x</v>
      </c>
      <c r="I246" t="s">
        <v>1720</v>
      </c>
      <c r="J246" t="s">
        <v>1718</v>
      </c>
      <c r="K246" t="s">
        <v>1719</v>
      </c>
      <c r="L246" t="s">
        <v>17</v>
      </c>
    </row>
    <row r="247" spans="1:12" x14ac:dyDescent="0.25">
      <c r="A247" t="s">
        <v>1722</v>
      </c>
      <c r="B247" t="s">
        <v>1723</v>
      </c>
      <c r="C247" t="s">
        <v>1724</v>
      </c>
      <c r="D247">
        <v>2018</v>
      </c>
      <c r="E247" t="s">
        <v>1028</v>
      </c>
      <c r="F247">
        <v>43</v>
      </c>
      <c r="G247" t="s">
        <v>1728</v>
      </c>
      <c r="H247" t="str">
        <f>HYPERLINK("http://dx.doi.org/10.1016/j.gca.2018.03.020","http://dx.doi.org/10.1016/j.gca.2018.03.020")</f>
        <v>http://dx.doi.org/10.1016/j.gca.2018.03.020</v>
      </c>
      <c r="I247" t="s">
        <v>1727</v>
      </c>
      <c r="J247" t="s">
        <v>1725</v>
      </c>
      <c r="K247" t="s">
        <v>1726</v>
      </c>
      <c r="L247" t="s">
        <v>17</v>
      </c>
    </row>
    <row r="248" spans="1:12" x14ac:dyDescent="0.25">
      <c r="A248" t="s">
        <v>1729</v>
      </c>
      <c r="B248" t="s">
        <v>1730</v>
      </c>
      <c r="C248" t="s">
        <v>1731</v>
      </c>
      <c r="D248">
        <v>2018</v>
      </c>
      <c r="E248" t="s">
        <v>1732</v>
      </c>
      <c r="F248">
        <v>9</v>
      </c>
      <c r="G248" t="s">
        <v>1735</v>
      </c>
      <c r="H248" t="str">
        <f>HYPERLINK("http://dx.doi.org/10.1111/bre.12216","http://dx.doi.org/10.1111/bre.12216")</f>
        <v>http://dx.doi.org/10.1111/bre.12216</v>
      </c>
      <c r="I248" t="s">
        <v>1734</v>
      </c>
      <c r="J248" t="s">
        <v>13</v>
      </c>
      <c r="K248" t="s">
        <v>1733</v>
      </c>
      <c r="L248" t="s">
        <v>17</v>
      </c>
    </row>
    <row r="249" spans="1:12" x14ac:dyDescent="0.25">
      <c r="A249" t="s">
        <v>1736</v>
      </c>
      <c r="B249" t="s">
        <v>1737</v>
      </c>
      <c r="C249" t="s">
        <v>1738</v>
      </c>
      <c r="D249">
        <v>2016</v>
      </c>
      <c r="E249" t="s">
        <v>1028</v>
      </c>
      <c r="F249">
        <v>37</v>
      </c>
      <c r="G249" t="s">
        <v>1742</v>
      </c>
      <c r="H249" t="str">
        <f>HYPERLINK("http://dx.doi.org/10.1016/j.gca.2016.04.017","http://dx.doi.org/10.1016/j.gca.2016.04.017")</f>
        <v>http://dx.doi.org/10.1016/j.gca.2016.04.017</v>
      </c>
      <c r="I249" t="s">
        <v>1741</v>
      </c>
      <c r="J249" t="s">
        <v>1739</v>
      </c>
      <c r="K249" t="s">
        <v>1740</v>
      </c>
      <c r="L249" t="s">
        <v>17</v>
      </c>
    </row>
    <row r="250" spans="1:12" x14ac:dyDescent="0.25">
      <c r="A250" s="16" t="s">
        <v>1743</v>
      </c>
      <c r="B250" s="16" t="s">
        <v>1744</v>
      </c>
      <c r="C250" s="16" t="s">
        <v>1745</v>
      </c>
      <c r="D250" s="16">
        <v>2015</v>
      </c>
      <c r="E250" s="16" t="s">
        <v>16</v>
      </c>
      <c r="F250" s="16">
        <v>14</v>
      </c>
      <c r="G250" s="16" t="s">
        <v>1749</v>
      </c>
      <c r="H250" s="16" t="str">
        <f>HYPERLINK("http://dx.doi.org/10.1016/j.catena.2014.10.014","http://dx.doi.org/10.1016/j.catena.2014.10.014")</f>
        <v>http://dx.doi.org/10.1016/j.catena.2014.10.014</v>
      </c>
      <c r="I250" s="16" t="s">
        <v>1748</v>
      </c>
      <c r="J250" s="16" t="s">
        <v>1746</v>
      </c>
      <c r="K250" s="16" t="s">
        <v>1747</v>
      </c>
      <c r="L250" s="16" t="s">
        <v>17</v>
      </c>
    </row>
    <row r="251" spans="1:12" x14ac:dyDescent="0.25">
      <c r="A251" t="s">
        <v>1750</v>
      </c>
      <c r="B251" t="s">
        <v>1751</v>
      </c>
      <c r="C251" t="s">
        <v>1752</v>
      </c>
      <c r="D251">
        <v>2014</v>
      </c>
      <c r="E251" t="s">
        <v>1753</v>
      </c>
      <c r="F251">
        <v>18</v>
      </c>
      <c r="G251" t="s">
        <v>1757</v>
      </c>
      <c r="H251" t="str">
        <f>HYPERLINK("http://dx.doi.org/10.1016/j.sedgeo.2013.10.003","http://dx.doi.org/10.1016/j.sedgeo.2013.10.003")</f>
        <v>http://dx.doi.org/10.1016/j.sedgeo.2013.10.003</v>
      </c>
      <c r="I251" t="s">
        <v>1756</v>
      </c>
      <c r="J251" t="s">
        <v>1754</v>
      </c>
      <c r="K251" t="s">
        <v>1755</v>
      </c>
      <c r="L251" t="s">
        <v>17</v>
      </c>
    </row>
    <row r="252" spans="1:12" x14ac:dyDescent="0.25">
      <c r="A252" t="s">
        <v>1758</v>
      </c>
      <c r="B252" t="s">
        <v>1759</v>
      </c>
      <c r="C252" t="s">
        <v>1760</v>
      </c>
      <c r="D252">
        <v>2013</v>
      </c>
      <c r="E252" t="s">
        <v>1761</v>
      </c>
      <c r="F252">
        <v>62</v>
      </c>
      <c r="G252" t="s">
        <v>1764</v>
      </c>
      <c r="H252" t="str">
        <f>HYPERLINK("http://dx.doi.org/10.1190/GEO2012-0194.1","http://dx.doi.org/10.1190/GEO2012-0194.1")</f>
        <v>http://dx.doi.org/10.1190/GEO2012-0194.1</v>
      </c>
      <c r="I252" t="s">
        <v>1763</v>
      </c>
      <c r="J252" t="s">
        <v>13</v>
      </c>
      <c r="K252" t="s">
        <v>1762</v>
      </c>
      <c r="L252" t="s">
        <v>17</v>
      </c>
    </row>
    <row r="253" spans="1:12" x14ac:dyDescent="0.25">
      <c r="A253" s="16" t="s">
        <v>1765</v>
      </c>
      <c r="B253" s="16" t="s">
        <v>1766</v>
      </c>
      <c r="C253" s="16" t="s">
        <v>1767</v>
      </c>
      <c r="D253" s="16">
        <v>2011</v>
      </c>
      <c r="E253" s="16" t="s">
        <v>1768</v>
      </c>
      <c r="F253" s="16">
        <v>54</v>
      </c>
      <c r="G253" s="16" t="s">
        <v>1772</v>
      </c>
      <c r="H253" s="16" t="str">
        <f>HYPERLINK("http://dx.doi.org/10.3724/SP.J.1227.2011.00155","http://dx.doi.org/10.3724/SP.J.1227.2011.00155")</f>
        <v>http://dx.doi.org/10.3724/SP.J.1227.2011.00155</v>
      </c>
      <c r="I253" s="16" t="s">
        <v>1771</v>
      </c>
      <c r="J253" s="16" t="s">
        <v>1769</v>
      </c>
      <c r="K253" s="16" t="s">
        <v>1770</v>
      </c>
      <c r="L253" s="16" t="s">
        <v>17</v>
      </c>
    </row>
    <row r="254" spans="1:12" x14ac:dyDescent="0.25">
      <c r="A254" t="s">
        <v>1773</v>
      </c>
      <c r="B254" t="s">
        <v>1774</v>
      </c>
      <c r="C254" t="s">
        <v>1775</v>
      </c>
      <c r="D254">
        <v>2009</v>
      </c>
      <c r="E254" t="s">
        <v>1028</v>
      </c>
      <c r="F254">
        <v>107</v>
      </c>
      <c r="G254" t="s">
        <v>1778</v>
      </c>
      <c r="H254" t="str">
        <f>HYPERLINK("http://dx.doi.org/10.1016/j.gca.2008.11.013","http://dx.doi.org/10.1016/j.gca.2008.11.013")</f>
        <v>http://dx.doi.org/10.1016/j.gca.2008.11.013</v>
      </c>
      <c r="I254" t="s">
        <v>1777</v>
      </c>
      <c r="J254" t="s">
        <v>13</v>
      </c>
      <c r="K254" t="s">
        <v>1776</v>
      </c>
      <c r="L254" t="s">
        <v>17</v>
      </c>
    </row>
    <row r="255" spans="1:12" x14ac:dyDescent="0.25">
      <c r="A255" t="s">
        <v>1779</v>
      </c>
      <c r="B255" t="s">
        <v>1779</v>
      </c>
      <c r="C255" t="s">
        <v>1780</v>
      </c>
      <c r="D255">
        <v>2006</v>
      </c>
      <c r="E255" t="s">
        <v>1781</v>
      </c>
      <c r="F255">
        <v>159</v>
      </c>
      <c r="G255" t="s">
        <v>1785</v>
      </c>
      <c r="H255" t="str">
        <f>HYPERLINK("http://dx.doi.org/10.1111/j.1365-2486.2005.01078.x","http://dx.doi.org/10.1111/j.1365-2486.2005.01078.x")</f>
        <v>http://dx.doi.org/10.1111/j.1365-2486.2005.01078.x</v>
      </c>
      <c r="I255" t="s">
        <v>1784</v>
      </c>
      <c r="J255" t="s">
        <v>1782</v>
      </c>
      <c r="K255" t="s">
        <v>1783</v>
      </c>
      <c r="L255" t="s">
        <v>17</v>
      </c>
    </row>
    <row r="256" spans="1:12" x14ac:dyDescent="0.25">
      <c r="A256" t="s">
        <v>1786</v>
      </c>
      <c r="B256" t="s">
        <v>1786</v>
      </c>
      <c r="C256" t="s">
        <v>1787</v>
      </c>
      <c r="D256">
        <v>2005</v>
      </c>
      <c r="E256" t="s">
        <v>1788</v>
      </c>
      <c r="F256">
        <v>45</v>
      </c>
      <c r="G256" t="s">
        <v>1792</v>
      </c>
      <c r="H256" t="str">
        <f>HYPERLINK("http://dx.doi.org/10.2113/gscanmin.43.5.1711","http://dx.doi.org/10.2113/gscanmin.43.5.1711")</f>
        <v>http://dx.doi.org/10.2113/gscanmin.43.5.1711</v>
      </c>
      <c r="I256" t="s">
        <v>1791</v>
      </c>
      <c r="J256" t="s">
        <v>1789</v>
      </c>
      <c r="K256" t="s">
        <v>1790</v>
      </c>
      <c r="L256" t="s">
        <v>126</v>
      </c>
    </row>
    <row r="257" spans="1:12" x14ac:dyDescent="0.25">
      <c r="A257" t="s">
        <v>1793</v>
      </c>
      <c r="B257" t="s">
        <v>1793</v>
      </c>
      <c r="C257" t="s">
        <v>1794</v>
      </c>
      <c r="D257">
        <v>2003</v>
      </c>
      <c r="E257" t="s">
        <v>16</v>
      </c>
      <c r="F257">
        <v>80</v>
      </c>
      <c r="G257" t="s">
        <v>1798</v>
      </c>
      <c r="H257" t="str">
        <f>HYPERLINK("http://dx.doi.org/10.1016/S0341-8162(02)00129-7","http://dx.doi.org/10.1016/S0341-8162(02)00129-7")</f>
        <v>http://dx.doi.org/10.1016/S0341-8162(02)00129-7</v>
      </c>
      <c r="I257" t="s">
        <v>1797</v>
      </c>
      <c r="J257" t="s">
        <v>1795</v>
      </c>
      <c r="K257" t="s">
        <v>1796</v>
      </c>
      <c r="L257" t="s">
        <v>17</v>
      </c>
    </row>
    <row r="258" spans="1:12" x14ac:dyDescent="0.25">
      <c r="A258" t="s">
        <v>1799</v>
      </c>
      <c r="B258" t="s">
        <v>1799</v>
      </c>
      <c r="C258" t="s">
        <v>1800</v>
      </c>
      <c r="D258">
        <v>2002</v>
      </c>
      <c r="E258" t="s">
        <v>1801</v>
      </c>
      <c r="F258">
        <v>12</v>
      </c>
      <c r="G258" t="s">
        <v>13</v>
      </c>
      <c r="H258" t="s">
        <v>13</v>
      </c>
      <c r="I258" t="s">
        <v>1802</v>
      </c>
      <c r="J258" t="s">
        <v>13</v>
      </c>
      <c r="K258" t="s">
        <v>13</v>
      </c>
      <c r="L258" t="s">
        <v>17</v>
      </c>
    </row>
    <row r="259" spans="1:12" x14ac:dyDescent="0.25">
      <c r="A259" t="s">
        <v>1803</v>
      </c>
      <c r="B259" t="s">
        <v>1803</v>
      </c>
      <c r="C259" t="s">
        <v>1804</v>
      </c>
      <c r="D259">
        <v>2002</v>
      </c>
      <c r="E259" t="s">
        <v>1805</v>
      </c>
      <c r="F259">
        <v>3</v>
      </c>
      <c r="G259" t="s">
        <v>1809</v>
      </c>
      <c r="H259" t="str">
        <f>HYPERLINK("http://dx.doi.org/10.1111/j.1751-3928.2002.tb00117.x","http://dx.doi.org/10.1111/j.1751-3928.2002.tb00117.x")</f>
        <v>http://dx.doi.org/10.1111/j.1751-3928.2002.tb00117.x</v>
      </c>
      <c r="I259" t="s">
        <v>1808</v>
      </c>
      <c r="J259" t="s">
        <v>1806</v>
      </c>
      <c r="K259" t="s">
        <v>1807</v>
      </c>
      <c r="L259" t="s">
        <v>17</v>
      </c>
    </row>
    <row r="260" spans="1:12" x14ac:dyDescent="0.25">
      <c r="A260" t="s">
        <v>1810</v>
      </c>
      <c r="B260" t="s">
        <v>1810</v>
      </c>
      <c r="C260" t="s">
        <v>1811</v>
      </c>
      <c r="D260">
        <v>1996</v>
      </c>
      <c r="E260" t="s">
        <v>1812</v>
      </c>
      <c r="F260">
        <v>20</v>
      </c>
      <c r="G260" t="s">
        <v>1815</v>
      </c>
      <c r="H260" t="str">
        <f>HYPERLINK("http://dx.doi.org/10.2166/wst.1996.0511","http://dx.doi.org/10.2166/wst.1996.0511")</f>
        <v>http://dx.doi.org/10.2166/wst.1996.0511</v>
      </c>
      <c r="I260" t="s">
        <v>1814</v>
      </c>
      <c r="J260" t="s">
        <v>1813</v>
      </c>
      <c r="K260" t="s">
        <v>13</v>
      </c>
      <c r="L260" t="s">
        <v>126</v>
      </c>
    </row>
    <row r="261" spans="1:12" x14ac:dyDescent="0.25">
      <c r="A261" t="s">
        <v>1816</v>
      </c>
      <c r="B261" t="s">
        <v>1816</v>
      </c>
      <c r="C261" t="s">
        <v>1817</v>
      </c>
      <c r="D261">
        <v>1995</v>
      </c>
      <c r="E261" t="s">
        <v>817</v>
      </c>
      <c r="F261">
        <v>132</v>
      </c>
      <c r="G261" t="s">
        <v>1820</v>
      </c>
      <c r="H261" t="str">
        <f>HYPERLINK("http://dx.doi.org/10.1016/0169-555X(95)00034-3","http://dx.doi.org/10.1016/0169-555X(95)00034-3")</f>
        <v>http://dx.doi.org/10.1016/0169-555X(95)00034-3</v>
      </c>
      <c r="I261" t="s">
        <v>1819</v>
      </c>
      <c r="J261" t="s">
        <v>13</v>
      </c>
      <c r="K261" t="s">
        <v>1818</v>
      </c>
      <c r="L261" t="s">
        <v>126</v>
      </c>
    </row>
    <row r="262" spans="1:12" x14ac:dyDescent="0.25">
      <c r="A262" t="s">
        <v>1821</v>
      </c>
      <c r="B262" t="s">
        <v>1821</v>
      </c>
      <c r="C262" t="s">
        <v>1822</v>
      </c>
      <c r="D262">
        <v>1994</v>
      </c>
      <c r="E262" t="s">
        <v>125</v>
      </c>
      <c r="F262">
        <v>22</v>
      </c>
      <c r="G262" t="s">
        <v>1825</v>
      </c>
      <c r="H262" t="str">
        <f>HYPERLINK("http://dx.doi.org/10.1016/0016-7061(94)90106-6","http://dx.doi.org/10.1016/0016-7061(94)90106-6")</f>
        <v>http://dx.doi.org/10.1016/0016-7061(94)90106-6</v>
      </c>
      <c r="I262" t="s">
        <v>1824</v>
      </c>
      <c r="J262" t="s">
        <v>13</v>
      </c>
      <c r="K262" t="s">
        <v>1823</v>
      </c>
      <c r="L262" t="s">
        <v>17</v>
      </c>
    </row>
    <row r="263" spans="1:12" x14ac:dyDescent="0.25">
      <c r="A263" s="16" t="s">
        <v>1826</v>
      </c>
      <c r="B263" s="16" t="s">
        <v>1826</v>
      </c>
      <c r="C263" s="16" t="s">
        <v>1827</v>
      </c>
      <c r="D263" s="16">
        <v>1985</v>
      </c>
      <c r="E263" s="16" t="s">
        <v>146</v>
      </c>
      <c r="F263" s="16">
        <v>49</v>
      </c>
      <c r="G263" s="16" t="s">
        <v>1829</v>
      </c>
      <c r="H263" s="16" t="str">
        <f>HYPERLINK("http://dx.doi.org/10.1111/j.1365-2389.1985.tb00316.x","http://dx.doi.org/10.1111/j.1365-2389.1985.tb00316.x")</f>
        <v>http://dx.doi.org/10.1111/j.1365-2389.1985.tb00316.x</v>
      </c>
      <c r="I263" s="16" t="s">
        <v>1828</v>
      </c>
      <c r="J263" s="16" t="s">
        <v>13</v>
      </c>
      <c r="K263" s="16" t="s">
        <v>13</v>
      </c>
      <c r="L263" s="16" t="s">
        <v>17</v>
      </c>
    </row>
    <row r="264" spans="1:12" x14ac:dyDescent="0.25">
      <c r="A264" t="s">
        <v>1830</v>
      </c>
      <c r="B264" t="s">
        <v>1831</v>
      </c>
      <c r="C264" t="s">
        <v>1832</v>
      </c>
      <c r="D264">
        <v>2019</v>
      </c>
      <c r="E264" t="s">
        <v>241</v>
      </c>
      <c r="F264">
        <v>43</v>
      </c>
      <c r="G264" t="s">
        <v>1836</v>
      </c>
      <c r="H264" t="str">
        <f>HYPERLINK("http://dx.doi.org/10.3389/ffgc.2019.00021","http://dx.doi.org/10.3389/ffgc.2019.00021")</f>
        <v>http://dx.doi.org/10.3389/ffgc.2019.00021</v>
      </c>
      <c r="I264" t="s">
        <v>1835</v>
      </c>
      <c r="J264" t="s">
        <v>1833</v>
      </c>
      <c r="K264" t="s">
        <v>1834</v>
      </c>
      <c r="L264" t="s">
        <v>17</v>
      </c>
    </row>
    <row r="265" spans="1:12" x14ac:dyDescent="0.25">
      <c r="A265" t="s">
        <v>1837</v>
      </c>
      <c r="B265" t="s">
        <v>1838</v>
      </c>
      <c r="C265" t="s">
        <v>1839</v>
      </c>
      <c r="D265">
        <v>2022</v>
      </c>
      <c r="E265" t="s">
        <v>904</v>
      </c>
      <c r="F265">
        <v>19</v>
      </c>
      <c r="G265" t="s">
        <v>1843</v>
      </c>
      <c r="H265" t="str">
        <f>HYPERLINK("http://dx.doi.org/10.1016/j.jhydrol.2021.127291","http://dx.doi.org/10.1016/j.jhydrol.2021.127291")</f>
        <v>http://dx.doi.org/10.1016/j.jhydrol.2021.127291</v>
      </c>
      <c r="I265" t="s">
        <v>1842</v>
      </c>
      <c r="J265" t="s">
        <v>1840</v>
      </c>
      <c r="K265" t="s">
        <v>1841</v>
      </c>
      <c r="L265" t="s">
        <v>17</v>
      </c>
    </row>
    <row r="266" spans="1:12" x14ac:dyDescent="0.25">
      <c r="A266" t="s">
        <v>1844</v>
      </c>
      <c r="B266" t="s">
        <v>1845</v>
      </c>
      <c r="C266" t="s">
        <v>1846</v>
      </c>
      <c r="D266">
        <v>2020</v>
      </c>
      <c r="E266" t="s">
        <v>917</v>
      </c>
      <c r="F266">
        <v>8</v>
      </c>
      <c r="G266" t="s">
        <v>1850</v>
      </c>
      <c r="H266" t="str">
        <f>HYPERLINK("http://dx.doi.org/10.1002/eco.2245","http://dx.doi.org/10.1002/eco.2245")</f>
        <v>http://dx.doi.org/10.1002/eco.2245</v>
      </c>
      <c r="I266" t="s">
        <v>1849</v>
      </c>
      <c r="J266" t="s">
        <v>1847</v>
      </c>
      <c r="K266" t="s">
        <v>1848</v>
      </c>
      <c r="L266" t="s">
        <v>17</v>
      </c>
    </row>
    <row r="267" spans="1:12" x14ac:dyDescent="0.25">
      <c r="A267" t="s">
        <v>1851</v>
      </c>
      <c r="B267" t="s">
        <v>1852</v>
      </c>
      <c r="C267" t="s">
        <v>1853</v>
      </c>
      <c r="D267">
        <v>2019</v>
      </c>
      <c r="E267" t="s">
        <v>310</v>
      </c>
      <c r="F267">
        <v>20</v>
      </c>
      <c r="G267" t="s">
        <v>1857</v>
      </c>
      <c r="H267" t="str">
        <f>HYPERLINK("http://dx.doi.org/10.1016/j.envexpbot.2019.06.010","http://dx.doi.org/10.1016/j.envexpbot.2019.06.010")</f>
        <v>http://dx.doi.org/10.1016/j.envexpbot.2019.06.010</v>
      </c>
      <c r="I267" t="s">
        <v>1856</v>
      </c>
      <c r="J267" t="s">
        <v>1854</v>
      </c>
      <c r="K267" t="s">
        <v>1855</v>
      </c>
      <c r="L267" t="s">
        <v>17</v>
      </c>
    </row>
    <row r="268" spans="1:12" x14ac:dyDescent="0.25">
      <c r="A268" t="s">
        <v>1858</v>
      </c>
      <c r="B268" t="s">
        <v>1859</v>
      </c>
      <c r="C268" t="s">
        <v>1860</v>
      </c>
      <c r="D268">
        <v>2019</v>
      </c>
      <c r="E268" t="s">
        <v>119</v>
      </c>
      <c r="F268">
        <v>19</v>
      </c>
      <c r="G268" t="s">
        <v>1863</v>
      </c>
      <c r="H268" t="str">
        <f>HYPERLINK("http://dx.doi.org/10.2136/sssaj2018.11.0447","http://dx.doi.org/10.2136/sssaj2018.11.0447")</f>
        <v>http://dx.doi.org/10.2136/sssaj2018.11.0447</v>
      </c>
      <c r="I268" t="s">
        <v>1862</v>
      </c>
      <c r="J268" t="s">
        <v>13</v>
      </c>
      <c r="K268" t="s">
        <v>1861</v>
      </c>
      <c r="L268" t="s">
        <v>17</v>
      </c>
    </row>
    <row r="269" spans="1:12" x14ac:dyDescent="0.25">
      <c r="A269" t="s">
        <v>1864</v>
      </c>
      <c r="B269" t="s">
        <v>1865</v>
      </c>
      <c r="C269" t="s">
        <v>1866</v>
      </c>
      <c r="D269">
        <v>2016</v>
      </c>
      <c r="E269" t="s">
        <v>63</v>
      </c>
      <c r="F269">
        <v>32</v>
      </c>
      <c r="G269" t="s">
        <v>1870</v>
      </c>
      <c r="H269" t="str">
        <f>HYPERLINK("http://dx.doi.org/10.1002/hyp.10938","http://dx.doi.org/10.1002/hyp.10938")</f>
        <v>http://dx.doi.org/10.1002/hyp.10938</v>
      </c>
      <c r="I269" t="s">
        <v>1869</v>
      </c>
      <c r="J269" t="s">
        <v>1867</v>
      </c>
      <c r="K269" t="s">
        <v>1868</v>
      </c>
      <c r="L269" t="s">
        <v>17</v>
      </c>
    </row>
    <row r="270" spans="1:12" x14ac:dyDescent="0.25">
      <c r="A270" t="s">
        <v>1871</v>
      </c>
      <c r="B270" t="s">
        <v>1872</v>
      </c>
      <c r="C270" t="s">
        <v>1873</v>
      </c>
      <c r="D270">
        <v>2015</v>
      </c>
      <c r="E270" t="s">
        <v>506</v>
      </c>
      <c r="F270">
        <v>37</v>
      </c>
      <c r="G270" t="s">
        <v>1877</v>
      </c>
      <c r="H270" t="str">
        <f>HYPERLINK("http://dx.doi.org/10.1002/esp.3632","http://dx.doi.org/10.1002/esp.3632")</f>
        <v>http://dx.doi.org/10.1002/esp.3632</v>
      </c>
      <c r="I270" t="s">
        <v>1876</v>
      </c>
      <c r="J270" t="s">
        <v>1874</v>
      </c>
      <c r="K270" t="s">
        <v>1875</v>
      </c>
      <c r="L270" t="s">
        <v>17</v>
      </c>
    </row>
    <row r="271" spans="1:12" x14ac:dyDescent="0.25">
      <c r="A271" t="s">
        <v>1878</v>
      </c>
      <c r="B271" t="s">
        <v>1878</v>
      </c>
      <c r="C271" t="s">
        <v>1879</v>
      </c>
      <c r="D271">
        <v>2003</v>
      </c>
      <c r="E271" t="s">
        <v>63</v>
      </c>
      <c r="F271">
        <v>51</v>
      </c>
      <c r="G271" t="s">
        <v>1883</v>
      </c>
      <c r="H271" t="str">
        <f>HYPERLINK("http://dx.doi.org/10.1002/hyp.1273","http://dx.doi.org/10.1002/hyp.1273")</f>
        <v>http://dx.doi.org/10.1002/hyp.1273</v>
      </c>
      <c r="I271" t="s">
        <v>1882</v>
      </c>
      <c r="J271" t="s">
        <v>1880</v>
      </c>
      <c r="K271" t="s">
        <v>1881</v>
      </c>
      <c r="L271" t="s">
        <v>17</v>
      </c>
    </row>
    <row r="272" spans="1:12" x14ac:dyDescent="0.25">
      <c r="A272" t="s">
        <v>1884</v>
      </c>
      <c r="B272" t="s">
        <v>1885</v>
      </c>
      <c r="C272" t="s">
        <v>1886</v>
      </c>
      <c r="D272">
        <v>2023</v>
      </c>
      <c r="E272" t="s">
        <v>278</v>
      </c>
      <c r="F272">
        <v>0</v>
      </c>
      <c r="G272" t="s">
        <v>1889</v>
      </c>
      <c r="H272" t="str">
        <f>HYPERLINK("http://dx.doi.org/10.5194/hess-27-4173-2023","http://dx.doi.org/10.5194/hess-27-4173-2023")</f>
        <v>http://dx.doi.org/10.5194/hess-27-4173-2023</v>
      </c>
      <c r="I272" t="s">
        <v>1888</v>
      </c>
      <c r="J272" t="s">
        <v>13</v>
      </c>
      <c r="K272" t="s">
        <v>1887</v>
      </c>
      <c r="L272" t="s">
        <v>17</v>
      </c>
    </row>
    <row r="273" spans="1:12" x14ac:dyDescent="0.25">
      <c r="A273" t="s">
        <v>1890</v>
      </c>
      <c r="B273" t="s">
        <v>1891</v>
      </c>
      <c r="C273" t="s">
        <v>1892</v>
      </c>
      <c r="D273">
        <v>2021</v>
      </c>
      <c r="E273" t="s">
        <v>1893</v>
      </c>
      <c r="F273">
        <v>5</v>
      </c>
      <c r="G273" t="s">
        <v>1897</v>
      </c>
      <c r="H273" t="str">
        <f>HYPERLINK("http://dx.doi.org/10.1029/2021GL094987","http://dx.doi.org/10.1029/2021GL094987")</f>
        <v>http://dx.doi.org/10.1029/2021GL094987</v>
      </c>
      <c r="I273" t="s">
        <v>1896</v>
      </c>
      <c r="J273" t="s">
        <v>1894</v>
      </c>
      <c r="K273" t="s">
        <v>1895</v>
      </c>
      <c r="L273" t="s">
        <v>17</v>
      </c>
    </row>
    <row r="274" spans="1:12" x14ac:dyDescent="0.25">
      <c r="A274" t="s">
        <v>1898</v>
      </c>
      <c r="B274" t="s">
        <v>1899</v>
      </c>
      <c r="C274" t="s">
        <v>1900</v>
      </c>
      <c r="D274">
        <v>2020</v>
      </c>
      <c r="E274" t="s">
        <v>1192</v>
      </c>
      <c r="F274">
        <v>9</v>
      </c>
      <c r="G274" t="s">
        <v>1904</v>
      </c>
      <c r="H274" t="str">
        <f>HYPERLINK("http://dx.doi.org/10.1016/j.apgeochem.2020.104573","http://dx.doi.org/10.1016/j.apgeochem.2020.104573")</f>
        <v>http://dx.doi.org/10.1016/j.apgeochem.2020.104573</v>
      </c>
      <c r="I274" t="s">
        <v>1903</v>
      </c>
      <c r="J274" t="s">
        <v>1901</v>
      </c>
      <c r="K274" t="s">
        <v>1902</v>
      </c>
      <c r="L274" t="s">
        <v>17</v>
      </c>
    </row>
    <row r="275" spans="1:12" x14ac:dyDescent="0.25">
      <c r="A275" t="s">
        <v>1905</v>
      </c>
      <c r="B275" t="s">
        <v>1906</v>
      </c>
      <c r="C275" t="s">
        <v>1907</v>
      </c>
      <c r="D275">
        <v>2020</v>
      </c>
      <c r="E275" t="s">
        <v>976</v>
      </c>
      <c r="F275">
        <v>16</v>
      </c>
      <c r="G275" t="s">
        <v>1911</v>
      </c>
      <c r="H275" t="str">
        <f>HYPERLINK("http://dx.doi.org/10.1029/2019JF005189","http://dx.doi.org/10.1029/2019JF005189")</f>
        <v>http://dx.doi.org/10.1029/2019JF005189</v>
      </c>
      <c r="I275" t="s">
        <v>1910</v>
      </c>
      <c r="J275" t="s">
        <v>1908</v>
      </c>
      <c r="K275" t="s">
        <v>1909</v>
      </c>
      <c r="L275" t="s">
        <v>17</v>
      </c>
    </row>
    <row r="276" spans="1:12" x14ac:dyDescent="0.25">
      <c r="A276" t="s">
        <v>1912</v>
      </c>
      <c r="B276" t="s">
        <v>1913</v>
      </c>
      <c r="C276" t="s">
        <v>1914</v>
      </c>
      <c r="D276">
        <v>2018</v>
      </c>
      <c r="E276" t="s">
        <v>1915</v>
      </c>
      <c r="F276">
        <v>10</v>
      </c>
      <c r="G276" t="s">
        <v>1919</v>
      </c>
      <c r="H276" t="str">
        <f>HYPERLINK("http://dx.doi.org/10.2138/gselements.14.3.153","http://dx.doi.org/10.2138/gselements.14.3.153")</f>
        <v>http://dx.doi.org/10.2138/gselements.14.3.153</v>
      </c>
      <c r="I276" t="s">
        <v>1918</v>
      </c>
      <c r="J276" t="s">
        <v>1916</v>
      </c>
      <c r="K276" t="s">
        <v>1917</v>
      </c>
      <c r="L276" t="s">
        <v>17</v>
      </c>
    </row>
    <row r="277" spans="1:12" x14ac:dyDescent="0.25">
      <c r="A277" t="s">
        <v>1920</v>
      </c>
      <c r="B277" t="s">
        <v>1921</v>
      </c>
      <c r="C277" t="s">
        <v>1922</v>
      </c>
      <c r="D277">
        <v>2015</v>
      </c>
      <c r="E277" t="s">
        <v>265</v>
      </c>
      <c r="F277">
        <v>74</v>
      </c>
      <c r="G277" t="s">
        <v>1925</v>
      </c>
      <c r="H277" t="str">
        <f>HYPERLINK("http://dx.doi.org/10.5194/gmd-8-1493-2015","http://dx.doi.org/10.5194/gmd-8-1493-2015")</f>
        <v>http://dx.doi.org/10.5194/gmd-8-1493-2015</v>
      </c>
      <c r="I277" t="s">
        <v>1924</v>
      </c>
      <c r="J277" t="s">
        <v>13</v>
      </c>
      <c r="K277" t="s">
        <v>1923</v>
      </c>
      <c r="L277" t="s">
        <v>17</v>
      </c>
    </row>
    <row r="278" spans="1:12" x14ac:dyDescent="0.25">
      <c r="A278" t="s">
        <v>1926</v>
      </c>
      <c r="B278" t="s">
        <v>1927</v>
      </c>
      <c r="C278" t="s">
        <v>1928</v>
      </c>
      <c r="D278">
        <v>2010</v>
      </c>
      <c r="E278" t="s">
        <v>1044</v>
      </c>
      <c r="F278">
        <v>192</v>
      </c>
      <c r="G278" t="s">
        <v>1931</v>
      </c>
      <c r="H278" t="str">
        <f>HYPERLINK("http://dx.doi.org/10.1029/2009WR008902","http://dx.doi.org/10.1029/2009WR008902")</f>
        <v>http://dx.doi.org/10.1029/2009WR008902</v>
      </c>
      <c r="I278" t="s">
        <v>1930</v>
      </c>
      <c r="J278" t="s">
        <v>13</v>
      </c>
      <c r="K278" t="s">
        <v>1929</v>
      </c>
      <c r="L278" t="s">
        <v>17</v>
      </c>
    </row>
    <row r="279" spans="1:12" x14ac:dyDescent="0.25">
      <c r="A279" t="s">
        <v>1932</v>
      </c>
      <c r="B279" t="s">
        <v>1933</v>
      </c>
      <c r="C279" t="s">
        <v>1934</v>
      </c>
      <c r="D279">
        <v>2007</v>
      </c>
      <c r="E279" t="s">
        <v>119</v>
      </c>
      <c r="F279">
        <v>28</v>
      </c>
      <c r="G279" t="s">
        <v>1937</v>
      </c>
      <c r="H279" t="str">
        <f>HYPERLINK("http://dx.doi.org/10.2136/sssaj2003.0166","http://dx.doi.org/10.2136/sssaj2003.0166")</f>
        <v>http://dx.doi.org/10.2136/sssaj2003.0166</v>
      </c>
      <c r="I279" t="s">
        <v>1936</v>
      </c>
      <c r="J279" t="s">
        <v>13</v>
      </c>
      <c r="K279" t="s">
        <v>1935</v>
      </c>
      <c r="L279" t="s">
        <v>17</v>
      </c>
    </row>
    <row r="280" spans="1:12" x14ac:dyDescent="0.25">
      <c r="A280" t="s">
        <v>1938</v>
      </c>
      <c r="B280" t="s">
        <v>1938</v>
      </c>
      <c r="C280" t="s">
        <v>1939</v>
      </c>
      <c r="D280">
        <v>2001</v>
      </c>
      <c r="E280" t="s">
        <v>63</v>
      </c>
      <c r="F280">
        <v>22</v>
      </c>
      <c r="G280" t="s">
        <v>1943</v>
      </c>
      <c r="H280" t="str">
        <f>HYPERLINK("http://dx.doi.org/10.1002/hyp.235","http://dx.doi.org/10.1002/hyp.235")</f>
        <v>http://dx.doi.org/10.1002/hyp.235</v>
      </c>
      <c r="I280" t="s">
        <v>1942</v>
      </c>
      <c r="J280" t="s">
        <v>1940</v>
      </c>
      <c r="K280" t="s">
        <v>1941</v>
      </c>
      <c r="L280" t="s">
        <v>126</v>
      </c>
    </row>
    <row r="281" spans="1:12" x14ac:dyDescent="0.25">
      <c r="A281" t="s">
        <v>1944</v>
      </c>
      <c r="B281" t="s">
        <v>1944</v>
      </c>
      <c r="C281" t="s">
        <v>1945</v>
      </c>
      <c r="D281">
        <v>1994</v>
      </c>
      <c r="E281" t="s">
        <v>16</v>
      </c>
      <c r="F281">
        <v>19</v>
      </c>
      <c r="G281" t="s">
        <v>1948</v>
      </c>
      <c r="H281" t="str">
        <f>HYPERLINK("http://dx.doi.org/10.1016/0341-8162(94)90011-6","http://dx.doi.org/10.1016/0341-8162(94)90011-6")</f>
        <v>http://dx.doi.org/10.1016/0341-8162(94)90011-6</v>
      </c>
      <c r="I281" t="s">
        <v>1947</v>
      </c>
      <c r="J281" t="s">
        <v>13</v>
      </c>
      <c r="K281" t="s">
        <v>1946</v>
      </c>
      <c r="L281" t="s">
        <v>126</v>
      </c>
    </row>
    <row r="282" spans="1:12" x14ac:dyDescent="0.25">
      <c r="A282" t="s">
        <v>1949</v>
      </c>
      <c r="B282" t="s">
        <v>1950</v>
      </c>
      <c r="C282" t="s">
        <v>1951</v>
      </c>
      <c r="D282">
        <v>2012</v>
      </c>
      <c r="E282" t="s">
        <v>1952</v>
      </c>
      <c r="F282">
        <v>12</v>
      </c>
      <c r="G282" t="s">
        <v>1956</v>
      </c>
      <c r="H282" t="str">
        <f>HYPERLINK("http://dx.doi.org/10.1061/(ASCE)EE.1943-7870.0000466","http://dx.doi.org/10.1061/(ASCE)EE.1943-7870.0000466")</f>
        <v>http://dx.doi.org/10.1061/(ASCE)EE.1943-7870.0000466</v>
      </c>
      <c r="I282" t="s">
        <v>1955</v>
      </c>
      <c r="J282" t="s">
        <v>1953</v>
      </c>
      <c r="K282" t="s">
        <v>1954</v>
      </c>
      <c r="L282" t="s">
        <v>17</v>
      </c>
    </row>
    <row r="283" spans="1:12" x14ac:dyDescent="0.25">
      <c r="A283" t="s">
        <v>1957</v>
      </c>
      <c r="B283" t="s">
        <v>1958</v>
      </c>
      <c r="C283" t="s">
        <v>1959</v>
      </c>
      <c r="D283">
        <v>2016</v>
      </c>
      <c r="E283" t="s">
        <v>1044</v>
      </c>
      <c r="F283">
        <v>28</v>
      </c>
      <c r="G283" t="s">
        <v>1962</v>
      </c>
      <c r="H283" t="str">
        <f>HYPERLINK("http://dx.doi.org/10.1002/2016WR019026","http://dx.doi.org/10.1002/2016WR019026")</f>
        <v>http://dx.doi.org/10.1002/2016WR019026</v>
      </c>
      <c r="I283" t="s">
        <v>1961</v>
      </c>
      <c r="J283" t="s">
        <v>13</v>
      </c>
      <c r="K283" t="s">
        <v>1960</v>
      </c>
      <c r="L283" t="s">
        <v>17</v>
      </c>
    </row>
    <row r="284" spans="1:12" x14ac:dyDescent="0.25">
      <c r="A284" t="s">
        <v>1963</v>
      </c>
      <c r="B284" t="s">
        <v>1964</v>
      </c>
      <c r="C284" t="s">
        <v>1965</v>
      </c>
      <c r="D284">
        <v>2016</v>
      </c>
      <c r="E284" t="s">
        <v>1028</v>
      </c>
      <c r="F284">
        <v>86</v>
      </c>
      <c r="G284" t="s">
        <v>1968</v>
      </c>
      <c r="H284" t="str">
        <f>HYPERLINK("http://dx.doi.org/10.1016/j.gca.2016.01.041","http://dx.doi.org/10.1016/j.gca.2016.01.041")</f>
        <v>http://dx.doi.org/10.1016/j.gca.2016.01.041</v>
      </c>
      <c r="I284" t="s">
        <v>1967</v>
      </c>
      <c r="J284" t="s">
        <v>13</v>
      </c>
      <c r="K284" t="s">
        <v>1966</v>
      </c>
      <c r="L284" t="s">
        <v>17</v>
      </c>
    </row>
    <row r="285" spans="1:12" x14ac:dyDescent="0.25">
      <c r="A285" t="s">
        <v>1969</v>
      </c>
      <c r="B285" t="s">
        <v>1970</v>
      </c>
      <c r="C285" t="s">
        <v>1971</v>
      </c>
      <c r="D285">
        <v>2016</v>
      </c>
      <c r="E285" t="s">
        <v>1972</v>
      </c>
      <c r="F285">
        <v>54</v>
      </c>
      <c r="G285" t="s">
        <v>1975</v>
      </c>
      <c r="H285" t="str">
        <f>HYPERLINK("http://dx.doi.org/10.1175/JCLI-D-15-0307.1","http://dx.doi.org/10.1175/JCLI-D-15-0307.1")</f>
        <v>http://dx.doi.org/10.1175/JCLI-D-15-0307.1</v>
      </c>
      <c r="I285" t="s">
        <v>1974</v>
      </c>
      <c r="J285" t="s">
        <v>13</v>
      </c>
      <c r="K285" t="s">
        <v>1973</v>
      </c>
      <c r="L285" t="s">
        <v>17</v>
      </c>
    </row>
    <row r="286" spans="1:12" x14ac:dyDescent="0.25">
      <c r="A286" t="s">
        <v>1976</v>
      </c>
      <c r="B286" t="s">
        <v>1977</v>
      </c>
      <c r="C286" t="s">
        <v>1978</v>
      </c>
      <c r="D286">
        <v>2009</v>
      </c>
      <c r="E286" t="s">
        <v>1979</v>
      </c>
      <c r="F286">
        <v>51</v>
      </c>
      <c r="G286" t="s">
        <v>1983</v>
      </c>
      <c r="H286" t="str">
        <f>HYPERLINK("http://dx.doi.org/10.3140/bull.geosci.1128","http://dx.doi.org/10.3140/bull.geosci.1128")</f>
        <v>http://dx.doi.org/10.3140/bull.geosci.1128</v>
      </c>
      <c r="I286" t="s">
        <v>1982</v>
      </c>
      <c r="J286" t="s">
        <v>1980</v>
      </c>
      <c r="K286" t="s">
        <v>1981</v>
      </c>
      <c r="L286" t="s">
        <v>152</v>
      </c>
    </row>
    <row r="287" spans="1:12" x14ac:dyDescent="0.25">
      <c r="A287" t="s">
        <v>1984</v>
      </c>
      <c r="B287" t="s">
        <v>1984</v>
      </c>
      <c r="C287" t="s">
        <v>1985</v>
      </c>
      <c r="D287">
        <v>1997</v>
      </c>
      <c r="E287" t="s">
        <v>50</v>
      </c>
      <c r="F287">
        <v>24</v>
      </c>
      <c r="G287" t="s">
        <v>1989</v>
      </c>
      <c r="H287" t="str">
        <f>HYPERLINK("http://dx.doi.org/10.1071/S96066","http://dx.doi.org/10.1071/S96066")</f>
        <v>http://dx.doi.org/10.1071/S96066</v>
      </c>
      <c r="I287" t="s">
        <v>1988</v>
      </c>
      <c r="J287" t="s">
        <v>1986</v>
      </c>
      <c r="K287" t="s">
        <v>1987</v>
      </c>
      <c r="L287" t="s">
        <v>17</v>
      </c>
    </row>
    <row r="288" spans="1:12" x14ac:dyDescent="0.25">
      <c r="A288" t="s">
        <v>1990</v>
      </c>
      <c r="B288" t="s">
        <v>1991</v>
      </c>
      <c r="C288" t="s">
        <v>1992</v>
      </c>
      <c r="D288">
        <v>2013</v>
      </c>
      <c r="E288" t="s">
        <v>71</v>
      </c>
      <c r="F288">
        <v>33</v>
      </c>
      <c r="G288" t="s">
        <v>1996</v>
      </c>
      <c r="H288" t="str">
        <f>HYPERLINK("http://dx.doi.org/10.1111/nph.12393","http://dx.doi.org/10.1111/nph.12393")</f>
        <v>http://dx.doi.org/10.1111/nph.12393</v>
      </c>
      <c r="I288" t="s">
        <v>1995</v>
      </c>
      <c r="J288" t="s">
        <v>1993</v>
      </c>
      <c r="K288" t="s">
        <v>1994</v>
      </c>
      <c r="L288" t="s">
        <v>17</v>
      </c>
    </row>
    <row r="289" spans="1:12" x14ac:dyDescent="0.25">
      <c r="A289" t="s">
        <v>12</v>
      </c>
      <c r="B289" t="s">
        <v>14</v>
      </c>
      <c r="C289" t="s">
        <v>15</v>
      </c>
      <c r="D289">
        <v>2024</v>
      </c>
      <c r="E289" t="s">
        <v>16</v>
      </c>
      <c r="F289">
        <v>0</v>
      </c>
      <c r="G289" t="s">
        <v>21</v>
      </c>
      <c r="H289" t="s">
        <v>2621</v>
      </c>
      <c r="I289" t="s">
        <v>20</v>
      </c>
      <c r="J289" t="s">
        <v>18</v>
      </c>
      <c r="K289" t="s">
        <v>19</v>
      </c>
      <c r="L289" t="s">
        <v>17</v>
      </c>
    </row>
    <row r="290" spans="1:12" x14ac:dyDescent="0.25">
      <c r="A290" t="s">
        <v>22</v>
      </c>
      <c r="B290" t="s">
        <v>23</v>
      </c>
      <c r="C290" t="s">
        <v>24</v>
      </c>
      <c r="D290">
        <v>2016</v>
      </c>
      <c r="E290" t="s">
        <v>25</v>
      </c>
      <c r="F290">
        <v>19</v>
      </c>
      <c r="G290" t="s">
        <v>28</v>
      </c>
      <c r="H290" t="s">
        <v>2622</v>
      </c>
      <c r="I290" t="s">
        <v>27</v>
      </c>
      <c r="J290" t="s">
        <v>13</v>
      </c>
      <c r="K290" t="s">
        <v>26</v>
      </c>
      <c r="L290" t="s">
        <v>17</v>
      </c>
    </row>
    <row r="291" spans="1:12" x14ac:dyDescent="0.25">
      <c r="A291" t="s">
        <v>29</v>
      </c>
      <c r="B291" t="s">
        <v>30</v>
      </c>
      <c r="C291" t="s">
        <v>31</v>
      </c>
      <c r="D291">
        <v>2018</v>
      </c>
      <c r="E291" t="s">
        <v>32</v>
      </c>
      <c r="F291">
        <v>211</v>
      </c>
      <c r="G291" t="s">
        <v>36</v>
      </c>
      <c r="H291" t="s">
        <v>2623</v>
      </c>
      <c r="I291" t="s">
        <v>35</v>
      </c>
      <c r="J291" t="s">
        <v>33</v>
      </c>
      <c r="K291" t="s">
        <v>34</v>
      </c>
      <c r="L291" t="s">
        <v>17</v>
      </c>
    </row>
    <row r="292" spans="1:12" x14ac:dyDescent="0.25">
      <c r="A292" t="s">
        <v>37</v>
      </c>
      <c r="B292" t="s">
        <v>37</v>
      </c>
      <c r="C292" t="s">
        <v>38</v>
      </c>
      <c r="D292">
        <v>1977</v>
      </c>
      <c r="E292" t="s">
        <v>39</v>
      </c>
      <c r="F292">
        <v>0</v>
      </c>
      <c r="G292" t="s">
        <v>41</v>
      </c>
      <c r="H292" t="s">
        <v>2624</v>
      </c>
      <c r="I292" t="s">
        <v>40</v>
      </c>
      <c r="J292" t="s">
        <v>13</v>
      </c>
      <c r="K292" t="s">
        <v>13</v>
      </c>
      <c r="L292" t="s">
        <v>17</v>
      </c>
    </row>
    <row r="293" spans="1:12" x14ac:dyDescent="0.25">
      <c r="A293" t="s">
        <v>42</v>
      </c>
      <c r="B293" t="s">
        <v>43</v>
      </c>
      <c r="C293" t="s">
        <v>44</v>
      </c>
      <c r="D293">
        <v>2019</v>
      </c>
      <c r="E293" t="s">
        <v>25</v>
      </c>
      <c r="F293">
        <v>88</v>
      </c>
      <c r="G293" t="s">
        <v>47</v>
      </c>
      <c r="H293" t="s">
        <v>2625</v>
      </c>
      <c r="I293" t="s">
        <v>46</v>
      </c>
      <c r="J293" t="s">
        <v>13</v>
      </c>
      <c r="K293" t="s">
        <v>45</v>
      </c>
      <c r="L293" t="s">
        <v>17</v>
      </c>
    </row>
    <row r="294" spans="1:12" x14ac:dyDescent="0.25">
      <c r="A294" t="s">
        <v>48</v>
      </c>
      <c r="B294" t="s">
        <v>48</v>
      </c>
      <c r="C294" t="s">
        <v>49</v>
      </c>
      <c r="D294">
        <v>1986</v>
      </c>
      <c r="E294" t="s">
        <v>50</v>
      </c>
      <c r="F294">
        <v>7</v>
      </c>
      <c r="G294" t="s">
        <v>52</v>
      </c>
      <c r="H294" t="s">
        <v>2626</v>
      </c>
      <c r="I294" t="s">
        <v>51</v>
      </c>
      <c r="J294" t="s">
        <v>13</v>
      </c>
      <c r="K294" t="s">
        <v>13</v>
      </c>
      <c r="L294" t="s">
        <v>17</v>
      </c>
    </row>
    <row r="295" spans="1:12" x14ac:dyDescent="0.25">
      <c r="A295" s="16" t="s">
        <v>53</v>
      </c>
      <c r="B295" s="16" t="s">
        <v>54</v>
      </c>
      <c r="C295" s="16" t="s">
        <v>55</v>
      </c>
      <c r="D295" s="16">
        <v>2013</v>
      </c>
      <c r="E295" s="16" t="s">
        <v>56</v>
      </c>
      <c r="F295" s="16">
        <v>9</v>
      </c>
      <c r="G295" s="16" t="s">
        <v>59</v>
      </c>
      <c r="H295" s="16" t="s">
        <v>2627</v>
      </c>
      <c r="I295" s="16" t="s">
        <v>58</v>
      </c>
      <c r="J295" s="16" t="s">
        <v>13</v>
      </c>
      <c r="K295" s="16" t="s">
        <v>57</v>
      </c>
      <c r="L295" s="16" t="s">
        <v>17</v>
      </c>
    </row>
    <row r="296" spans="1:12" x14ac:dyDescent="0.25">
      <c r="A296" t="s">
        <v>60</v>
      </c>
      <c r="B296" t="s">
        <v>61</v>
      </c>
      <c r="C296" t="s">
        <v>62</v>
      </c>
      <c r="D296">
        <v>2016</v>
      </c>
      <c r="E296" t="s">
        <v>63</v>
      </c>
      <c r="F296">
        <v>20</v>
      </c>
      <c r="G296" t="s">
        <v>67</v>
      </c>
      <c r="H296" t="s">
        <v>2628</v>
      </c>
      <c r="I296" t="s">
        <v>66</v>
      </c>
      <c r="J296" t="s">
        <v>64</v>
      </c>
      <c r="K296" t="s">
        <v>65</v>
      </c>
      <c r="L296" t="s">
        <v>17</v>
      </c>
    </row>
    <row r="297" spans="1:12" x14ac:dyDescent="0.25">
      <c r="A297" t="s">
        <v>68</v>
      </c>
      <c r="B297" t="s">
        <v>69</v>
      </c>
      <c r="C297" t="s">
        <v>70</v>
      </c>
      <c r="D297">
        <v>2022</v>
      </c>
      <c r="E297" t="s">
        <v>71</v>
      </c>
      <c r="F297">
        <v>4</v>
      </c>
      <c r="G297" t="s">
        <v>75</v>
      </c>
      <c r="H297" t="s">
        <v>2629</v>
      </c>
      <c r="I297" t="s">
        <v>74</v>
      </c>
      <c r="J297" t="s">
        <v>72</v>
      </c>
      <c r="K297" t="s">
        <v>73</v>
      </c>
      <c r="L297" t="s">
        <v>17</v>
      </c>
    </row>
    <row r="298" spans="1:12" x14ac:dyDescent="0.25">
      <c r="A298" t="s">
        <v>76</v>
      </c>
      <c r="B298" t="s">
        <v>77</v>
      </c>
      <c r="C298" t="s">
        <v>78</v>
      </c>
      <c r="D298">
        <v>2013</v>
      </c>
      <c r="E298" t="s">
        <v>79</v>
      </c>
      <c r="F298">
        <v>35</v>
      </c>
      <c r="G298" t="s">
        <v>83</v>
      </c>
      <c r="H298" t="s">
        <v>2630</v>
      </c>
      <c r="I298" t="s">
        <v>82</v>
      </c>
      <c r="J298" t="s">
        <v>80</v>
      </c>
      <c r="K298" t="s">
        <v>81</v>
      </c>
      <c r="L298" t="s">
        <v>17</v>
      </c>
    </row>
    <row r="299" spans="1:12" x14ac:dyDescent="0.25">
      <c r="A299" t="s">
        <v>84</v>
      </c>
      <c r="B299" t="s">
        <v>85</v>
      </c>
      <c r="C299" t="s">
        <v>86</v>
      </c>
      <c r="D299">
        <v>2022</v>
      </c>
      <c r="E299" t="s">
        <v>87</v>
      </c>
      <c r="F299">
        <v>0</v>
      </c>
      <c r="G299" t="s">
        <v>91</v>
      </c>
      <c r="H299" t="s">
        <v>2631</v>
      </c>
      <c r="I299" t="s">
        <v>90</v>
      </c>
      <c r="J299" t="s">
        <v>88</v>
      </c>
      <c r="K299" t="s">
        <v>89</v>
      </c>
      <c r="L299" t="s">
        <v>17</v>
      </c>
    </row>
    <row r="300" spans="1:12" x14ac:dyDescent="0.25">
      <c r="A300" t="s">
        <v>92</v>
      </c>
      <c r="B300" t="s">
        <v>93</v>
      </c>
      <c r="C300" t="s">
        <v>94</v>
      </c>
      <c r="D300">
        <v>2018</v>
      </c>
      <c r="E300" t="s">
        <v>95</v>
      </c>
      <c r="F300">
        <v>7</v>
      </c>
      <c r="G300" t="s">
        <v>99</v>
      </c>
      <c r="H300" t="s">
        <v>2632</v>
      </c>
      <c r="I300" t="s">
        <v>98</v>
      </c>
      <c r="J300" t="s">
        <v>96</v>
      </c>
      <c r="K300" t="s">
        <v>97</v>
      </c>
      <c r="L300" t="s">
        <v>17</v>
      </c>
    </row>
    <row r="301" spans="1:12" x14ac:dyDescent="0.25">
      <c r="A301" t="s">
        <v>100</v>
      </c>
      <c r="B301" t="s">
        <v>101</v>
      </c>
      <c r="C301" t="s">
        <v>102</v>
      </c>
      <c r="D301">
        <v>2016</v>
      </c>
      <c r="E301" t="s">
        <v>103</v>
      </c>
      <c r="F301">
        <v>90</v>
      </c>
      <c r="G301" t="s">
        <v>107</v>
      </c>
      <c r="H301" t="s">
        <v>2633</v>
      </c>
      <c r="I301" t="s">
        <v>106</v>
      </c>
      <c r="J301" t="s">
        <v>104</v>
      </c>
      <c r="K301" t="s">
        <v>105</v>
      </c>
      <c r="L301" t="s">
        <v>17</v>
      </c>
    </row>
    <row r="302" spans="1:12" x14ac:dyDescent="0.25">
      <c r="A302" t="s">
        <v>108</v>
      </c>
      <c r="B302" t="s">
        <v>109</v>
      </c>
      <c r="C302" t="s">
        <v>110</v>
      </c>
      <c r="D302">
        <v>2022</v>
      </c>
      <c r="E302" t="s">
        <v>111</v>
      </c>
      <c r="F302">
        <v>7</v>
      </c>
      <c r="G302" t="s">
        <v>115</v>
      </c>
      <c r="H302" t="s">
        <v>2634</v>
      </c>
      <c r="I302" t="s">
        <v>114</v>
      </c>
      <c r="J302" t="s">
        <v>112</v>
      </c>
      <c r="K302" t="s">
        <v>113</v>
      </c>
      <c r="L302" t="s">
        <v>17</v>
      </c>
    </row>
    <row r="303" spans="1:12" x14ac:dyDescent="0.25">
      <c r="A303" t="s">
        <v>116</v>
      </c>
      <c r="B303" t="s">
        <v>117</v>
      </c>
      <c r="C303" t="s">
        <v>118</v>
      </c>
      <c r="D303">
        <v>2010</v>
      </c>
      <c r="E303" t="s">
        <v>119</v>
      </c>
      <c r="F303">
        <v>10</v>
      </c>
      <c r="G303" t="s">
        <v>122</v>
      </c>
      <c r="H303" t="s">
        <v>2635</v>
      </c>
      <c r="I303" t="s">
        <v>121</v>
      </c>
      <c r="J303" t="s">
        <v>13</v>
      </c>
      <c r="K303" t="s">
        <v>120</v>
      </c>
      <c r="L303" t="s">
        <v>17</v>
      </c>
    </row>
    <row r="304" spans="1:12" x14ac:dyDescent="0.25">
      <c r="A304" t="s">
        <v>123</v>
      </c>
      <c r="B304" t="s">
        <v>123</v>
      </c>
      <c r="C304" t="s">
        <v>124</v>
      </c>
      <c r="D304">
        <v>1991</v>
      </c>
      <c r="E304" t="s">
        <v>125</v>
      </c>
      <c r="F304">
        <v>268</v>
      </c>
      <c r="G304" t="s">
        <v>129</v>
      </c>
      <c r="H304" t="s">
        <v>2636</v>
      </c>
      <c r="I304" t="s">
        <v>128</v>
      </c>
      <c r="J304" t="s">
        <v>13</v>
      </c>
      <c r="K304" t="s">
        <v>127</v>
      </c>
      <c r="L304" t="s">
        <v>126</v>
      </c>
    </row>
    <row r="305" spans="1:12" x14ac:dyDescent="0.25">
      <c r="A305" t="s">
        <v>130</v>
      </c>
      <c r="B305" t="s">
        <v>131</v>
      </c>
      <c r="C305" t="s">
        <v>132</v>
      </c>
      <c r="D305">
        <v>2024</v>
      </c>
      <c r="E305" t="s">
        <v>133</v>
      </c>
      <c r="F305">
        <v>0</v>
      </c>
      <c r="G305" t="s">
        <v>137</v>
      </c>
      <c r="H305" t="s">
        <v>2637</v>
      </c>
      <c r="I305" t="s">
        <v>136</v>
      </c>
      <c r="J305" t="s">
        <v>134</v>
      </c>
      <c r="K305" t="s">
        <v>135</v>
      </c>
      <c r="L305" t="s">
        <v>17</v>
      </c>
    </row>
    <row r="306" spans="1:12" x14ac:dyDescent="0.25">
      <c r="A306" s="16" t="s">
        <v>138</v>
      </c>
      <c r="B306" s="16" t="s">
        <v>138</v>
      </c>
      <c r="C306" s="16" t="s">
        <v>139</v>
      </c>
      <c r="D306" s="16">
        <v>2005</v>
      </c>
      <c r="E306" s="16" t="s">
        <v>140</v>
      </c>
      <c r="F306" s="16">
        <v>4</v>
      </c>
      <c r="G306" s="16" t="s">
        <v>143</v>
      </c>
      <c r="H306" s="16" t="s">
        <v>2638</v>
      </c>
      <c r="I306" s="16" t="s">
        <v>142</v>
      </c>
      <c r="J306" s="16" t="s">
        <v>141</v>
      </c>
      <c r="K306" s="16" t="s">
        <v>13</v>
      </c>
      <c r="L306" s="16" t="s">
        <v>17</v>
      </c>
    </row>
    <row r="307" spans="1:12" x14ac:dyDescent="0.25">
      <c r="A307" t="s">
        <v>144</v>
      </c>
      <c r="B307" t="s">
        <v>144</v>
      </c>
      <c r="C307" t="s">
        <v>145</v>
      </c>
      <c r="D307">
        <v>1984</v>
      </c>
      <c r="E307" t="s">
        <v>146</v>
      </c>
      <c r="F307">
        <v>22</v>
      </c>
      <c r="G307" t="s">
        <v>148</v>
      </c>
      <c r="H307" t="s">
        <v>2639</v>
      </c>
      <c r="I307" t="s">
        <v>147</v>
      </c>
      <c r="J307" t="s">
        <v>13</v>
      </c>
      <c r="K307" t="s">
        <v>13</v>
      </c>
      <c r="L307" t="s">
        <v>17</v>
      </c>
    </row>
    <row r="308" spans="1:12" x14ac:dyDescent="0.25">
      <c r="A308" t="s">
        <v>149</v>
      </c>
      <c r="B308" t="s">
        <v>149</v>
      </c>
      <c r="C308" t="s">
        <v>150</v>
      </c>
      <c r="D308">
        <v>2004</v>
      </c>
      <c r="E308" t="s">
        <v>151</v>
      </c>
      <c r="F308">
        <v>392</v>
      </c>
      <c r="G308" t="s">
        <v>156</v>
      </c>
      <c r="H308" t="s">
        <v>2640</v>
      </c>
      <c r="I308" t="s">
        <v>155</v>
      </c>
      <c r="J308" t="s">
        <v>153</v>
      </c>
      <c r="K308" t="s">
        <v>154</v>
      </c>
      <c r="L308" t="s">
        <v>152</v>
      </c>
    </row>
    <row r="309" spans="1:12" x14ac:dyDescent="0.25">
      <c r="A309" t="s">
        <v>157</v>
      </c>
      <c r="B309" t="s">
        <v>157</v>
      </c>
      <c r="C309" t="s">
        <v>158</v>
      </c>
      <c r="D309">
        <v>2000</v>
      </c>
      <c r="E309" t="s">
        <v>56</v>
      </c>
      <c r="F309">
        <v>98</v>
      </c>
      <c r="G309" t="s">
        <v>161</v>
      </c>
      <c r="H309" t="s">
        <v>2641</v>
      </c>
      <c r="I309" t="s">
        <v>160</v>
      </c>
      <c r="J309" t="s">
        <v>13</v>
      </c>
      <c r="K309" t="s">
        <v>159</v>
      </c>
      <c r="L309" t="s">
        <v>17</v>
      </c>
    </row>
    <row r="310" spans="1:12" x14ac:dyDescent="0.25">
      <c r="A310" t="s">
        <v>162</v>
      </c>
      <c r="B310" t="s">
        <v>163</v>
      </c>
      <c r="C310" t="s">
        <v>164</v>
      </c>
      <c r="D310">
        <v>2014</v>
      </c>
      <c r="E310" t="s">
        <v>165</v>
      </c>
      <c r="F310">
        <v>33</v>
      </c>
      <c r="G310" t="s">
        <v>169</v>
      </c>
      <c r="H310" t="s">
        <v>2642</v>
      </c>
      <c r="I310" t="s">
        <v>168</v>
      </c>
      <c r="J310" t="s">
        <v>166</v>
      </c>
      <c r="K310" t="s">
        <v>167</v>
      </c>
      <c r="L310" t="s">
        <v>17</v>
      </c>
    </row>
    <row r="311" spans="1:12" x14ac:dyDescent="0.25">
      <c r="A311" t="s">
        <v>170</v>
      </c>
      <c r="B311" t="s">
        <v>171</v>
      </c>
      <c r="C311" t="s">
        <v>172</v>
      </c>
      <c r="D311">
        <v>2021</v>
      </c>
      <c r="E311" t="s">
        <v>125</v>
      </c>
      <c r="F311">
        <v>6</v>
      </c>
      <c r="G311" t="s">
        <v>176</v>
      </c>
      <c r="H311" t="s">
        <v>2643</v>
      </c>
      <c r="I311" t="s">
        <v>175</v>
      </c>
      <c r="J311" t="s">
        <v>173</v>
      </c>
      <c r="K311" t="s">
        <v>174</v>
      </c>
      <c r="L311" t="s">
        <v>17</v>
      </c>
    </row>
    <row r="312" spans="1:12" x14ac:dyDescent="0.25">
      <c r="A312" t="s">
        <v>177</v>
      </c>
      <c r="B312" t="s">
        <v>178</v>
      </c>
      <c r="C312" t="s">
        <v>179</v>
      </c>
      <c r="D312">
        <v>2023</v>
      </c>
      <c r="E312" t="s">
        <v>180</v>
      </c>
      <c r="F312">
        <v>0</v>
      </c>
      <c r="G312" t="s">
        <v>184</v>
      </c>
      <c r="H312" t="s">
        <v>2644</v>
      </c>
      <c r="I312" t="s">
        <v>183</v>
      </c>
      <c r="J312" t="s">
        <v>181</v>
      </c>
      <c r="K312" t="s">
        <v>182</v>
      </c>
      <c r="L312" t="s">
        <v>17</v>
      </c>
    </row>
    <row r="313" spans="1:12" x14ac:dyDescent="0.25">
      <c r="A313" t="s">
        <v>185</v>
      </c>
      <c r="B313" t="s">
        <v>185</v>
      </c>
      <c r="C313" t="s">
        <v>186</v>
      </c>
      <c r="D313">
        <v>2001</v>
      </c>
      <c r="E313" t="s">
        <v>187</v>
      </c>
      <c r="F313">
        <v>16</v>
      </c>
      <c r="G313" t="s">
        <v>13</v>
      </c>
      <c r="H313" t="s">
        <v>13</v>
      </c>
      <c r="I313" t="s">
        <v>189</v>
      </c>
      <c r="J313" t="s">
        <v>13</v>
      </c>
      <c r="K313" t="s">
        <v>188</v>
      </c>
      <c r="L313" t="s">
        <v>17</v>
      </c>
    </row>
    <row r="314" spans="1:12" x14ac:dyDescent="0.25">
      <c r="A314" t="s">
        <v>190</v>
      </c>
      <c r="B314" t="s">
        <v>191</v>
      </c>
      <c r="C314" t="s">
        <v>192</v>
      </c>
      <c r="D314">
        <v>2015</v>
      </c>
      <c r="E314" t="s">
        <v>193</v>
      </c>
      <c r="F314">
        <v>3</v>
      </c>
      <c r="G314" t="s">
        <v>195</v>
      </c>
      <c r="H314" t="s">
        <v>2645</v>
      </c>
      <c r="I314" t="s">
        <v>194</v>
      </c>
      <c r="J314" t="s">
        <v>13</v>
      </c>
      <c r="K314" t="s">
        <v>13</v>
      </c>
      <c r="L314" t="s">
        <v>17</v>
      </c>
    </row>
    <row r="315" spans="1:12" x14ac:dyDescent="0.25">
      <c r="A315" t="s">
        <v>196</v>
      </c>
      <c r="B315" t="s">
        <v>197</v>
      </c>
      <c r="C315" t="s">
        <v>198</v>
      </c>
      <c r="D315">
        <v>2016</v>
      </c>
      <c r="E315" t="s">
        <v>199</v>
      </c>
      <c r="F315">
        <v>23</v>
      </c>
      <c r="G315" t="s">
        <v>202</v>
      </c>
      <c r="H315" t="s">
        <v>2646</v>
      </c>
      <c r="I315" t="s">
        <v>201</v>
      </c>
      <c r="J315" t="s">
        <v>13</v>
      </c>
      <c r="K315" t="s">
        <v>200</v>
      </c>
      <c r="L315" t="s">
        <v>126</v>
      </c>
    </row>
    <row r="316" spans="1:12" x14ac:dyDescent="0.25">
      <c r="A316" t="s">
        <v>203</v>
      </c>
      <c r="B316" t="s">
        <v>203</v>
      </c>
      <c r="C316" t="s">
        <v>204</v>
      </c>
      <c r="D316">
        <v>2000</v>
      </c>
      <c r="E316" t="s">
        <v>205</v>
      </c>
      <c r="F316">
        <v>87</v>
      </c>
      <c r="G316" t="s">
        <v>13</v>
      </c>
      <c r="H316" t="s">
        <v>13</v>
      </c>
      <c r="I316" t="s">
        <v>208</v>
      </c>
      <c r="J316" t="s">
        <v>206</v>
      </c>
      <c r="K316" t="s">
        <v>207</v>
      </c>
      <c r="L316" t="s">
        <v>17</v>
      </c>
    </row>
    <row r="317" spans="1:12" x14ac:dyDescent="0.25">
      <c r="A317" t="s">
        <v>209</v>
      </c>
      <c r="B317" t="s">
        <v>210</v>
      </c>
      <c r="C317" t="s">
        <v>211</v>
      </c>
      <c r="D317">
        <v>2007</v>
      </c>
      <c r="E317" t="s">
        <v>212</v>
      </c>
      <c r="F317">
        <v>5</v>
      </c>
      <c r="G317" t="s">
        <v>216</v>
      </c>
      <c r="H317" t="s">
        <v>2647</v>
      </c>
      <c r="I317" t="s">
        <v>215</v>
      </c>
      <c r="J317" t="s">
        <v>213</v>
      </c>
      <c r="K317" t="s">
        <v>214</v>
      </c>
      <c r="L317" t="s">
        <v>17</v>
      </c>
    </row>
    <row r="318" spans="1:12" x14ac:dyDescent="0.25">
      <c r="A318" t="s">
        <v>217</v>
      </c>
      <c r="B318" t="s">
        <v>218</v>
      </c>
      <c r="C318" t="s">
        <v>219</v>
      </c>
      <c r="D318">
        <v>2009</v>
      </c>
      <c r="E318" t="s">
        <v>220</v>
      </c>
      <c r="F318">
        <v>34</v>
      </c>
      <c r="G318" t="s">
        <v>224</v>
      </c>
      <c r="H318" t="s">
        <v>2648</v>
      </c>
      <c r="I318" t="s">
        <v>223</v>
      </c>
      <c r="J318" t="s">
        <v>221</v>
      </c>
      <c r="K318" t="s">
        <v>222</v>
      </c>
      <c r="L318" t="s">
        <v>17</v>
      </c>
    </row>
    <row r="319" spans="1:12" x14ac:dyDescent="0.25">
      <c r="A319" t="s">
        <v>1349</v>
      </c>
      <c r="B319" t="s">
        <v>1350</v>
      </c>
      <c r="C319" t="s">
        <v>1351</v>
      </c>
      <c r="D319">
        <v>2017</v>
      </c>
      <c r="E319" t="s">
        <v>904</v>
      </c>
      <c r="F319">
        <v>11</v>
      </c>
      <c r="G319" t="s">
        <v>1355</v>
      </c>
      <c r="H319" t="s">
        <v>2649</v>
      </c>
      <c r="I319" t="s">
        <v>1354</v>
      </c>
      <c r="J319" t="s">
        <v>1352</v>
      </c>
      <c r="K319" t="s">
        <v>1353</v>
      </c>
      <c r="L319" t="s">
        <v>17</v>
      </c>
    </row>
    <row r="320" spans="1:12" x14ac:dyDescent="0.25">
      <c r="A320" t="s">
        <v>1356</v>
      </c>
      <c r="B320" t="s">
        <v>1357</v>
      </c>
      <c r="C320" t="s">
        <v>1358</v>
      </c>
      <c r="D320">
        <v>2016</v>
      </c>
      <c r="E320" t="s">
        <v>1359</v>
      </c>
      <c r="F320">
        <v>3</v>
      </c>
      <c r="G320" t="s">
        <v>1363</v>
      </c>
      <c r="H320" t="s">
        <v>2650</v>
      </c>
      <c r="I320" t="s">
        <v>1362</v>
      </c>
      <c r="J320" t="s">
        <v>1360</v>
      </c>
      <c r="K320" t="s">
        <v>1361</v>
      </c>
      <c r="L320" t="s">
        <v>17</v>
      </c>
    </row>
    <row r="321" spans="1:12" x14ac:dyDescent="0.25">
      <c r="A321" t="s">
        <v>1364</v>
      </c>
      <c r="B321" t="s">
        <v>1365</v>
      </c>
      <c r="C321" t="s">
        <v>1366</v>
      </c>
      <c r="D321">
        <v>2013</v>
      </c>
      <c r="E321" t="s">
        <v>1367</v>
      </c>
      <c r="F321">
        <v>24</v>
      </c>
      <c r="G321" t="s">
        <v>1371</v>
      </c>
      <c r="H321" t="s">
        <v>2651</v>
      </c>
      <c r="I321" t="s">
        <v>1370</v>
      </c>
      <c r="J321" t="s">
        <v>1368</v>
      </c>
      <c r="K321" t="s">
        <v>1369</v>
      </c>
      <c r="L321" t="s">
        <v>17</v>
      </c>
    </row>
    <row r="322" spans="1:12" x14ac:dyDescent="0.25">
      <c r="A322" t="s">
        <v>1372</v>
      </c>
      <c r="B322" t="s">
        <v>1373</v>
      </c>
      <c r="C322" t="s">
        <v>1374</v>
      </c>
      <c r="D322">
        <v>2012</v>
      </c>
      <c r="E322" t="s">
        <v>1375</v>
      </c>
      <c r="F322">
        <v>123</v>
      </c>
      <c r="G322" t="s">
        <v>1378</v>
      </c>
      <c r="H322" t="s">
        <v>2652</v>
      </c>
      <c r="I322" t="s">
        <v>1377</v>
      </c>
      <c r="J322" t="s">
        <v>13</v>
      </c>
      <c r="K322" t="s">
        <v>1376</v>
      </c>
      <c r="L322" t="s">
        <v>17</v>
      </c>
    </row>
    <row r="323" spans="1:12" x14ac:dyDescent="0.25">
      <c r="A323" t="s">
        <v>1379</v>
      </c>
      <c r="B323" t="s">
        <v>1380</v>
      </c>
      <c r="C323" t="s">
        <v>1381</v>
      </c>
      <c r="D323">
        <v>2012</v>
      </c>
      <c r="E323" t="s">
        <v>1382</v>
      </c>
      <c r="F323">
        <v>13</v>
      </c>
      <c r="G323" t="s">
        <v>13</v>
      </c>
      <c r="H323" t="s">
        <v>13</v>
      </c>
      <c r="I323" t="s">
        <v>1384</v>
      </c>
      <c r="J323" t="s">
        <v>13</v>
      </c>
      <c r="K323" t="s">
        <v>1383</v>
      </c>
      <c r="L323" t="s">
        <v>17</v>
      </c>
    </row>
  </sheetData>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114"/>
  <sheetViews>
    <sheetView topLeftCell="A102" zoomScale="71" workbookViewId="0">
      <selection activeCell="V56" sqref="V56"/>
    </sheetView>
  </sheetViews>
  <sheetFormatPr defaultRowHeight="12.5" x14ac:dyDescent="0.25"/>
  <cols>
    <col min="13" max="13" width="11.81640625" bestFit="1" customWidth="1"/>
    <col min="14" max="14" width="15.90625" bestFit="1" customWidth="1"/>
    <col min="15" max="15" width="10.6328125" bestFit="1" customWidth="1"/>
    <col min="17" max="17" width="24.1796875" customWidth="1"/>
    <col min="18" max="18" width="12.36328125" bestFit="1" customWidth="1"/>
    <col min="19" max="19" width="10.54296875" bestFit="1" customWidth="1"/>
    <col min="20" max="20" width="12.90625" bestFit="1" customWidth="1"/>
    <col min="21" max="21" width="10" bestFit="1" customWidth="1"/>
    <col min="22" max="22" width="19.453125" bestFit="1" customWidth="1"/>
    <col min="23" max="23" width="35.90625" bestFit="1" customWidth="1"/>
    <col min="24" max="24" width="10.26953125" customWidth="1"/>
    <col min="25" max="25" width="22.08984375" customWidth="1"/>
    <col min="26" max="26" width="27.7265625" bestFit="1" customWidth="1"/>
    <col min="27" max="27" width="93.08984375" customWidth="1"/>
    <col min="28" max="28" width="24" customWidth="1"/>
    <col min="29" max="29" width="20.90625" bestFit="1" customWidth="1"/>
    <col min="30" max="30" width="15.81640625" customWidth="1"/>
    <col min="31" max="31" width="278.7265625" customWidth="1"/>
    <col min="32" max="32" width="111.6328125" customWidth="1"/>
  </cols>
  <sheetData>
    <row r="1" spans="1:32" ht="14.5" x14ac:dyDescent="0.35">
      <c r="A1" s="2" t="s">
        <v>0</v>
      </c>
      <c r="B1" s="2" t="s">
        <v>1997</v>
      </c>
      <c r="C1" s="2" t="s">
        <v>1998</v>
      </c>
      <c r="D1" s="2" t="s">
        <v>1999</v>
      </c>
      <c r="E1" s="2" t="s">
        <v>2000</v>
      </c>
      <c r="F1" s="2" t="s">
        <v>2001</v>
      </c>
      <c r="G1" s="2" t="s">
        <v>10</v>
      </c>
      <c r="H1" s="2" t="s">
        <v>2002</v>
      </c>
      <c r="I1" s="2" t="s">
        <v>7</v>
      </c>
      <c r="J1" s="2" t="s">
        <v>5</v>
      </c>
      <c r="K1" s="2" t="s">
        <v>2003</v>
      </c>
      <c r="L1" s="2" t="s">
        <v>4</v>
      </c>
      <c r="M1" s="2"/>
      <c r="N1" s="2" t="s">
        <v>2004</v>
      </c>
      <c r="O1" s="2" t="s">
        <v>2005</v>
      </c>
      <c r="P1" s="2" t="s">
        <v>2006</v>
      </c>
      <c r="Q1" s="2" t="s">
        <v>2007</v>
      </c>
      <c r="R1" s="2" t="s">
        <v>2008</v>
      </c>
      <c r="S1" s="2" t="s">
        <v>2009</v>
      </c>
      <c r="T1" s="2" t="s">
        <v>2010</v>
      </c>
      <c r="U1" s="2" t="s">
        <v>2011</v>
      </c>
      <c r="V1" s="2" t="s">
        <v>2012</v>
      </c>
      <c r="W1" s="2" t="s">
        <v>2013</v>
      </c>
      <c r="X1" s="2" t="s">
        <v>2014</v>
      </c>
      <c r="Y1" s="2" t="s">
        <v>2015</v>
      </c>
      <c r="Z1" s="2" t="s">
        <v>2016</v>
      </c>
      <c r="AA1" s="2" t="s">
        <v>2017</v>
      </c>
      <c r="AB1" s="2" t="s">
        <v>2018</v>
      </c>
      <c r="AC1" s="2" t="s">
        <v>2019</v>
      </c>
      <c r="AD1" s="2" t="s">
        <v>2535</v>
      </c>
      <c r="AE1" s="2" t="s">
        <v>2020</v>
      </c>
      <c r="AF1" s="2"/>
    </row>
    <row r="2" spans="1:32" x14ac:dyDescent="0.25">
      <c r="A2" t="s">
        <v>2021</v>
      </c>
      <c r="B2" t="s">
        <v>2022</v>
      </c>
      <c r="C2" t="s">
        <v>1177</v>
      </c>
      <c r="D2">
        <v>2017</v>
      </c>
      <c r="E2" t="s">
        <v>2023</v>
      </c>
      <c r="F2">
        <v>2</v>
      </c>
      <c r="G2" t="s">
        <v>1181</v>
      </c>
      <c r="H2" t="s">
        <v>2024</v>
      </c>
      <c r="I2" t="s">
        <v>2025</v>
      </c>
      <c r="J2" t="s">
        <v>2026</v>
      </c>
      <c r="K2" t="s">
        <v>2027</v>
      </c>
      <c r="L2" t="s">
        <v>17</v>
      </c>
    </row>
    <row r="3" spans="1:32" x14ac:dyDescent="0.25">
      <c r="A3" t="s">
        <v>2028</v>
      </c>
      <c r="B3" t="s">
        <v>2029</v>
      </c>
      <c r="C3" t="s">
        <v>736</v>
      </c>
      <c r="D3">
        <v>2020</v>
      </c>
      <c r="E3" t="s">
        <v>2030</v>
      </c>
      <c r="F3">
        <v>7</v>
      </c>
      <c r="G3" t="s">
        <v>740</v>
      </c>
      <c r="H3" t="s">
        <v>2031</v>
      </c>
      <c r="I3" t="s">
        <v>2032</v>
      </c>
      <c r="J3" t="s">
        <v>2033</v>
      </c>
      <c r="K3" t="s">
        <v>2034</v>
      </c>
      <c r="L3" t="s">
        <v>17</v>
      </c>
      <c r="N3" t="s">
        <v>2563</v>
      </c>
    </row>
    <row r="4" spans="1:32" x14ac:dyDescent="0.25">
      <c r="A4" t="s">
        <v>2035</v>
      </c>
      <c r="B4" t="s">
        <v>2036</v>
      </c>
      <c r="C4" t="s">
        <v>1592</v>
      </c>
      <c r="D4">
        <v>2022</v>
      </c>
      <c r="E4" t="s">
        <v>2037</v>
      </c>
      <c r="F4">
        <v>11</v>
      </c>
      <c r="G4" t="s">
        <v>1597</v>
      </c>
      <c r="H4" s="3" t="s">
        <v>2038</v>
      </c>
      <c r="I4" t="s">
        <v>2039</v>
      </c>
      <c r="J4" t="s">
        <v>1594</v>
      </c>
      <c r="K4" t="s">
        <v>2040</v>
      </c>
      <c r="L4" t="s">
        <v>17</v>
      </c>
    </row>
    <row r="5" spans="1:32" x14ac:dyDescent="0.25">
      <c r="A5" t="s">
        <v>2041</v>
      </c>
      <c r="B5" t="s">
        <v>2042</v>
      </c>
      <c r="C5" t="s">
        <v>31</v>
      </c>
      <c r="D5">
        <v>2018</v>
      </c>
      <c r="E5" t="s">
        <v>2043</v>
      </c>
      <c r="F5">
        <v>205</v>
      </c>
      <c r="G5" t="s">
        <v>36</v>
      </c>
      <c r="H5" s="3" t="s">
        <v>2044</v>
      </c>
      <c r="I5" t="s">
        <v>2045</v>
      </c>
      <c r="J5" t="s">
        <v>2046</v>
      </c>
      <c r="K5" t="s">
        <v>2047</v>
      </c>
      <c r="L5" t="s">
        <v>17</v>
      </c>
    </row>
    <row r="6" spans="1:32" x14ac:dyDescent="0.25">
      <c r="A6" s="16" t="s">
        <v>2048</v>
      </c>
      <c r="B6" s="16" t="s">
        <v>2049</v>
      </c>
      <c r="C6" s="16" t="s">
        <v>911</v>
      </c>
      <c r="D6" s="16">
        <v>2020</v>
      </c>
      <c r="E6" s="16" t="s">
        <v>2050</v>
      </c>
      <c r="F6" s="16">
        <v>64</v>
      </c>
      <c r="G6" s="16" t="s">
        <v>915</v>
      </c>
      <c r="H6" s="17" t="s">
        <v>2051</v>
      </c>
      <c r="I6" s="16" t="s">
        <v>2052</v>
      </c>
      <c r="J6" s="16" t="s">
        <v>912</v>
      </c>
      <c r="K6" s="16" t="s">
        <v>2053</v>
      </c>
      <c r="L6" s="16" t="s">
        <v>17</v>
      </c>
      <c r="M6" s="16"/>
      <c r="N6" s="16" t="s">
        <v>2160</v>
      </c>
      <c r="O6" s="16" t="s">
        <v>2054</v>
      </c>
      <c r="P6" s="16" t="s">
        <v>2055</v>
      </c>
      <c r="Q6" s="16" t="s">
        <v>2056</v>
      </c>
      <c r="R6" s="16">
        <v>360</v>
      </c>
      <c r="S6" s="16">
        <v>10.1</v>
      </c>
      <c r="T6" s="16" t="s">
        <v>2057</v>
      </c>
      <c r="U6" s="16" t="s">
        <v>2058</v>
      </c>
      <c r="V6" s="16" t="s">
        <v>2059</v>
      </c>
      <c r="W6" s="18" t="s">
        <v>2060</v>
      </c>
      <c r="X6" s="16" t="s">
        <v>2061</v>
      </c>
      <c r="Y6" s="16" t="s">
        <v>2062</v>
      </c>
      <c r="Z6" s="16"/>
    </row>
    <row r="7" spans="1:32" x14ac:dyDescent="0.25">
      <c r="H7" s="3"/>
      <c r="V7" t="s">
        <v>2063</v>
      </c>
      <c r="W7" t="s">
        <v>2064</v>
      </c>
      <c r="X7" t="s">
        <v>2061</v>
      </c>
      <c r="Y7" t="s">
        <v>2065</v>
      </c>
    </row>
    <row r="8" spans="1:32" x14ac:dyDescent="0.25">
      <c r="H8" s="3"/>
      <c r="Y8" t="s">
        <v>2066</v>
      </c>
    </row>
    <row r="9" spans="1:32" x14ac:dyDescent="0.25">
      <c r="H9" s="3"/>
      <c r="Y9" t="s">
        <v>2067</v>
      </c>
    </row>
    <row r="10" spans="1:32" x14ac:dyDescent="0.25">
      <c r="A10" t="s">
        <v>2068</v>
      </c>
      <c r="B10" t="s">
        <v>2069</v>
      </c>
      <c r="C10" t="s">
        <v>2070</v>
      </c>
      <c r="D10">
        <v>2020</v>
      </c>
      <c r="E10" t="s">
        <v>2071</v>
      </c>
      <c r="F10">
        <v>62</v>
      </c>
      <c r="G10" t="s">
        <v>791</v>
      </c>
      <c r="H10" s="3" t="s">
        <v>2072</v>
      </c>
      <c r="I10" t="s">
        <v>2073</v>
      </c>
      <c r="K10" t="s">
        <v>2074</v>
      </c>
      <c r="L10" t="s">
        <v>152</v>
      </c>
    </row>
    <row r="11" spans="1:32" x14ac:dyDescent="0.25">
      <c r="A11" t="s">
        <v>2075</v>
      </c>
      <c r="B11" t="s">
        <v>2076</v>
      </c>
      <c r="C11" t="s">
        <v>2077</v>
      </c>
      <c r="D11">
        <v>2022</v>
      </c>
      <c r="E11" t="s">
        <v>2050</v>
      </c>
      <c r="F11">
        <v>5</v>
      </c>
      <c r="G11" t="s">
        <v>75</v>
      </c>
      <c r="H11" s="3" t="s">
        <v>2078</v>
      </c>
      <c r="I11" t="s">
        <v>2079</v>
      </c>
      <c r="J11" t="s">
        <v>2080</v>
      </c>
      <c r="K11" t="s">
        <v>2081</v>
      </c>
      <c r="L11" t="s">
        <v>17</v>
      </c>
    </row>
    <row r="12" spans="1:32" ht="162.5" x14ac:dyDescent="0.25">
      <c r="A12" s="16" t="s">
        <v>2082</v>
      </c>
      <c r="B12" s="16" t="s">
        <v>2083</v>
      </c>
      <c r="C12" s="16" t="s">
        <v>924</v>
      </c>
      <c r="D12" s="16">
        <v>2021</v>
      </c>
      <c r="E12" s="16" t="s">
        <v>2023</v>
      </c>
      <c r="F12" s="16">
        <v>7</v>
      </c>
      <c r="G12" s="16" t="s">
        <v>928</v>
      </c>
      <c r="H12" s="17" t="s">
        <v>2084</v>
      </c>
      <c r="I12" s="16" t="s">
        <v>2085</v>
      </c>
      <c r="J12" s="16" t="s">
        <v>2086</v>
      </c>
      <c r="K12" s="16" t="s">
        <v>2087</v>
      </c>
      <c r="L12" s="16" t="s">
        <v>17</v>
      </c>
      <c r="M12" s="16"/>
      <c r="N12" s="16" t="s">
        <v>2088</v>
      </c>
      <c r="O12" s="16" t="s">
        <v>2089</v>
      </c>
      <c r="P12" s="16" t="s">
        <v>2090</v>
      </c>
      <c r="Q12" s="16" t="s">
        <v>2091</v>
      </c>
      <c r="R12" s="16">
        <v>1313</v>
      </c>
      <c r="S12" s="16">
        <v>15</v>
      </c>
      <c r="T12" s="16" t="s">
        <v>2057</v>
      </c>
      <c r="U12" s="16" t="s">
        <v>2058</v>
      </c>
      <c r="V12" s="16" t="s">
        <v>2092</v>
      </c>
      <c r="W12" s="18" t="s">
        <v>2093</v>
      </c>
      <c r="X12" s="16" t="s">
        <v>2061</v>
      </c>
      <c r="Y12" s="16"/>
      <c r="Z12" s="16" t="s">
        <v>2094</v>
      </c>
      <c r="AA12" s="16"/>
      <c r="AB12" s="16" t="s">
        <v>2095</v>
      </c>
      <c r="AC12" s="16"/>
      <c r="AD12" s="16"/>
      <c r="AE12" s="19" t="s">
        <v>2096</v>
      </c>
    </row>
    <row r="13" spans="1:32" x14ac:dyDescent="0.25">
      <c r="H13" s="3"/>
      <c r="W13" t="s">
        <v>2097</v>
      </c>
      <c r="X13" t="s">
        <v>2061</v>
      </c>
    </row>
    <row r="14" spans="1:32" x14ac:dyDescent="0.25">
      <c r="A14" s="16" t="s">
        <v>2098</v>
      </c>
      <c r="B14" s="16" t="s">
        <v>2099</v>
      </c>
      <c r="C14" s="16" t="s">
        <v>953</v>
      </c>
      <c r="D14" s="16">
        <v>2019</v>
      </c>
      <c r="E14" s="16" t="s">
        <v>2100</v>
      </c>
      <c r="F14" s="16">
        <v>16</v>
      </c>
      <c r="G14" s="16" t="s">
        <v>957</v>
      </c>
      <c r="H14" s="17" t="s">
        <v>2101</v>
      </c>
      <c r="I14" s="16" t="s">
        <v>2102</v>
      </c>
      <c r="J14" s="16" t="s">
        <v>2103</v>
      </c>
      <c r="K14" s="16" t="s">
        <v>2104</v>
      </c>
      <c r="L14" s="16" t="s">
        <v>17</v>
      </c>
      <c r="M14" s="16"/>
      <c r="N14" s="16" t="s">
        <v>2105</v>
      </c>
      <c r="O14" s="16" t="s">
        <v>2106</v>
      </c>
      <c r="P14" s="16" t="s">
        <v>2107</v>
      </c>
      <c r="Q14" s="16" t="s">
        <v>2108</v>
      </c>
      <c r="R14" s="16"/>
      <c r="S14" s="16"/>
      <c r="T14" s="16" t="s">
        <v>2109</v>
      </c>
      <c r="U14" s="16" t="s">
        <v>2058</v>
      </c>
      <c r="V14" s="16" t="s">
        <v>2110</v>
      </c>
      <c r="W14" s="16" t="s">
        <v>2111</v>
      </c>
      <c r="X14" s="16" t="s">
        <v>2061</v>
      </c>
      <c r="Y14" s="16" t="s">
        <v>2112</v>
      </c>
      <c r="Z14" s="16" t="s">
        <v>2113</v>
      </c>
      <c r="AA14" s="16"/>
      <c r="AB14" s="16" t="s">
        <v>2114</v>
      </c>
      <c r="AC14" s="16"/>
      <c r="AD14" s="16" t="s">
        <v>2534</v>
      </c>
      <c r="AE14" s="16" t="s">
        <v>2115</v>
      </c>
    </row>
    <row r="15" spans="1:32" x14ac:dyDescent="0.25">
      <c r="H15" s="3"/>
      <c r="Y15" t="s">
        <v>2116</v>
      </c>
      <c r="AB15" t="s">
        <v>2117</v>
      </c>
    </row>
    <row r="16" spans="1:32" x14ac:dyDescent="0.25">
      <c r="H16" s="3"/>
      <c r="Y16" t="s">
        <v>2118</v>
      </c>
    </row>
    <row r="17" spans="1:48" x14ac:dyDescent="0.25">
      <c r="H17" s="3"/>
    </row>
    <row r="18" spans="1:48" x14ac:dyDescent="0.25">
      <c r="A18" t="s">
        <v>2119</v>
      </c>
      <c r="B18" t="s">
        <v>2120</v>
      </c>
      <c r="C18" t="s">
        <v>946</v>
      </c>
      <c r="D18">
        <v>2023</v>
      </c>
      <c r="E18" t="s">
        <v>2121</v>
      </c>
      <c r="F18">
        <v>4</v>
      </c>
      <c r="G18" t="s">
        <v>950</v>
      </c>
      <c r="H18" s="3" t="s">
        <v>2122</v>
      </c>
      <c r="I18" t="s">
        <v>2123</v>
      </c>
      <c r="J18" t="s">
        <v>2124</v>
      </c>
      <c r="K18" t="s">
        <v>2125</v>
      </c>
      <c r="L18" t="s">
        <v>17</v>
      </c>
    </row>
    <row r="19" spans="1:48" x14ac:dyDescent="0.25">
      <c r="A19" t="s">
        <v>2126</v>
      </c>
      <c r="B19" t="s">
        <v>2127</v>
      </c>
      <c r="C19" t="s">
        <v>1343</v>
      </c>
      <c r="D19">
        <v>2021</v>
      </c>
      <c r="E19" t="s">
        <v>2128</v>
      </c>
      <c r="F19">
        <v>25</v>
      </c>
      <c r="G19" t="s">
        <v>1348</v>
      </c>
      <c r="H19" s="3" t="s">
        <v>2129</v>
      </c>
      <c r="I19" t="s">
        <v>2130</v>
      </c>
      <c r="J19" t="s">
        <v>1345</v>
      </c>
      <c r="K19" t="s">
        <v>2131</v>
      </c>
      <c r="L19" t="s">
        <v>17</v>
      </c>
    </row>
    <row r="20" spans="1:48" x14ac:dyDescent="0.25">
      <c r="A20" t="s">
        <v>2132</v>
      </c>
      <c r="B20" t="s">
        <v>2133</v>
      </c>
      <c r="C20" t="s">
        <v>875</v>
      </c>
      <c r="D20">
        <v>2023</v>
      </c>
      <c r="E20" t="s">
        <v>2134</v>
      </c>
      <c r="F20">
        <v>0</v>
      </c>
      <c r="G20" t="s">
        <v>880</v>
      </c>
      <c r="H20" s="3" t="s">
        <v>2135</v>
      </c>
      <c r="I20" t="s">
        <v>2136</v>
      </c>
      <c r="J20" t="s">
        <v>2137</v>
      </c>
      <c r="K20" t="s">
        <v>2138</v>
      </c>
      <c r="L20" t="s">
        <v>17</v>
      </c>
    </row>
    <row r="21" spans="1:48" x14ac:dyDescent="0.25">
      <c r="A21" t="s">
        <v>2139</v>
      </c>
      <c r="B21" t="s">
        <v>2140</v>
      </c>
      <c r="C21" t="s">
        <v>1163</v>
      </c>
      <c r="D21">
        <v>2024</v>
      </c>
      <c r="E21" t="s">
        <v>2141</v>
      </c>
      <c r="F21">
        <v>0</v>
      </c>
      <c r="G21" t="s">
        <v>1168</v>
      </c>
      <c r="H21" s="3" t="s">
        <v>2142</v>
      </c>
      <c r="I21" t="s">
        <v>2143</v>
      </c>
      <c r="J21" t="s">
        <v>2144</v>
      </c>
      <c r="K21" t="s">
        <v>2145</v>
      </c>
      <c r="L21" t="s">
        <v>17</v>
      </c>
    </row>
    <row r="22" spans="1:48" x14ac:dyDescent="0.25">
      <c r="A22" t="s">
        <v>2146</v>
      </c>
      <c r="B22" t="s">
        <v>2147</v>
      </c>
      <c r="C22" t="s">
        <v>256</v>
      </c>
      <c r="D22">
        <v>2018</v>
      </c>
      <c r="E22" t="s">
        <v>2148</v>
      </c>
      <c r="F22">
        <v>15</v>
      </c>
      <c r="G22" t="s">
        <v>261</v>
      </c>
      <c r="H22" s="3" t="s">
        <v>2149</v>
      </c>
      <c r="I22" t="s">
        <v>2150</v>
      </c>
      <c r="J22" t="s">
        <v>258</v>
      </c>
      <c r="K22" t="s">
        <v>2151</v>
      </c>
      <c r="L22" t="s">
        <v>17</v>
      </c>
    </row>
    <row r="23" spans="1:48" x14ac:dyDescent="0.25">
      <c r="A23" s="16" t="s">
        <v>2152</v>
      </c>
      <c r="B23" s="16" t="s">
        <v>2153</v>
      </c>
      <c r="C23" s="16" t="s">
        <v>2154</v>
      </c>
      <c r="D23" s="16">
        <v>2023</v>
      </c>
      <c r="E23" s="16" t="s">
        <v>2155</v>
      </c>
      <c r="F23" s="16">
        <v>0</v>
      </c>
      <c r="G23" s="16" t="s">
        <v>935</v>
      </c>
      <c r="H23" s="17" t="s">
        <v>2156</v>
      </c>
      <c r="I23" s="16" t="s">
        <v>2157</v>
      </c>
      <c r="J23" s="16" t="s">
        <v>2158</v>
      </c>
      <c r="K23" s="16" t="s">
        <v>2159</v>
      </c>
      <c r="L23" s="16" t="s">
        <v>17</v>
      </c>
      <c r="M23" s="16"/>
      <c r="N23" s="16" t="s">
        <v>2160</v>
      </c>
      <c r="O23" s="16" t="s">
        <v>2106</v>
      </c>
      <c r="P23" s="16" t="s">
        <v>2107</v>
      </c>
      <c r="Q23" s="16" t="s">
        <v>2494</v>
      </c>
      <c r="R23" s="16"/>
      <c r="S23" s="16"/>
      <c r="T23" s="16" t="s">
        <v>2495</v>
      </c>
      <c r="U23" s="16" t="s">
        <v>2058</v>
      </c>
      <c r="V23" s="16" t="s">
        <v>2110</v>
      </c>
      <c r="W23" s="18" t="s">
        <v>2111</v>
      </c>
      <c r="X23" s="16" t="s">
        <v>2061</v>
      </c>
      <c r="Y23" s="16"/>
      <c r="Z23" s="16" t="s">
        <v>2113</v>
      </c>
      <c r="AA23" s="16"/>
      <c r="AB23" s="16" t="s">
        <v>2496</v>
      </c>
      <c r="AC23" s="16"/>
      <c r="AD23" s="16"/>
      <c r="AE23" s="16" t="s">
        <v>2498</v>
      </c>
      <c r="AF23" s="16"/>
      <c r="AG23" s="16"/>
      <c r="AH23" s="16"/>
      <c r="AI23" s="16"/>
      <c r="AJ23" s="16"/>
      <c r="AK23" s="16"/>
      <c r="AL23" s="16"/>
      <c r="AM23" s="16"/>
      <c r="AN23" s="16"/>
      <c r="AO23" s="16"/>
      <c r="AP23" s="16"/>
      <c r="AQ23" s="16"/>
      <c r="AR23" s="16"/>
      <c r="AS23" s="16"/>
      <c r="AT23" s="16"/>
      <c r="AU23" s="16"/>
      <c r="AV23" s="16"/>
    </row>
    <row r="24" spans="1:48" x14ac:dyDescent="0.25">
      <c r="H24" s="3"/>
      <c r="AB24" t="s">
        <v>2497</v>
      </c>
    </row>
    <row r="25" spans="1:48" x14ac:dyDescent="0.25">
      <c r="H25" s="3"/>
    </row>
    <row r="26" spans="1:48" x14ac:dyDescent="0.25">
      <c r="H26" s="3"/>
    </row>
    <row r="27" spans="1:48" x14ac:dyDescent="0.25">
      <c r="A27" s="5" t="s">
        <v>2161</v>
      </c>
      <c r="B27" s="5" t="s">
        <v>2162</v>
      </c>
      <c r="C27" s="5" t="s">
        <v>1213</v>
      </c>
      <c r="D27" s="5">
        <v>2023</v>
      </c>
      <c r="E27" s="5" t="s">
        <v>2163</v>
      </c>
      <c r="F27" s="5">
        <v>0</v>
      </c>
      <c r="G27" s="5" t="s">
        <v>1218</v>
      </c>
      <c r="H27" s="6" t="s">
        <v>2164</v>
      </c>
      <c r="I27" s="5" t="s">
        <v>2165</v>
      </c>
      <c r="J27" s="5" t="s">
        <v>2166</v>
      </c>
      <c r="K27" s="5"/>
      <c r="L27" s="5" t="s">
        <v>17</v>
      </c>
    </row>
    <row r="28" spans="1:48" x14ac:dyDescent="0.25">
      <c r="A28" t="s">
        <v>2167</v>
      </c>
      <c r="B28" t="s">
        <v>2168</v>
      </c>
      <c r="C28" t="s">
        <v>2169</v>
      </c>
      <c r="D28">
        <v>2019</v>
      </c>
      <c r="E28" t="s">
        <v>2170</v>
      </c>
      <c r="F28">
        <v>0</v>
      </c>
      <c r="G28">
        <v>2</v>
      </c>
      <c r="H28" s="3" t="s">
        <v>2171</v>
      </c>
      <c r="I28" t="s">
        <v>2172</v>
      </c>
      <c r="J28" t="s">
        <v>2173</v>
      </c>
      <c r="K28" t="s">
        <v>2174</v>
      </c>
      <c r="L28" t="s">
        <v>17</v>
      </c>
    </row>
    <row r="29" spans="1:48" x14ac:dyDescent="0.25">
      <c r="A29" t="s">
        <v>2175</v>
      </c>
      <c r="B29" t="s">
        <v>2176</v>
      </c>
      <c r="C29" t="s">
        <v>1264</v>
      </c>
      <c r="D29">
        <v>2021</v>
      </c>
      <c r="E29" t="s">
        <v>2177</v>
      </c>
      <c r="F29">
        <v>30</v>
      </c>
      <c r="G29" t="s">
        <v>1268</v>
      </c>
      <c r="H29" s="3" t="s">
        <v>2178</v>
      </c>
      <c r="I29" t="s">
        <v>2179</v>
      </c>
      <c r="J29" t="s">
        <v>2180</v>
      </c>
      <c r="K29" t="s">
        <v>2181</v>
      </c>
      <c r="L29" t="s">
        <v>17</v>
      </c>
    </row>
    <row r="30" spans="1:48" x14ac:dyDescent="0.25">
      <c r="A30" t="s">
        <v>2182</v>
      </c>
      <c r="B30" t="s">
        <v>2183</v>
      </c>
      <c r="C30" t="s">
        <v>816</v>
      </c>
      <c r="D30">
        <v>2020</v>
      </c>
      <c r="E30" t="s">
        <v>2023</v>
      </c>
      <c r="F30">
        <v>9</v>
      </c>
      <c r="G30" t="s">
        <v>821</v>
      </c>
      <c r="H30" s="3" t="s">
        <v>2184</v>
      </c>
      <c r="I30" t="s">
        <v>2185</v>
      </c>
      <c r="J30" t="s">
        <v>818</v>
      </c>
      <c r="K30" t="s">
        <v>2186</v>
      </c>
      <c r="L30" t="s">
        <v>17</v>
      </c>
    </row>
    <row r="31" spans="1:48" x14ac:dyDescent="0.25">
      <c r="A31" t="s">
        <v>2187</v>
      </c>
      <c r="B31" t="s">
        <v>2188</v>
      </c>
      <c r="C31" t="s">
        <v>1451</v>
      </c>
      <c r="D31">
        <v>2018</v>
      </c>
      <c r="E31" t="s">
        <v>2189</v>
      </c>
      <c r="F31">
        <v>18</v>
      </c>
      <c r="G31" t="s">
        <v>1455</v>
      </c>
      <c r="H31" s="3" t="s">
        <v>2190</v>
      </c>
      <c r="I31" t="s">
        <v>2191</v>
      </c>
      <c r="J31" t="s">
        <v>2192</v>
      </c>
      <c r="K31" t="s">
        <v>2193</v>
      </c>
      <c r="L31" t="s">
        <v>17</v>
      </c>
    </row>
    <row r="32" spans="1:48" x14ac:dyDescent="0.25">
      <c r="A32" t="s">
        <v>2194</v>
      </c>
      <c r="B32" t="s">
        <v>2195</v>
      </c>
      <c r="C32" t="s">
        <v>1250</v>
      </c>
      <c r="D32">
        <v>2021</v>
      </c>
      <c r="E32" t="s">
        <v>2050</v>
      </c>
      <c r="F32">
        <v>105</v>
      </c>
      <c r="G32" t="s">
        <v>1254</v>
      </c>
      <c r="H32" s="3" t="s">
        <v>2196</v>
      </c>
      <c r="I32" t="s">
        <v>2197</v>
      </c>
      <c r="J32" t="s">
        <v>2198</v>
      </c>
      <c r="K32" t="s">
        <v>2199</v>
      </c>
      <c r="L32" t="s">
        <v>17</v>
      </c>
    </row>
    <row r="33" spans="1:27" x14ac:dyDescent="0.25">
      <c r="A33" s="7" t="s">
        <v>2200</v>
      </c>
      <c r="B33" s="7" t="s">
        <v>2201</v>
      </c>
      <c r="C33" s="7" t="s">
        <v>824</v>
      </c>
      <c r="D33" s="7">
        <v>2016</v>
      </c>
      <c r="E33" s="7" t="s">
        <v>2023</v>
      </c>
      <c r="F33" s="7">
        <v>26</v>
      </c>
      <c r="G33" s="7" t="s">
        <v>828</v>
      </c>
      <c r="H33" s="8" t="s">
        <v>2202</v>
      </c>
      <c r="I33" s="7" t="s">
        <v>2203</v>
      </c>
      <c r="J33" s="7" t="s">
        <v>2204</v>
      </c>
      <c r="K33" s="7" t="s">
        <v>2205</v>
      </c>
      <c r="L33" s="7" t="s">
        <v>17</v>
      </c>
    </row>
    <row r="34" spans="1:27" x14ac:dyDescent="0.25">
      <c r="A34" t="s">
        <v>2206</v>
      </c>
      <c r="B34" t="s">
        <v>2207</v>
      </c>
      <c r="C34" t="s">
        <v>1020</v>
      </c>
      <c r="D34">
        <v>2020</v>
      </c>
      <c r="E34" t="s">
        <v>2208</v>
      </c>
      <c r="F34">
        <v>15</v>
      </c>
      <c r="G34" t="s">
        <v>1024</v>
      </c>
      <c r="H34" s="3" t="s">
        <v>2209</v>
      </c>
      <c r="I34" t="s">
        <v>2210</v>
      </c>
      <c r="J34" t="s">
        <v>2211</v>
      </c>
      <c r="K34" t="s">
        <v>2212</v>
      </c>
      <c r="L34" t="s">
        <v>17</v>
      </c>
    </row>
    <row r="35" spans="1:27" x14ac:dyDescent="0.25">
      <c r="A35" t="s">
        <v>2213</v>
      </c>
      <c r="B35" t="s">
        <v>2214</v>
      </c>
      <c r="C35" t="s">
        <v>1013</v>
      </c>
      <c r="D35">
        <v>2021</v>
      </c>
      <c r="E35" t="s">
        <v>2215</v>
      </c>
      <c r="F35">
        <v>13</v>
      </c>
      <c r="G35" t="s">
        <v>1017</v>
      </c>
      <c r="H35" s="3" t="s">
        <v>2216</v>
      </c>
      <c r="I35" t="s">
        <v>2217</v>
      </c>
      <c r="J35" t="s">
        <v>1014</v>
      </c>
      <c r="K35" t="s">
        <v>2218</v>
      </c>
      <c r="L35" t="s">
        <v>17</v>
      </c>
    </row>
    <row r="36" spans="1:27" x14ac:dyDescent="0.25">
      <c r="A36" t="s">
        <v>2219</v>
      </c>
      <c r="B36" t="s">
        <v>2220</v>
      </c>
      <c r="C36" t="s">
        <v>2221</v>
      </c>
      <c r="D36">
        <v>2019</v>
      </c>
      <c r="E36" t="s">
        <v>2222</v>
      </c>
      <c r="F36">
        <v>92</v>
      </c>
      <c r="G36" t="s">
        <v>2223</v>
      </c>
      <c r="H36" s="3" t="s">
        <v>2224</v>
      </c>
      <c r="I36" t="s">
        <v>2225</v>
      </c>
      <c r="J36" t="s">
        <v>2226</v>
      </c>
      <c r="K36" t="s">
        <v>2227</v>
      </c>
      <c r="L36" t="s">
        <v>17</v>
      </c>
    </row>
    <row r="37" spans="1:27" x14ac:dyDescent="0.25">
      <c r="A37" t="s">
        <v>2228</v>
      </c>
      <c r="B37" t="s">
        <v>2229</v>
      </c>
      <c r="C37" t="s">
        <v>1171</v>
      </c>
      <c r="D37">
        <v>2020</v>
      </c>
      <c r="E37" t="s">
        <v>2189</v>
      </c>
      <c r="F37">
        <v>16</v>
      </c>
      <c r="G37" t="s">
        <v>1174</v>
      </c>
      <c r="H37" s="3" t="s">
        <v>2230</v>
      </c>
      <c r="I37" t="s">
        <v>2231</v>
      </c>
      <c r="K37" t="s">
        <v>2232</v>
      </c>
      <c r="L37" t="s">
        <v>17</v>
      </c>
    </row>
    <row r="38" spans="1:27" x14ac:dyDescent="0.25">
      <c r="A38" t="s">
        <v>2233</v>
      </c>
      <c r="B38" t="s">
        <v>2234</v>
      </c>
      <c r="C38" t="s">
        <v>15</v>
      </c>
      <c r="D38">
        <v>2024</v>
      </c>
      <c r="E38" t="s">
        <v>2100</v>
      </c>
      <c r="F38">
        <v>0</v>
      </c>
      <c r="G38" t="s">
        <v>21</v>
      </c>
      <c r="H38" s="3" t="s">
        <v>2235</v>
      </c>
      <c r="I38" t="s">
        <v>2236</v>
      </c>
      <c r="J38" t="s">
        <v>2237</v>
      </c>
      <c r="K38" t="s">
        <v>2238</v>
      </c>
      <c r="L38" t="s">
        <v>17</v>
      </c>
    </row>
    <row r="39" spans="1:27" x14ac:dyDescent="0.25">
      <c r="A39" t="s">
        <v>2239</v>
      </c>
      <c r="B39" t="s">
        <v>2240</v>
      </c>
      <c r="C39" t="s">
        <v>451</v>
      </c>
      <c r="D39">
        <v>2020</v>
      </c>
      <c r="E39" t="s">
        <v>2241</v>
      </c>
      <c r="F39">
        <v>9</v>
      </c>
      <c r="G39" t="s">
        <v>456</v>
      </c>
      <c r="H39" s="3" t="s">
        <v>2242</v>
      </c>
      <c r="I39" t="s">
        <v>2243</v>
      </c>
      <c r="J39" t="s">
        <v>453</v>
      </c>
      <c r="L39" t="s">
        <v>17</v>
      </c>
    </row>
    <row r="40" spans="1:27" x14ac:dyDescent="0.25">
      <c r="A40" t="s">
        <v>2244</v>
      </c>
      <c r="B40" t="s">
        <v>2245</v>
      </c>
      <c r="C40" t="s">
        <v>2246</v>
      </c>
      <c r="D40">
        <v>2017</v>
      </c>
      <c r="E40" t="s">
        <v>2247</v>
      </c>
      <c r="F40">
        <v>2</v>
      </c>
      <c r="G40" t="s">
        <v>1311</v>
      </c>
      <c r="H40" s="3" t="s">
        <v>2248</v>
      </c>
      <c r="I40" t="s">
        <v>2249</v>
      </c>
      <c r="J40" t="s">
        <v>1308</v>
      </c>
      <c r="L40" t="s">
        <v>17</v>
      </c>
    </row>
    <row r="41" spans="1:27" x14ac:dyDescent="0.25">
      <c r="A41" t="s">
        <v>2250</v>
      </c>
      <c r="B41" t="s">
        <v>2251</v>
      </c>
      <c r="C41" t="s">
        <v>1709</v>
      </c>
      <c r="D41">
        <v>2019</v>
      </c>
      <c r="E41" t="s">
        <v>2023</v>
      </c>
      <c r="F41">
        <v>20</v>
      </c>
      <c r="G41" t="s">
        <v>1713</v>
      </c>
      <c r="H41" s="3" t="s">
        <v>2252</v>
      </c>
      <c r="I41" t="s">
        <v>2253</v>
      </c>
      <c r="J41" t="s">
        <v>2254</v>
      </c>
      <c r="K41" t="s">
        <v>2255</v>
      </c>
      <c r="L41" t="s">
        <v>17</v>
      </c>
    </row>
    <row r="42" spans="1:27" x14ac:dyDescent="0.25">
      <c r="A42" t="s">
        <v>2256</v>
      </c>
      <c r="B42" t="s">
        <v>2257</v>
      </c>
      <c r="C42" t="s">
        <v>277</v>
      </c>
      <c r="D42">
        <v>2022</v>
      </c>
      <c r="E42" t="s">
        <v>2258</v>
      </c>
      <c r="F42">
        <v>3</v>
      </c>
      <c r="G42" t="s">
        <v>281</v>
      </c>
      <c r="H42" s="3" t="s">
        <v>2259</v>
      </c>
      <c r="I42" t="s">
        <v>2260</v>
      </c>
      <c r="K42" t="s">
        <v>2261</v>
      </c>
      <c r="L42" t="s">
        <v>17</v>
      </c>
    </row>
    <row r="43" spans="1:27" ht="25" x14ac:dyDescent="0.25">
      <c r="A43" s="16" t="s">
        <v>2262</v>
      </c>
      <c r="B43" s="16" t="s">
        <v>2263</v>
      </c>
      <c r="C43" s="16" t="s">
        <v>960</v>
      </c>
      <c r="D43" s="16">
        <v>2019</v>
      </c>
      <c r="E43" s="16" t="s">
        <v>2264</v>
      </c>
      <c r="F43" s="16">
        <v>12</v>
      </c>
      <c r="G43" s="16" t="s">
        <v>965</v>
      </c>
      <c r="H43" s="17" t="s">
        <v>2265</v>
      </c>
      <c r="I43" s="16" t="s">
        <v>2266</v>
      </c>
      <c r="J43" s="16" t="s">
        <v>2267</v>
      </c>
      <c r="K43" s="16" t="s">
        <v>2268</v>
      </c>
      <c r="L43" s="16" t="s">
        <v>17</v>
      </c>
      <c r="M43" s="16"/>
      <c r="N43" s="16" t="s">
        <v>2499</v>
      </c>
      <c r="O43" s="16" t="s">
        <v>2054</v>
      </c>
      <c r="P43" s="16" t="s">
        <v>2055</v>
      </c>
      <c r="Q43" s="16" t="s">
        <v>2500</v>
      </c>
      <c r="R43" s="16"/>
      <c r="S43" s="16"/>
      <c r="T43" s="16" t="s">
        <v>2495</v>
      </c>
      <c r="U43" s="16" t="s">
        <v>2058</v>
      </c>
      <c r="V43" s="16"/>
      <c r="W43" s="16"/>
      <c r="X43" s="16" t="s">
        <v>2061</v>
      </c>
      <c r="Y43" s="16"/>
      <c r="Z43" s="16"/>
      <c r="AA43" s="19" t="s">
        <v>2564</v>
      </c>
    </row>
    <row r="44" spans="1:27" ht="37.5" x14ac:dyDescent="0.25">
      <c r="H44" s="3"/>
      <c r="AA44" s="4" t="s">
        <v>2501</v>
      </c>
    </row>
    <row r="45" spans="1:27" x14ac:dyDescent="0.25">
      <c r="H45" s="3"/>
      <c r="AA45" t="s">
        <v>2502</v>
      </c>
    </row>
    <row r="46" spans="1:27" x14ac:dyDescent="0.25">
      <c r="A46" s="9" t="s">
        <v>2269</v>
      </c>
      <c r="B46" s="9" t="s">
        <v>2270</v>
      </c>
      <c r="C46" s="9" t="s">
        <v>1005</v>
      </c>
      <c r="D46" s="9">
        <v>2024</v>
      </c>
      <c r="E46" s="9" t="s">
        <v>2271</v>
      </c>
      <c r="F46" s="9">
        <v>0</v>
      </c>
      <c r="G46" s="9" t="s">
        <v>1010</v>
      </c>
      <c r="H46" s="10" t="s">
        <v>2272</v>
      </c>
      <c r="I46" s="9" t="s">
        <v>2273</v>
      </c>
      <c r="J46" s="9" t="s">
        <v>2274</v>
      </c>
      <c r="K46" s="9"/>
      <c r="L46" s="9" t="s">
        <v>17</v>
      </c>
    </row>
    <row r="47" spans="1:27" x14ac:dyDescent="0.25">
      <c r="A47" t="s">
        <v>2275</v>
      </c>
      <c r="B47" t="s">
        <v>2276</v>
      </c>
      <c r="C47" t="s">
        <v>968</v>
      </c>
      <c r="D47">
        <v>2016</v>
      </c>
      <c r="E47" t="s">
        <v>2277</v>
      </c>
      <c r="F47">
        <v>114</v>
      </c>
      <c r="G47" t="s">
        <v>972</v>
      </c>
      <c r="H47" s="3" t="s">
        <v>2278</v>
      </c>
      <c r="I47" t="s">
        <v>2279</v>
      </c>
      <c r="J47" t="s">
        <v>2280</v>
      </c>
      <c r="K47" t="s">
        <v>2281</v>
      </c>
      <c r="L47" t="s">
        <v>152</v>
      </c>
      <c r="N47" t="s">
        <v>2499</v>
      </c>
      <c r="AA47" t="s">
        <v>2503</v>
      </c>
    </row>
    <row r="48" spans="1:27" x14ac:dyDescent="0.25">
      <c r="H48" s="3"/>
      <c r="AA48" t="s">
        <v>2505</v>
      </c>
    </row>
    <row r="49" spans="1:27" ht="37.5" x14ac:dyDescent="0.25">
      <c r="H49" s="3"/>
      <c r="AA49" s="4" t="s">
        <v>2504</v>
      </c>
    </row>
    <row r="50" spans="1:27" x14ac:dyDescent="0.25">
      <c r="H50" s="3"/>
      <c r="AA50" t="s">
        <v>2506</v>
      </c>
    </row>
    <row r="51" spans="1:27" x14ac:dyDescent="0.25">
      <c r="H51" s="3"/>
      <c r="AA51" t="s">
        <v>2507</v>
      </c>
    </row>
    <row r="52" spans="1:27" x14ac:dyDescent="0.25">
      <c r="H52" s="3"/>
      <c r="AA52" t="s">
        <v>2508</v>
      </c>
    </row>
    <row r="53" spans="1:27" x14ac:dyDescent="0.25">
      <c r="H53" s="3"/>
      <c r="AA53" t="s">
        <v>2509</v>
      </c>
    </row>
    <row r="54" spans="1:27" x14ac:dyDescent="0.25">
      <c r="H54" s="3"/>
      <c r="AA54" t="s">
        <v>2510</v>
      </c>
    </row>
    <row r="55" spans="1:27" x14ac:dyDescent="0.25">
      <c r="H55" s="3"/>
      <c r="AA55" t="s">
        <v>2511</v>
      </c>
    </row>
    <row r="56" spans="1:27" x14ac:dyDescent="0.25">
      <c r="A56" t="s">
        <v>2282</v>
      </c>
      <c r="B56" t="s">
        <v>2283</v>
      </c>
      <c r="C56" t="s">
        <v>2284</v>
      </c>
      <c r="D56">
        <v>2017</v>
      </c>
      <c r="E56" t="s">
        <v>2285</v>
      </c>
      <c r="F56">
        <v>647</v>
      </c>
      <c r="G56" t="s">
        <v>2286</v>
      </c>
      <c r="H56" s="3" t="s">
        <v>2287</v>
      </c>
      <c r="I56" t="s">
        <v>2288</v>
      </c>
      <c r="J56" t="s">
        <v>2289</v>
      </c>
      <c r="K56" t="s">
        <v>2290</v>
      </c>
      <c r="L56" t="s">
        <v>17</v>
      </c>
    </row>
    <row r="57" spans="1:27" x14ac:dyDescent="0.25">
      <c r="A57" t="s">
        <v>2291</v>
      </c>
      <c r="B57" t="s">
        <v>2292</v>
      </c>
      <c r="C57" t="s">
        <v>179</v>
      </c>
      <c r="D57">
        <v>2023</v>
      </c>
      <c r="E57" t="s">
        <v>2293</v>
      </c>
      <c r="F57">
        <v>0</v>
      </c>
      <c r="G57" t="s">
        <v>184</v>
      </c>
      <c r="H57" s="3" t="s">
        <v>2294</v>
      </c>
      <c r="I57" t="s">
        <v>2295</v>
      </c>
      <c r="J57" t="s">
        <v>2296</v>
      </c>
      <c r="L57" t="s">
        <v>17</v>
      </c>
    </row>
    <row r="58" spans="1:27" x14ac:dyDescent="0.25">
      <c r="A58" t="s">
        <v>2297</v>
      </c>
      <c r="B58" t="s">
        <v>2298</v>
      </c>
      <c r="C58" t="s">
        <v>646</v>
      </c>
      <c r="D58">
        <v>2023</v>
      </c>
      <c r="E58" t="s">
        <v>2299</v>
      </c>
      <c r="F58">
        <v>3</v>
      </c>
      <c r="G58" t="s">
        <v>651</v>
      </c>
      <c r="H58" s="3" t="s">
        <v>2300</v>
      </c>
      <c r="I58" t="s">
        <v>2301</v>
      </c>
      <c r="J58" t="s">
        <v>648</v>
      </c>
      <c r="K58" t="s">
        <v>2302</v>
      </c>
      <c r="L58" t="s">
        <v>17</v>
      </c>
    </row>
    <row r="59" spans="1:27" x14ac:dyDescent="0.25">
      <c r="A59" t="s">
        <v>2303</v>
      </c>
      <c r="B59" t="s">
        <v>2304</v>
      </c>
      <c r="C59" t="s">
        <v>2305</v>
      </c>
      <c r="D59">
        <v>2015</v>
      </c>
      <c r="E59" t="s">
        <v>2306</v>
      </c>
      <c r="F59">
        <v>32</v>
      </c>
      <c r="G59" t="s">
        <v>1461</v>
      </c>
      <c r="H59" s="3" t="s">
        <v>2307</v>
      </c>
      <c r="I59" t="s">
        <v>2308</v>
      </c>
      <c r="K59" t="s">
        <v>2309</v>
      </c>
      <c r="L59" t="s">
        <v>17</v>
      </c>
    </row>
    <row r="60" spans="1:27" x14ac:dyDescent="0.25">
      <c r="A60" t="s">
        <v>2310</v>
      </c>
      <c r="B60" t="s">
        <v>2311</v>
      </c>
      <c r="C60" t="s">
        <v>1393</v>
      </c>
      <c r="D60">
        <v>2010</v>
      </c>
      <c r="E60" t="s">
        <v>2312</v>
      </c>
      <c r="F60">
        <v>164</v>
      </c>
      <c r="G60" t="s">
        <v>1398</v>
      </c>
      <c r="H60" s="3" t="s">
        <v>2313</v>
      </c>
      <c r="I60" t="s">
        <v>2314</v>
      </c>
      <c r="J60" t="s">
        <v>2315</v>
      </c>
      <c r="K60" t="s">
        <v>2316</v>
      </c>
      <c r="L60" t="s">
        <v>17</v>
      </c>
    </row>
    <row r="61" spans="1:27" x14ac:dyDescent="0.25">
      <c r="A61" t="s">
        <v>2317</v>
      </c>
      <c r="B61" t="s">
        <v>2318</v>
      </c>
      <c r="C61" t="s">
        <v>903</v>
      </c>
      <c r="D61">
        <v>1999</v>
      </c>
      <c r="E61" t="s">
        <v>2177</v>
      </c>
      <c r="F61">
        <v>25</v>
      </c>
      <c r="G61" t="s">
        <v>908</v>
      </c>
      <c r="H61" s="3" t="s">
        <v>2319</v>
      </c>
      <c r="I61" t="s">
        <v>2320</v>
      </c>
      <c r="J61" t="s">
        <v>2321</v>
      </c>
      <c r="K61" t="s">
        <v>2322</v>
      </c>
      <c r="L61" t="s">
        <v>17</v>
      </c>
    </row>
    <row r="62" spans="1:27" x14ac:dyDescent="0.25">
      <c r="A62" t="s">
        <v>2323</v>
      </c>
      <c r="B62" t="s">
        <v>2324</v>
      </c>
      <c r="C62" t="s">
        <v>462</v>
      </c>
      <c r="D62">
        <v>1998</v>
      </c>
      <c r="E62" t="s">
        <v>2325</v>
      </c>
      <c r="F62">
        <v>29</v>
      </c>
      <c r="G62" t="s">
        <v>467</v>
      </c>
      <c r="H62" s="3" t="s">
        <v>2326</v>
      </c>
      <c r="I62" t="s">
        <v>2327</v>
      </c>
      <c r="J62" t="s">
        <v>2328</v>
      </c>
      <c r="K62" t="s">
        <v>2329</v>
      </c>
      <c r="L62" t="s">
        <v>17</v>
      </c>
    </row>
    <row r="63" spans="1:27" x14ac:dyDescent="0.25">
      <c r="A63" t="s">
        <v>2330</v>
      </c>
      <c r="B63" t="s">
        <v>2331</v>
      </c>
      <c r="C63" t="s">
        <v>1234</v>
      </c>
      <c r="D63">
        <v>2015</v>
      </c>
      <c r="E63" t="s">
        <v>2332</v>
      </c>
      <c r="F63">
        <v>29</v>
      </c>
      <c r="G63" t="s">
        <v>1239</v>
      </c>
      <c r="H63" s="3" t="s">
        <v>2333</v>
      </c>
      <c r="I63" t="s">
        <v>2334</v>
      </c>
      <c r="J63" t="s">
        <v>2335</v>
      </c>
      <c r="K63" t="s">
        <v>2336</v>
      </c>
      <c r="L63" t="s">
        <v>17</v>
      </c>
    </row>
    <row r="64" spans="1:27" x14ac:dyDescent="0.25">
      <c r="A64" t="s">
        <v>2337</v>
      </c>
      <c r="B64" t="s">
        <v>2338</v>
      </c>
      <c r="C64" t="s">
        <v>1051</v>
      </c>
      <c r="D64">
        <v>2015</v>
      </c>
      <c r="E64" t="s">
        <v>2050</v>
      </c>
      <c r="F64">
        <v>17</v>
      </c>
      <c r="G64" t="s">
        <v>1055</v>
      </c>
      <c r="H64" s="3" t="s">
        <v>2339</v>
      </c>
      <c r="I64" t="s">
        <v>2340</v>
      </c>
      <c r="J64" t="s">
        <v>2341</v>
      </c>
      <c r="K64" t="s">
        <v>2342</v>
      </c>
      <c r="L64" t="s">
        <v>17</v>
      </c>
    </row>
    <row r="65" spans="1:55" x14ac:dyDescent="0.25">
      <c r="A65" s="9" t="s">
        <v>2343</v>
      </c>
      <c r="B65" s="9" t="s">
        <v>2344</v>
      </c>
      <c r="C65" s="9" t="s">
        <v>716</v>
      </c>
      <c r="D65" s="9">
        <v>2015</v>
      </c>
      <c r="E65" s="9" t="s">
        <v>2345</v>
      </c>
      <c r="F65" s="9">
        <v>53</v>
      </c>
      <c r="G65" s="9" t="s">
        <v>721</v>
      </c>
      <c r="H65" s="10" t="s">
        <v>2346</v>
      </c>
      <c r="I65" s="9" t="s">
        <v>2347</v>
      </c>
      <c r="J65" s="9" t="s">
        <v>2348</v>
      </c>
      <c r="K65" s="9" t="s">
        <v>2349</v>
      </c>
      <c r="L65" s="9" t="s">
        <v>17</v>
      </c>
    </row>
    <row r="66" spans="1:55" x14ac:dyDescent="0.25">
      <c r="A66" t="s">
        <v>2350</v>
      </c>
      <c r="B66" t="s">
        <v>2351</v>
      </c>
      <c r="C66" t="s">
        <v>2352</v>
      </c>
      <c r="D66">
        <v>2013</v>
      </c>
      <c r="E66" t="s">
        <v>2353</v>
      </c>
      <c r="F66">
        <v>9</v>
      </c>
      <c r="G66" t="s">
        <v>59</v>
      </c>
      <c r="H66" s="3" t="s">
        <v>2354</v>
      </c>
      <c r="I66" t="s">
        <v>2355</v>
      </c>
      <c r="K66" t="s">
        <v>2356</v>
      </c>
      <c r="L66" t="s">
        <v>17</v>
      </c>
    </row>
    <row r="67" spans="1:55" x14ac:dyDescent="0.25">
      <c r="A67" s="16" t="s">
        <v>2357</v>
      </c>
      <c r="B67" s="16" t="s">
        <v>2358</v>
      </c>
      <c r="C67" s="16" t="s">
        <v>1401</v>
      </c>
      <c r="D67" s="16">
        <v>2008</v>
      </c>
      <c r="E67" s="16" t="s">
        <v>2100</v>
      </c>
      <c r="F67" s="16">
        <v>56</v>
      </c>
      <c r="G67" s="16" t="s">
        <v>1405</v>
      </c>
      <c r="H67" s="17" t="s">
        <v>2359</v>
      </c>
      <c r="I67" s="16" t="s">
        <v>2360</v>
      </c>
      <c r="J67" s="16" t="s">
        <v>2361</v>
      </c>
      <c r="K67" s="16" t="s">
        <v>2362</v>
      </c>
      <c r="L67" s="16" t="s">
        <v>17</v>
      </c>
      <c r="M67" s="16"/>
      <c r="N67" s="16" t="s">
        <v>2160</v>
      </c>
      <c r="O67" s="16" t="s">
        <v>2054</v>
      </c>
      <c r="P67" s="16" t="s">
        <v>2055</v>
      </c>
      <c r="Q67" s="16" t="s">
        <v>2512</v>
      </c>
      <c r="R67" s="16" t="s">
        <v>2513</v>
      </c>
      <c r="S67" s="16"/>
      <c r="T67" s="16" t="s">
        <v>2057</v>
      </c>
      <c r="U67" s="16" t="s">
        <v>2058</v>
      </c>
      <c r="V67" s="16" t="s">
        <v>2516</v>
      </c>
      <c r="W67" s="16" t="s">
        <v>2515</v>
      </c>
      <c r="X67" s="16" t="s">
        <v>2061</v>
      </c>
      <c r="Y67" s="16" t="s">
        <v>2517</v>
      </c>
      <c r="Z67" s="16" t="s">
        <v>2518</v>
      </c>
      <c r="AA67" s="16"/>
      <c r="AB67" s="16" t="s">
        <v>2514</v>
      </c>
      <c r="AC67" s="16"/>
      <c r="AD67" s="16">
        <v>100</v>
      </c>
      <c r="AE67" s="16" t="s">
        <v>2519</v>
      </c>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row>
    <row r="68" spans="1:55" x14ac:dyDescent="0.25">
      <c r="A68" t="s">
        <v>2363</v>
      </c>
      <c r="B68" t="s">
        <v>2364</v>
      </c>
      <c r="C68" t="s">
        <v>1336</v>
      </c>
      <c r="D68">
        <v>2010</v>
      </c>
      <c r="E68" t="s">
        <v>2365</v>
      </c>
      <c r="F68">
        <v>12</v>
      </c>
      <c r="G68" t="s">
        <v>1340</v>
      </c>
      <c r="H68" s="3" t="s">
        <v>2366</v>
      </c>
      <c r="I68" t="s">
        <v>2367</v>
      </c>
      <c r="J68" t="s">
        <v>2368</v>
      </c>
      <c r="K68" t="s">
        <v>2369</v>
      </c>
      <c r="L68" t="s">
        <v>17</v>
      </c>
    </row>
    <row r="69" spans="1:55" x14ac:dyDescent="0.25">
      <c r="A69" t="s">
        <v>2370</v>
      </c>
      <c r="B69" t="s">
        <v>2371</v>
      </c>
      <c r="C69" t="s">
        <v>1745</v>
      </c>
      <c r="D69">
        <v>2015</v>
      </c>
      <c r="E69" t="s">
        <v>2100</v>
      </c>
      <c r="F69">
        <v>14</v>
      </c>
      <c r="G69" t="s">
        <v>1749</v>
      </c>
      <c r="H69" s="3" t="s">
        <v>2372</v>
      </c>
      <c r="I69" t="s">
        <v>2373</v>
      </c>
      <c r="J69" t="s">
        <v>2374</v>
      </c>
      <c r="K69" t="s">
        <v>2375</v>
      </c>
      <c r="L69" t="s">
        <v>17</v>
      </c>
    </row>
    <row r="70" spans="1:55" x14ac:dyDescent="0.25">
      <c r="A70" t="s">
        <v>2376</v>
      </c>
      <c r="B70" t="s">
        <v>2377</v>
      </c>
      <c r="C70" t="s">
        <v>1366</v>
      </c>
      <c r="D70">
        <v>2013</v>
      </c>
      <c r="E70" t="s">
        <v>2378</v>
      </c>
      <c r="F70">
        <v>23</v>
      </c>
      <c r="G70" t="s">
        <v>1371</v>
      </c>
      <c r="H70" s="3" t="s">
        <v>2379</v>
      </c>
      <c r="I70" t="s">
        <v>2380</v>
      </c>
      <c r="J70" t="s">
        <v>2381</v>
      </c>
      <c r="K70" t="s">
        <v>2382</v>
      </c>
      <c r="L70" t="s">
        <v>17</v>
      </c>
    </row>
    <row r="71" spans="1:55" x14ac:dyDescent="0.25">
      <c r="A71" t="s">
        <v>2383</v>
      </c>
      <c r="B71" t="s">
        <v>2384</v>
      </c>
      <c r="C71" t="s">
        <v>773</v>
      </c>
      <c r="D71">
        <v>2015</v>
      </c>
      <c r="E71" t="s">
        <v>2385</v>
      </c>
      <c r="F71">
        <v>273</v>
      </c>
      <c r="G71" t="s">
        <v>778</v>
      </c>
      <c r="H71" s="3" t="s">
        <v>2386</v>
      </c>
      <c r="I71" t="s">
        <v>2387</v>
      </c>
      <c r="J71" t="s">
        <v>2388</v>
      </c>
      <c r="K71" t="s">
        <v>2389</v>
      </c>
      <c r="L71" t="s">
        <v>17</v>
      </c>
    </row>
    <row r="72" spans="1:55" x14ac:dyDescent="0.25">
      <c r="A72" t="s">
        <v>2390</v>
      </c>
      <c r="B72" t="s">
        <v>2391</v>
      </c>
      <c r="C72" t="s">
        <v>139</v>
      </c>
      <c r="D72">
        <v>2005</v>
      </c>
      <c r="E72" t="s">
        <v>2392</v>
      </c>
      <c r="F72">
        <v>3</v>
      </c>
      <c r="G72" t="s">
        <v>143</v>
      </c>
      <c r="H72" s="3" t="s">
        <v>2393</v>
      </c>
      <c r="I72" t="s">
        <v>2394</v>
      </c>
      <c r="J72" t="s">
        <v>2395</v>
      </c>
      <c r="K72" t="s">
        <v>2396</v>
      </c>
      <c r="L72" t="s">
        <v>17</v>
      </c>
    </row>
    <row r="73" spans="1:55" x14ac:dyDescent="0.25">
      <c r="A73" t="s">
        <v>2397</v>
      </c>
      <c r="B73" t="s">
        <v>2398</v>
      </c>
      <c r="C73" t="s">
        <v>627</v>
      </c>
      <c r="D73">
        <v>2002</v>
      </c>
      <c r="E73" t="s">
        <v>2215</v>
      </c>
      <c r="F73">
        <v>201</v>
      </c>
      <c r="G73" t="s">
        <v>631</v>
      </c>
      <c r="H73" s="3" t="s">
        <v>2399</v>
      </c>
      <c r="I73" t="s">
        <v>2400</v>
      </c>
      <c r="J73" t="s">
        <v>2401</v>
      </c>
      <c r="K73" t="s">
        <v>2402</v>
      </c>
      <c r="L73" t="s">
        <v>17</v>
      </c>
    </row>
    <row r="74" spans="1:55" x14ac:dyDescent="0.25">
      <c r="A74" t="s">
        <v>2403</v>
      </c>
      <c r="B74" t="s">
        <v>2404</v>
      </c>
      <c r="C74" t="s">
        <v>2405</v>
      </c>
      <c r="D74">
        <v>2011</v>
      </c>
      <c r="E74" t="s">
        <v>2406</v>
      </c>
      <c r="F74">
        <v>54</v>
      </c>
      <c r="G74" t="s">
        <v>1772</v>
      </c>
      <c r="H74" s="3" t="s">
        <v>2407</v>
      </c>
      <c r="I74" t="s">
        <v>2408</v>
      </c>
      <c r="J74" t="s">
        <v>2409</v>
      </c>
      <c r="K74" t="s">
        <v>2410</v>
      </c>
      <c r="L74" t="s">
        <v>17</v>
      </c>
    </row>
    <row r="75" spans="1:55" x14ac:dyDescent="0.25">
      <c r="A75" t="s">
        <v>2411</v>
      </c>
      <c r="B75" t="s">
        <v>2412</v>
      </c>
      <c r="C75" t="s">
        <v>676</v>
      </c>
      <c r="D75">
        <v>2014</v>
      </c>
      <c r="E75" t="s">
        <v>2413</v>
      </c>
      <c r="F75">
        <v>26</v>
      </c>
      <c r="G75" t="s">
        <v>680</v>
      </c>
      <c r="H75" s="3" t="s">
        <v>2414</v>
      </c>
      <c r="I75" t="s">
        <v>2415</v>
      </c>
      <c r="J75" t="s">
        <v>677</v>
      </c>
      <c r="K75" t="s">
        <v>2416</v>
      </c>
      <c r="L75" t="s">
        <v>17</v>
      </c>
    </row>
    <row r="76" spans="1:55" x14ac:dyDescent="0.25">
      <c r="A76" t="s">
        <v>2417</v>
      </c>
      <c r="B76" t="s">
        <v>2418</v>
      </c>
      <c r="C76" t="s">
        <v>2419</v>
      </c>
      <c r="D76">
        <v>2010</v>
      </c>
      <c r="E76" t="s">
        <v>2100</v>
      </c>
      <c r="F76">
        <v>89</v>
      </c>
      <c r="G76" t="s">
        <v>1062</v>
      </c>
      <c r="H76" s="3" t="s">
        <v>2420</v>
      </c>
      <c r="I76" t="s">
        <v>2421</v>
      </c>
      <c r="J76" t="s">
        <v>2422</v>
      </c>
      <c r="K76" t="s">
        <v>2423</v>
      </c>
      <c r="L76" t="s">
        <v>17</v>
      </c>
    </row>
    <row r="77" spans="1:55" x14ac:dyDescent="0.25">
      <c r="A77" t="s">
        <v>2424</v>
      </c>
      <c r="B77" t="s">
        <v>2425</v>
      </c>
      <c r="C77" t="s">
        <v>2426</v>
      </c>
      <c r="D77">
        <v>2009</v>
      </c>
      <c r="E77" t="s">
        <v>2427</v>
      </c>
      <c r="F77">
        <v>77</v>
      </c>
      <c r="G77" t="s">
        <v>2428</v>
      </c>
      <c r="H77" s="3" t="s">
        <v>2429</v>
      </c>
      <c r="I77" t="s">
        <v>2430</v>
      </c>
      <c r="K77" t="s">
        <v>2431</v>
      </c>
      <c r="L77" t="s">
        <v>17</v>
      </c>
    </row>
    <row r="78" spans="1:55" x14ac:dyDescent="0.25">
      <c r="A78" t="s">
        <v>2432</v>
      </c>
      <c r="B78" t="s">
        <v>2433</v>
      </c>
      <c r="C78" t="s">
        <v>2434</v>
      </c>
      <c r="D78">
        <v>1996</v>
      </c>
      <c r="E78" t="s">
        <v>2435</v>
      </c>
      <c r="F78">
        <v>19</v>
      </c>
      <c r="G78">
        <v>13</v>
      </c>
      <c r="H78" s="3" t="s">
        <v>2436</v>
      </c>
      <c r="I78" t="s">
        <v>2437</v>
      </c>
      <c r="J78" t="s">
        <v>2438</v>
      </c>
      <c r="L78" t="s">
        <v>17</v>
      </c>
    </row>
    <row r="79" spans="1:55" x14ac:dyDescent="0.25">
      <c r="A79" t="s">
        <v>2439</v>
      </c>
      <c r="B79" t="s">
        <v>2440</v>
      </c>
      <c r="C79" t="s">
        <v>916</v>
      </c>
      <c r="D79">
        <v>2010</v>
      </c>
      <c r="E79" t="s">
        <v>2441</v>
      </c>
      <c r="F79">
        <v>185</v>
      </c>
      <c r="G79" t="s">
        <v>921</v>
      </c>
      <c r="H79" s="3" t="s">
        <v>2442</v>
      </c>
      <c r="I79" t="s">
        <v>2443</v>
      </c>
      <c r="J79" t="s">
        <v>2444</v>
      </c>
      <c r="K79" t="s">
        <v>2445</v>
      </c>
      <c r="L79" t="s">
        <v>17</v>
      </c>
      <c r="N79" t="s">
        <v>152</v>
      </c>
      <c r="O79" t="s">
        <v>2054</v>
      </c>
      <c r="P79" t="s">
        <v>2055</v>
      </c>
      <c r="Q79" t="s">
        <v>2520</v>
      </c>
      <c r="AA79" t="s">
        <v>2521</v>
      </c>
    </row>
    <row r="80" spans="1:55" x14ac:dyDescent="0.25">
      <c r="A80" t="s">
        <v>2446</v>
      </c>
      <c r="B80" t="s">
        <v>2447</v>
      </c>
      <c r="C80" t="s">
        <v>2448</v>
      </c>
      <c r="D80">
        <v>1979</v>
      </c>
      <c r="E80" t="s">
        <v>2449</v>
      </c>
      <c r="F80">
        <v>5</v>
      </c>
      <c r="G80" t="s">
        <v>2450</v>
      </c>
      <c r="H80" s="3" t="s">
        <v>2451</v>
      </c>
      <c r="I80" t="s">
        <v>2452</v>
      </c>
      <c r="K80" t="s">
        <v>2453</v>
      </c>
      <c r="L80" t="s">
        <v>17</v>
      </c>
    </row>
    <row r="81" spans="1:31" x14ac:dyDescent="0.25">
      <c r="A81" t="s">
        <v>2454</v>
      </c>
      <c r="B81" t="s">
        <v>2455</v>
      </c>
      <c r="C81" t="s">
        <v>2456</v>
      </c>
      <c r="D81">
        <v>1992</v>
      </c>
      <c r="E81" t="s">
        <v>2457</v>
      </c>
      <c r="F81">
        <v>3</v>
      </c>
      <c r="G81">
        <v>14</v>
      </c>
      <c r="H81" s="3" t="s">
        <v>2458</v>
      </c>
      <c r="I81" t="s">
        <v>2459</v>
      </c>
      <c r="K81" t="s">
        <v>2460</v>
      </c>
      <c r="L81" t="s">
        <v>17</v>
      </c>
    </row>
    <row r="82" spans="1:31" x14ac:dyDescent="0.25">
      <c r="A82" t="s">
        <v>2461</v>
      </c>
      <c r="B82" t="s">
        <v>2462</v>
      </c>
      <c r="C82" t="s">
        <v>2463</v>
      </c>
      <c r="D82">
        <v>1985</v>
      </c>
      <c r="E82" t="s">
        <v>2464</v>
      </c>
      <c r="F82">
        <v>55</v>
      </c>
      <c r="G82" t="s">
        <v>1829</v>
      </c>
      <c r="H82" s="3" t="s">
        <v>2465</v>
      </c>
      <c r="I82" t="s">
        <v>2466</v>
      </c>
      <c r="L82" t="s">
        <v>17</v>
      </c>
    </row>
    <row r="83" spans="1:31" x14ac:dyDescent="0.25">
      <c r="A83" t="s">
        <v>2467</v>
      </c>
      <c r="B83" t="s">
        <v>2468</v>
      </c>
      <c r="C83" t="s">
        <v>2469</v>
      </c>
      <c r="D83">
        <v>1986</v>
      </c>
      <c r="E83" t="s">
        <v>2470</v>
      </c>
      <c r="F83">
        <v>16</v>
      </c>
      <c r="G83" t="s">
        <v>52</v>
      </c>
      <c r="H83" s="3" t="s">
        <v>2471</v>
      </c>
      <c r="I83" t="s">
        <v>2472</v>
      </c>
      <c r="L83" t="s">
        <v>17</v>
      </c>
    </row>
    <row r="84" spans="1:31" x14ac:dyDescent="0.25">
      <c r="A84" t="s">
        <v>2473</v>
      </c>
      <c r="B84" t="s">
        <v>2474</v>
      </c>
      <c r="C84" t="s">
        <v>2475</v>
      </c>
      <c r="D84">
        <v>1994</v>
      </c>
      <c r="E84" t="s">
        <v>2215</v>
      </c>
      <c r="F84">
        <v>22</v>
      </c>
      <c r="G84" t="s">
        <v>436</v>
      </c>
      <c r="H84" s="3" t="s">
        <v>2476</v>
      </c>
      <c r="I84" t="s">
        <v>2477</v>
      </c>
      <c r="J84" t="s">
        <v>2478</v>
      </c>
      <c r="K84" t="s">
        <v>2479</v>
      </c>
      <c r="L84" t="s">
        <v>17</v>
      </c>
    </row>
    <row r="85" spans="1:31" x14ac:dyDescent="0.25">
      <c r="A85" t="s">
        <v>693</v>
      </c>
      <c r="B85" t="s">
        <v>694</v>
      </c>
      <c r="C85" t="s">
        <v>695</v>
      </c>
      <c r="D85">
        <v>2020</v>
      </c>
      <c r="E85" t="s">
        <v>241</v>
      </c>
      <c r="F85">
        <v>2</v>
      </c>
      <c r="G85" t="s">
        <v>699</v>
      </c>
      <c r="H85" s="3" t="s">
        <v>2480</v>
      </c>
      <c r="I85" t="s">
        <v>698</v>
      </c>
      <c r="J85" t="s">
        <v>696</v>
      </c>
      <c r="K85" t="s">
        <v>697</v>
      </c>
      <c r="L85" t="s">
        <v>17</v>
      </c>
    </row>
    <row r="86" spans="1:31" x14ac:dyDescent="0.25">
      <c r="A86" t="s">
        <v>700</v>
      </c>
      <c r="B86" t="s">
        <v>700</v>
      </c>
      <c r="C86" t="s">
        <v>701</v>
      </c>
      <c r="D86">
        <v>1998</v>
      </c>
      <c r="E86" t="s">
        <v>607</v>
      </c>
      <c r="F86">
        <v>14</v>
      </c>
      <c r="G86" t="s">
        <v>705</v>
      </c>
      <c r="H86" s="3" t="s">
        <v>2481</v>
      </c>
      <c r="I86" t="s">
        <v>704</v>
      </c>
      <c r="J86" t="s">
        <v>702</v>
      </c>
      <c r="K86" t="s">
        <v>703</v>
      </c>
      <c r="L86" t="s">
        <v>126</v>
      </c>
    </row>
    <row r="87" spans="1:31" ht="25" x14ac:dyDescent="0.25">
      <c r="A87" s="16" t="s">
        <v>844</v>
      </c>
      <c r="B87" s="16" t="s">
        <v>845</v>
      </c>
      <c r="C87" s="16" t="s">
        <v>846</v>
      </c>
      <c r="D87" s="16">
        <v>2023</v>
      </c>
      <c r="E87" s="16" t="s">
        <v>847</v>
      </c>
      <c r="F87" s="16">
        <v>2</v>
      </c>
      <c r="G87" s="16" t="s">
        <v>851</v>
      </c>
      <c r="H87" s="17" t="s">
        <v>2482</v>
      </c>
      <c r="I87" s="16" t="s">
        <v>850</v>
      </c>
      <c r="J87" s="16" t="s">
        <v>848</v>
      </c>
      <c r="K87" s="16" t="s">
        <v>849</v>
      </c>
      <c r="L87" s="16" t="s">
        <v>17</v>
      </c>
      <c r="M87" s="16"/>
      <c r="N87" s="16" t="s">
        <v>2522</v>
      </c>
      <c r="O87" s="16"/>
      <c r="P87" s="16"/>
      <c r="Q87" s="16"/>
      <c r="R87" s="16">
        <v>651.15</v>
      </c>
      <c r="S87" s="16">
        <v>12.05</v>
      </c>
      <c r="T87" s="16" t="s">
        <v>2057</v>
      </c>
      <c r="U87" s="16" t="s">
        <v>2058</v>
      </c>
      <c r="V87" s="16" t="s">
        <v>2525</v>
      </c>
      <c r="W87" s="18" t="s">
        <v>2526</v>
      </c>
      <c r="X87" s="16" t="s">
        <v>2061</v>
      </c>
      <c r="Y87" s="16" t="s">
        <v>2517</v>
      </c>
      <c r="Z87" s="16" t="s">
        <v>2527</v>
      </c>
      <c r="AA87" s="16" t="s">
        <v>2532</v>
      </c>
      <c r="AB87" s="16" t="s">
        <v>2533</v>
      </c>
      <c r="AC87" s="16" t="s">
        <v>2536</v>
      </c>
      <c r="AD87" s="16">
        <v>2</v>
      </c>
      <c r="AE87" s="19" t="s">
        <v>2531</v>
      </c>
    </row>
    <row r="88" spans="1:31" x14ac:dyDescent="0.25">
      <c r="H88" s="3"/>
      <c r="Y88" t="s">
        <v>2528</v>
      </c>
      <c r="Z88" t="s">
        <v>2529</v>
      </c>
    </row>
    <row r="89" spans="1:31" x14ac:dyDescent="0.25">
      <c r="H89" s="3"/>
      <c r="Y89" t="s">
        <v>2066</v>
      </c>
    </row>
    <row r="90" spans="1:31" x14ac:dyDescent="0.25">
      <c r="H90" s="3"/>
      <c r="Y90" t="s">
        <v>2530</v>
      </c>
    </row>
    <row r="91" spans="1:31" x14ac:dyDescent="0.25">
      <c r="A91" t="s">
        <v>866</v>
      </c>
      <c r="B91" t="s">
        <v>867</v>
      </c>
      <c r="C91" t="s">
        <v>868</v>
      </c>
      <c r="D91">
        <v>2019</v>
      </c>
      <c r="E91" t="s">
        <v>869</v>
      </c>
      <c r="F91">
        <v>53</v>
      </c>
      <c r="G91" t="s">
        <v>872</v>
      </c>
      <c r="H91" s="3" t="s">
        <v>2483</v>
      </c>
      <c r="I91" t="s">
        <v>871</v>
      </c>
      <c r="K91" t="s">
        <v>870</v>
      </c>
      <c r="L91" t="s">
        <v>17</v>
      </c>
    </row>
    <row r="92" spans="1:31" x14ac:dyDescent="0.25">
      <c r="A92" t="s">
        <v>881</v>
      </c>
      <c r="B92" t="s">
        <v>882</v>
      </c>
      <c r="C92" t="s">
        <v>883</v>
      </c>
      <c r="D92">
        <v>2011</v>
      </c>
      <c r="E92" t="s">
        <v>884</v>
      </c>
      <c r="F92">
        <v>63</v>
      </c>
      <c r="G92" t="s">
        <v>888</v>
      </c>
      <c r="H92" s="3" t="s">
        <v>2484</v>
      </c>
      <c r="I92" t="s">
        <v>887</v>
      </c>
      <c r="J92" t="s">
        <v>885</v>
      </c>
      <c r="K92" t="s">
        <v>886</v>
      </c>
      <c r="L92" t="s">
        <v>17</v>
      </c>
    </row>
    <row r="93" spans="1:31" x14ac:dyDescent="0.25">
      <c r="A93" t="s">
        <v>895</v>
      </c>
      <c r="B93" t="s">
        <v>896</v>
      </c>
      <c r="C93" t="s">
        <v>897</v>
      </c>
      <c r="D93">
        <v>2013</v>
      </c>
      <c r="E93" t="s">
        <v>506</v>
      </c>
      <c r="F93">
        <v>33</v>
      </c>
      <c r="G93" t="s">
        <v>901</v>
      </c>
      <c r="H93" s="3" t="s">
        <v>2485</v>
      </c>
      <c r="I93" t="s">
        <v>900</v>
      </c>
      <c r="J93" t="s">
        <v>898</v>
      </c>
      <c r="K93" t="s">
        <v>899</v>
      </c>
      <c r="L93" t="s">
        <v>17</v>
      </c>
    </row>
    <row r="94" spans="1:31" x14ac:dyDescent="0.25">
      <c r="A94" t="s">
        <v>980</v>
      </c>
      <c r="B94" t="s">
        <v>981</v>
      </c>
      <c r="C94" t="s">
        <v>982</v>
      </c>
      <c r="D94">
        <v>2019</v>
      </c>
      <c r="E94" t="s">
        <v>983</v>
      </c>
      <c r="F94">
        <v>16</v>
      </c>
      <c r="G94" t="s">
        <v>987</v>
      </c>
      <c r="H94" s="3" t="s">
        <v>2486</v>
      </c>
      <c r="I94" t="s">
        <v>986</v>
      </c>
      <c r="J94" t="s">
        <v>984</v>
      </c>
      <c r="K94" t="s">
        <v>985</v>
      </c>
      <c r="L94" t="s">
        <v>17</v>
      </c>
    </row>
    <row r="95" spans="1:31" x14ac:dyDescent="0.25">
      <c r="A95" t="s">
        <v>1063</v>
      </c>
      <c r="B95" t="s">
        <v>1064</v>
      </c>
      <c r="C95" t="s">
        <v>1065</v>
      </c>
      <c r="D95">
        <v>2010</v>
      </c>
      <c r="E95" t="s">
        <v>904</v>
      </c>
      <c r="F95">
        <v>60</v>
      </c>
      <c r="G95" t="s">
        <v>1069</v>
      </c>
      <c r="H95" s="3" t="s">
        <v>2487</v>
      </c>
      <c r="I95" t="s">
        <v>1068</v>
      </c>
      <c r="J95" t="s">
        <v>1066</v>
      </c>
      <c r="K95" t="s">
        <v>1067</v>
      </c>
      <c r="L95" t="s">
        <v>17</v>
      </c>
    </row>
    <row r="96" spans="1:31" x14ac:dyDescent="0.25">
      <c r="A96" t="s">
        <v>1131</v>
      </c>
      <c r="B96" t="s">
        <v>1132</v>
      </c>
      <c r="C96" t="s">
        <v>1133</v>
      </c>
      <c r="D96">
        <v>2020</v>
      </c>
      <c r="E96" t="s">
        <v>1134</v>
      </c>
      <c r="F96">
        <v>7</v>
      </c>
      <c r="G96" t="s">
        <v>1138</v>
      </c>
      <c r="H96" s="3" t="s">
        <v>2488</v>
      </c>
      <c r="I96" t="s">
        <v>1137</v>
      </c>
      <c r="J96" t="s">
        <v>1135</v>
      </c>
      <c r="K96" t="s">
        <v>1136</v>
      </c>
      <c r="L96" t="s">
        <v>17</v>
      </c>
    </row>
    <row r="97" spans="1:32" x14ac:dyDescent="0.25">
      <c r="A97" s="20" t="s">
        <v>1139</v>
      </c>
      <c r="B97" s="20" t="s">
        <v>1140</v>
      </c>
      <c r="C97" s="20" t="s">
        <v>1141</v>
      </c>
      <c r="D97" s="20">
        <v>2012</v>
      </c>
      <c r="E97" s="20" t="s">
        <v>1142</v>
      </c>
      <c r="F97" s="20">
        <v>51</v>
      </c>
      <c r="G97" s="20" t="s">
        <v>1146</v>
      </c>
      <c r="H97" s="21" t="s">
        <v>2489</v>
      </c>
      <c r="I97" s="20" t="s">
        <v>1145</v>
      </c>
      <c r="J97" s="20" t="s">
        <v>1143</v>
      </c>
      <c r="K97" s="20" t="s">
        <v>1144</v>
      </c>
      <c r="L97" s="20" t="s">
        <v>17</v>
      </c>
      <c r="M97" s="16"/>
      <c r="N97" s="20" t="s">
        <v>2160</v>
      </c>
      <c r="O97" s="20" t="s">
        <v>2548</v>
      </c>
      <c r="P97" s="20" t="s">
        <v>2549</v>
      </c>
      <c r="Q97" s="20" t="s">
        <v>2550</v>
      </c>
      <c r="R97" s="16"/>
      <c r="S97" s="16"/>
      <c r="T97" s="16"/>
      <c r="U97" s="16"/>
      <c r="V97" s="16"/>
      <c r="W97" s="16" t="s">
        <v>2551</v>
      </c>
      <c r="X97" s="16" t="s">
        <v>2061</v>
      </c>
      <c r="Y97" s="16" t="s">
        <v>2557</v>
      </c>
      <c r="Z97" s="16"/>
      <c r="AA97" s="16"/>
      <c r="AB97" s="16"/>
      <c r="AC97" s="16"/>
      <c r="AD97" s="16"/>
      <c r="AE97" s="16" t="s">
        <v>2562</v>
      </c>
    </row>
    <row r="98" spans="1:32" x14ac:dyDescent="0.25">
      <c r="A98" s="11"/>
      <c r="B98" s="11"/>
      <c r="C98" s="11"/>
      <c r="D98" s="11"/>
      <c r="E98" s="11"/>
      <c r="F98" s="11"/>
      <c r="G98" s="11"/>
      <c r="H98" s="12"/>
      <c r="I98" s="11"/>
      <c r="J98" s="11"/>
      <c r="K98" s="11"/>
      <c r="L98" s="11"/>
      <c r="N98" s="11"/>
      <c r="O98" s="11"/>
      <c r="P98" s="11"/>
      <c r="Q98" s="11"/>
      <c r="W98" t="s">
        <v>2552</v>
      </c>
      <c r="X98" t="s">
        <v>2061</v>
      </c>
      <c r="Y98" t="s">
        <v>2558</v>
      </c>
    </row>
    <row r="99" spans="1:32" x14ac:dyDescent="0.25">
      <c r="A99" s="11"/>
      <c r="B99" s="11"/>
      <c r="C99" s="11"/>
      <c r="D99" s="11"/>
      <c r="E99" s="11"/>
      <c r="F99" s="11"/>
      <c r="G99" s="11"/>
      <c r="H99" s="12"/>
      <c r="I99" s="11"/>
      <c r="J99" s="11"/>
      <c r="K99" s="11"/>
      <c r="L99" s="11"/>
      <c r="N99" s="11"/>
      <c r="O99" s="11"/>
      <c r="P99" s="11"/>
      <c r="Q99" s="11"/>
      <c r="W99" t="s">
        <v>2553</v>
      </c>
      <c r="X99" t="s">
        <v>2061</v>
      </c>
      <c r="Y99" t="s">
        <v>2559</v>
      </c>
    </row>
    <row r="100" spans="1:32" x14ac:dyDescent="0.25">
      <c r="A100" s="11"/>
      <c r="B100" s="11"/>
      <c r="C100" s="11"/>
      <c r="D100" s="11"/>
      <c r="E100" s="11"/>
      <c r="F100" s="11"/>
      <c r="G100" s="11"/>
      <c r="H100" s="12"/>
      <c r="I100" s="11"/>
      <c r="J100" s="11"/>
      <c r="K100" s="11"/>
      <c r="L100" s="11"/>
      <c r="N100" s="11"/>
      <c r="O100" s="11"/>
      <c r="P100" s="11"/>
      <c r="Q100" s="11"/>
      <c r="W100" t="s">
        <v>2554</v>
      </c>
      <c r="X100" t="s">
        <v>2061</v>
      </c>
      <c r="Y100" t="s">
        <v>2066</v>
      </c>
    </row>
    <row r="101" spans="1:32" x14ac:dyDescent="0.25">
      <c r="A101" s="11"/>
      <c r="B101" s="11"/>
      <c r="C101" s="11"/>
      <c r="D101" s="11"/>
      <c r="E101" s="11"/>
      <c r="F101" s="11"/>
      <c r="G101" s="11"/>
      <c r="H101" s="12"/>
      <c r="I101" s="11"/>
      <c r="J101" s="11"/>
      <c r="K101" s="11"/>
      <c r="L101" s="11"/>
      <c r="N101" s="11"/>
      <c r="O101" s="11"/>
      <c r="P101" s="11"/>
      <c r="Q101" s="11"/>
      <c r="W101" t="s">
        <v>2555</v>
      </c>
      <c r="X101" t="s">
        <v>2061</v>
      </c>
      <c r="Y101" t="s">
        <v>2560</v>
      </c>
    </row>
    <row r="102" spans="1:32" x14ac:dyDescent="0.25">
      <c r="A102" s="11"/>
      <c r="B102" s="11"/>
      <c r="C102" s="11"/>
      <c r="D102" s="11"/>
      <c r="E102" s="11"/>
      <c r="F102" s="11"/>
      <c r="G102" s="11"/>
      <c r="H102" s="12"/>
      <c r="I102" s="11"/>
      <c r="J102" s="11"/>
      <c r="K102" s="11"/>
      <c r="L102" s="11"/>
      <c r="N102" s="11"/>
      <c r="O102" s="11"/>
      <c r="P102" s="11"/>
      <c r="Q102" s="11"/>
      <c r="W102" t="s">
        <v>2556</v>
      </c>
      <c r="X102" t="s">
        <v>2061</v>
      </c>
      <c r="Y102" t="s">
        <v>2561</v>
      </c>
    </row>
    <row r="103" spans="1:32" x14ac:dyDescent="0.25">
      <c r="A103" s="11"/>
      <c r="B103" s="11"/>
      <c r="C103" s="11"/>
      <c r="D103" s="11"/>
      <c r="E103" s="11"/>
      <c r="F103" s="11"/>
      <c r="G103" s="11"/>
      <c r="H103" s="12"/>
      <c r="I103" s="11"/>
      <c r="J103" s="11"/>
      <c r="K103" s="11"/>
      <c r="L103" s="11"/>
      <c r="N103" s="11"/>
      <c r="O103" s="11"/>
      <c r="P103" s="11"/>
      <c r="Q103" s="11"/>
      <c r="X103" t="s">
        <v>2061</v>
      </c>
    </row>
    <row r="104" spans="1:32" ht="62.5" x14ac:dyDescent="0.25">
      <c r="A104" s="20" t="s">
        <v>1147</v>
      </c>
      <c r="B104" s="20" t="s">
        <v>1148</v>
      </c>
      <c r="C104" s="20" t="s">
        <v>1149</v>
      </c>
      <c r="D104" s="20">
        <v>2024</v>
      </c>
      <c r="E104" s="20" t="s">
        <v>432</v>
      </c>
      <c r="F104" s="20">
        <v>0</v>
      </c>
      <c r="G104" s="20" t="s">
        <v>1153</v>
      </c>
      <c r="H104" s="17" t="s">
        <v>2490</v>
      </c>
      <c r="I104" s="20" t="s">
        <v>1152</v>
      </c>
      <c r="J104" s="20" t="s">
        <v>1150</v>
      </c>
      <c r="K104" s="20" t="s">
        <v>1151</v>
      </c>
      <c r="L104" s="20" t="s">
        <v>17</v>
      </c>
      <c r="M104" s="16"/>
      <c r="N104" s="20" t="s">
        <v>2160</v>
      </c>
      <c r="O104" s="20" t="s">
        <v>2089</v>
      </c>
      <c r="P104" s="20" t="s">
        <v>2545</v>
      </c>
      <c r="Q104" s="16" t="s">
        <v>2546</v>
      </c>
      <c r="R104" s="16"/>
      <c r="S104" s="16"/>
      <c r="T104" s="16"/>
      <c r="U104" s="16"/>
      <c r="V104" s="16"/>
      <c r="W104" s="16"/>
      <c r="X104" s="16"/>
      <c r="Y104" s="16" t="s">
        <v>2517</v>
      </c>
      <c r="Z104" s="16"/>
      <c r="AA104" s="16"/>
      <c r="AB104" s="16"/>
      <c r="AC104" s="16"/>
      <c r="AD104" s="16">
        <v>2</v>
      </c>
      <c r="AE104" s="19" t="s">
        <v>2547</v>
      </c>
    </row>
    <row r="105" spans="1:32" x14ac:dyDescent="0.25">
      <c r="A105" s="11"/>
      <c r="B105" s="11"/>
      <c r="C105" s="11"/>
      <c r="D105" s="11"/>
      <c r="E105" s="11"/>
      <c r="F105" s="11"/>
      <c r="G105" s="11"/>
      <c r="H105" s="3"/>
      <c r="I105" s="11"/>
      <c r="J105" s="11"/>
      <c r="K105" s="11"/>
      <c r="L105" s="11"/>
      <c r="N105" s="11"/>
      <c r="O105" s="11"/>
      <c r="P105" s="11"/>
      <c r="Y105" t="s">
        <v>2066</v>
      </c>
    </row>
    <row r="106" spans="1:32" x14ac:dyDescent="0.25">
      <c r="A106" s="11"/>
      <c r="B106" s="11"/>
      <c r="C106" s="11"/>
      <c r="D106" s="11"/>
      <c r="E106" s="11"/>
      <c r="F106" s="11"/>
      <c r="G106" s="11"/>
      <c r="H106" s="3"/>
      <c r="I106" s="11"/>
      <c r="J106" s="11"/>
      <c r="K106" s="11"/>
      <c r="L106" s="11"/>
      <c r="N106" s="11"/>
      <c r="O106" s="11"/>
      <c r="P106" s="11"/>
      <c r="Y106" t="s">
        <v>2540</v>
      </c>
    </row>
    <row r="107" spans="1:32" x14ac:dyDescent="0.25">
      <c r="A107" s="11"/>
      <c r="B107" s="11"/>
      <c r="C107" s="11"/>
      <c r="D107" s="11"/>
      <c r="E107" s="11"/>
      <c r="F107" s="11"/>
      <c r="G107" s="11"/>
      <c r="H107" s="3"/>
      <c r="I107" s="11"/>
      <c r="J107" s="11"/>
      <c r="K107" s="11"/>
      <c r="L107" s="11"/>
      <c r="N107" s="11"/>
      <c r="O107" s="11"/>
      <c r="P107" s="11"/>
    </row>
    <row r="108" spans="1:32" x14ac:dyDescent="0.25">
      <c r="A108" s="16" t="s">
        <v>1255</v>
      </c>
      <c r="B108" s="16" t="s">
        <v>1256</v>
      </c>
      <c r="C108" s="16" t="s">
        <v>1257</v>
      </c>
      <c r="D108" s="16">
        <v>2020</v>
      </c>
      <c r="E108" s="16" t="s">
        <v>396</v>
      </c>
      <c r="F108" s="16">
        <v>7</v>
      </c>
      <c r="G108" s="16" t="s">
        <v>1261</v>
      </c>
      <c r="H108" s="17" t="s">
        <v>2491</v>
      </c>
      <c r="I108" s="16" t="s">
        <v>1260</v>
      </c>
      <c r="J108" s="16" t="s">
        <v>1258</v>
      </c>
      <c r="K108" s="16" t="s">
        <v>1259</v>
      </c>
      <c r="L108" s="16" t="s">
        <v>17</v>
      </c>
      <c r="M108" s="16"/>
      <c r="N108" s="16" t="s">
        <v>2160</v>
      </c>
      <c r="O108" s="16" t="s">
        <v>2523</v>
      </c>
      <c r="P108" s="16" t="s">
        <v>2524</v>
      </c>
      <c r="Q108" s="22" t="s">
        <v>2537</v>
      </c>
      <c r="R108" s="16">
        <v>1389</v>
      </c>
      <c r="S108" s="16">
        <v>19</v>
      </c>
      <c r="T108" s="18" t="s">
        <v>2057</v>
      </c>
      <c r="U108" s="18" t="s">
        <v>2058</v>
      </c>
      <c r="V108" s="16"/>
      <c r="W108" s="18" t="s">
        <v>2538</v>
      </c>
      <c r="X108" s="18" t="s">
        <v>2061</v>
      </c>
      <c r="Y108" s="18" t="s">
        <v>2540</v>
      </c>
      <c r="Z108" s="16"/>
      <c r="AA108" s="16"/>
      <c r="AB108" s="16"/>
      <c r="AC108" s="16" t="s">
        <v>2536</v>
      </c>
      <c r="AD108" s="16">
        <v>200</v>
      </c>
      <c r="AE108" s="22" t="s">
        <v>2544</v>
      </c>
      <c r="AF108" s="16"/>
    </row>
    <row r="109" spans="1:32" x14ac:dyDescent="0.25">
      <c r="H109" s="3"/>
      <c r="Q109" s="14"/>
      <c r="T109" s="13"/>
      <c r="U109" s="13"/>
      <c r="W109" s="13" t="s">
        <v>2565</v>
      </c>
      <c r="Y109" s="13" t="s">
        <v>2541</v>
      </c>
    </row>
    <row r="110" spans="1:32" x14ac:dyDescent="0.25">
      <c r="H110" s="3"/>
      <c r="Q110" s="14"/>
      <c r="T110" s="13"/>
      <c r="U110" s="13"/>
      <c r="Y110" t="s">
        <v>2542</v>
      </c>
    </row>
    <row r="111" spans="1:32" x14ac:dyDescent="0.25">
      <c r="H111" s="3"/>
      <c r="Q111" s="14"/>
      <c r="T111" s="13"/>
      <c r="U111" s="13"/>
      <c r="Y111" t="s">
        <v>2066</v>
      </c>
    </row>
    <row r="112" spans="1:32" x14ac:dyDescent="0.25">
      <c r="H112" s="3"/>
      <c r="Q112" s="14"/>
      <c r="T112" s="13"/>
      <c r="U112" s="13"/>
      <c r="Y112" t="s">
        <v>2543</v>
      </c>
    </row>
    <row r="113" spans="1:12" x14ac:dyDescent="0.25">
      <c r="A113" t="s">
        <v>1283</v>
      </c>
      <c r="B113" t="s">
        <v>1284</v>
      </c>
      <c r="C113" t="s">
        <v>1285</v>
      </c>
      <c r="D113">
        <v>2013</v>
      </c>
      <c r="E113" t="s">
        <v>558</v>
      </c>
      <c r="F113">
        <v>86</v>
      </c>
      <c r="G113" t="s">
        <v>1289</v>
      </c>
      <c r="H113" s="3" t="s">
        <v>2492</v>
      </c>
      <c r="I113" t="s">
        <v>1288</v>
      </c>
      <c r="J113" t="s">
        <v>1286</v>
      </c>
      <c r="K113" t="s">
        <v>1287</v>
      </c>
      <c r="L113" t="s">
        <v>17</v>
      </c>
    </row>
    <row r="114" spans="1:12" x14ac:dyDescent="0.25">
      <c r="A114" t="s">
        <v>1539</v>
      </c>
      <c r="B114" t="s">
        <v>1540</v>
      </c>
      <c r="C114" t="s">
        <v>1541</v>
      </c>
      <c r="D114">
        <v>2009</v>
      </c>
      <c r="E114" t="s">
        <v>1542</v>
      </c>
      <c r="F114">
        <v>29</v>
      </c>
      <c r="G114" t="s">
        <v>1546</v>
      </c>
      <c r="H114" s="3" t="s">
        <v>2493</v>
      </c>
      <c r="I114" t="s">
        <v>1545</v>
      </c>
      <c r="J114" t="s">
        <v>1543</v>
      </c>
      <c r="K114" t="s">
        <v>1544</v>
      </c>
      <c r="L114" t="s">
        <v>17</v>
      </c>
    </row>
  </sheetData>
  <hyperlinks>
    <hyperlink ref="H4" r:id="rId1" xr:uid="{00000000-0004-0000-0100-000000000000}"/>
    <hyperlink ref="H5" r:id="rId2" xr:uid="{00000000-0004-0000-0100-000001000000}"/>
    <hyperlink ref="H6" r:id="rId3" xr:uid="{00000000-0004-0000-0100-000002000000}"/>
    <hyperlink ref="H10" r:id="rId4" xr:uid="{00000000-0004-0000-0100-000003000000}"/>
    <hyperlink ref="H11" r:id="rId5" xr:uid="{00000000-0004-0000-0100-000004000000}"/>
    <hyperlink ref="H12" r:id="rId6" xr:uid="{00000000-0004-0000-0100-000005000000}"/>
    <hyperlink ref="H14" r:id="rId7" xr:uid="{00000000-0004-0000-0100-000006000000}"/>
    <hyperlink ref="H18" r:id="rId8" xr:uid="{00000000-0004-0000-0100-000007000000}"/>
    <hyperlink ref="H19" r:id="rId9" xr:uid="{00000000-0004-0000-0100-000008000000}"/>
    <hyperlink ref="H20" r:id="rId10" xr:uid="{00000000-0004-0000-0100-000009000000}"/>
    <hyperlink ref="H21" r:id="rId11" xr:uid="{00000000-0004-0000-0100-00000A000000}"/>
    <hyperlink ref="H22" r:id="rId12" xr:uid="{00000000-0004-0000-0100-00000B000000}"/>
    <hyperlink ref="H23" r:id="rId13" xr:uid="{00000000-0004-0000-0100-00000C000000}"/>
    <hyperlink ref="H27" r:id="rId14" xr:uid="{00000000-0004-0000-0100-00000D000000}"/>
    <hyperlink ref="H28" r:id="rId15" xr:uid="{00000000-0004-0000-0100-00000E000000}"/>
    <hyperlink ref="H29" r:id="rId16" xr:uid="{00000000-0004-0000-0100-00000F000000}"/>
    <hyperlink ref="H30" r:id="rId17" xr:uid="{00000000-0004-0000-0100-000010000000}"/>
    <hyperlink ref="H31" r:id="rId18" xr:uid="{00000000-0004-0000-0100-000011000000}"/>
    <hyperlink ref="H32" r:id="rId19" xr:uid="{00000000-0004-0000-0100-000012000000}"/>
    <hyperlink ref="H33" r:id="rId20" xr:uid="{00000000-0004-0000-0100-000013000000}"/>
    <hyperlink ref="H34" r:id="rId21" xr:uid="{00000000-0004-0000-0100-000014000000}"/>
    <hyperlink ref="H35" r:id="rId22" xr:uid="{00000000-0004-0000-0100-000015000000}"/>
    <hyperlink ref="H36" r:id="rId23" xr:uid="{00000000-0004-0000-0100-000016000000}"/>
    <hyperlink ref="H37" r:id="rId24" xr:uid="{00000000-0004-0000-0100-000017000000}"/>
    <hyperlink ref="H38" r:id="rId25" xr:uid="{00000000-0004-0000-0100-000018000000}"/>
    <hyperlink ref="H39" r:id="rId26" xr:uid="{00000000-0004-0000-0100-000019000000}"/>
    <hyperlink ref="H40" r:id="rId27" xr:uid="{879FAEEF-8F7E-4656-9BD0-ADC1BB339A0B}"/>
    <hyperlink ref="H41" r:id="rId28" xr:uid="{947BE390-E624-4D41-81DA-77516F2BC259}"/>
    <hyperlink ref="H42" r:id="rId29" xr:uid="{B13F4704-28CC-47B9-A370-7D940B33F6F8}"/>
    <hyperlink ref="H43" r:id="rId30" xr:uid="{0F2BAADD-D01E-43C4-B6EA-120239E91E90}"/>
    <hyperlink ref="H46" r:id="rId31" xr:uid="{01E8BF38-B20E-4F1C-9F40-FBBE1844DCF2}"/>
    <hyperlink ref="H47" r:id="rId32" xr:uid="{BC5CB226-4E57-4132-91AB-E4E5F3CD1929}"/>
    <hyperlink ref="H56" r:id="rId33" xr:uid="{8163CE8A-0184-4E3D-830C-B8A6CA9EE0BB}"/>
    <hyperlink ref="H57" r:id="rId34" xr:uid="{231B1A9B-41D1-4319-8270-3CE1F30B852F}"/>
    <hyperlink ref="H58" r:id="rId35" xr:uid="{1A1DBE17-716B-4A17-8C4C-6167578D5CBD}"/>
    <hyperlink ref="H59" r:id="rId36" xr:uid="{6BD163D4-9E79-4A65-9C19-0AD92B0C5417}"/>
    <hyperlink ref="H60" r:id="rId37" xr:uid="{45062E9F-55EE-4B49-987D-E309FC365D83}"/>
    <hyperlink ref="H61" r:id="rId38" xr:uid="{FD1B92C8-0335-4890-AAFB-9E8DE69404EC}"/>
    <hyperlink ref="H62" r:id="rId39" xr:uid="{2DCEC803-32BF-4D83-8B4F-78C12ADE6467}"/>
    <hyperlink ref="H63" r:id="rId40" xr:uid="{074FAABB-FE42-48B0-AC0D-5C5C3CFC47D1}"/>
    <hyperlink ref="H64" r:id="rId41" xr:uid="{3011A211-E8FB-454C-8AFD-5266CAF3352F}"/>
    <hyperlink ref="H65" r:id="rId42" xr:uid="{FA43B4C9-1423-46A2-B9CE-E6DF07590E78}"/>
    <hyperlink ref="H66" r:id="rId43" xr:uid="{62C21AE0-F07B-4CF1-A38B-B403382517E5}"/>
    <hyperlink ref="H67" r:id="rId44" xr:uid="{62D1AFD8-AA63-4607-BD9A-2011DEBB9FE6}"/>
    <hyperlink ref="H68" r:id="rId45" xr:uid="{A8AC7FF4-37DD-415D-85C8-E1F58F8EEC2A}"/>
    <hyperlink ref="H69" r:id="rId46" xr:uid="{AD2ED987-9CBC-4964-8488-8C664DCFD065}"/>
    <hyperlink ref="H70" r:id="rId47" xr:uid="{F388B2B6-563C-49D5-93B0-BA3075B18A75}"/>
    <hyperlink ref="H71" r:id="rId48" xr:uid="{D539D6DE-EFE0-46F2-AA1E-DD72C72B4A9F}"/>
    <hyperlink ref="H72" r:id="rId49" xr:uid="{438A49E9-D6B5-44F5-BCF8-95D3FC2B245F}"/>
    <hyperlink ref="H73" r:id="rId50" xr:uid="{10282098-EB8B-441A-9D0F-F4FB71DE890F}"/>
    <hyperlink ref="H74" r:id="rId51" xr:uid="{C438F1AB-C811-40A8-B324-721F063B9464}"/>
    <hyperlink ref="H75" r:id="rId52" xr:uid="{BB29A021-C9D0-4EC6-B7E2-E5F60DBDF598}"/>
    <hyperlink ref="H76" r:id="rId53" xr:uid="{29CAB6FF-3E2C-4E97-9810-5A828D7296EE}"/>
    <hyperlink ref="H77" r:id="rId54" xr:uid="{F70D8DAB-8C99-4E35-B517-C1FBB2A4EF10}"/>
    <hyperlink ref="H78" r:id="rId55" xr:uid="{3069561B-B3B2-45D4-B39A-E48A5B18912E}"/>
    <hyperlink ref="H79" r:id="rId56" xr:uid="{856C8DBC-4B1B-4396-A188-488205B5596B}"/>
    <hyperlink ref="H80" r:id="rId57" xr:uid="{61227F36-D0C6-497F-A27A-6A1FC19FED8E}"/>
    <hyperlink ref="H81" r:id="rId58" xr:uid="{6FB91BD6-1876-4E1E-9DE4-FBE89F6EA7A7}"/>
    <hyperlink ref="H82" r:id="rId59" xr:uid="{3F7ED1A1-BBC5-4784-88C8-AC9BEB2FB679}"/>
    <hyperlink ref="H83" r:id="rId60" xr:uid="{85E112E4-839B-428F-9CD5-6C00AAC4A3B0}"/>
    <hyperlink ref="H84" r:id="rId61" xr:uid="{DEC21864-7EF8-47DA-AEFC-59155559F794}"/>
    <hyperlink ref="H85" r:id="rId62" xr:uid="{B407B95A-7EFB-43B7-8419-44793E48E222}"/>
    <hyperlink ref="H86" r:id="rId63" xr:uid="{34F699BF-F1D2-40B0-9718-C1C33AA265DE}"/>
    <hyperlink ref="H87" r:id="rId64" xr:uid="{2CDF8509-9634-40A3-9D56-1083A7BC181F}"/>
    <hyperlink ref="H91" r:id="rId65" xr:uid="{68947F1F-2B62-403C-A7A2-7D88857785D6}"/>
    <hyperlink ref="H92" r:id="rId66" xr:uid="{1346E856-51AD-49C2-90B2-07825FFC6E64}"/>
    <hyperlink ref="H93" r:id="rId67" xr:uid="{C5CEDC90-C994-41EF-AE79-77B6F7F922B1}"/>
    <hyperlink ref="H94" r:id="rId68" xr:uid="{8E725527-E396-4D7A-9898-CE06EF55B4B3}"/>
    <hyperlink ref="H95" r:id="rId69" xr:uid="{1295C90E-8CF0-41AF-A0AA-0670C7CF4D10}"/>
    <hyperlink ref="H96" r:id="rId70" xr:uid="{E5C90A25-713D-4D9F-9A4C-104B1937A82A}"/>
    <hyperlink ref="H97" r:id="rId71" xr:uid="{4C84BE5B-FBF3-47D8-B2D9-B3C94319046B}"/>
    <hyperlink ref="H104" r:id="rId72" xr:uid="{1BE52C45-2293-42E6-B2C1-37EBD380DACF}"/>
    <hyperlink ref="H108" r:id="rId73" xr:uid="{0B5ED743-C50B-4FB8-ADF0-62413E25FFE9}"/>
    <hyperlink ref="H113" r:id="rId74" xr:uid="{6BEDCF6A-38DB-4CC0-882D-6B10D9FCFD37}"/>
    <hyperlink ref="H114" r:id="rId75" xr:uid="{E9084616-957F-45C1-B860-9731A97CF2B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CEAEF-71AC-49FD-9582-B22C3F4572B0}">
  <dimension ref="A1:D114"/>
  <sheetViews>
    <sheetView workbookViewId="0">
      <selection activeCell="B134" sqref="B134"/>
    </sheetView>
  </sheetViews>
  <sheetFormatPr defaultRowHeight="12.5" x14ac:dyDescent="0.25"/>
  <cols>
    <col min="1" max="1" width="30.6328125" customWidth="1"/>
    <col min="2" max="2" width="16.1796875" customWidth="1"/>
    <col min="3" max="3" width="22.26953125" customWidth="1"/>
    <col min="4" max="4" width="15.90625" customWidth="1"/>
    <col min="5" max="5" width="15.54296875" bestFit="1" customWidth="1"/>
    <col min="7" max="7" width="12.54296875" bestFit="1" customWidth="1"/>
    <col min="9" max="9" width="16.6328125" bestFit="1" customWidth="1"/>
    <col min="10" max="10" width="15.7265625" bestFit="1" customWidth="1"/>
    <col min="11" max="11" width="14.08984375" bestFit="1" customWidth="1"/>
    <col min="13" max="13" width="12.36328125" bestFit="1" customWidth="1"/>
    <col min="14" max="14" width="24.81640625" bestFit="1" customWidth="1"/>
  </cols>
  <sheetData>
    <row r="1" spans="1:4" ht="13" x14ac:dyDescent="0.3">
      <c r="A1" s="1" t="s">
        <v>2571</v>
      </c>
      <c r="B1" s="1" t="s">
        <v>2570</v>
      </c>
      <c r="C1" s="1" t="s">
        <v>2600</v>
      </c>
      <c r="D1" s="1" t="s">
        <v>2570</v>
      </c>
    </row>
    <row r="2" spans="1:4" x14ac:dyDescent="0.25">
      <c r="A2" t="s">
        <v>2538</v>
      </c>
      <c r="B2">
        <v>1</v>
      </c>
      <c r="C2" t="s">
        <v>2601</v>
      </c>
      <c r="D2">
        <v>1</v>
      </c>
    </row>
    <row r="3" spans="1:4" x14ac:dyDescent="0.25">
      <c r="A3" s="13" t="s">
        <v>2616</v>
      </c>
      <c r="B3">
        <v>1</v>
      </c>
      <c r="C3" t="s">
        <v>2617</v>
      </c>
      <c r="D3">
        <v>1</v>
      </c>
    </row>
    <row r="4" spans="1:4" x14ac:dyDescent="0.25">
      <c r="A4" s="13" t="s">
        <v>2603</v>
      </c>
      <c r="B4">
        <v>1</v>
      </c>
      <c r="C4" t="s">
        <v>2602</v>
      </c>
      <c r="D4">
        <v>1</v>
      </c>
    </row>
    <row r="5" spans="1:4" x14ac:dyDescent="0.25">
      <c r="A5" s="13" t="s">
        <v>2555</v>
      </c>
      <c r="B5">
        <v>1</v>
      </c>
      <c r="C5" s="13" t="s">
        <v>2604</v>
      </c>
      <c r="D5">
        <v>1</v>
      </c>
    </row>
    <row r="6" spans="1:4" x14ac:dyDescent="0.25">
      <c r="A6" s="13" t="s">
        <v>2554</v>
      </c>
      <c r="B6">
        <v>1</v>
      </c>
      <c r="C6" t="s">
        <v>2605</v>
      </c>
      <c r="D6">
        <v>1</v>
      </c>
    </row>
    <row r="7" spans="1:4" x14ac:dyDescent="0.25">
      <c r="A7" t="s">
        <v>2553</v>
      </c>
      <c r="B7">
        <v>1</v>
      </c>
      <c r="C7" s="13" t="s">
        <v>2606</v>
      </c>
      <c r="D7">
        <v>1</v>
      </c>
    </row>
    <row r="8" spans="1:4" x14ac:dyDescent="0.25">
      <c r="A8" s="13" t="s">
        <v>2552</v>
      </c>
      <c r="B8">
        <v>1</v>
      </c>
      <c r="C8" s="13" t="s">
        <v>2607</v>
      </c>
      <c r="D8">
        <v>1</v>
      </c>
    </row>
    <row r="9" spans="1:4" x14ac:dyDescent="0.25">
      <c r="A9" t="s">
        <v>2551</v>
      </c>
      <c r="B9">
        <v>1</v>
      </c>
      <c r="C9" s="13" t="s">
        <v>2608</v>
      </c>
      <c r="D9">
        <v>1</v>
      </c>
    </row>
    <row r="10" spans="1:4" x14ac:dyDescent="0.25">
      <c r="A10" s="13" t="s">
        <v>2566</v>
      </c>
      <c r="B10">
        <v>1</v>
      </c>
      <c r="C10" s="13" t="s">
        <v>2609</v>
      </c>
      <c r="D10">
        <v>1</v>
      </c>
    </row>
    <row r="11" spans="1:4" x14ac:dyDescent="0.25">
      <c r="A11" s="13" t="s">
        <v>2515</v>
      </c>
      <c r="B11">
        <v>1</v>
      </c>
      <c r="C11" s="13" t="s">
        <v>2610</v>
      </c>
      <c r="D11">
        <v>1</v>
      </c>
    </row>
    <row r="12" spans="1:4" x14ac:dyDescent="0.25">
      <c r="A12" s="13" t="s">
        <v>2567</v>
      </c>
      <c r="B12">
        <v>2</v>
      </c>
      <c r="C12" t="s">
        <v>2110</v>
      </c>
      <c r="D12">
        <v>2</v>
      </c>
    </row>
    <row r="13" spans="1:4" x14ac:dyDescent="0.25">
      <c r="A13" s="13" t="s">
        <v>2097</v>
      </c>
      <c r="B13">
        <v>1</v>
      </c>
      <c r="C13" t="s">
        <v>2611</v>
      </c>
      <c r="D13">
        <v>1</v>
      </c>
    </row>
    <row r="14" spans="1:4" x14ac:dyDescent="0.25">
      <c r="A14" s="13" t="s">
        <v>2093</v>
      </c>
      <c r="B14">
        <v>1</v>
      </c>
      <c r="C14" t="s">
        <v>2612</v>
      </c>
      <c r="D14">
        <v>1</v>
      </c>
    </row>
    <row r="15" spans="1:4" x14ac:dyDescent="0.25">
      <c r="A15" s="13" t="s">
        <v>2568</v>
      </c>
      <c r="B15">
        <v>1</v>
      </c>
      <c r="C15" t="s">
        <v>2613</v>
      </c>
      <c r="D15">
        <v>1</v>
      </c>
    </row>
    <row r="16" spans="1:4" x14ac:dyDescent="0.25">
      <c r="A16" s="13" t="s">
        <v>2569</v>
      </c>
      <c r="B16">
        <v>1</v>
      </c>
      <c r="C16" t="s">
        <v>2614</v>
      </c>
      <c r="D16">
        <v>1</v>
      </c>
    </row>
    <row r="17" spans="1:4" x14ac:dyDescent="0.25">
      <c r="A17" s="13" t="s">
        <v>2572</v>
      </c>
      <c r="B17">
        <v>1</v>
      </c>
      <c r="C17" s="13" t="s">
        <v>2618</v>
      </c>
      <c r="D17">
        <v>1</v>
      </c>
    </row>
    <row r="18" spans="1:4" x14ac:dyDescent="0.25">
      <c r="A18" s="13" t="s">
        <v>2573</v>
      </c>
      <c r="B18">
        <v>1</v>
      </c>
      <c r="C18" s="13" t="s">
        <v>2615</v>
      </c>
      <c r="D18">
        <v>1</v>
      </c>
    </row>
    <row r="19" spans="1:4" x14ac:dyDescent="0.25">
      <c r="A19" s="15"/>
    </row>
    <row r="20" spans="1:4" ht="13" x14ac:dyDescent="0.3">
      <c r="A20" s="1" t="s">
        <v>2571</v>
      </c>
      <c r="B20" s="1" t="s">
        <v>2570</v>
      </c>
    </row>
    <row r="21" spans="1:4" x14ac:dyDescent="0.25">
      <c r="A21" s="13" t="s">
        <v>2574</v>
      </c>
      <c r="B21">
        <v>1</v>
      </c>
    </row>
    <row r="22" spans="1:4" x14ac:dyDescent="0.25">
      <c r="A22" s="13" t="s">
        <v>2539</v>
      </c>
      <c r="B22">
        <v>1</v>
      </c>
    </row>
    <row r="23" spans="1:4" x14ac:dyDescent="0.25">
      <c r="A23" s="13" t="s">
        <v>2575</v>
      </c>
      <c r="B23">
        <v>1</v>
      </c>
    </row>
    <row r="24" spans="1:4" x14ac:dyDescent="0.25">
      <c r="A24" s="13" t="s">
        <v>2576</v>
      </c>
      <c r="B24">
        <v>1</v>
      </c>
    </row>
    <row r="25" spans="1:4" x14ac:dyDescent="0.25">
      <c r="A25" s="13" t="s">
        <v>2577</v>
      </c>
      <c r="B25">
        <v>1</v>
      </c>
    </row>
    <row r="26" spans="1:4" x14ac:dyDescent="0.25">
      <c r="A26" s="13" t="s">
        <v>2578</v>
      </c>
      <c r="B26">
        <v>1</v>
      </c>
    </row>
    <row r="27" spans="1:4" x14ac:dyDescent="0.25">
      <c r="A27" s="13" t="s">
        <v>2579</v>
      </c>
      <c r="B27">
        <v>1</v>
      </c>
    </row>
    <row r="28" spans="1:4" x14ac:dyDescent="0.25">
      <c r="A28" s="13" t="s">
        <v>2580</v>
      </c>
      <c r="B28">
        <v>1</v>
      </c>
    </row>
    <row r="29" spans="1:4" x14ac:dyDescent="0.25">
      <c r="A29" s="13" t="s">
        <v>2581</v>
      </c>
      <c r="B29">
        <v>1</v>
      </c>
    </row>
    <row r="30" spans="1:4" x14ac:dyDescent="0.25">
      <c r="A30" s="13" t="s">
        <v>2582</v>
      </c>
      <c r="B30">
        <v>1</v>
      </c>
    </row>
    <row r="31" spans="1:4" x14ac:dyDescent="0.25">
      <c r="A31" s="13" t="s">
        <v>2583</v>
      </c>
      <c r="B31">
        <v>2</v>
      </c>
    </row>
    <row r="32" spans="1:4" x14ac:dyDescent="0.25">
      <c r="A32" s="13" t="s">
        <v>2584</v>
      </c>
      <c r="B32">
        <v>1</v>
      </c>
    </row>
    <row r="33" spans="1:2" x14ac:dyDescent="0.25">
      <c r="A33" s="13" t="s">
        <v>2585</v>
      </c>
      <c r="B33">
        <v>1</v>
      </c>
    </row>
    <row r="34" spans="1:2" x14ac:dyDescent="0.25">
      <c r="A34" s="13" t="s">
        <v>2586</v>
      </c>
      <c r="B34">
        <v>1</v>
      </c>
    </row>
    <row r="35" spans="1:2" x14ac:dyDescent="0.25">
      <c r="A35" s="13" t="s">
        <v>2587</v>
      </c>
      <c r="B35">
        <v>1</v>
      </c>
    </row>
    <row r="36" spans="1:2" x14ac:dyDescent="0.25">
      <c r="A36" s="13" t="s">
        <v>2588</v>
      </c>
      <c r="B36">
        <v>1</v>
      </c>
    </row>
    <row r="37" spans="1:2" x14ac:dyDescent="0.25">
      <c r="A37" s="13" t="s">
        <v>2589</v>
      </c>
      <c r="B37">
        <v>1</v>
      </c>
    </row>
    <row r="40" spans="1:2" x14ac:dyDescent="0.25">
      <c r="A40" t="s">
        <v>2014</v>
      </c>
      <c r="B40" t="s">
        <v>2570</v>
      </c>
    </row>
    <row r="41" spans="1:2" x14ac:dyDescent="0.25">
      <c r="A41" t="s">
        <v>2590</v>
      </c>
      <c r="B41">
        <v>10</v>
      </c>
    </row>
    <row r="43" spans="1:2" ht="13" x14ac:dyDescent="0.3">
      <c r="A43" s="1" t="s">
        <v>2570</v>
      </c>
      <c r="B43" s="1" t="s">
        <v>2014</v>
      </c>
    </row>
    <row r="44" spans="1:2" x14ac:dyDescent="0.25">
      <c r="A44">
        <v>10</v>
      </c>
      <c r="B44" t="s">
        <v>2590</v>
      </c>
    </row>
    <row r="54" spans="1:2" x14ac:dyDescent="0.25">
      <c r="A54" t="s">
        <v>2591</v>
      </c>
      <c r="B54" t="s">
        <v>2570</v>
      </c>
    </row>
    <row r="55" spans="1:2" x14ac:dyDescent="0.25">
      <c r="A55" t="s">
        <v>2529</v>
      </c>
      <c r="B55">
        <v>2</v>
      </c>
    </row>
    <row r="56" spans="1:2" x14ac:dyDescent="0.25">
      <c r="A56" t="s">
        <v>2592</v>
      </c>
      <c r="B56">
        <v>3</v>
      </c>
    </row>
    <row r="57" spans="1:2" x14ac:dyDescent="0.25">
      <c r="A57" t="s">
        <v>2593</v>
      </c>
      <c r="B57">
        <v>3</v>
      </c>
    </row>
    <row r="58" spans="1:2" x14ac:dyDescent="0.25">
      <c r="A58" t="s">
        <v>2527</v>
      </c>
      <c r="B58">
        <v>1</v>
      </c>
    </row>
    <row r="72" spans="1:2" ht="13" x14ac:dyDescent="0.3">
      <c r="A72" s="1" t="s">
        <v>2594</v>
      </c>
      <c r="B72" s="1" t="s">
        <v>2570</v>
      </c>
    </row>
    <row r="73" spans="1:2" x14ac:dyDescent="0.25">
      <c r="A73" t="s">
        <v>2160</v>
      </c>
      <c r="B73">
        <v>9</v>
      </c>
    </row>
    <row r="92" spans="1:2" ht="13" x14ac:dyDescent="0.3">
      <c r="A92" s="1" t="s">
        <v>2595</v>
      </c>
      <c r="B92" s="1" t="s">
        <v>2570</v>
      </c>
    </row>
    <row r="93" spans="1:2" x14ac:dyDescent="0.25">
      <c r="A93" t="s">
        <v>2106</v>
      </c>
      <c r="B93">
        <v>2</v>
      </c>
    </row>
    <row r="94" spans="1:2" x14ac:dyDescent="0.25">
      <c r="A94" t="s">
        <v>2523</v>
      </c>
      <c r="B94">
        <v>1</v>
      </c>
    </row>
    <row r="95" spans="1:2" x14ac:dyDescent="0.25">
      <c r="A95" t="s">
        <v>2596</v>
      </c>
      <c r="B95">
        <v>4</v>
      </c>
    </row>
    <row r="96" spans="1:2" x14ac:dyDescent="0.25">
      <c r="A96" t="s">
        <v>2597</v>
      </c>
      <c r="B96">
        <v>2</v>
      </c>
    </row>
    <row r="97" spans="1:2" x14ac:dyDescent="0.25">
      <c r="A97" t="s">
        <v>2548</v>
      </c>
      <c r="B97">
        <v>1</v>
      </c>
    </row>
    <row r="107" spans="1:2" ht="13" x14ac:dyDescent="0.3">
      <c r="A107" s="1" t="s">
        <v>2598</v>
      </c>
      <c r="B107" s="1" t="s">
        <v>2570</v>
      </c>
    </row>
    <row r="108" spans="1:2" x14ac:dyDescent="0.25">
      <c r="A108" t="s">
        <v>2095</v>
      </c>
      <c r="B108">
        <v>1</v>
      </c>
    </row>
    <row r="109" spans="1:2" x14ac:dyDescent="0.25">
      <c r="A109" t="s">
        <v>2114</v>
      </c>
      <c r="B109">
        <v>1</v>
      </c>
    </row>
    <row r="110" spans="1:2" x14ac:dyDescent="0.25">
      <c r="A110" t="s">
        <v>2117</v>
      </c>
      <c r="B110">
        <v>1</v>
      </c>
    </row>
    <row r="111" spans="1:2" x14ac:dyDescent="0.25">
      <c r="A111" t="s">
        <v>2496</v>
      </c>
      <c r="B111">
        <v>1</v>
      </c>
    </row>
    <row r="112" spans="1:2" x14ac:dyDescent="0.25">
      <c r="A112" t="s">
        <v>2497</v>
      </c>
      <c r="B112">
        <v>1</v>
      </c>
    </row>
    <row r="113" spans="1:2" x14ac:dyDescent="0.25">
      <c r="A113" t="s">
        <v>2514</v>
      </c>
      <c r="B113">
        <v>1</v>
      </c>
    </row>
    <row r="114" spans="1:2" x14ac:dyDescent="0.25">
      <c r="A114" t="s">
        <v>2599</v>
      </c>
      <c r="B114">
        <v>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Abstract screened</vt:lpstr>
      <vt:lpstr>Full text screened</vt:lpstr>
      <vt:lpstr>Data Figures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Paul Chaibva</cp:lastModifiedBy>
  <dcterms:created xsi:type="dcterms:W3CDTF">2024-07-02T15:11:58Z</dcterms:created>
  <dcterms:modified xsi:type="dcterms:W3CDTF">2025-03-17T15:07:03Z</dcterms:modified>
</cp:coreProperties>
</file>