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ttps://fraunhofer.sharepoint.com/sites/SymBiokonomie-manuscriptworking/Freigegebene Dokumente/General/Manuscript - PhD Daniel/Manuskript_B_Frass_Tomaten_Dünger/Tables/"/>
    </mc:Choice>
  </mc:AlternateContent>
  <xr:revisionPtr revIDLastSave="25" documentId="13_ncr:1_{687FC7E2-0EE3-461C-9D36-CDAA4032A02E}" xr6:coauthVersionLast="47" xr6:coauthVersionMax="47" xr10:uidLastSave="{1B13F7DC-C1D6-4B1D-B011-1FBF1E57C775}"/>
  <bookViews>
    <workbookView xWindow="-28920" yWindow="-120" windowWidth="29040" windowHeight="15840" xr2:uid="{00000000-000D-0000-FFFF-FFFF00000000}"/>
  </bookViews>
  <sheets>
    <sheet name="S2_Elemental_Analysi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34" i="1" l="1"/>
  <c r="R33" i="1"/>
  <c r="R32" i="1"/>
  <c r="R31" i="1"/>
  <c r="R30" i="1"/>
  <c r="R26" i="1"/>
  <c r="R25" i="1"/>
  <c r="R24" i="1"/>
  <c r="R28" i="1" s="1"/>
  <c r="R22" i="1"/>
  <c r="R21" i="1"/>
  <c r="R20" i="1"/>
  <c r="R19" i="1"/>
  <c r="R18" i="1"/>
  <c r="R16" i="1"/>
  <c r="R15" i="1"/>
  <c r="R14" i="1"/>
  <c r="R13" i="1"/>
  <c r="R12" i="1"/>
  <c r="R10" i="1"/>
  <c r="R9" i="1"/>
  <c r="R7" i="1"/>
  <c r="R8" i="1"/>
  <c r="R6" i="1"/>
  <c r="T15" i="1"/>
  <c r="V7" i="1"/>
  <c r="V8" i="1"/>
  <c r="V12" i="1"/>
  <c r="V13" i="1"/>
  <c r="V14" i="1"/>
  <c r="V18" i="1"/>
  <c r="V19" i="1"/>
  <c r="V21" i="1" s="1"/>
  <c r="V20" i="1"/>
  <c r="V24" i="1"/>
  <c r="V25" i="1"/>
  <c r="V26" i="1"/>
  <c r="V30" i="1"/>
  <c r="V31" i="1"/>
  <c r="V32" i="1"/>
  <c r="V6" i="1"/>
  <c r="V9" i="1" s="1"/>
  <c r="U6" i="1"/>
  <c r="U10" i="1" s="1"/>
  <c r="U7" i="1"/>
  <c r="U8" i="1"/>
  <c r="U12" i="1"/>
  <c r="U16" i="1" s="1"/>
  <c r="U13" i="1"/>
  <c r="U14" i="1"/>
  <c r="U18" i="1"/>
  <c r="U22" i="1" s="1"/>
  <c r="U19" i="1"/>
  <c r="U20" i="1"/>
  <c r="U21" i="1" s="1"/>
  <c r="U24" i="1"/>
  <c r="U25" i="1"/>
  <c r="U26" i="1"/>
  <c r="U30" i="1"/>
  <c r="U31" i="1"/>
  <c r="U32" i="1"/>
  <c r="T7" i="1"/>
  <c r="T8" i="1"/>
  <c r="T12" i="1"/>
  <c r="T13" i="1"/>
  <c r="T14" i="1"/>
  <c r="T18" i="1"/>
  <c r="T19" i="1"/>
  <c r="T20" i="1"/>
  <c r="T24" i="1"/>
  <c r="T25" i="1"/>
  <c r="T26" i="1"/>
  <c r="T30" i="1"/>
  <c r="T31" i="1"/>
  <c r="T33" i="1" s="1"/>
  <c r="T32" i="1"/>
  <c r="T6" i="1"/>
  <c r="Q34" i="1"/>
  <c r="P34" i="1"/>
  <c r="O34" i="1"/>
  <c r="N34" i="1"/>
  <c r="M34" i="1"/>
  <c r="L34" i="1"/>
  <c r="K34" i="1"/>
  <c r="J34" i="1"/>
  <c r="I34" i="1"/>
  <c r="H34" i="1"/>
  <c r="G34" i="1"/>
  <c r="F34" i="1"/>
  <c r="D34" i="1"/>
  <c r="B34" i="1"/>
  <c r="Q33" i="1"/>
  <c r="P33" i="1"/>
  <c r="O33" i="1"/>
  <c r="N33" i="1"/>
  <c r="M33" i="1"/>
  <c r="L33" i="1"/>
  <c r="K33" i="1"/>
  <c r="J33" i="1"/>
  <c r="I33" i="1"/>
  <c r="H33" i="1"/>
  <c r="G33" i="1"/>
  <c r="F33" i="1"/>
  <c r="D33" i="1"/>
  <c r="B33" i="1"/>
  <c r="Q28" i="1"/>
  <c r="P28" i="1"/>
  <c r="O28" i="1"/>
  <c r="N28" i="1"/>
  <c r="M28" i="1"/>
  <c r="L28" i="1"/>
  <c r="K28" i="1"/>
  <c r="J28" i="1"/>
  <c r="I28" i="1"/>
  <c r="H28" i="1"/>
  <c r="G28" i="1"/>
  <c r="F28" i="1"/>
  <c r="E28" i="1"/>
  <c r="D28" i="1"/>
  <c r="C28" i="1"/>
  <c r="B28" i="1"/>
  <c r="Q27" i="1"/>
  <c r="P27" i="1"/>
  <c r="O27" i="1"/>
  <c r="N27" i="1"/>
  <c r="M27" i="1"/>
  <c r="L27" i="1"/>
  <c r="K27" i="1"/>
  <c r="J27" i="1"/>
  <c r="I27" i="1"/>
  <c r="H27" i="1"/>
  <c r="G27" i="1"/>
  <c r="F27" i="1"/>
  <c r="E27" i="1"/>
  <c r="D27" i="1"/>
  <c r="C27" i="1"/>
  <c r="B27" i="1"/>
  <c r="Q22" i="1"/>
  <c r="P22" i="1"/>
  <c r="O22" i="1"/>
  <c r="N22" i="1"/>
  <c r="M22" i="1"/>
  <c r="L22" i="1"/>
  <c r="K22" i="1"/>
  <c r="J22" i="1"/>
  <c r="I22" i="1"/>
  <c r="H22" i="1"/>
  <c r="G22" i="1"/>
  <c r="F22" i="1"/>
  <c r="E22" i="1"/>
  <c r="D22" i="1"/>
  <c r="B22" i="1"/>
  <c r="Q21" i="1"/>
  <c r="P21" i="1"/>
  <c r="O21" i="1"/>
  <c r="N21" i="1"/>
  <c r="M21" i="1"/>
  <c r="L21" i="1"/>
  <c r="K21" i="1"/>
  <c r="J21" i="1"/>
  <c r="I21" i="1"/>
  <c r="H21" i="1"/>
  <c r="G21" i="1"/>
  <c r="F21" i="1"/>
  <c r="E21" i="1"/>
  <c r="D21" i="1"/>
  <c r="C21" i="1"/>
  <c r="B21" i="1"/>
  <c r="Q16" i="1"/>
  <c r="P16" i="1"/>
  <c r="O16" i="1"/>
  <c r="N16" i="1"/>
  <c r="M16" i="1"/>
  <c r="L16" i="1"/>
  <c r="K16" i="1"/>
  <c r="J16" i="1"/>
  <c r="I16" i="1"/>
  <c r="H16" i="1"/>
  <c r="G16" i="1"/>
  <c r="F16" i="1"/>
  <c r="E16" i="1"/>
  <c r="D16" i="1"/>
  <c r="B16" i="1"/>
  <c r="Q15" i="1"/>
  <c r="P15" i="1"/>
  <c r="O15" i="1"/>
  <c r="N15" i="1"/>
  <c r="M15" i="1"/>
  <c r="L15" i="1"/>
  <c r="K15" i="1"/>
  <c r="J15" i="1"/>
  <c r="I15" i="1"/>
  <c r="H15" i="1"/>
  <c r="G15" i="1"/>
  <c r="F15" i="1"/>
  <c r="E15" i="1"/>
  <c r="D15" i="1"/>
  <c r="B15" i="1"/>
  <c r="C10" i="1"/>
  <c r="D10" i="1"/>
  <c r="E10" i="1"/>
  <c r="F10" i="1"/>
  <c r="G10" i="1"/>
  <c r="H10" i="1"/>
  <c r="I10" i="1"/>
  <c r="J10" i="1"/>
  <c r="K10" i="1"/>
  <c r="L10" i="1"/>
  <c r="M10" i="1"/>
  <c r="N10" i="1"/>
  <c r="O10" i="1"/>
  <c r="P10" i="1"/>
  <c r="Q10" i="1"/>
  <c r="B10" i="1"/>
  <c r="C9" i="1"/>
  <c r="D9" i="1"/>
  <c r="E9" i="1"/>
  <c r="F9" i="1"/>
  <c r="G9" i="1"/>
  <c r="H9" i="1"/>
  <c r="I9" i="1"/>
  <c r="J9" i="1"/>
  <c r="K9" i="1"/>
  <c r="L9" i="1"/>
  <c r="M9" i="1"/>
  <c r="N9" i="1"/>
  <c r="O9" i="1"/>
  <c r="P9" i="1"/>
  <c r="Q9" i="1"/>
  <c r="B9" i="1"/>
  <c r="R27" i="1" l="1"/>
  <c r="T34" i="1"/>
  <c r="T16" i="1"/>
  <c r="U28" i="1"/>
  <c r="V28" i="1"/>
  <c r="T28" i="1"/>
  <c r="V22" i="1"/>
  <c r="T9" i="1"/>
  <c r="U34" i="1"/>
  <c r="V16" i="1"/>
  <c r="T21" i="1"/>
  <c r="U33" i="1"/>
  <c r="V34" i="1"/>
  <c r="T27" i="1"/>
  <c r="U27" i="1"/>
  <c r="T10" i="1"/>
  <c r="V15" i="1"/>
  <c r="T22" i="1"/>
  <c r="V27" i="1"/>
  <c r="V10" i="1"/>
  <c r="U9" i="1"/>
  <c r="V33" i="1"/>
  <c r="U15" i="1"/>
</calcChain>
</file>

<file path=xl/sharedStrings.xml><?xml version="1.0" encoding="utf-8"?>
<sst xmlns="http://schemas.openxmlformats.org/spreadsheetml/2006/main" count="81" uniqueCount="43">
  <si>
    <t>Average</t>
  </si>
  <si>
    <t>Standard deviation</t>
  </si>
  <si>
    <t>Al</t>
  </si>
  <si>
    <t>As</t>
  </si>
  <si>
    <t>Ca</t>
  </si>
  <si>
    <t>Cd</t>
  </si>
  <si>
    <t>Cr</t>
  </si>
  <si>
    <t>Cu</t>
  </si>
  <si>
    <t>Fe</t>
  </si>
  <si>
    <t>K</t>
  </si>
  <si>
    <t>Mg</t>
  </si>
  <si>
    <t>Mn</t>
  </si>
  <si>
    <t xml:space="preserve">P </t>
  </si>
  <si>
    <t>Pb</t>
  </si>
  <si>
    <t>S</t>
  </si>
  <si>
    <t>Zn</t>
  </si>
  <si>
    <t>N</t>
  </si>
  <si>
    <t>C</t>
  </si>
  <si>
    <t>NA</t>
  </si>
  <si>
    <t>-</t>
  </si>
  <si>
    <t>mg/kg (ICP-OES, Varian 720 ES)</t>
  </si>
  <si>
    <t>% total (UNICUBE)</t>
  </si>
  <si>
    <t>Calculated N:P:K</t>
  </si>
  <si>
    <t>sd</t>
  </si>
  <si>
    <t>: Factor (%)</t>
  </si>
  <si>
    <t>: Factor (organic)</t>
  </si>
  <si>
    <r>
      <t>K -&gt; K</t>
    </r>
    <r>
      <rPr>
        <b/>
        <vertAlign val="subscript"/>
        <sz val="11"/>
        <color theme="1"/>
        <rFont val="Calibri"/>
        <family val="2"/>
        <scheme val="minor"/>
      </rPr>
      <t>2</t>
    </r>
    <r>
      <rPr>
        <b/>
        <sz val="11"/>
        <color theme="1"/>
        <rFont val="Calibri"/>
        <family val="2"/>
        <scheme val="minor"/>
      </rPr>
      <t>O</t>
    </r>
  </si>
  <si>
    <r>
      <t>P -&gt; P</t>
    </r>
    <r>
      <rPr>
        <b/>
        <vertAlign val="subscript"/>
        <sz val="11"/>
        <color theme="1"/>
        <rFont val="Calibri"/>
        <family val="2"/>
        <scheme val="minor"/>
      </rPr>
      <t>2</t>
    </r>
    <r>
      <rPr>
        <b/>
        <sz val="11"/>
        <color theme="1"/>
        <rFont val="Calibri"/>
        <family val="2"/>
        <scheme val="minor"/>
      </rPr>
      <t>O</t>
    </r>
    <r>
      <rPr>
        <b/>
        <vertAlign val="subscript"/>
        <sz val="11"/>
        <color theme="1"/>
        <rFont val="Calibri"/>
        <family val="2"/>
        <scheme val="minor"/>
      </rPr>
      <t>5</t>
    </r>
  </si>
  <si>
    <r>
      <rPr>
        <b/>
        <sz val="11"/>
        <color theme="1"/>
        <rFont val="Calibri"/>
        <family val="2"/>
        <scheme val="minor"/>
      </rPr>
      <t>Potato_peelings_frass</t>
    </r>
    <r>
      <rPr>
        <sz val="11"/>
        <color theme="1"/>
        <rFont val="Calibri"/>
        <family val="2"/>
        <scheme val="minor"/>
      </rPr>
      <t>_1 (PE)</t>
    </r>
  </si>
  <si>
    <r>
      <rPr>
        <b/>
        <sz val="11"/>
        <color theme="1"/>
        <rFont val="Calibri"/>
        <family val="2"/>
        <scheme val="minor"/>
      </rPr>
      <t>Potato_peelings_frass</t>
    </r>
    <r>
      <rPr>
        <sz val="11"/>
        <color theme="1"/>
        <rFont val="Calibri"/>
        <family val="2"/>
        <scheme val="minor"/>
      </rPr>
      <t>_2 (PE)</t>
    </r>
  </si>
  <si>
    <r>
      <rPr>
        <b/>
        <sz val="11"/>
        <color theme="1"/>
        <rFont val="Calibri"/>
        <family val="2"/>
        <scheme val="minor"/>
      </rPr>
      <t>Potato_peelings_frass</t>
    </r>
    <r>
      <rPr>
        <sz val="11"/>
        <color theme="1"/>
        <rFont val="Calibri"/>
        <family val="2"/>
        <scheme val="minor"/>
      </rPr>
      <t>_3 (PE)</t>
    </r>
  </si>
  <si>
    <r>
      <rPr>
        <b/>
        <sz val="11"/>
        <color theme="1"/>
        <rFont val="Calibri"/>
        <family val="2"/>
        <scheme val="minor"/>
      </rPr>
      <t>Rapeseed_cake_frass</t>
    </r>
    <r>
      <rPr>
        <sz val="11"/>
        <color theme="1"/>
        <rFont val="Calibri"/>
        <family val="2"/>
        <scheme val="minor"/>
      </rPr>
      <t>_1 (RC)</t>
    </r>
  </si>
  <si>
    <r>
      <rPr>
        <b/>
        <sz val="11"/>
        <color theme="1"/>
        <rFont val="Calibri"/>
        <family val="2"/>
        <scheme val="minor"/>
      </rPr>
      <t>Rapeseed_cake_frass</t>
    </r>
    <r>
      <rPr>
        <sz val="11"/>
        <color theme="1"/>
        <rFont val="Calibri"/>
        <family val="2"/>
        <scheme val="minor"/>
      </rPr>
      <t>_2 (RC)</t>
    </r>
  </si>
  <si>
    <r>
      <rPr>
        <b/>
        <sz val="11"/>
        <color theme="1"/>
        <rFont val="Calibri"/>
        <family val="2"/>
        <scheme val="minor"/>
      </rPr>
      <t>Rapeseed_cake_frass</t>
    </r>
    <r>
      <rPr>
        <sz val="11"/>
        <color theme="1"/>
        <rFont val="Calibri"/>
        <family val="2"/>
        <scheme val="minor"/>
      </rPr>
      <t>_3 (RC)</t>
    </r>
  </si>
  <si>
    <r>
      <rPr>
        <b/>
        <sz val="11"/>
        <color theme="1"/>
        <rFont val="Calibri"/>
        <family val="2"/>
        <scheme val="minor"/>
      </rPr>
      <t>Chickenfeed_frass</t>
    </r>
    <r>
      <rPr>
        <sz val="11"/>
        <color theme="1"/>
        <rFont val="Calibri"/>
        <family val="2"/>
        <scheme val="minor"/>
      </rPr>
      <t>_1 (CF)</t>
    </r>
  </si>
  <si>
    <r>
      <rPr>
        <b/>
        <sz val="11"/>
        <color theme="1"/>
        <rFont val="Calibri"/>
        <family val="2"/>
        <scheme val="minor"/>
      </rPr>
      <t>Chickenfeed_fras</t>
    </r>
    <r>
      <rPr>
        <sz val="11"/>
        <color theme="1"/>
        <rFont val="Calibri"/>
        <family val="2"/>
        <scheme val="minor"/>
      </rPr>
      <t>s_2 (CF)</t>
    </r>
  </si>
  <si>
    <r>
      <rPr>
        <b/>
        <sz val="11"/>
        <color theme="1"/>
        <rFont val="Calibri"/>
        <family val="2"/>
        <scheme val="minor"/>
      </rPr>
      <t>Chickenfeed_frass</t>
    </r>
    <r>
      <rPr>
        <sz val="11"/>
        <color theme="1"/>
        <rFont val="Calibri"/>
        <family val="2"/>
        <scheme val="minor"/>
      </rPr>
      <t>_3 (CF)</t>
    </r>
  </si>
  <si>
    <r>
      <rPr>
        <b/>
        <sz val="11"/>
        <color theme="1"/>
        <rFont val="Calibri"/>
        <family val="2"/>
        <scheme val="minor"/>
      </rPr>
      <t>Base_substrate</t>
    </r>
    <r>
      <rPr>
        <sz val="11"/>
        <color theme="1"/>
        <rFont val="Calibri"/>
        <family val="2"/>
        <scheme val="minor"/>
      </rPr>
      <t>_(soil_vermiculite 1:1 v:v) (NC)</t>
    </r>
  </si>
  <si>
    <r>
      <rPr>
        <b/>
        <sz val="11"/>
        <color theme="1"/>
        <rFont val="Calibri"/>
        <family val="2"/>
        <scheme val="minor"/>
      </rPr>
      <t>Mineral_fertiliser</t>
    </r>
    <r>
      <rPr>
        <sz val="11"/>
        <color theme="1"/>
        <rFont val="Calibri"/>
        <family val="2"/>
        <scheme val="minor"/>
      </rPr>
      <t>_1 (MF, benchmark)</t>
    </r>
  </si>
  <si>
    <r>
      <rPr>
        <b/>
        <sz val="11"/>
        <color theme="1"/>
        <rFont val="Calibri"/>
        <family val="2"/>
        <scheme val="minor"/>
      </rPr>
      <t>Mineral_fertiliser</t>
    </r>
    <r>
      <rPr>
        <sz val="11"/>
        <color theme="1"/>
        <rFont val="Calibri"/>
        <family val="2"/>
        <scheme val="minor"/>
      </rPr>
      <t>_2 (MF, benchmark)</t>
    </r>
  </si>
  <si>
    <r>
      <rPr>
        <b/>
        <sz val="11"/>
        <color theme="1"/>
        <rFont val="Calibri"/>
        <family val="2"/>
        <scheme val="minor"/>
      </rPr>
      <t>Mineral_fertiliser</t>
    </r>
    <r>
      <rPr>
        <sz val="11"/>
        <color theme="1"/>
        <rFont val="Calibri"/>
        <family val="2"/>
        <scheme val="minor"/>
      </rPr>
      <t>_3 (MF, benchmark)</t>
    </r>
  </si>
  <si>
    <t>C/N ratio</t>
  </si>
  <si>
    <r>
      <rPr>
        <b/>
        <sz val="11"/>
        <color theme="1"/>
        <rFont val="Calibri"/>
        <family val="2"/>
        <scheme val="minor"/>
      </rPr>
      <t>Table S2</t>
    </r>
    <r>
      <rPr>
        <sz val="11"/>
        <color theme="1"/>
        <rFont val="Calibri"/>
        <family val="2"/>
        <scheme val="minor"/>
      </rPr>
      <t xml:space="preserve"> Detailed elemental analysis of BSFL pure frass samples from initial diets chicken feed (CF), potato peelings (PE), and rapeseed cake (RC), solid mineral fertiliser (MF, benchmark) and base substrate (NC, soil:vermiculite; 1:1 (v:v). Analysed (n =3) with ICP-OES, Varian 720 ES (Palo Alto, CA, USA; Al, As, Ca, Cd, Cr, Cu, Fe, K, Mg, Mn, P ,Pb, S, Zn) and UNICUBE elemental analyser (Elementar Analysensysteme, Langenselbold, Germany; C%, 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</si>
</sst>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1"/>
      <color theme="1"/>
      <name val="Calibri"/>
      <family val="2"/>
      <scheme val="minor"/>
    </font>
    <font>
      <b/>
      <sz val="11"/>
      <color theme="1"/>
      <name val="Calibri"/>
      <family val="2"/>
      <scheme val="minor"/>
    </font>
    <font>
      <sz val="12"/>
      <color theme="1"/>
      <name val="Arial"/>
      <family val="2"/>
    </font>
    <font>
      <sz val="8"/>
      <name val="Calibri"/>
      <family val="2"/>
      <scheme val="minor"/>
    </font>
    <font>
      <b/>
      <vertAlign val="subscript"/>
      <sz val="11"/>
      <color theme="1"/>
      <name val="Calibri"/>
      <family val="2"/>
      <scheme val="minor"/>
    </font>
  </fonts>
  <fills count="3">
    <fill>
      <patternFill patternType="none"/>
    </fill>
    <fill>
      <patternFill patternType="gray125"/>
    </fill>
    <fill>
      <patternFill patternType="solid">
        <fgColor rgb="FFFFFF00"/>
        <bgColor indexed="64"/>
      </patternFill>
    </fill>
  </fills>
  <borders count="24">
    <border>
      <left/>
      <right/>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s>
  <cellStyleXfs count="2">
    <xf numFmtId="0" fontId="0" fillId="0" borderId="0"/>
    <xf numFmtId="0" fontId="2" fillId="0" borderId="0"/>
  </cellStyleXfs>
  <cellXfs count="72">
    <xf numFmtId="0" fontId="0" fillId="0" borderId="0" xfId="0"/>
    <xf numFmtId="0" fontId="0" fillId="0" borderId="1" xfId="0" applyBorder="1"/>
    <xf numFmtId="0" fontId="0" fillId="0" borderId="6" xfId="0" applyBorder="1"/>
    <xf numFmtId="164" fontId="0" fillId="0" borderId="0" xfId="0" applyNumberFormat="1" applyBorder="1" applyAlignment="1">
      <alignment horizontal="center" vertical="center"/>
    </xf>
    <xf numFmtId="164" fontId="0" fillId="0" borderId="6" xfId="0" applyNumberFormat="1" applyBorder="1" applyAlignment="1">
      <alignment horizontal="center" vertical="center"/>
    </xf>
    <xf numFmtId="164" fontId="0" fillId="0" borderId="3" xfId="0" applyNumberFormat="1" applyBorder="1" applyAlignment="1">
      <alignment horizontal="center" vertical="center"/>
    </xf>
    <xf numFmtId="164" fontId="0" fillId="0" borderId="4" xfId="0" applyNumberFormat="1" applyBorder="1" applyAlignment="1">
      <alignment horizontal="center" vertical="center"/>
    </xf>
    <xf numFmtId="164" fontId="0" fillId="0" borderId="1" xfId="0" applyNumberFormat="1" applyBorder="1" applyAlignment="1">
      <alignment horizontal="center" vertical="center"/>
    </xf>
    <xf numFmtId="164" fontId="0" fillId="0" borderId="2" xfId="0" applyNumberFormat="1" applyBorder="1" applyAlignment="1">
      <alignment horizontal="center" vertical="center"/>
    </xf>
    <xf numFmtId="164" fontId="0" fillId="0" borderId="5" xfId="0" applyNumberFormat="1" applyBorder="1" applyAlignment="1">
      <alignment horizontal="center" vertical="center"/>
    </xf>
    <xf numFmtId="164" fontId="0" fillId="0" borderId="7" xfId="0" applyNumberFormat="1" applyBorder="1" applyAlignment="1">
      <alignment horizontal="center" vertical="center"/>
    </xf>
    <xf numFmtId="164" fontId="0" fillId="0" borderId="8" xfId="0" applyNumberForma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164" fontId="0" fillId="0" borderId="6" xfId="0" applyNumberFormat="1" applyBorder="1" applyAlignment="1">
      <alignment horizontal="center"/>
    </xf>
    <xf numFmtId="164" fontId="0" fillId="0" borderId="3" xfId="0" applyNumberFormat="1" applyBorder="1" applyAlignment="1">
      <alignment horizontal="center"/>
    </xf>
    <xf numFmtId="164" fontId="0" fillId="0" borderId="4" xfId="0" applyNumberFormat="1" applyBorder="1" applyAlignment="1">
      <alignment horizontal="center"/>
    </xf>
    <xf numFmtId="164" fontId="0" fillId="0" borderId="1" xfId="0" applyNumberFormat="1" applyBorder="1" applyAlignment="1">
      <alignment horizontal="center"/>
    </xf>
    <xf numFmtId="164" fontId="0" fillId="0" borderId="0" xfId="0" applyNumberFormat="1" applyBorder="1" applyAlignment="1">
      <alignment horizontal="center"/>
    </xf>
    <xf numFmtId="164" fontId="0" fillId="0" borderId="2" xfId="0" applyNumberFormat="1" applyBorder="1" applyAlignment="1">
      <alignment horizontal="center"/>
    </xf>
    <xf numFmtId="0" fontId="0" fillId="0" borderId="12" xfId="0" applyBorder="1"/>
    <xf numFmtId="0" fontId="0" fillId="0" borderId="13" xfId="0" applyBorder="1"/>
    <xf numFmtId="0" fontId="0" fillId="0" borderId="14" xfId="0" applyBorder="1"/>
    <xf numFmtId="0" fontId="0" fillId="0" borderId="0" xfId="0" applyBorder="1"/>
    <xf numFmtId="0" fontId="0" fillId="0" borderId="1" xfId="0" applyBorder="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 fillId="0" borderId="0" xfId="0" applyFont="1" applyFill="1" applyBorder="1" applyAlignment="1">
      <alignment horizontal="center"/>
    </xf>
    <xf numFmtId="0" fontId="1" fillId="0" borderId="2" xfId="0" applyFont="1" applyBorder="1" applyAlignment="1">
      <alignment horizontal="center"/>
    </xf>
    <xf numFmtId="0" fontId="0" fillId="0" borderId="15" xfId="0" applyBorder="1"/>
    <xf numFmtId="164" fontId="0" fillId="0" borderId="15" xfId="0" applyNumberFormat="1" applyBorder="1" applyAlignment="1">
      <alignment horizontal="center" vertical="center"/>
    </xf>
    <xf numFmtId="164" fontId="0" fillId="0" borderId="16" xfId="0" applyNumberFormat="1" applyBorder="1" applyAlignment="1">
      <alignment horizontal="center" vertical="center"/>
    </xf>
    <xf numFmtId="164" fontId="0" fillId="0" borderId="17" xfId="0" applyNumberFormat="1" applyBorder="1" applyAlignment="1">
      <alignment horizontal="center" vertical="center"/>
    </xf>
    <xf numFmtId="0" fontId="1" fillId="0" borderId="1" xfId="0" applyFont="1" applyBorder="1" applyAlignment="1">
      <alignment horizontal="center"/>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1" fillId="0" borderId="12" xfId="0" applyFont="1" applyBorder="1" applyAlignment="1">
      <alignment horizontal="center" vertical="center"/>
    </xf>
    <xf numFmtId="0" fontId="1" fillId="0" borderId="14" xfId="0" applyFont="1" applyFill="1" applyBorder="1" applyAlignment="1">
      <alignment horizontal="center" vertical="center"/>
    </xf>
    <xf numFmtId="164" fontId="1" fillId="2" borderId="19" xfId="0" applyNumberFormat="1" applyFont="1" applyFill="1" applyBorder="1" applyAlignment="1">
      <alignment horizontal="center" vertical="center"/>
    </xf>
    <xf numFmtId="164" fontId="1" fillId="2" borderId="20" xfId="0" applyNumberFormat="1" applyFont="1" applyFill="1" applyBorder="1" applyAlignment="1">
      <alignment horizontal="center" vertical="center"/>
    </xf>
    <xf numFmtId="164" fontId="1" fillId="2" borderId="21" xfId="0" applyNumberFormat="1" applyFont="1" applyFill="1" applyBorder="1" applyAlignment="1">
      <alignment horizontal="center" vertical="center"/>
    </xf>
    <xf numFmtId="0" fontId="1" fillId="2" borderId="18" xfId="0" applyFont="1" applyFill="1" applyBorder="1" applyAlignment="1">
      <alignment horizontal="center" vertical="center"/>
    </xf>
    <xf numFmtId="2" fontId="1" fillId="2" borderId="19" xfId="0" applyNumberFormat="1" applyFont="1" applyFill="1" applyBorder="1" applyAlignment="1">
      <alignment horizontal="center" vertical="center"/>
    </xf>
    <xf numFmtId="2" fontId="1" fillId="2" borderId="20" xfId="0" applyNumberFormat="1" applyFont="1" applyFill="1" applyBorder="1" applyAlignment="1">
      <alignment horizontal="center" vertical="center"/>
    </xf>
    <xf numFmtId="2" fontId="1" fillId="2" borderId="21" xfId="0" applyNumberFormat="1" applyFont="1" applyFill="1" applyBorder="1" applyAlignment="1">
      <alignment horizontal="center" vertical="center"/>
    </xf>
    <xf numFmtId="0" fontId="1" fillId="2" borderId="19" xfId="0" applyFont="1" applyFill="1" applyBorder="1" applyAlignment="1">
      <alignment horizontal="center" vertical="center"/>
    </xf>
    <xf numFmtId="0" fontId="0" fillId="0" borderId="19" xfId="0" applyFont="1" applyBorder="1"/>
    <xf numFmtId="0" fontId="0" fillId="0" borderId="18" xfId="0" applyFont="1" applyBorder="1"/>
    <xf numFmtId="0" fontId="0" fillId="0" borderId="22" xfId="0" applyBorder="1"/>
    <xf numFmtId="164" fontId="0" fillId="0" borderId="12" xfId="0" applyNumberFormat="1" applyBorder="1" applyAlignment="1">
      <alignment horizontal="center" vertical="center"/>
    </xf>
    <xf numFmtId="164" fontId="0" fillId="0" borderId="13" xfId="0" applyNumberFormat="1" applyBorder="1" applyAlignment="1">
      <alignment horizontal="center" vertical="center"/>
    </xf>
    <xf numFmtId="164" fontId="1" fillId="2" borderId="18" xfId="0" applyNumberFormat="1" applyFont="1" applyFill="1" applyBorder="1" applyAlignment="1">
      <alignment horizontal="center" vertical="center"/>
    </xf>
    <xf numFmtId="164" fontId="0" fillId="0" borderId="22" xfId="0" applyNumberFormat="1" applyBorder="1" applyAlignment="1">
      <alignment horizontal="center" vertical="center"/>
    </xf>
    <xf numFmtId="164" fontId="1" fillId="2" borderId="23" xfId="0" applyNumberFormat="1" applyFont="1" applyFill="1" applyBorder="1" applyAlignment="1">
      <alignment horizontal="center" vertical="center"/>
    </xf>
    <xf numFmtId="164" fontId="0" fillId="0" borderId="14" xfId="0" applyNumberFormat="1" applyBorder="1" applyAlignment="1">
      <alignment horizontal="center" vertical="center"/>
    </xf>
    <xf numFmtId="164" fontId="0" fillId="0" borderId="0" xfId="0" applyNumberFormat="1"/>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0" fillId="0" borderId="0" xfId="0" applyAlignment="1">
      <alignment horizontal="center" vertical="center" wrapText="1"/>
    </xf>
  </cellXfs>
  <cellStyles count="2">
    <cellStyle name="Normal" xfId="0" builtinId="0"/>
    <cellStyle name="Normal 2" xfId="1" xr:uid="{EEC52C0B-8038-4F1A-9FB7-039146E726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7"/>
  <sheetViews>
    <sheetView tabSelected="1" zoomScale="85" zoomScaleNormal="85" workbookViewId="0">
      <selection activeCell="M12" sqref="M12"/>
    </sheetView>
  </sheetViews>
  <sheetFormatPr defaultRowHeight="15" x14ac:dyDescent="0.25"/>
  <cols>
    <col min="1" max="1" width="45.42578125" customWidth="1"/>
    <col min="2" max="2" width="12" bestFit="1" customWidth="1"/>
    <col min="3" max="3" width="12.7109375" bestFit="1" customWidth="1"/>
    <col min="4" max="4" width="13.7109375" customWidth="1"/>
    <col min="5" max="12" width="12" bestFit="1" customWidth="1"/>
    <col min="13" max="13" width="12.7109375" bestFit="1" customWidth="1"/>
    <col min="14" max="17" width="12" bestFit="1" customWidth="1"/>
    <col min="18" max="18" width="12" customWidth="1"/>
    <col min="19" max="19" width="17.5703125" customWidth="1"/>
  </cols>
  <sheetData>
    <row r="1" spans="1:22" ht="15" customHeight="1" thickBot="1" x14ac:dyDescent="0.3">
      <c r="A1" s="71" t="s">
        <v>42</v>
      </c>
      <c r="B1" s="71"/>
      <c r="C1" s="71"/>
      <c r="D1" s="71"/>
      <c r="E1" s="71"/>
      <c r="F1" s="71"/>
      <c r="G1" s="71"/>
      <c r="H1" s="71"/>
      <c r="I1" s="71"/>
      <c r="J1" s="71"/>
      <c r="K1" s="71"/>
      <c r="L1" s="71"/>
      <c r="M1" s="71"/>
      <c r="N1" s="71"/>
      <c r="O1" s="71"/>
      <c r="P1" s="71"/>
      <c r="Q1" s="71"/>
      <c r="R1" s="71"/>
    </row>
    <row r="2" spans="1:22" ht="15.75" thickBot="1" x14ac:dyDescent="0.3">
      <c r="A2" s="71"/>
      <c r="B2" s="71"/>
      <c r="C2" s="71"/>
      <c r="D2" s="71"/>
      <c r="E2" s="71"/>
      <c r="F2" s="71"/>
      <c r="G2" s="71"/>
      <c r="H2" s="71"/>
      <c r="I2" s="71"/>
      <c r="J2" s="71"/>
      <c r="K2" s="71"/>
      <c r="L2" s="71"/>
      <c r="M2" s="71"/>
      <c r="N2" s="71"/>
      <c r="O2" s="71"/>
      <c r="P2" s="71"/>
      <c r="Q2" s="71"/>
      <c r="R2" s="71"/>
      <c r="S2" s="63" t="s">
        <v>22</v>
      </c>
      <c r="T2" s="64"/>
      <c r="U2" s="64"/>
      <c r="V2" s="65"/>
    </row>
    <row r="3" spans="1:22" ht="18.75" thickBot="1" x14ac:dyDescent="0.4">
      <c r="A3" s="71"/>
      <c r="B3" s="71"/>
      <c r="C3" s="71"/>
      <c r="D3" s="71"/>
      <c r="E3" s="71"/>
      <c r="F3" s="71"/>
      <c r="G3" s="71"/>
      <c r="H3" s="71"/>
      <c r="I3" s="71"/>
      <c r="J3" s="71"/>
      <c r="K3" s="71"/>
      <c r="L3" s="71"/>
      <c r="M3" s="71"/>
      <c r="N3" s="71"/>
      <c r="O3" s="71"/>
      <c r="P3" s="71"/>
      <c r="Q3" s="71"/>
      <c r="R3" s="71"/>
      <c r="S3" s="1"/>
      <c r="T3" s="39" t="s">
        <v>16</v>
      </c>
      <c r="U3" s="33" t="s">
        <v>27</v>
      </c>
      <c r="V3" s="34" t="s">
        <v>26</v>
      </c>
    </row>
    <row r="4" spans="1:22" ht="15.75" thickBot="1" x14ac:dyDescent="0.3">
      <c r="B4" s="66" t="s">
        <v>20</v>
      </c>
      <c r="C4" s="68"/>
      <c r="D4" s="68"/>
      <c r="E4" s="68"/>
      <c r="F4" s="68"/>
      <c r="G4" s="68"/>
      <c r="H4" s="68"/>
      <c r="I4" s="68"/>
      <c r="J4" s="68"/>
      <c r="K4" s="68"/>
      <c r="L4" s="68"/>
      <c r="M4" s="68"/>
      <c r="N4" s="68"/>
      <c r="O4" s="67"/>
      <c r="P4" s="66" t="s">
        <v>21</v>
      </c>
      <c r="Q4" s="67"/>
      <c r="R4" s="69" t="s">
        <v>41</v>
      </c>
      <c r="S4" s="43" t="s">
        <v>24</v>
      </c>
      <c r="T4" s="41"/>
      <c r="U4" s="28">
        <v>10000</v>
      </c>
      <c r="V4" s="29">
        <v>10000</v>
      </c>
    </row>
    <row r="5" spans="1:22" ht="15.75" thickBot="1" x14ac:dyDescent="0.3">
      <c r="B5" s="12" t="s">
        <v>2</v>
      </c>
      <c r="C5" s="13" t="s">
        <v>3</v>
      </c>
      <c r="D5" s="13" t="s">
        <v>4</v>
      </c>
      <c r="E5" s="13" t="s">
        <v>5</v>
      </c>
      <c r="F5" s="13" t="s">
        <v>6</v>
      </c>
      <c r="G5" s="13" t="s">
        <v>7</v>
      </c>
      <c r="H5" s="13" t="s">
        <v>8</v>
      </c>
      <c r="I5" s="13" t="s">
        <v>9</v>
      </c>
      <c r="J5" s="13" t="s">
        <v>10</v>
      </c>
      <c r="K5" s="13" t="s">
        <v>11</v>
      </c>
      <c r="L5" s="13" t="s">
        <v>12</v>
      </c>
      <c r="M5" s="13" t="s">
        <v>13</v>
      </c>
      <c r="N5" s="13" t="s">
        <v>14</v>
      </c>
      <c r="O5" s="14" t="s">
        <v>15</v>
      </c>
      <c r="P5" s="12" t="s">
        <v>16</v>
      </c>
      <c r="Q5" s="14" t="s">
        <v>17</v>
      </c>
      <c r="R5" s="70"/>
      <c r="S5" s="44" t="s">
        <v>25</v>
      </c>
      <c r="T5" s="42"/>
      <c r="U5" s="31">
        <v>0.436</v>
      </c>
      <c r="V5" s="32">
        <v>0.83</v>
      </c>
    </row>
    <row r="6" spans="1:22" x14ac:dyDescent="0.25">
      <c r="A6" s="2" t="s">
        <v>28</v>
      </c>
      <c r="B6" s="4">
        <v>397.1</v>
      </c>
      <c r="C6" s="5" t="s">
        <v>18</v>
      </c>
      <c r="D6" s="5">
        <v>2605</v>
      </c>
      <c r="E6" s="5">
        <v>4.1000000000000002E-2</v>
      </c>
      <c r="F6" s="5">
        <v>1.5620000000000001</v>
      </c>
      <c r="G6" s="5">
        <v>3.8959999999999999</v>
      </c>
      <c r="H6" s="5">
        <v>973</v>
      </c>
      <c r="I6" s="5">
        <v>11509</v>
      </c>
      <c r="J6" s="5">
        <v>1107</v>
      </c>
      <c r="K6" s="5">
        <v>17.113</v>
      </c>
      <c r="L6" s="5">
        <v>1429</v>
      </c>
      <c r="M6" s="5">
        <v>0.45300000000000001</v>
      </c>
      <c r="N6" s="5">
        <v>970</v>
      </c>
      <c r="O6" s="6">
        <v>6.7140000000000004</v>
      </c>
      <c r="P6" s="4">
        <v>1.0089999999999999</v>
      </c>
      <c r="Q6" s="6">
        <v>43.103000000000002</v>
      </c>
      <c r="R6" s="3">
        <f>Q6/P6</f>
        <v>42.718533201189302</v>
      </c>
      <c r="S6" s="25"/>
      <c r="T6" s="7">
        <f>P6</f>
        <v>1.0089999999999999</v>
      </c>
      <c r="U6" s="30">
        <f>L6/$U$4/$U$5</f>
        <v>0.32775229357798163</v>
      </c>
      <c r="V6" s="27">
        <f>I6/$V$4/$V$5</f>
        <v>1.3866265060240965</v>
      </c>
    </row>
    <row r="7" spans="1:22" x14ac:dyDescent="0.25">
      <c r="A7" s="1" t="s">
        <v>29</v>
      </c>
      <c r="B7" s="7">
        <v>394.5184326171875</v>
      </c>
      <c r="C7" s="3">
        <v>0.1061318963766098</v>
      </c>
      <c r="D7" s="3">
        <v>2715.908447265625</v>
      </c>
      <c r="E7" s="3">
        <v>5.9557106345891953E-2</v>
      </c>
      <c r="F7" s="3">
        <v>1.6481642723083496</v>
      </c>
      <c r="G7" s="3">
        <v>3.9777262210845947</v>
      </c>
      <c r="H7" s="3">
        <v>1007.5193481445313</v>
      </c>
      <c r="I7" s="3">
        <v>10679.1796875</v>
      </c>
      <c r="J7" s="3">
        <v>1049.24560546875</v>
      </c>
      <c r="K7" s="3">
        <v>16.498981475830078</v>
      </c>
      <c r="L7" s="3">
        <v>1454.733642578125</v>
      </c>
      <c r="M7" s="3">
        <v>0.11719836294651031</v>
      </c>
      <c r="N7" s="3">
        <v>976.32928466796875</v>
      </c>
      <c r="O7" s="8">
        <v>7.3847565650939941</v>
      </c>
      <c r="P7" s="7">
        <v>1.198</v>
      </c>
      <c r="Q7" s="8">
        <v>42.634999999999998</v>
      </c>
      <c r="R7" s="3">
        <f t="shared" ref="R7:R8" si="0">Q7/P7</f>
        <v>35.588480801335557</v>
      </c>
      <c r="S7" s="25"/>
      <c r="T7" s="7">
        <f>P7</f>
        <v>1.198</v>
      </c>
      <c r="U7" s="30">
        <f>L7/$U$4/$U$5</f>
        <v>0.33365450517846901</v>
      </c>
      <c r="V7" s="27">
        <f>I7/$V$4/$V$5</f>
        <v>1.286648155120482</v>
      </c>
    </row>
    <row r="8" spans="1:22" x14ac:dyDescent="0.25">
      <c r="A8" s="1" t="s">
        <v>30</v>
      </c>
      <c r="B8" s="7">
        <v>392.10147094726563</v>
      </c>
      <c r="C8" s="3">
        <v>0.28135335445404053</v>
      </c>
      <c r="D8" s="3">
        <v>2797.931396484375</v>
      </c>
      <c r="E8" s="3">
        <v>6.0290955007076263E-2</v>
      </c>
      <c r="F8" s="3">
        <v>1.5805350542068481</v>
      </c>
      <c r="G8" s="3">
        <v>6.6129860877990723</v>
      </c>
      <c r="H8" s="3">
        <v>1000.1200561523438</v>
      </c>
      <c r="I8" s="3">
        <v>10863.8525390625</v>
      </c>
      <c r="J8" s="3">
        <v>1083.1885986328125</v>
      </c>
      <c r="K8" s="3">
        <v>16.808713912963867</v>
      </c>
      <c r="L8" s="3">
        <v>1471.8670654296875</v>
      </c>
      <c r="M8" s="3">
        <v>0.32223916053771973</v>
      </c>
      <c r="N8" s="3">
        <v>1005.1582641601563</v>
      </c>
      <c r="O8" s="8">
        <v>7.0567688941955566</v>
      </c>
      <c r="P8" s="7">
        <v>1.4259999999999999</v>
      </c>
      <c r="Q8" s="8">
        <v>43.73</v>
      </c>
      <c r="R8" s="3">
        <f t="shared" si="0"/>
        <v>30.666199158485274</v>
      </c>
      <c r="S8" s="25"/>
      <c r="T8" s="7">
        <f>P8</f>
        <v>1.4259999999999999</v>
      </c>
      <c r="U8" s="30">
        <f>L8/$U$4/$U$5</f>
        <v>0.33758418931873568</v>
      </c>
      <c r="V8" s="27">
        <f>I8/$V$4/$V$5</f>
        <v>1.3088978962725903</v>
      </c>
    </row>
    <row r="9" spans="1:22" x14ac:dyDescent="0.25">
      <c r="A9" s="53" t="s">
        <v>0</v>
      </c>
      <c r="B9" s="45">
        <f>AVERAGE(B6:B8)</f>
        <v>394.57330118815099</v>
      </c>
      <c r="C9" s="46">
        <f t="shared" ref="C9:Q9" si="1">AVERAGE(C6:C8)</f>
        <v>0.19374262541532516</v>
      </c>
      <c r="D9" s="46">
        <f t="shared" si="1"/>
        <v>2706.2799479166665</v>
      </c>
      <c r="E9" s="46">
        <f t="shared" si="1"/>
        <v>5.3616020450989406E-2</v>
      </c>
      <c r="F9" s="46">
        <f t="shared" si="1"/>
        <v>1.596899775505066</v>
      </c>
      <c r="G9" s="46">
        <f t="shared" si="1"/>
        <v>4.8289041029612223</v>
      </c>
      <c r="H9" s="46">
        <f t="shared" si="1"/>
        <v>993.54646809895837</v>
      </c>
      <c r="I9" s="46">
        <f t="shared" si="1"/>
        <v>11017.344075520834</v>
      </c>
      <c r="J9" s="46">
        <f t="shared" si="1"/>
        <v>1079.8114013671875</v>
      </c>
      <c r="K9" s="46">
        <f t="shared" si="1"/>
        <v>16.806898462931315</v>
      </c>
      <c r="L9" s="46">
        <f t="shared" si="1"/>
        <v>1451.8669026692708</v>
      </c>
      <c r="M9" s="46">
        <f t="shared" si="1"/>
        <v>0.29747917449474337</v>
      </c>
      <c r="N9" s="46">
        <f t="shared" si="1"/>
        <v>983.82918294270837</v>
      </c>
      <c r="O9" s="47">
        <f t="shared" si="1"/>
        <v>7.0518418197631831</v>
      </c>
      <c r="P9" s="45">
        <f t="shared" si="1"/>
        <v>1.2110000000000001</v>
      </c>
      <c r="Q9" s="47">
        <f t="shared" si="1"/>
        <v>43.155999999999999</v>
      </c>
      <c r="R9" s="47">
        <f>AVERAGE(R6:R8)</f>
        <v>36.324404387003376</v>
      </c>
      <c r="S9" s="48" t="s">
        <v>0</v>
      </c>
      <c r="T9" s="49">
        <f>AVERAGE(T6:T8)</f>
        <v>1.2110000000000001</v>
      </c>
      <c r="U9" s="50">
        <f>AVERAGE(U6:U8)</f>
        <v>0.33299699602506211</v>
      </c>
      <c r="V9" s="51">
        <f>AVERAGE(V6:V8)</f>
        <v>1.3273908524723896</v>
      </c>
    </row>
    <row r="10" spans="1:22" ht="15.75" thickBot="1" x14ac:dyDescent="0.3">
      <c r="A10" s="35" t="s">
        <v>1</v>
      </c>
      <c r="B10" s="36">
        <f>_xlfn.STDEV.S(B6:B8)</f>
        <v>2.49971620245522</v>
      </c>
      <c r="C10" s="37">
        <f t="shared" ref="C10:Q10" si="2">_xlfn.STDEV.S(C6:C8)</f>
        <v>0.12390028121594562</v>
      </c>
      <c r="D10" s="37">
        <f t="shared" si="2"/>
        <v>96.825419891356233</v>
      </c>
      <c r="E10" s="37">
        <f t="shared" si="2"/>
        <v>1.0931953735687739E-2</v>
      </c>
      <c r="F10" s="37">
        <f t="shared" si="2"/>
        <v>4.5353318875062616E-2</v>
      </c>
      <c r="G10" s="37">
        <f t="shared" si="2"/>
        <v>1.5456005920904696</v>
      </c>
      <c r="H10" s="37">
        <f t="shared" si="2"/>
        <v>18.174305874022998</v>
      </c>
      <c r="I10" s="37">
        <f t="shared" si="2"/>
        <v>435.68357391879528</v>
      </c>
      <c r="J10" s="37">
        <f t="shared" si="2"/>
        <v>29.024930972287059</v>
      </c>
      <c r="K10" s="37">
        <f t="shared" si="2"/>
        <v>0.30701328782329212</v>
      </c>
      <c r="L10" s="37">
        <f t="shared" si="2"/>
        <v>21.576838807319302</v>
      </c>
      <c r="M10" s="37">
        <f t="shared" si="2"/>
        <v>0.16926451944689164</v>
      </c>
      <c r="N10" s="37">
        <f t="shared" si="2"/>
        <v>18.740657413426383</v>
      </c>
      <c r="O10" s="38">
        <f t="shared" si="2"/>
        <v>0.33540542549431107</v>
      </c>
      <c r="P10" s="36">
        <f t="shared" si="2"/>
        <v>0.20880373559876736</v>
      </c>
      <c r="Q10" s="38">
        <f t="shared" si="2"/>
        <v>0.54942060390924474</v>
      </c>
      <c r="R10" s="37">
        <f>_xlfn.STDEV.S(R6:R8)</f>
        <v>6.0597752938692011</v>
      </c>
      <c r="S10" s="40" t="s">
        <v>23</v>
      </c>
      <c r="T10" s="36">
        <f>_xlfn.STDEV.S(T6:T8)</f>
        <v>0.20880373559876736</v>
      </c>
      <c r="U10" s="37">
        <f t="shared" ref="U10:V10" si="3">_xlfn.STDEV.S(U6:U8)</f>
        <v>4.9488162402108642E-3</v>
      </c>
      <c r="V10" s="38">
        <f t="shared" si="3"/>
        <v>5.2491996857686227E-2</v>
      </c>
    </row>
    <row r="11" spans="1:22" ht="15.75" thickBot="1" x14ac:dyDescent="0.3">
      <c r="B11" s="7"/>
      <c r="C11" s="3"/>
      <c r="D11" s="3"/>
      <c r="E11" s="3"/>
      <c r="F11" s="3"/>
      <c r="G11" s="3"/>
      <c r="H11" s="3"/>
      <c r="I11" s="3"/>
      <c r="J11" s="3"/>
      <c r="K11" s="3"/>
      <c r="L11" s="3"/>
      <c r="M11" s="3"/>
      <c r="N11" s="3"/>
      <c r="O11" s="8"/>
      <c r="P11" s="7"/>
      <c r="Q11" s="8"/>
      <c r="R11" s="3"/>
      <c r="S11" s="26"/>
      <c r="T11" s="7"/>
      <c r="U11" s="30"/>
      <c r="V11" s="27"/>
    </row>
    <row r="12" spans="1:22" x14ac:dyDescent="0.25">
      <c r="A12" s="21" t="s">
        <v>31</v>
      </c>
      <c r="B12" s="5">
        <v>5.6618270874023438</v>
      </c>
      <c r="C12" s="5" t="s">
        <v>18</v>
      </c>
      <c r="D12" s="5">
        <v>9245.150390625</v>
      </c>
      <c r="E12" s="5">
        <v>-1.3678919523954391E-2</v>
      </c>
      <c r="F12" s="5">
        <v>0.2394002228975296</v>
      </c>
      <c r="G12" s="5">
        <v>8.3016672134399414</v>
      </c>
      <c r="H12" s="5">
        <v>183.53614807128906</v>
      </c>
      <c r="I12" s="5">
        <v>14990.06640625</v>
      </c>
      <c r="J12" s="5">
        <v>7769.7197265625</v>
      </c>
      <c r="K12" s="5">
        <v>88.072929382324219</v>
      </c>
      <c r="L12" s="5">
        <v>16999.2578125</v>
      </c>
      <c r="M12" s="5" t="s">
        <v>18</v>
      </c>
      <c r="N12" s="5">
        <v>9247.96484375</v>
      </c>
      <c r="O12" s="6">
        <v>84.993858337402344</v>
      </c>
      <c r="P12" s="4">
        <v>6.4850000000000003</v>
      </c>
      <c r="Q12" s="6">
        <v>45.994</v>
      </c>
      <c r="R12" s="56">
        <f>Q12/P12</f>
        <v>7.0923670007710093</v>
      </c>
      <c r="S12" s="41"/>
      <c r="T12" s="4">
        <f>P12</f>
        <v>6.4850000000000003</v>
      </c>
      <c r="U12" s="28">
        <f>L12/$U$4/$U$5</f>
        <v>3.8989123423165135</v>
      </c>
      <c r="V12" s="29">
        <f>I12/$V$4/$V$5</f>
        <v>1.8060320971385544</v>
      </c>
    </row>
    <row r="13" spans="1:22" x14ac:dyDescent="0.25">
      <c r="A13" s="22" t="s">
        <v>32</v>
      </c>
      <c r="B13" s="3">
        <v>12.690682411193848</v>
      </c>
      <c r="C13" s="3" t="s">
        <v>18</v>
      </c>
      <c r="D13" s="3">
        <v>9245.982421875</v>
      </c>
      <c r="E13" s="3">
        <v>6.3778243958950043E-2</v>
      </c>
      <c r="F13" s="3">
        <v>0.43371355533599854</v>
      </c>
      <c r="G13" s="3">
        <v>7.1085948944091797</v>
      </c>
      <c r="H13" s="3">
        <v>186.30665588378906</v>
      </c>
      <c r="I13" s="3">
        <v>12966.716796875</v>
      </c>
      <c r="J13" s="3">
        <v>7637.39599609375</v>
      </c>
      <c r="K13" s="3">
        <v>84.141006469726563</v>
      </c>
      <c r="L13" s="3">
        <v>17049.564453125</v>
      </c>
      <c r="M13" s="3">
        <v>2.8717236593365669E-2</v>
      </c>
      <c r="N13" s="3">
        <v>8748.1904296875</v>
      </c>
      <c r="O13" s="8">
        <v>83.850318908691406</v>
      </c>
      <c r="P13" s="7">
        <v>6.0430000000000001</v>
      </c>
      <c r="Q13" s="8">
        <v>43.764000000000003</v>
      </c>
      <c r="R13" s="57">
        <f t="shared" ref="R13:R14" si="4">Q13/P13</f>
        <v>7.2420982955485691</v>
      </c>
      <c r="S13" s="26"/>
      <c r="T13" s="7">
        <f>P13</f>
        <v>6.0430000000000001</v>
      </c>
      <c r="U13" s="30">
        <f>L13/$U$4/$U$5</f>
        <v>3.9104505626433483</v>
      </c>
      <c r="V13" s="27">
        <f>I13/$V$4/$V$5</f>
        <v>1.5622550357680722</v>
      </c>
    </row>
    <row r="14" spans="1:22" x14ac:dyDescent="0.25">
      <c r="A14" s="22" t="s">
        <v>33</v>
      </c>
      <c r="B14" s="3">
        <v>14.854177474975586</v>
      </c>
      <c r="C14" s="3" t="s">
        <v>18</v>
      </c>
      <c r="D14" s="3">
        <v>9111.1494140625</v>
      </c>
      <c r="E14" s="3">
        <v>6.4119771122932434E-2</v>
      </c>
      <c r="F14" s="3">
        <v>0.45114520192146301</v>
      </c>
      <c r="G14" s="3">
        <v>6.993232250213623</v>
      </c>
      <c r="H14" s="3">
        <v>184.8333740234375</v>
      </c>
      <c r="I14" s="3">
        <v>12976.2529296875</v>
      </c>
      <c r="J14" s="3">
        <v>7492.3955078125</v>
      </c>
      <c r="K14" s="3">
        <v>81.748443603515625</v>
      </c>
      <c r="L14" s="3">
        <v>16793.498046875</v>
      </c>
      <c r="M14" s="3">
        <v>9.3555919826030731E-2</v>
      </c>
      <c r="N14" s="3">
        <v>8780.716796875</v>
      </c>
      <c r="O14" s="8">
        <v>83.905014038085938</v>
      </c>
      <c r="P14" s="7">
        <v>5.8520000000000003</v>
      </c>
      <c r="Q14" s="8">
        <v>41.356000000000002</v>
      </c>
      <c r="R14" s="57">
        <f t="shared" si="4"/>
        <v>7.0669856459330145</v>
      </c>
      <c r="S14" s="26"/>
      <c r="T14" s="7">
        <f>P14</f>
        <v>5.8520000000000003</v>
      </c>
      <c r="U14" s="30">
        <f>L14/$U$4/$U$5</f>
        <v>3.8517197355217889</v>
      </c>
      <c r="V14" s="27">
        <f>I14/$V$4/$V$5</f>
        <v>1.5634039674322289</v>
      </c>
    </row>
    <row r="15" spans="1:22" x14ac:dyDescent="0.25">
      <c r="A15" s="54" t="s">
        <v>0</v>
      </c>
      <c r="B15" s="46">
        <f>AVERAGE(B12:B14)</f>
        <v>11.06889565785726</v>
      </c>
      <c r="C15" s="46" t="s">
        <v>19</v>
      </c>
      <c r="D15" s="46">
        <f t="shared" ref="D15" si="5">AVERAGE(D12:D14)</f>
        <v>9200.7607421875</v>
      </c>
      <c r="E15" s="46">
        <f t="shared" ref="E15" si="6">AVERAGE(E12:E14)</f>
        <v>3.8073031852642693E-2</v>
      </c>
      <c r="F15" s="46">
        <f t="shared" ref="F15" si="7">AVERAGE(F12:F14)</f>
        <v>0.37475299338499707</v>
      </c>
      <c r="G15" s="46">
        <f t="shared" ref="G15" si="8">AVERAGE(G12:G14)</f>
        <v>7.4678314526875811</v>
      </c>
      <c r="H15" s="46">
        <f t="shared" ref="H15" si="9">AVERAGE(H12:H14)</f>
        <v>184.89205932617188</v>
      </c>
      <c r="I15" s="46">
        <f t="shared" ref="I15" si="10">AVERAGE(I12:I14)</f>
        <v>13644.345377604166</v>
      </c>
      <c r="J15" s="46">
        <f t="shared" ref="J15" si="11">AVERAGE(J12:J14)</f>
        <v>7633.17041015625</v>
      </c>
      <c r="K15" s="46">
        <f t="shared" ref="K15" si="12">AVERAGE(K12:K14)</f>
        <v>84.654126485188797</v>
      </c>
      <c r="L15" s="46">
        <f t="shared" ref="L15" si="13">AVERAGE(L12:L14)</f>
        <v>16947.440104166668</v>
      </c>
      <c r="M15" s="46">
        <f t="shared" ref="M15" si="14">AVERAGE(M12:M14)</f>
        <v>6.11365782096982E-2</v>
      </c>
      <c r="N15" s="46">
        <f t="shared" ref="N15" si="15">AVERAGE(N12:N14)</f>
        <v>8925.6240234375</v>
      </c>
      <c r="O15" s="47">
        <f t="shared" ref="O15" si="16">AVERAGE(O12:O14)</f>
        <v>84.249730428059891</v>
      </c>
      <c r="P15" s="45">
        <f t="shared" ref="P15" si="17">AVERAGE(P12:P14)</f>
        <v>6.1266666666666678</v>
      </c>
      <c r="Q15" s="47">
        <f t="shared" ref="Q15" si="18">AVERAGE(Q12:Q14)</f>
        <v>43.704666666666668</v>
      </c>
      <c r="R15" s="58">
        <f>AVERAGE(R12:R14)</f>
        <v>7.1338169807508649</v>
      </c>
      <c r="S15" s="48" t="s">
        <v>0</v>
      </c>
      <c r="T15" s="49">
        <f>AVERAGE(T12:T14)</f>
        <v>6.1266666666666678</v>
      </c>
      <c r="U15" s="50">
        <f>AVERAGE(U12:U14)</f>
        <v>3.8870275468272166</v>
      </c>
      <c r="V15" s="51">
        <f>AVERAGE(V12:V14)</f>
        <v>1.643897033446285</v>
      </c>
    </row>
    <row r="16" spans="1:22" ht="15.75" thickBot="1" x14ac:dyDescent="0.3">
      <c r="A16" s="55" t="s">
        <v>1</v>
      </c>
      <c r="B16" s="37">
        <f>_xlfn.STDEV.S(B12:B14)</f>
        <v>4.8059827940758399</v>
      </c>
      <c r="C16" s="37" t="s">
        <v>19</v>
      </c>
      <c r="D16" s="37">
        <f t="shared" ref="D16:Q16" si="19">_xlfn.STDEV.S(D12:D14)</f>
        <v>77.606801668700768</v>
      </c>
      <c r="E16" s="37">
        <f t="shared" si="19"/>
        <v>4.4818829900669946E-2</v>
      </c>
      <c r="F16" s="37">
        <f t="shared" si="19"/>
        <v>0.1175425239419544</v>
      </c>
      <c r="G16" s="37">
        <f t="shared" si="19"/>
        <v>0.72442300615803734</v>
      </c>
      <c r="H16" s="37">
        <f t="shared" si="19"/>
        <v>1.386185903242654</v>
      </c>
      <c r="I16" s="37">
        <f t="shared" si="19"/>
        <v>1165.438350862865</v>
      </c>
      <c r="J16" s="37">
        <f t="shared" si="19"/>
        <v>138.71038987296828</v>
      </c>
      <c r="K16" s="37">
        <f t="shared" si="19"/>
        <v>3.1933132017215309</v>
      </c>
      <c r="L16" s="37">
        <f t="shared" si="19"/>
        <v>135.6698465950939</v>
      </c>
      <c r="M16" s="37">
        <f t="shared" si="19"/>
        <v>4.5847872597023963E-2</v>
      </c>
      <c r="N16" s="37">
        <f t="shared" si="19"/>
        <v>279.62867247549127</v>
      </c>
      <c r="O16" s="38">
        <f t="shared" si="19"/>
        <v>0.64501368077866605</v>
      </c>
      <c r="P16" s="36">
        <f t="shared" si="19"/>
        <v>0.32468805542140494</v>
      </c>
      <c r="Q16" s="38">
        <f t="shared" si="19"/>
        <v>2.319569212878402</v>
      </c>
      <c r="R16" s="59">
        <f>_xlfn.STDEV.S(R12:R14)</f>
        <v>9.4629200800243382E-2</v>
      </c>
      <c r="S16" s="40" t="s">
        <v>23</v>
      </c>
      <c r="T16" s="36">
        <f>_xlfn.STDEV.S(T12:T14)</f>
        <v>0.32468805542140494</v>
      </c>
      <c r="U16" s="37">
        <f t="shared" ref="U16:V16" si="20">_xlfn.STDEV.S(U12:U14)</f>
        <v>3.1116937292452612E-2</v>
      </c>
      <c r="V16" s="38">
        <f t="shared" si="20"/>
        <v>0.14041425914010436</v>
      </c>
    </row>
    <row r="17" spans="1:23" ht="15.75" thickBot="1" x14ac:dyDescent="0.3">
      <c r="B17" s="9"/>
      <c r="C17" s="10"/>
      <c r="D17" s="10"/>
      <c r="E17" s="10"/>
      <c r="F17" s="10"/>
      <c r="G17" s="10"/>
      <c r="H17" s="10"/>
      <c r="I17" s="10"/>
      <c r="J17" s="10"/>
      <c r="K17" s="10"/>
      <c r="L17" s="10"/>
      <c r="M17" s="10"/>
      <c r="N17" s="10"/>
      <c r="O17" s="11"/>
      <c r="P17" s="9"/>
      <c r="Q17" s="11"/>
      <c r="R17" s="10"/>
      <c r="S17" s="42"/>
      <c r="T17" s="9"/>
      <c r="U17" s="31"/>
      <c r="V17" s="32"/>
    </row>
    <row r="18" spans="1:23" x14ac:dyDescent="0.25">
      <c r="A18" s="21" t="s">
        <v>34</v>
      </c>
      <c r="B18" s="3">
        <v>516.3408203125</v>
      </c>
      <c r="C18" s="3">
        <v>7.8214883804321289E-2</v>
      </c>
      <c r="D18" s="3">
        <v>106046.1875</v>
      </c>
      <c r="E18" s="3">
        <v>4.7139357775449753E-2</v>
      </c>
      <c r="F18" s="3">
        <v>1.4066464900970459</v>
      </c>
      <c r="G18" s="3">
        <v>33.604728698730469</v>
      </c>
      <c r="H18" s="3">
        <v>777.18743896484375</v>
      </c>
      <c r="I18" s="3">
        <v>16131.396484375</v>
      </c>
      <c r="J18" s="3">
        <v>4623.6474609375</v>
      </c>
      <c r="K18" s="3">
        <v>281.50189208984375</v>
      </c>
      <c r="L18" s="3">
        <v>9992.61328125</v>
      </c>
      <c r="M18" s="3">
        <v>1.5327165126800537</v>
      </c>
      <c r="N18" s="3">
        <v>3668.267578125</v>
      </c>
      <c r="O18" s="8">
        <v>215.88848876953125</v>
      </c>
      <c r="P18" s="7">
        <v>4.1159999999999997</v>
      </c>
      <c r="Q18" s="8">
        <v>36.238</v>
      </c>
      <c r="R18" s="3">
        <f>Q18/P18</f>
        <v>8.8041788143828974</v>
      </c>
      <c r="S18" s="26"/>
      <c r="T18" s="7">
        <f>P18</f>
        <v>4.1159999999999997</v>
      </c>
      <c r="U18" s="30">
        <f>L18/$U$4/$U$5</f>
        <v>2.2918837801032113</v>
      </c>
      <c r="V18" s="27">
        <f>I18/$V$4/$V$5</f>
        <v>1.9435417451054218</v>
      </c>
    </row>
    <row r="19" spans="1:23" x14ac:dyDescent="0.25">
      <c r="A19" s="22" t="s">
        <v>35</v>
      </c>
      <c r="B19" s="3">
        <v>280.4073486328125</v>
      </c>
      <c r="C19" s="3" t="s">
        <v>18</v>
      </c>
      <c r="D19" s="3">
        <v>61419.40625</v>
      </c>
      <c r="E19" s="3">
        <v>0.10999239981174469</v>
      </c>
      <c r="F19" s="3">
        <v>0.96219724416732788</v>
      </c>
      <c r="G19" s="3">
        <v>24.120868682861328</v>
      </c>
      <c r="H19" s="3">
        <v>555.80419921875</v>
      </c>
      <c r="I19" s="3">
        <v>10524.1787109375</v>
      </c>
      <c r="J19" s="3">
        <v>3078.10302734375</v>
      </c>
      <c r="K19" s="3">
        <v>200.67253112792969</v>
      </c>
      <c r="L19" s="3">
        <v>7615.14111328125</v>
      </c>
      <c r="M19" s="3">
        <v>1.0471882820129395</v>
      </c>
      <c r="N19" s="3">
        <v>2744.64599609375</v>
      </c>
      <c r="O19" s="8">
        <v>144.0791015625</v>
      </c>
      <c r="P19" s="7">
        <v>3.9540000000000002</v>
      </c>
      <c r="Q19" s="8">
        <v>34.591999999999999</v>
      </c>
      <c r="R19" s="3">
        <f t="shared" ref="R19:R20" si="21">Q19/P19</f>
        <v>8.748609003540718</v>
      </c>
      <c r="S19" s="26"/>
      <c r="T19" s="7">
        <f>P19</f>
        <v>3.9540000000000002</v>
      </c>
      <c r="U19" s="30">
        <f>L19/$U$4/$U$5</f>
        <v>1.7465919984590021</v>
      </c>
      <c r="V19" s="27">
        <f>I19/$V$4/$V$5</f>
        <v>1.2679733386671688</v>
      </c>
    </row>
    <row r="20" spans="1:23" x14ac:dyDescent="0.25">
      <c r="A20" s="22" t="s">
        <v>36</v>
      </c>
      <c r="B20" s="3">
        <v>260.06082153320313</v>
      </c>
      <c r="C20" s="3" t="s">
        <v>18</v>
      </c>
      <c r="D20" s="3">
        <v>59493.96484375</v>
      </c>
      <c r="E20" s="3">
        <v>0.10761655122041702</v>
      </c>
      <c r="F20" s="3">
        <v>0.89187473058700562</v>
      </c>
      <c r="G20" s="3">
        <v>23.77781867980957</v>
      </c>
      <c r="H20" s="3">
        <v>670.0020751953125</v>
      </c>
      <c r="I20" s="3">
        <v>10133.888671875</v>
      </c>
      <c r="J20" s="3">
        <v>3026.511474609375</v>
      </c>
      <c r="K20" s="3">
        <v>180.63139343261719</v>
      </c>
      <c r="L20" s="3">
        <v>7322.92822265625</v>
      </c>
      <c r="M20" s="3">
        <v>0.92979460954666138</v>
      </c>
      <c r="N20" s="3">
        <v>2715.00634765625</v>
      </c>
      <c r="O20" s="8">
        <v>143.99281311035156</v>
      </c>
      <c r="P20" s="7">
        <v>3.08</v>
      </c>
      <c r="Q20" s="8">
        <v>36.249000000000002</v>
      </c>
      <c r="R20" s="3">
        <f t="shared" si="21"/>
        <v>11.769155844155845</v>
      </c>
      <c r="S20" s="26"/>
      <c r="T20" s="7">
        <f>P20</f>
        <v>3.08</v>
      </c>
      <c r="U20" s="30">
        <f>L20/$U$4/$U$5</f>
        <v>1.679570693269782</v>
      </c>
      <c r="V20" s="27">
        <f>I20/$V$4/$V$5</f>
        <v>1.2209504423945783</v>
      </c>
    </row>
    <row r="21" spans="1:23" x14ac:dyDescent="0.25">
      <c r="A21" s="54" t="s">
        <v>0</v>
      </c>
      <c r="B21" s="46">
        <f>AVERAGE(B18:B20)</f>
        <v>352.26966349283856</v>
      </c>
      <c r="C21" s="46">
        <f t="shared" ref="C21" si="22">AVERAGE(C18:C20)</f>
        <v>7.8214883804321289E-2</v>
      </c>
      <c r="D21" s="46">
        <f t="shared" ref="D21" si="23">AVERAGE(D18:D20)</f>
        <v>75653.186197916672</v>
      </c>
      <c r="E21" s="46">
        <f t="shared" ref="E21" si="24">AVERAGE(E18:E20)</f>
        <v>8.8249436269203826E-2</v>
      </c>
      <c r="F21" s="46">
        <f t="shared" ref="F21" si="25">AVERAGE(F18:F20)</f>
        <v>1.0869061549504597</v>
      </c>
      <c r="G21" s="46">
        <f t="shared" ref="G21" si="26">AVERAGE(G18:G20)</f>
        <v>27.167805353800457</v>
      </c>
      <c r="H21" s="46">
        <f t="shared" ref="H21" si="27">AVERAGE(H18:H20)</f>
        <v>667.66457112630212</v>
      </c>
      <c r="I21" s="46">
        <f t="shared" ref="I21" si="28">AVERAGE(I18:I20)</f>
        <v>12263.154622395834</v>
      </c>
      <c r="J21" s="46">
        <f t="shared" ref="J21" si="29">AVERAGE(J18:J20)</f>
        <v>3576.0873209635415</v>
      </c>
      <c r="K21" s="46">
        <f t="shared" ref="K21" si="30">AVERAGE(K18:K20)</f>
        <v>220.93527221679688</v>
      </c>
      <c r="L21" s="46">
        <f t="shared" ref="L21" si="31">AVERAGE(L18:L20)</f>
        <v>8310.2275390625</v>
      </c>
      <c r="M21" s="46">
        <f t="shared" ref="M21" si="32">AVERAGE(M18:M20)</f>
        <v>1.1698998014132183</v>
      </c>
      <c r="N21" s="46">
        <f t="shared" ref="N21" si="33">AVERAGE(N18:N20)</f>
        <v>3042.6399739583335</v>
      </c>
      <c r="O21" s="47">
        <f t="shared" ref="O21" si="34">AVERAGE(O18:O20)</f>
        <v>167.98680114746094</v>
      </c>
      <c r="P21" s="45">
        <f t="shared" ref="P21" si="35">AVERAGE(P18:P20)</f>
        <v>3.7166666666666668</v>
      </c>
      <c r="Q21" s="47">
        <f t="shared" ref="Q21" si="36">AVERAGE(Q18:Q20)</f>
        <v>35.693000000000005</v>
      </c>
      <c r="R21" s="47">
        <f>AVERAGE(R18:R20)</f>
        <v>9.7739812206931536</v>
      </c>
      <c r="S21" s="48" t="s">
        <v>0</v>
      </c>
      <c r="T21" s="49">
        <f>AVERAGE(T18:T20)</f>
        <v>3.7166666666666668</v>
      </c>
      <c r="U21" s="50">
        <f>AVERAGE(U18:U20)</f>
        <v>1.9060154906106652</v>
      </c>
      <c r="V21" s="51">
        <f>AVERAGE(V18:V20)</f>
        <v>1.4774885087223897</v>
      </c>
      <c r="W21" s="62"/>
    </row>
    <row r="22" spans="1:23" ht="15.75" thickBot="1" x14ac:dyDescent="0.3">
      <c r="A22" s="23" t="s">
        <v>1</v>
      </c>
      <c r="B22" s="10">
        <f>_xlfn.STDEV.S(B18:B20)</f>
        <v>142.45351405409502</v>
      </c>
      <c r="C22" s="10" t="s">
        <v>19</v>
      </c>
      <c r="D22" s="10">
        <f t="shared" ref="D22:Q22" si="37">_xlfn.STDEV.S(D18:D20)</f>
        <v>26338.711571820564</v>
      </c>
      <c r="E22" s="10">
        <f t="shared" si="37"/>
        <v>3.5622185214472663E-2</v>
      </c>
      <c r="F22" s="10">
        <f t="shared" si="37"/>
        <v>0.27912671928499067</v>
      </c>
      <c r="G22" s="10">
        <f t="shared" si="37"/>
        <v>5.5771773718904729</v>
      </c>
      <c r="H22" s="10">
        <f t="shared" si="37"/>
        <v>110.71012895879774</v>
      </c>
      <c r="I22" s="10">
        <f t="shared" si="37"/>
        <v>3355.6747318123516</v>
      </c>
      <c r="J22" s="10">
        <f t="shared" si="37"/>
        <v>907.58035854963225</v>
      </c>
      <c r="K22" s="10">
        <f t="shared" si="37"/>
        <v>53.400827541951408</v>
      </c>
      <c r="L22" s="10">
        <f t="shared" si="37"/>
        <v>1464.2962242998149</v>
      </c>
      <c r="M22" s="10">
        <f t="shared" si="37"/>
        <v>0.31964400989951591</v>
      </c>
      <c r="N22" s="10">
        <f t="shared" si="37"/>
        <v>542.01204000590963</v>
      </c>
      <c r="O22" s="11">
        <f t="shared" si="37"/>
        <v>41.484100800258965</v>
      </c>
      <c r="P22" s="9">
        <f t="shared" si="37"/>
        <v>0.55728747817740343</v>
      </c>
      <c r="Q22" s="11">
        <f t="shared" si="37"/>
        <v>0.95350983214647689</v>
      </c>
      <c r="R22" s="37">
        <f>_xlfn.STDEV.S(R18:R20)</f>
        <v>1.7280952909348894</v>
      </c>
      <c r="S22" s="42" t="s">
        <v>23</v>
      </c>
      <c r="T22" s="9">
        <f>_xlfn.STDEV.S(T18:T20)</f>
        <v>0.55728747817740343</v>
      </c>
      <c r="U22" s="10">
        <f t="shared" ref="U22:V22" si="38">_xlfn.STDEV.S(U18:U20)</f>
        <v>0.33584775786693039</v>
      </c>
      <c r="V22" s="11">
        <f t="shared" si="38"/>
        <v>0.40429816045931827</v>
      </c>
    </row>
    <row r="23" spans="1:23" ht="15.75" thickBot="1" x14ac:dyDescent="0.3">
      <c r="B23" s="7"/>
      <c r="C23" s="3"/>
      <c r="D23" s="3"/>
      <c r="E23" s="3"/>
      <c r="F23" s="3"/>
      <c r="G23" s="3"/>
      <c r="H23" s="3"/>
      <c r="I23" s="3"/>
      <c r="J23" s="3"/>
      <c r="K23" s="3"/>
      <c r="L23" s="3"/>
      <c r="M23" s="3"/>
      <c r="N23" s="3"/>
      <c r="O23" s="8"/>
      <c r="P23" s="7"/>
      <c r="Q23" s="8"/>
      <c r="R23" s="3"/>
      <c r="S23" s="26"/>
      <c r="T23" s="7"/>
      <c r="U23" s="30"/>
      <c r="V23" s="27"/>
    </row>
    <row r="24" spans="1:23" x14ac:dyDescent="0.25">
      <c r="A24" s="21" t="s">
        <v>38</v>
      </c>
      <c r="B24" s="5">
        <v>555.4388427734375</v>
      </c>
      <c r="C24" s="5">
        <v>1.0029604434967041</v>
      </c>
      <c r="D24" s="5">
        <v>24327.90234375</v>
      </c>
      <c r="E24" s="5">
        <v>0.11565630882978439</v>
      </c>
      <c r="F24" s="5">
        <v>4.7535953521728516</v>
      </c>
      <c r="G24" s="5">
        <v>413.85589599609375</v>
      </c>
      <c r="H24" s="5">
        <v>2726.780517578125</v>
      </c>
      <c r="I24" s="5">
        <v>76932.4453125</v>
      </c>
      <c r="J24" s="5">
        <v>13706.3623046875</v>
      </c>
      <c r="K24" s="5">
        <v>529.4429931640625</v>
      </c>
      <c r="L24" s="5">
        <v>49277.15625</v>
      </c>
      <c r="M24" s="5">
        <v>0.68271815776824951</v>
      </c>
      <c r="N24" s="5">
        <v>25192.748046875</v>
      </c>
      <c r="O24" s="6">
        <v>94.335311889648438</v>
      </c>
      <c r="P24" s="4">
        <v>17.478999999999999</v>
      </c>
      <c r="Q24" s="6">
        <v>4.3890000000000002</v>
      </c>
      <c r="R24" s="56">
        <f>Q24/P24</f>
        <v>0.25110132158590309</v>
      </c>
      <c r="S24" s="41"/>
      <c r="T24" s="4">
        <f>P24</f>
        <v>17.478999999999999</v>
      </c>
      <c r="U24" s="28">
        <f>L24/$U$4/$U$5</f>
        <v>11.30210005733945</v>
      </c>
      <c r="V24" s="29">
        <f>I24/$V$4/$V$5</f>
        <v>9.2689693147590368</v>
      </c>
    </row>
    <row r="25" spans="1:23" x14ac:dyDescent="0.25">
      <c r="A25" s="22" t="s">
        <v>39</v>
      </c>
      <c r="B25" s="3">
        <v>556.43719482421875</v>
      </c>
      <c r="C25" s="3">
        <v>0.84316611289978027</v>
      </c>
      <c r="D25" s="3">
        <v>24324.40625</v>
      </c>
      <c r="E25" s="3">
        <v>0.12600289285182953</v>
      </c>
      <c r="F25" s="3">
        <v>4.4812021255493164</v>
      </c>
      <c r="G25" s="3">
        <v>379.49359130859375</v>
      </c>
      <c r="H25" s="3">
        <v>2716.499755859375</v>
      </c>
      <c r="I25" s="3">
        <v>77840.3828125</v>
      </c>
      <c r="J25" s="3">
        <v>13478.291015625</v>
      </c>
      <c r="K25" s="3">
        <v>506.25717163085938</v>
      </c>
      <c r="L25" s="3">
        <v>48613.08203125</v>
      </c>
      <c r="M25" s="3">
        <v>0.75553196668624878</v>
      </c>
      <c r="N25" s="3">
        <v>25130.564453125</v>
      </c>
      <c r="O25" s="8">
        <v>95.209564208984375</v>
      </c>
      <c r="P25" s="7">
        <v>18.349</v>
      </c>
      <c r="Q25" s="8">
        <v>5.2439999999999998</v>
      </c>
      <c r="R25" s="57">
        <f t="shared" ref="R25:R26" si="39">Q25/P25</f>
        <v>0.28579214126110414</v>
      </c>
      <c r="S25" s="26"/>
      <c r="T25" s="7">
        <f>P25</f>
        <v>18.349</v>
      </c>
      <c r="U25" s="30">
        <f>L25/$U$4/$U$5</f>
        <v>11.149789456708715</v>
      </c>
      <c r="V25" s="27">
        <f>I25/$V$4/$V$5</f>
        <v>9.3783593750000005</v>
      </c>
    </row>
    <row r="26" spans="1:23" ht="15.75" thickBot="1" x14ac:dyDescent="0.3">
      <c r="A26" s="22" t="s">
        <v>40</v>
      </c>
      <c r="B26" s="3">
        <v>605.70074462890625</v>
      </c>
      <c r="C26" s="3">
        <v>1.8030581474304199</v>
      </c>
      <c r="D26" s="3">
        <v>24603.712890625</v>
      </c>
      <c r="E26" s="3">
        <v>0.12237602472305298</v>
      </c>
      <c r="F26" s="3">
        <v>4.5576906204223633</v>
      </c>
      <c r="G26" s="3">
        <v>386.70773315429688</v>
      </c>
      <c r="H26" s="3">
        <v>2778.734619140625</v>
      </c>
      <c r="I26" s="3">
        <v>77448.3984375</v>
      </c>
      <c r="J26" s="3">
        <v>13941.783203125</v>
      </c>
      <c r="K26" s="3">
        <v>528.9476318359375</v>
      </c>
      <c r="L26" s="3">
        <v>51515.49609375</v>
      </c>
      <c r="M26" s="3">
        <v>1.0520846843719482</v>
      </c>
      <c r="N26" s="3">
        <v>25336.671875</v>
      </c>
      <c r="O26" s="8">
        <v>97.137611389160156</v>
      </c>
      <c r="P26" s="7">
        <v>18.22</v>
      </c>
      <c r="Q26" s="8">
        <v>5.2140000000000004</v>
      </c>
      <c r="R26" s="61">
        <f t="shared" si="39"/>
        <v>0.28616904500548851</v>
      </c>
      <c r="S26" s="26"/>
      <c r="T26" s="7">
        <f>P26</f>
        <v>18.22</v>
      </c>
      <c r="U26" s="30">
        <f>L26/$U$4/$U$5</f>
        <v>11.815480755447249</v>
      </c>
      <c r="V26" s="27">
        <f>I26/$V$4/$V$5</f>
        <v>9.3311323418674714</v>
      </c>
    </row>
    <row r="27" spans="1:23" x14ac:dyDescent="0.25">
      <c r="A27" s="54" t="s">
        <v>0</v>
      </c>
      <c r="B27" s="46">
        <f>AVERAGE(B24:B26)</f>
        <v>572.52559407552087</v>
      </c>
      <c r="C27" s="46">
        <f t="shared" ref="C27" si="40">AVERAGE(C24:C26)</f>
        <v>1.2163949012756348</v>
      </c>
      <c r="D27" s="46">
        <f t="shared" ref="D27" si="41">AVERAGE(D24:D26)</f>
        <v>24418.673828125</v>
      </c>
      <c r="E27" s="46">
        <f t="shared" ref="E27" si="42">AVERAGE(E24:E26)</f>
        <v>0.1213450754682223</v>
      </c>
      <c r="F27" s="46">
        <f t="shared" ref="F27" si="43">AVERAGE(F24:F26)</f>
        <v>4.5974960327148438</v>
      </c>
      <c r="G27" s="46">
        <f t="shared" ref="G27" si="44">AVERAGE(G24:G26)</f>
        <v>393.35240681966144</v>
      </c>
      <c r="H27" s="46">
        <f t="shared" ref="H27" si="45">AVERAGE(H24:H26)</f>
        <v>2740.671630859375</v>
      </c>
      <c r="I27" s="46">
        <f t="shared" ref="I27" si="46">AVERAGE(I24:I26)</f>
        <v>77407.075520833328</v>
      </c>
      <c r="J27" s="46">
        <f t="shared" ref="J27" si="47">AVERAGE(J24:J26)</f>
        <v>13708.812174479166</v>
      </c>
      <c r="K27" s="46">
        <f t="shared" ref="K27" si="48">AVERAGE(K24:K26)</f>
        <v>521.54926554361975</v>
      </c>
      <c r="L27" s="46">
        <f t="shared" ref="L27" si="49">AVERAGE(L24:L26)</f>
        <v>49801.911458333336</v>
      </c>
      <c r="M27" s="46">
        <f t="shared" ref="M27" si="50">AVERAGE(M24:M26)</f>
        <v>0.83011160294214881</v>
      </c>
      <c r="N27" s="46">
        <f t="shared" ref="N27" si="51">AVERAGE(N24:N26)</f>
        <v>25219.994791666668</v>
      </c>
      <c r="O27" s="47">
        <f t="shared" ref="O27" si="52">AVERAGE(O24:O26)</f>
        <v>95.560829162597656</v>
      </c>
      <c r="P27" s="45">
        <f t="shared" ref="P27" si="53">AVERAGE(P24:P26)</f>
        <v>18.016000000000002</v>
      </c>
      <c r="Q27" s="47">
        <f t="shared" ref="Q27" si="54">AVERAGE(Q24:Q26)</f>
        <v>4.9489999999999998</v>
      </c>
      <c r="R27" s="60">
        <f>AVERAGE(R24:R26)</f>
        <v>0.27435416928416528</v>
      </c>
      <c r="S27" s="52" t="s">
        <v>0</v>
      </c>
      <c r="T27" s="49">
        <f>AVERAGE(T24:T26)</f>
        <v>18.016000000000002</v>
      </c>
      <c r="U27" s="50">
        <f>AVERAGE(U24:U26)</f>
        <v>11.422456756498471</v>
      </c>
      <c r="V27" s="51">
        <f>AVERAGE(V24:V26)</f>
        <v>9.3261536772088363</v>
      </c>
    </row>
    <row r="28" spans="1:23" ht="15.75" thickBot="1" x14ac:dyDescent="0.3">
      <c r="A28" s="23" t="s">
        <v>1</v>
      </c>
      <c r="B28" s="37">
        <f>_xlfn.STDEV.S(B24:B26)</f>
        <v>28.734859272043881</v>
      </c>
      <c r="C28" s="37">
        <f t="shared" ref="C28:Q28" si="55">_xlfn.STDEV.S(C24:C26)</f>
        <v>0.51430912913770277</v>
      </c>
      <c r="D28" s="37">
        <f t="shared" si="55"/>
        <v>160.25806268651939</v>
      </c>
      <c r="E28" s="37">
        <f t="shared" si="55"/>
        <v>5.2497707098345609E-3</v>
      </c>
      <c r="F28" s="37">
        <f t="shared" si="55"/>
        <v>0.14049153217694621</v>
      </c>
      <c r="G28" s="37">
        <f t="shared" si="55"/>
        <v>18.119209749559673</v>
      </c>
      <c r="H28" s="37">
        <f t="shared" si="55"/>
        <v>33.36190676585138</v>
      </c>
      <c r="I28" s="37">
        <f t="shared" si="55"/>
        <v>455.37711136808656</v>
      </c>
      <c r="J28" s="37">
        <f t="shared" si="55"/>
        <v>231.75580546100863</v>
      </c>
      <c r="K28" s="37">
        <f t="shared" si="55"/>
        <v>13.245657699369389</v>
      </c>
      <c r="L28" s="37">
        <f t="shared" si="55"/>
        <v>1520.6997958355089</v>
      </c>
      <c r="M28" s="37">
        <f t="shared" si="55"/>
        <v>0.19565147418781928</v>
      </c>
      <c r="N28" s="37">
        <f t="shared" si="55"/>
        <v>105.72065155066188</v>
      </c>
      <c r="O28" s="38">
        <f t="shared" si="55"/>
        <v>1.4337924961334583</v>
      </c>
      <c r="P28" s="36">
        <f t="shared" si="55"/>
        <v>0.46950718844337225</v>
      </c>
      <c r="Q28" s="38">
        <f t="shared" si="55"/>
        <v>0.48520614175832516</v>
      </c>
      <c r="R28" s="37">
        <f>_xlfn.STDEV.S(R24:R26)</f>
        <v>2.0138438585626851E-2</v>
      </c>
      <c r="S28" s="40" t="s">
        <v>23</v>
      </c>
      <c r="T28" s="36">
        <f>_xlfn.STDEV.S(T24:T26)</f>
        <v>0.46950718844337225</v>
      </c>
      <c r="U28" s="37">
        <f t="shared" ref="U28:V28" si="56">_xlfn.STDEV.S(U24:U26)</f>
        <v>0.34878435684300724</v>
      </c>
      <c r="V28" s="38">
        <f t="shared" si="56"/>
        <v>5.4864712213022415E-2</v>
      </c>
    </row>
    <row r="29" spans="1:23" ht="15.75" thickBot="1" x14ac:dyDescent="0.3">
      <c r="A29" s="21"/>
      <c r="S29" s="26"/>
      <c r="T29" s="7"/>
      <c r="U29" s="30"/>
      <c r="V29" s="27"/>
    </row>
    <row r="30" spans="1:23" x14ac:dyDescent="0.25">
      <c r="A30" s="21" t="s">
        <v>37</v>
      </c>
      <c r="B30" s="16">
        <v>18707.167000000001</v>
      </c>
      <c r="C30" s="16" t="s">
        <v>18</v>
      </c>
      <c r="D30" s="16">
        <v>22018.810546875</v>
      </c>
      <c r="E30" s="16" t="s">
        <v>18</v>
      </c>
      <c r="F30" s="16">
        <v>45.923933029174805</v>
      </c>
      <c r="G30" s="16">
        <v>36.466799736022949</v>
      </c>
      <c r="H30" s="16">
        <v>19842.9775390625</v>
      </c>
      <c r="I30" s="16">
        <v>9678.765625</v>
      </c>
      <c r="J30" s="16">
        <v>25645.6123046875</v>
      </c>
      <c r="K30" s="16">
        <v>185.35283660888672</v>
      </c>
      <c r="L30" s="16">
        <v>4245.9559936523438</v>
      </c>
      <c r="M30" s="16">
        <v>8.0699856281280518</v>
      </c>
      <c r="N30" s="16">
        <v>564.97480010986328</v>
      </c>
      <c r="O30" s="16">
        <v>161.4292049407959</v>
      </c>
      <c r="P30" s="15">
        <v>0.45599999999999996</v>
      </c>
      <c r="Q30" s="17">
        <v>8.3275000000000006</v>
      </c>
      <c r="R30" s="56">
        <f>Q30/P30</f>
        <v>18.262061403508774</v>
      </c>
      <c r="S30" s="41"/>
      <c r="T30" s="4">
        <f>P30</f>
        <v>0.45599999999999996</v>
      </c>
      <c r="U30" s="28">
        <f>L30/$U$4/$U$5</f>
        <v>0.97384311781017063</v>
      </c>
      <c r="V30" s="29">
        <f>I30/$V$4/$V$5</f>
        <v>1.1661163403614458</v>
      </c>
    </row>
    <row r="31" spans="1:23" x14ac:dyDescent="0.25">
      <c r="A31" s="22" t="s">
        <v>37</v>
      </c>
      <c r="B31" s="19">
        <v>20166.1708984375</v>
      </c>
      <c r="C31" s="19" t="s">
        <v>18</v>
      </c>
      <c r="D31" s="19">
        <v>22619.83740234375</v>
      </c>
      <c r="E31" s="19" t="s">
        <v>18</v>
      </c>
      <c r="F31" s="19">
        <v>46.475500106811523</v>
      </c>
      <c r="G31" s="19">
        <v>38.996694087982178</v>
      </c>
      <c r="H31" s="19">
        <v>20200.6689453125</v>
      </c>
      <c r="I31" s="19">
        <v>10403.3984375</v>
      </c>
      <c r="J31" s="19">
        <v>25599.4375</v>
      </c>
      <c r="K31" s="19">
        <v>186.85494232177734</v>
      </c>
      <c r="L31" s="19">
        <v>4255.1585693359375</v>
      </c>
      <c r="M31" s="19">
        <v>10.039638519287109</v>
      </c>
      <c r="N31" s="19">
        <v>614.24687957763672</v>
      </c>
      <c r="O31" s="19">
        <v>161.42240524291992</v>
      </c>
      <c r="P31" s="18">
        <v>0.46700000000000003</v>
      </c>
      <c r="Q31" s="20">
        <v>9.2855000000000008</v>
      </c>
      <c r="R31" s="57">
        <f t="shared" ref="R31:R32" si="57">Q31/P31</f>
        <v>19.883297644539613</v>
      </c>
      <c r="S31" s="26"/>
      <c r="T31" s="7">
        <f>P31</f>
        <v>0.46700000000000003</v>
      </c>
      <c r="U31" s="30">
        <f>L31/$U$4/$U$5</f>
        <v>0.97595380030640766</v>
      </c>
      <c r="V31" s="27">
        <f>I31/$V$4/$V$5</f>
        <v>1.253421498493976</v>
      </c>
    </row>
    <row r="32" spans="1:23" x14ac:dyDescent="0.25">
      <c r="A32" s="22" t="s">
        <v>37</v>
      </c>
      <c r="B32" s="19">
        <v>20251.68115234375</v>
      </c>
      <c r="C32" s="19" t="s">
        <v>18</v>
      </c>
      <c r="D32" s="19">
        <v>22859.6728515625</v>
      </c>
      <c r="E32" s="19" t="s">
        <v>18</v>
      </c>
      <c r="F32" s="19">
        <v>47.770298004150391</v>
      </c>
      <c r="G32" s="19">
        <v>37.431063652038574</v>
      </c>
      <c r="H32" s="19">
        <v>20157.5390625</v>
      </c>
      <c r="I32" s="19">
        <v>10353.7412109375</v>
      </c>
      <c r="J32" s="19">
        <v>25656.426025390625</v>
      </c>
      <c r="K32" s="19">
        <v>194.55841064453125</v>
      </c>
      <c r="L32" s="19">
        <v>4300.1720581054688</v>
      </c>
      <c r="M32" s="19">
        <v>8.5363270044326782</v>
      </c>
      <c r="N32" s="19">
        <v>604.37591552734375</v>
      </c>
      <c r="O32" s="19">
        <v>156.89398765563965</v>
      </c>
      <c r="P32" s="18">
        <v>0.47150000000000003</v>
      </c>
      <c r="Q32" s="20">
        <v>8.9719999999999995</v>
      </c>
      <c r="R32" s="57">
        <f t="shared" si="57"/>
        <v>19.028632025450687</v>
      </c>
      <c r="S32" s="26"/>
      <c r="T32" s="7">
        <f>P32</f>
        <v>0.47150000000000003</v>
      </c>
      <c r="U32" s="30">
        <f>L32/$U$4/$U$5</f>
        <v>0.98627799497831847</v>
      </c>
      <c r="V32" s="27">
        <f>I32/$V$4/$V$5</f>
        <v>1.2474387001129519</v>
      </c>
    </row>
    <row r="33" spans="1:22" x14ac:dyDescent="0.25">
      <c r="A33" s="54" t="s">
        <v>0</v>
      </c>
      <c r="B33" s="46">
        <f>AVERAGE(B30:B32)</f>
        <v>19708.339683593749</v>
      </c>
      <c r="C33" s="46" t="s">
        <v>19</v>
      </c>
      <c r="D33" s="46">
        <f t="shared" ref="D33:Q33" si="58">AVERAGE(D30:D32)</f>
        <v>22499.440266927082</v>
      </c>
      <c r="E33" s="46" t="s">
        <v>19</v>
      </c>
      <c r="F33" s="46">
        <f t="shared" si="58"/>
        <v>46.723243713378906</v>
      </c>
      <c r="G33" s="46">
        <f t="shared" si="58"/>
        <v>37.631519158681236</v>
      </c>
      <c r="H33" s="46">
        <f t="shared" si="58"/>
        <v>20067.061848958332</v>
      </c>
      <c r="I33" s="46">
        <f t="shared" si="58"/>
        <v>10145.3017578125</v>
      </c>
      <c r="J33" s="46">
        <f t="shared" si="58"/>
        <v>25633.825276692707</v>
      </c>
      <c r="K33" s="46">
        <f t="shared" si="58"/>
        <v>188.92206319173178</v>
      </c>
      <c r="L33" s="46">
        <f t="shared" si="58"/>
        <v>4267.095540364583</v>
      </c>
      <c r="M33" s="46">
        <f t="shared" si="58"/>
        <v>8.8819837172826137</v>
      </c>
      <c r="N33" s="46">
        <f t="shared" si="58"/>
        <v>594.53253173828125</v>
      </c>
      <c r="O33" s="46">
        <f t="shared" si="58"/>
        <v>159.91519927978516</v>
      </c>
      <c r="P33" s="45">
        <f t="shared" si="58"/>
        <v>0.46483333333333338</v>
      </c>
      <c r="Q33" s="47">
        <f t="shared" si="58"/>
        <v>8.8616666666666664</v>
      </c>
      <c r="R33" s="58">
        <f>AVERAGE(R30:R32)</f>
        <v>19.057997024499695</v>
      </c>
      <c r="S33" s="52" t="s">
        <v>0</v>
      </c>
      <c r="T33" s="49">
        <f>AVERAGE(T30:T32)</f>
        <v>0.46483333333333338</v>
      </c>
      <c r="U33" s="50">
        <f>AVERAGE(U30:U32)</f>
        <v>0.97869163769829903</v>
      </c>
      <c r="V33" s="51">
        <f>AVERAGE(V30:V32)</f>
        <v>1.2223255129894579</v>
      </c>
    </row>
    <row r="34" spans="1:22" ht="15.75" thickBot="1" x14ac:dyDescent="0.3">
      <c r="A34" s="23" t="s">
        <v>1</v>
      </c>
      <c r="B34" s="10">
        <f>_xlfn.STDEV.S(B30:B32)</f>
        <v>868.09449811729019</v>
      </c>
      <c r="C34" s="10" t="s">
        <v>19</v>
      </c>
      <c r="D34" s="10">
        <f t="shared" ref="D34:Q34" si="59">_xlfn.STDEV.S(D30:D32)</f>
        <v>433.16735394475182</v>
      </c>
      <c r="E34" s="10" t="s">
        <v>19</v>
      </c>
      <c r="F34" s="10">
        <f t="shared" si="59"/>
        <v>0.94778614473435385</v>
      </c>
      <c r="G34" s="10">
        <f t="shared" si="59"/>
        <v>1.2768038869091545</v>
      </c>
      <c r="H34" s="10">
        <f t="shared" si="59"/>
        <v>195.25721536981393</v>
      </c>
      <c r="I34" s="10">
        <f t="shared" si="59"/>
        <v>404.79430881893813</v>
      </c>
      <c r="J34" s="10">
        <f t="shared" si="59"/>
        <v>30.267532576375952</v>
      </c>
      <c r="K34" s="10">
        <f t="shared" si="59"/>
        <v>4.9386627592582233</v>
      </c>
      <c r="L34" s="10">
        <f t="shared" si="59"/>
        <v>29.012305478889445</v>
      </c>
      <c r="M34" s="10">
        <f t="shared" si="59"/>
        <v>1.0293163023417415</v>
      </c>
      <c r="N34" s="10">
        <f t="shared" si="59"/>
        <v>26.069208025633017</v>
      </c>
      <c r="O34" s="10">
        <f t="shared" si="59"/>
        <v>2.6164482256251036</v>
      </c>
      <c r="P34" s="9">
        <f t="shared" si="59"/>
        <v>7.9739158092704959E-3</v>
      </c>
      <c r="Q34" s="11">
        <f t="shared" si="59"/>
        <v>0.48843738936872277</v>
      </c>
      <c r="R34" s="59">
        <f>_xlfn.STDEV.S(R30:R32)</f>
        <v>0.81101693242793182</v>
      </c>
      <c r="S34" s="42" t="s">
        <v>23</v>
      </c>
      <c r="T34" s="9">
        <f>_xlfn.STDEV.S(T30:T32)</f>
        <v>7.9739158092704959E-3</v>
      </c>
      <c r="U34" s="10">
        <f t="shared" ref="U34:V34" si="60">_xlfn.STDEV.S(U30:U32)</f>
        <v>6.6541985043324023E-3</v>
      </c>
      <c r="V34" s="11">
        <f t="shared" si="60"/>
        <v>4.8770398652884121E-2</v>
      </c>
    </row>
    <row r="36" spans="1:22" x14ac:dyDescent="0.25">
      <c r="S36" s="24"/>
      <c r="T36" s="24"/>
      <c r="U36" s="24"/>
    </row>
    <row r="37" spans="1:22" x14ac:dyDescent="0.25">
      <c r="S37" s="24"/>
      <c r="T37" s="24"/>
      <c r="U37" s="24"/>
    </row>
  </sheetData>
  <mergeCells count="5">
    <mergeCell ref="S2:V2"/>
    <mergeCell ref="P4:Q4"/>
    <mergeCell ref="B4:O4"/>
    <mergeCell ref="R4:R5"/>
    <mergeCell ref="A1:R3"/>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05F6CEE8619D294295DC9B3FFAB12206" ma:contentTypeVersion="11" ma:contentTypeDescription="Ein neues Dokument erstellen." ma:contentTypeScope="" ma:versionID="2ae483cba4dab96823297bd90b64a9e5">
  <xsd:schema xmlns:xsd="http://www.w3.org/2001/XMLSchema" xmlns:xs="http://www.w3.org/2001/XMLSchema" xmlns:p="http://schemas.microsoft.com/office/2006/metadata/properties" xmlns:ns2="c32a56ce-b161-4cdb-b145-a64e5d9bd303" xmlns:ns3="70ce3309-c53b-4d36-a202-e4f5b1d21005" targetNamespace="http://schemas.microsoft.com/office/2006/metadata/properties" ma:root="true" ma:fieldsID="9cdd546110ae7804537e5bbdbf52204f" ns2:_="" ns3:_="">
    <xsd:import namespace="c32a56ce-b161-4cdb-b145-a64e5d9bd303"/>
    <xsd:import namespace="70ce3309-c53b-4d36-a202-e4f5b1d210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a56ce-b161-4cdb-b145-a64e5d9bd3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6eb20c4f-c5c2-492b-9954-d638c64bfe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ce3309-c53b-4d36-a202-e4f5b1d2100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11d516-ed5c-4f6b-b3de-c624b7d8b3a5}" ma:internalName="TaxCatchAll" ma:showField="CatchAllData" ma:web="70ce3309-c53b-4d36-a202-e4f5b1d210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0ce3309-c53b-4d36-a202-e4f5b1d21005" xsi:nil="true"/>
    <lcf76f155ced4ddcb4097134ff3c332f xmlns="c32a56ce-b161-4cdb-b145-a64e5d9bd30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A54633-9F32-4CDB-93DE-7EF6E450EFF3}">
  <ds:schemaRefs>
    <ds:schemaRef ds:uri="http://schemas.microsoft.com/sharepoint/v3/contenttype/forms"/>
  </ds:schemaRefs>
</ds:datastoreItem>
</file>

<file path=customXml/itemProps2.xml><?xml version="1.0" encoding="utf-8"?>
<ds:datastoreItem xmlns:ds="http://schemas.openxmlformats.org/officeDocument/2006/customXml" ds:itemID="{FBA2F95A-98EE-405D-B9F2-D87086257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2a56ce-b161-4cdb-b145-a64e5d9bd303"/>
    <ds:schemaRef ds:uri="70ce3309-c53b-4d36-a202-e4f5b1d210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FE34C0-67C0-4B09-84F2-DA2EA33C9A3A}">
  <ds:schemaRefs>
    <ds:schemaRef ds:uri="http://schemas.openxmlformats.org/package/2006/metadata/core-properties"/>
    <ds:schemaRef ds:uri="http://schemas.microsoft.com/office/2006/documentManagement/types"/>
    <ds:schemaRef ds:uri="c32a56ce-b161-4cdb-b145-a64e5d9bd303"/>
    <ds:schemaRef ds:uri="http://schemas.microsoft.com/office/infopath/2007/PartnerControls"/>
    <ds:schemaRef ds:uri="http://www.w3.org/XML/1998/namespace"/>
    <ds:schemaRef ds:uri="http://purl.org/dc/dcmitype/"/>
    <ds:schemaRef ds:uri="70ce3309-c53b-4d36-a202-e4f5b1d21005"/>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S2_Elemental_Analysis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Kreft, Daniel</dc:creator>
  <cp:lastModifiedBy>Kreft, Daniel</cp:lastModifiedBy>
  <dcterms:created xsi:type="dcterms:W3CDTF">2015-06-05T18:19:34Z</dcterms:created>
  <dcterms:modified xsi:type="dcterms:W3CDTF">2026-03-10T10:55:12Z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0x01010005F6CEE8619D294295DC9B3FFAB12206</vt:lpwstr>
  </property>
  <property fmtid="{D5CDD505-2E9C-101B-9397-08002B2CF9AE}" pid="3" name="MediaServiceImageTags">
    <vt:lpwstr/>
  </property>
</Properties>
</file>