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yarger\Box\Papers\Working conditions\#2024 01 January PRPR revision\Version of the paper submitted\2024 03 March PRPR proofs\"/>
    </mc:Choice>
  </mc:AlternateContent>
  <xr:revisionPtr revIDLastSave="0" documentId="13_ncr:1_{80202298-5705-42ED-A996-11CDB4F03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 Table 2" sheetId="1" r:id="rId1"/>
  </sheets>
  <definedNames>
    <definedName name="_xlnm.Print_Area" localSheetId="0">'Appendix Table 2'!$A$1:$G$61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9" i="1"/>
  <c r="C8" i="1"/>
  <c r="B8" i="1"/>
  <c r="E11" i="1"/>
  <c r="D11" i="1"/>
  <c r="C11" i="1"/>
  <c r="E10" i="1"/>
  <c r="D10" i="1"/>
  <c r="C10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3" i="1"/>
  <c r="F13" i="1"/>
  <c r="C13" i="1"/>
  <c r="G12" i="1"/>
  <c r="F12" i="1"/>
  <c r="C12" i="1"/>
  <c r="G7" i="1"/>
  <c r="F7" i="1"/>
  <c r="E7" i="1"/>
  <c r="D7" i="1"/>
  <c r="C7" i="1"/>
  <c r="B7" i="1"/>
  <c r="G6" i="1"/>
  <c r="F6" i="1"/>
  <c r="E6" i="1"/>
  <c r="D6" i="1"/>
  <c r="C6" i="1"/>
  <c r="B6" i="1"/>
  <c r="G3" i="1"/>
  <c r="E3" i="1"/>
  <c r="C3" i="1"/>
  <c r="A3" i="1"/>
  <c r="A2" i="1"/>
</calcChain>
</file>

<file path=xl/sharedStrings.xml><?xml version="1.0" encoding="utf-8"?>
<sst xmlns="http://schemas.openxmlformats.org/spreadsheetml/2006/main" count="40" uniqueCount="39">
  <si>
    <t>Part-time schedule (≤35 hrs/wk)</t>
  </si>
  <si>
    <t>Self-employed</t>
  </si>
  <si>
    <t>Managerial/ professional occupation</t>
  </si>
  <si>
    <t>Full-time/ employee/ non-managerial occupation (reference group)</t>
  </si>
  <si>
    <t>Num. of children born</t>
  </si>
  <si>
    <t>No children (reference group)</t>
  </si>
  <si>
    <t>1 child</t>
  </si>
  <si>
    <t>Child under age 5 in household</t>
  </si>
  <si>
    <t>Race/ethnicity</t>
  </si>
  <si>
    <t>White/other (reference group)</t>
  </si>
  <si>
    <t>Hispanic</t>
  </si>
  <si>
    <t>Human capital</t>
  </si>
  <si>
    <t>Years of education</t>
  </si>
  <si>
    <t>Hourly wage (logged)</t>
  </si>
  <si>
    <t>Employment tenure in weeks (logged)</t>
  </si>
  <si>
    <t>Family characteristics</t>
  </si>
  <si>
    <t>Married</t>
  </si>
  <si>
    <t>Spouse's income (logged)</t>
  </si>
  <si>
    <t>Sociodemographics</t>
  </si>
  <si>
    <t>Age</t>
  </si>
  <si>
    <t>Age squared</t>
  </si>
  <si>
    <t>Num. of siblings</t>
  </si>
  <si>
    <t>Parents' years of education</t>
  </si>
  <si>
    <t>Catholic</t>
  </si>
  <si>
    <t>Attitudes</t>
  </si>
  <si>
    <t>Num. of children desired at baseline</t>
  </si>
  <si>
    <t>Expects to work at age 35</t>
  </si>
  <si>
    <t>Egalitarian gender role attitudes</t>
  </si>
  <si>
    <t>Person-periods</t>
  </si>
  <si>
    <t>Women</t>
  </si>
  <si>
    <t>log likelihood</t>
  </si>
  <si>
    <t>Odds ratios shown; z statistics in parentheses. * p &lt; 0.05, ** p &lt; 0.01, *** p &lt; 0.001</t>
  </si>
  <si>
    <t>Part-time</t>
  </si>
  <si>
    <t>Managerial/professional occupation</t>
  </si>
  <si>
    <t>Work characteristic</t>
  </si>
  <si>
    <t>Not working</t>
  </si>
  <si>
    <t>2+ children</t>
  </si>
  <si>
    <t>Black</t>
  </si>
  <si>
    <t xml:space="preserve">Supplementary Table 2. Odds ratios from logistic regressions of the relationship between work characteristics and expecting to have a(nother) child.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</si>
</sst>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3" fillId="2" borderId="0" xfId="1" applyNumberFormat="1" applyFont="1" applyFill="1" applyProtection="1">
      <protection locked="0"/>
    </xf>
    <xf numFmtId="0" fontId="2" fillId="0" borderId="0" xfId="0" applyFont="1" applyAlignment="1">
      <alignment horizontal="right"/>
    </xf>
    <xf numFmtId="0" fontId="4" fillId="0" borderId="0" xfId="0" applyFont="1"/>
    <xf numFmtId="49" fontId="2" fillId="2" borderId="0" xfId="1" applyNumberFormat="1" applyFont="1" applyFill="1" applyAlignment="1" applyProtection="1">
      <alignment horizontal="left" indent="1"/>
      <protection locked="0"/>
    </xf>
    <xf numFmtId="0" fontId="2" fillId="2" borderId="0" xfId="1" applyFont="1" applyFill="1" applyAlignment="1" applyProtection="1">
      <alignment horizontal="left"/>
      <protection locked="0"/>
    </xf>
    <xf numFmtId="49" fontId="3" fillId="3" borderId="0" xfId="1" applyNumberFormat="1" applyFont="1" applyFill="1" applyProtection="1">
      <protection locked="0"/>
    </xf>
    <xf numFmtId="49" fontId="2" fillId="3" borderId="0" xfId="1" applyNumberFormat="1" applyFont="1" applyFill="1" applyAlignment="1" applyProtection="1">
      <alignment horizontal="left" indent="1"/>
      <protection locked="0"/>
    </xf>
    <xf numFmtId="0" fontId="3" fillId="2" borderId="0" xfId="1" applyFont="1" applyFill="1" applyProtection="1">
      <protection locked="0"/>
    </xf>
    <xf numFmtId="0" fontId="2" fillId="2" borderId="0" xfId="1" applyFont="1" applyFill="1" applyAlignment="1" applyProtection="1">
      <alignment horizontal="left" indent="1"/>
      <protection locked="0"/>
    </xf>
    <xf numFmtId="0" fontId="2" fillId="2" borderId="3" xfId="1" applyFont="1" applyFill="1" applyBorder="1" applyProtection="1">
      <protection locked="0"/>
    </xf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vertical="center"/>
      <protection locked="0"/>
    </xf>
    <xf numFmtId="49" fontId="2" fillId="3" borderId="0" xfId="1" applyNumberFormat="1" applyFont="1" applyFill="1" applyProtection="1">
      <protection locked="0"/>
    </xf>
    <xf numFmtId="0" fontId="2" fillId="3" borderId="0" xfId="0" applyFont="1" applyFill="1" applyAlignment="1">
      <alignment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right"/>
    </xf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left" indent="1"/>
    </xf>
    <xf numFmtId="0" fontId="2" fillId="3" borderId="0" xfId="1" applyFont="1" applyFill="1" applyAlignment="1">
      <alignment horizontal="left" indent="1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49" fontId="2" fillId="3" borderId="0" xfId="1" applyNumberFormat="1" applyFont="1" applyFill="1" applyAlignment="1" applyProtection="1">
      <alignment horizontal="left" vertical="center" wrapText="1" indent="1"/>
      <protection locked="0"/>
    </xf>
    <xf numFmtId="0" fontId="2" fillId="3" borderId="0" xfId="0" applyFont="1" applyFill="1" applyAlignment="1">
      <alignment horizontal="left" vertical="center" wrapText="1" indent="1"/>
    </xf>
    <xf numFmtId="0" fontId="5" fillId="3" borderId="1" xfId="0" applyFont="1" applyFill="1" applyBorder="1" applyAlignment="1">
      <alignment horizontal="left" wrapText="1"/>
    </xf>
    <xf numFmtId="49" fontId="2" fillId="2" borderId="0" xfId="1" applyNumberFormat="1" applyFont="1" applyFill="1" applyAlignment="1" applyProtection="1">
      <alignment horizontal="center" wrapText="1"/>
      <protection locked="0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center" wrapText="1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view="pageBreakPreview" zoomScale="130" zoomScaleNormal="100" zoomScaleSheetLayoutView="130" workbookViewId="0">
      <selection activeCell="I2" sqref="I2"/>
    </sheetView>
  </sheetViews>
  <sheetFormatPr defaultColWidth="8.7109375" defaultRowHeight="12.75" x14ac:dyDescent="0.2"/>
  <cols>
    <col min="1" max="1" width="30.140625" style="1" customWidth="1"/>
    <col min="2" max="2" width="12.5703125" style="4" customWidth="1"/>
    <col min="3" max="3" width="3.85546875" style="1" bestFit="1" customWidth="1"/>
    <col min="4" max="4" width="12.5703125" style="4" customWidth="1"/>
    <col min="5" max="5" width="3.85546875" style="1" bestFit="1" customWidth="1"/>
    <col min="6" max="6" width="14.28515625" style="4" customWidth="1"/>
    <col min="7" max="7" width="3.85546875" style="1" bestFit="1" customWidth="1"/>
    <col min="8" max="16384" width="8.7109375" style="1"/>
  </cols>
  <sheetData>
    <row r="1" spans="1:8" ht="30.75" customHeight="1" x14ac:dyDescent="0.2">
      <c r="A1" s="30" t="s">
        <v>38</v>
      </c>
      <c r="B1" s="30"/>
      <c r="C1" s="30"/>
      <c r="D1" s="30"/>
      <c r="E1" s="30"/>
      <c r="F1" s="30"/>
      <c r="G1" s="30"/>
    </row>
    <row r="2" spans="1:8" s="2" customFormat="1" ht="25.5" customHeight="1" x14ac:dyDescent="0.2">
      <c r="A2" s="16" t="str">
        <f>"                    "</f>
        <v xml:space="preserve">                    </v>
      </c>
      <c r="B2" s="31" t="s">
        <v>0</v>
      </c>
      <c r="C2" s="31"/>
      <c r="D2" s="32" t="s">
        <v>1</v>
      </c>
      <c r="E2" s="32"/>
      <c r="F2" s="33" t="s">
        <v>2</v>
      </c>
      <c r="G2" s="33"/>
    </row>
    <row r="3" spans="1:8" ht="13.5" thickBot="1" x14ac:dyDescent="0.25">
      <c r="A3" s="17" t="str">
        <f>"                    "</f>
        <v xml:space="preserve">                    </v>
      </c>
      <c r="B3" s="18">
        <v>1</v>
      </c>
      <c r="C3" s="17" t="str">
        <f t="shared" ref="C3" si="0">"   "</f>
        <v xml:space="preserve">   </v>
      </c>
      <c r="D3" s="18">
        <v>2</v>
      </c>
      <c r="E3" s="17" t="str">
        <f t="shared" ref="E3" si="1">"   "</f>
        <v xml:space="preserve">   </v>
      </c>
      <c r="F3" s="18">
        <v>3</v>
      </c>
      <c r="G3" s="17" t="str">
        <f t="shared" ref="G3" si="2">"   "</f>
        <v xml:space="preserve">   </v>
      </c>
    </row>
    <row r="4" spans="1:8" ht="13.5" thickTop="1" x14ac:dyDescent="0.2">
      <c r="A4" s="19" t="s">
        <v>34</v>
      </c>
      <c r="B4" s="20"/>
      <c r="C4" s="21"/>
      <c r="D4" s="20"/>
      <c r="E4" s="21"/>
      <c r="F4" s="20"/>
      <c r="G4" s="21"/>
    </row>
    <row r="5" spans="1:8" x14ac:dyDescent="0.2">
      <c r="A5" s="22" t="s">
        <v>3</v>
      </c>
      <c r="B5" s="20"/>
      <c r="C5" s="21"/>
      <c r="D5" s="20"/>
      <c r="E5" s="21"/>
      <c r="F5" s="20"/>
      <c r="G5" s="21"/>
    </row>
    <row r="6" spans="1:8" ht="12.95" customHeight="1" x14ac:dyDescent="0.2">
      <c r="A6" s="29" t="s">
        <v>35</v>
      </c>
      <c r="B6" s="20" t="str">
        <f>"1.78"</f>
        <v>1.78</v>
      </c>
      <c r="C6" s="21" t="str">
        <f>"*"</f>
        <v>*</v>
      </c>
      <c r="D6" s="20" t="str">
        <f>"1.94"</f>
        <v>1.94</v>
      </c>
      <c r="E6" s="21" t="str">
        <f>"*"</f>
        <v>*</v>
      </c>
      <c r="F6" s="20" t="str">
        <f>"1.73"</f>
        <v>1.73</v>
      </c>
      <c r="G6" s="21" t="str">
        <f>""</f>
        <v/>
      </c>
      <c r="H6" s="5"/>
    </row>
    <row r="7" spans="1:8" ht="14.45" customHeight="1" x14ac:dyDescent="0.2">
      <c r="A7" s="29"/>
      <c r="B7" s="20" t="str">
        <f>"(2.05)"</f>
        <v>(2.05)</v>
      </c>
      <c r="C7" s="21" t="str">
        <f>""</f>
        <v/>
      </c>
      <c r="D7" s="20" t="str">
        <f>"(2.34)"</f>
        <v>(2.34)</v>
      </c>
      <c r="E7" s="21" t="str">
        <f>""</f>
        <v/>
      </c>
      <c r="F7" s="20" t="str">
        <f>"(1.94)"</f>
        <v>(1.94)</v>
      </c>
      <c r="G7" s="21" t="str">
        <f>""</f>
        <v/>
      </c>
    </row>
    <row r="8" spans="1:8" ht="12.95" customHeight="1" x14ac:dyDescent="0.2">
      <c r="A8" s="29" t="s">
        <v>32</v>
      </c>
      <c r="B8" s="20" t="str">
        <f>"0.98"</f>
        <v>0.98</v>
      </c>
      <c r="C8" s="21" t="str">
        <f>""</f>
        <v/>
      </c>
      <c r="D8" s="20"/>
      <c r="E8" s="21"/>
      <c r="F8" s="20"/>
      <c r="G8" s="21"/>
    </row>
    <row r="9" spans="1:8" ht="14.45" customHeight="1" x14ac:dyDescent="0.2">
      <c r="A9" s="29"/>
      <c r="B9" s="20" t="str">
        <f>"(-0.33)"</f>
        <v>(-0.33)</v>
      </c>
      <c r="C9" s="21" t="str">
        <f>""</f>
        <v/>
      </c>
      <c r="D9" s="20"/>
      <c r="E9" s="21"/>
      <c r="F9" s="20"/>
      <c r="G9" s="21"/>
    </row>
    <row r="10" spans="1:8" ht="12.95" customHeight="1" x14ac:dyDescent="0.2">
      <c r="A10" s="29" t="s">
        <v>1</v>
      </c>
      <c r="B10" s="20"/>
      <c r="C10" s="21" t="str">
        <f>""</f>
        <v/>
      </c>
      <c r="D10" s="20" t="str">
        <f>"1.24"</f>
        <v>1.24</v>
      </c>
      <c r="E10" s="21" t="str">
        <f>"*"</f>
        <v>*</v>
      </c>
      <c r="F10" s="20"/>
      <c r="G10" s="21"/>
    </row>
    <row r="11" spans="1:8" ht="14.45" customHeight="1" x14ac:dyDescent="0.2">
      <c r="A11" s="29"/>
      <c r="B11" s="20"/>
      <c r="C11" s="21" t="str">
        <f>""</f>
        <v/>
      </c>
      <c r="D11" s="20" t="str">
        <f>"(2.12)"</f>
        <v>(2.12)</v>
      </c>
      <c r="E11" s="21" t="str">
        <f>""</f>
        <v/>
      </c>
      <c r="F11" s="20"/>
      <c r="G11" s="21"/>
    </row>
    <row r="12" spans="1:8" ht="12.95" customHeight="1" x14ac:dyDescent="0.2">
      <c r="A12" s="29" t="s">
        <v>33</v>
      </c>
      <c r="B12" s="20"/>
      <c r="C12" s="21" t="str">
        <f>""</f>
        <v/>
      </c>
      <c r="D12" s="20"/>
      <c r="E12" s="21"/>
      <c r="F12" s="20" t="str">
        <f>"1.05"</f>
        <v>1.05</v>
      </c>
      <c r="G12" s="21" t="str">
        <f>""</f>
        <v/>
      </c>
    </row>
    <row r="13" spans="1:8" ht="14.45" customHeight="1" x14ac:dyDescent="0.2">
      <c r="A13" s="29"/>
      <c r="B13" s="20"/>
      <c r="C13" s="21" t="str">
        <f>""</f>
        <v/>
      </c>
      <c r="D13" s="20"/>
      <c r="E13" s="21"/>
      <c r="F13" s="20" t="str">
        <f>"(0.91)"</f>
        <v>(0.91)</v>
      </c>
      <c r="G13" s="21" t="str">
        <f>""</f>
        <v/>
      </c>
    </row>
    <row r="14" spans="1:8" x14ac:dyDescent="0.2">
      <c r="A14" s="3" t="s">
        <v>4</v>
      </c>
      <c r="B14" s="20"/>
      <c r="C14" s="21"/>
      <c r="D14" s="20"/>
      <c r="E14" s="21"/>
      <c r="F14" s="20"/>
      <c r="G14" s="21"/>
    </row>
    <row r="15" spans="1:8" x14ac:dyDescent="0.2">
      <c r="A15" s="6" t="s">
        <v>5</v>
      </c>
      <c r="B15" s="20"/>
      <c r="C15" s="21"/>
      <c r="D15" s="20"/>
      <c r="E15" s="21"/>
      <c r="F15" s="20"/>
      <c r="G15" s="21"/>
    </row>
    <row r="16" spans="1:8" x14ac:dyDescent="0.2">
      <c r="A16" s="6" t="s">
        <v>6</v>
      </c>
      <c r="B16" s="20" t="str">
        <f>"0.26"</f>
        <v>0.26</v>
      </c>
      <c r="C16" s="21" t="str">
        <f>"***"</f>
        <v>***</v>
      </c>
      <c r="D16" s="20" t="str">
        <f>"0.26"</f>
        <v>0.26</v>
      </c>
      <c r="E16" s="21" t="str">
        <f>"***"</f>
        <v>***</v>
      </c>
      <c r="F16" s="20" t="str">
        <f>"0.26"</f>
        <v>0.26</v>
      </c>
      <c r="G16" s="21" t="str">
        <f>"***"</f>
        <v>***</v>
      </c>
    </row>
    <row r="17" spans="1:7" x14ac:dyDescent="0.2">
      <c r="A17" s="23"/>
      <c r="B17" s="20" t="str">
        <f>"(-18.77)"</f>
        <v>(-18.77)</v>
      </c>
      <c r="C17" s="21" t="str">
        <f>""</f>
        <v/>
      </c>
      <c r="D17" s="20" t="str">
        <f>"(-18.84)"</f>
        <v>(-18.84)</v>
      </c>
      <c r="E17" s="21" t="str">
        <f>""</f>
        <v/>
      </c>
      <c r="F17" s="20" t="str">
        <f>"(-18.80)"</f>
        <v>(-18.80)</v>
      </c>
      <c r="G17" s="21" t="str">
        <f>""</f>
        <v/>
      </c>
    </row>
    <row r="18" spans="1:7" x14ac:dyDescent="0.2">
      <c r="A18" s="6" t="s">
        <v>36</v>
      </c>
      <c r="B18" s="20" t="str">
        <f>"0.02"</f>
        <v>0.02</v>
      </c>
      <c r="C18" s="21" t="str">
        <f>"***"</f>
        <v>***</v>
      </c>
      <c r="D18" s="20" t="str">
        <f>"0.02"</f>
        <v>0.02</v>
      </c>
      <c r="E18" s="21" t="str">
        <f>"***"</f>
        <v>***</v>
      </c>
      <c r="F18" s="20" t="str">
        <f>"0.02"</f>
        <v>0.02</v>
      </c>
      <c r="G18" s="21" t="str">
        <f>"***"</f>
        <v>***</v>
      </c>
    </row>
    <row r="19" spans="1:7" x14ac:dyDescent="0.2">
      <c r="A19" s="23"/>
      <c r="B19" s="20" t="str">
        <f>"(-48.09)"</f>
        <v>(-48.09)</v>
      </c>
      <c r="C19" s="21" t="str">
        <f>""</f>
        <v/>
      </c>
      <c r="D19" s="20" t="str">
        <f>"(-48.24)"</f>
        <v>(-48.24)</v>
      </c>
      <c r="E19" s="21" t="str">
        <f>""</f>
        <v/>
      </c>
      <c r="F19" s="20" t="str">
        <f>"(-48.20)"</f>
        <v>(-48.20)</v>
      </c>
      <c r="G19" s="21" t="str">
        <f>""</f>
        <v/>
      </c>
    </row>
    <row r="20" spans="1:7" x14ac:dyDescent="0.2">
      <c r="A20" s="7" t="s">
        <v>7</v>
      </c>
      <c r="B20" s="20" t="str">
        <f>"1.14"</f>
        <v>1.14</v>
      </c>
      <c r="C20" s="21" t="str">
        <f>"*"</f>
        <v>*</v>
      </c>
      <c r="D20" s="20" t="str">
        <f>"1.13"</f>
        <v>1.13</v>
      </c>
      <c r="E20" s="21" t="str">
        <f>"*"</f>
        <v>*</v>
      </c>
      <c r="F20" s="20" t="str">
        <f>"1.13"</f>
        <v>1.13</v>
      </c>
      <c r="G20" s="21" t="str">
        <f>"*"</f>
        <v>*</v>
      </c>
    </row>
    <row r="21" spans="1:7" x14ac:dyDescent="0.2">
      <c r="A21" s="22" t="str">
        <f>"                    "</f>
        <v xml:space="preserve">                    </v>
      </c>
      <c r="B21" s="20" t="str">
        <f>"(2.46)"</f>
        <v>(2.46)</v>
      </c>
      <c r="C21" s="21" t="str">
        <f>""</f>
        <v/>
      </c>
      <c r="D21" s="20" t="str">
        <f>"(2.41)"</f>
        <v>(2.41)</v>
      </c>
      <c r="E21" s="21" t="str">
        <f>""</f>
        <v/>
      </c>
      <c r="F21" s="20" t="str">
        <f>"(2.45)"</f>
        <v>(2.45)</v>
      </c>
      <c r="G21" s="21" t="str">
        <f>""</f>
        <v/>
      </c>
    </row>
    <row r="22" spans="1:7" x14ac:dyDescent="0.2">
      <c r="A22" s="3" t="s">
        <v>8</v>
      </c>
      <c r="B22" s="20"/>
      <c r="C22" s="21"/>
      <c r="D22" s="20"/>
      <c r="E22" s="21"/>
      <c r="F22" s="20"/>
      <c r="G22" s="21"/>
    </row>
    <row r="23" spans="1:7" x14ac:dyDescent="0.2">
      <c r="A23" s="6" t="s">
        <v>9</v>
      </c>
      <c r="B23" s="20"/>
      <c r="C23" s="21"/>
      <c r="D23" s="20"/>
      <c r="E23" s="21"/>
      <c r="F23" s="20"/>
      <c r="G23" s="21"/>
    </row>
    <row r="24" spans="1:7" x14ac:dyDescent="0.2">
      <c r="A24" s="6" t="s">
        <v>10</v>
      </c>
      <c r="B24" s="20" t="str">
        <f>"1.14"</f>
        <v>1.14</v>
      </c>
      <c r="C24" s="21" t="str">
        <f>""</f>
        <v/>
      </c>
      <c r="D24" s="20" t="str">
        <f>"1.15"</f>
        <v>1.15</v>
      </c>
      <c r="E24" s="21" t="str">
        <f>""</f>
        <v/>
      </c>
      <c r="F24" s="20" t="str">
        <f>"1.14"</f>
        <v>1.14</v>
      </c>
      <c r="G24" s="21" t="str">
        <f>""</f>
        <v/>
      </c>
    </row>
    <row r="25" spans="1:7" x14ac:dyDescent="0.2">
      <c r="A25" s="22"/>
      <c r="B25" s="20" t="str">
        <f>"(1.23)"</f>
        <v>(1.23)</v>
      </c>
      <c r="C25" s="21" t="str">
        <f>""</f>
        <v/>
      </c>
      <c r="D25" s="20" t="str">
        <f>"(1.26)"</f>
        <v>(1.26)</v>
      </c>
      <c r="E25" s="21" t="str">
        <f>""</f>
        <v/>
      </c>
      <c r="F25" s="20" t="str">
        <f>"(1.24)"</f>
        <v>(1.24)</v>
      </c>
      <c r="G25" s="21" t="str">
        <f>""</f>
        <v/>
      </c>
    </row>
    <row r="26" spans="1:7" x14ac:dyDescent="0.2">
      <c r="A26" s="6" t="s">
        <v>37</v>
      </c>
      <c r="B26" s="20" t="str">
        <f>"1.03"</f>
        <v>1.03</v>
      </c>
      <c r="C26" s="21" t="str">
        <f>""</f>
        <v/>
      </c>
      <c r="D26" s="20" t="str">
        <f>"1.03"</f>
        <v>1.03</v>
      </c>
      <c r="E26" s="21" t="str">
        <f>""</f>
        <v/>
      </c>
      <c r="F26" s="20" t="str">
        <f>"1.03"</f>
        <v>1.03</v>
      </c>
      <c r="G26" s="21" t="str">
        <f>""</f>
        <v/>
      </c>
    </row>
    <row r="27" spans="1:7" x14ac:dyDescent="0.2">
      <c r="A27" s="6"/>
      <c r="B27" s="20" t="str">
        <f>"(0.35)"</f>
        <v>(0.35)</v>
      </c>
      <c r="C27" s="21" t="str">
        <f>""</f>
        <v/>
      </c>
      <c r="D27" s="20" t="str">
        <f>"(0.40)"</f>
        <v>(0.40)</v>
      </c>
      <c r="E27" s="21" t="str">
        <f>""</f>
        <v/>
      </c>
      <c r="F27" s="20" t="str">
        <f>"(0.39)"</f>
        <v>(0.39)</v>
      </c>
      <c r="G27" s="21" t="str">
        <f>""</f>
        <v/>
      </c>
    </row>
    <row r="28" spans="1:7" x14ac:dyDescent="0.2">
      <c r="A28" s="8" t="s">
        <v>11</v>
      </c>
      <c r="B28" s="20"/>
      <c r="C28" s="21"/>
      <c r="D28" s="20"/>
      <c r="E28" s="21"/>
      <c r="F28" s="20"/>
      <c r="G28" s="21"/>
    </row>
    <row r="29" spans="1:7" x14ac:dyDescent="0.2">
      <c r="A29" s="9" t="s">
        <v>12</v>
      </c>
      <c r="B29" s="20" t="str">
        <f>"1.17"</f>
        <v>1.17</v>
      </c>
      <c r="C29" s="21" t="str">
        <f>"***"</f>
        <v>***</v>
      </c>
      <c r="D29" s="20" t="str">
        <f>"1.17"</f>
        <v>1.17</v>
      </c>
      <c r="E29" s="21" t="str">
        <f>"***"</f>
        <v>***</v>
      </c>
      <c r="F29" s="20" t="str">
        <f>"1.17"</f>
        <v>1.17</v>
      </c>
      <c r="G29" s="21" t="str">
        <f>"***"</f>
        <v>***</v>
      </c>
    </row>
    <row r="30" spans="1:7" x14ac:dyDescent="0.2">
      <c r="A30" s="9"/>
      <c r="B30" s="20" t="str">
        <f>"(10.18)"</f>
        <v>(10.18)</v>
      </c>
      <c r="C30" s="21" t="str">
        <f>""</f>
        <v/>
      </c>
      <c r="D30" s="20" t="str">
        <f>"(10.20)"</f>
        <v>(10.20)</v>
      </c>
      <c r="E30" s="21" t="str">
        <f>""</f>
        <v/>
      </c>
      <c r="F30" s="20" t="str">
        <f>"(9.84)"</f>
        <v>(9.84)</v>
      </c>
      <c r="G30" s="21" t="str">
        <f>""</f>
        <v/>
      </c>
    </row>
    <row r="31" spans="1:7" x14ac:dyDescent="0.2">
      <c r="A31" s="9" t="s">
        <v>13</v>
      </c>
      <c r="B31" s="20" t="str">
        <f>"1.06"</f>
        <v>1.06</v>
      </c>
      <c r="C31" s="21" t="str">
        <f>""</f>
        <v/>
      </c>
      <c r="D31" s="20" t="str">
        <f>"1.07"</f>
        <v>1.07</v>
      </c>
      <c r="E31" s="21" t="str">
        <f>""</f>
        <v/>
      </c>
      <c r="F31" s="20" t="str">
        <f>"1.06"</f>
        <v>1.06</v>
      </c>
      <c r="G31" s="21" t="str">
        <f>""</f>
        <v/>
      </c>
    </row>
    <row r="32" spans="1:7" x14ac:dyDescent="0.2">
      <c r="A32" s="9"/>
      <c r="B32" s="20" t="str">
        <f>"(1.60)"</f>
        <v>(1.60)</v>
      </c>
      <c r="C32" s="21" t="str">
        <f>""</f>
        <v/>
      </c>
      <c r="D32" s="20" t="str">
        <f>"(1.80)"</f>
        <v>(1.80)</v>
      </c>
      <c r="E32" s="21" t="str">
        <f>""</f>
        <v/>
      </c>
      <c r="F32" s="20" t="str">
        <f>"(1.44)"</f>
        <v>(1.44)</v>
      </c>
      <c r="G32" s="21" t="str">
        <f>""</f>
        <v/>
      </c>
    </row>
    <row r="33" spans="1:7" x14ac:dyDescent="0.2">
      <c r="A33" s="28" t="s">
        <v>14</v>
      </c>
      <c r="B33" s="20" t="str">
        <f>"1.02"</f>
        <v>1.02</v>
      </c>
      <c r="C33" s="21" t="str">
        <f>""</f>
        <v/>
      </c>
      <c r="D33" s="20" t="str">
        <f>"1.02"</f>
        <v>1.02</v>
      </c>
      <c r="E33" s="21" t="str">
        <f>""</f>
        <v/>
      </c>
      <c r="F33" s="20" t="str">
        <f>"1.02"</f>
        <v>1.02</v>
      </c>
      <c r="G33" s="21" t="str">
        <f>""</f>
        <v/>
      </c>
    </row>
    <row r="34" spans="1:7" x14ac:dyDescent="0.2">
      <c r="A34" s="28"/>
      <c r="B34" s="20" t="str">
        <f>"(1.10)"</f>
        <v>(1.10)</v>
      </c>
      <c r="C34" s="21" t="str">
        <f>""</f>
        <v/>
      </c>
      <c r="D34" s="20" t="str">
        <f>"(1.13)"</f>
        <v>(1.13)</v>
      </c>
      <c r="E34" s="21" t="str">
        <f>""</f>
        <v/>
      </c>
      <c r="F34" s="20" t="str">
        <f>"(1.08)"</f>
        <v>(1.08)</v>
      </c>
      <c r="G34" s="21" t="str">
        <f>""</f>
        <v/>
      </c>
    </row>
    <row r="35" spans="1:7" x14ac:dyDescent="0.2">
      <c r="A35" s="10" t="s">
        <v>15</v>
      </c>
      <c r="B35" s="20"/>
      <c r="C35" s="21"/>
      <c r="D35" s="20"/>
      <c r="E35" s="21"/>
      <c r="F35" s="20"/>
      <c r="G35" s="21"/>
    </row>
    <row r="36" spans="1:7" x14ac:dyDescent="0.2">
      <c r="A36" s="11" t="s">
        <v>16</v>
      </c>
      <c r="B36" s="20" t="str">
        <f>"1.82"</f>
        <v>1.82</v>
      </c>
      <c r="C36" s="21" t="str">
        <f>"***"</f>
        <v>***</v>
      </c>
      <c r="D36" s="20" t="str">
        <f>"1.81"</f>
        <v>1.81</v>
      </c>
      <c r="E36" s="21" t="str">
        <f>"***"</f>
        <v>***</v>
      </c>
      <c r="F36" s="20" t="str">
        <f>"1.82"</f>
        <v>1.82</v>
      </c>
      <c r="G36" s="21" t="str">
        <f>"***"</f>
        <v>***</v>
      </c>
    </row>
    <row r="37" spans="1:7" x14ac:dyDescent="0.2">
      <c r="A37" s="6"/>
      <c r="B37" s="20" t="str">
        <f>"(6.57)"</f>
        <v>(6.57)</v>
      </c>
      <c r="C37" s="21" t="str">
        <f>""</f>
        <v/>
      </c>
      <c r="D37" s="20" t="str">
        <f>"(6.50)"</f>
        <v>(6.50)</v>
      </c>
      <c r="E37" s="21" t="str">
        <f>""</f>
        <v/>
      </c>
      <c r="F37" s="20" t="str">
        <f>"(6.56)"</f>
        <v>(6.56)</v>
      </c>
      <c r="G37" s="21" t="str">
        <f>""</f>
        <v/>
      </c>
    </row>
    <row r="38" spans="1:7" x14ac:dyDescent="0.2">
      <c r="A38" s="11" t="s">
        <v>17</v>
      </c>
      <c r="B38" s="20" t="str">
        <f>"1.00"</f>
        <v>1.00</v>
      </c>
      <c r="C38" s="21" t="str">
        <f>""</f>
        <v/>
      </c>
      <c r="D38" s="20" t="str">
        <f>"1.00"</f>
        <v>1.00</v>
      </c>
      <c r="E38" s="21" t="str">
        <f>""</f>
        <v/>
      </c>
      <c r="F38" s="20" t="str">
        <f>"1.00"</f>
        <v>1.00</v>
      </c>
      <c r="G38" s="21" t="str">
        <f>""</f>
        <v/>
      </c>
    </row>
    <row r="39" spans="1:7" x14ac:dyDescent="0.2">
      <c r="A39" s="6"/>
      <c r="B39" s="20" t="str">
        <f>"(0.41)"</f>
        <v>(0.41)</v>
      </c>
      <c r="C39" s="21" t="str">
        <f>""</f>
        <v/>
      </c>
      <c r="D39" s="20" t="str">
        <f>"(0.43)"</f>
        <v>(0.43)</v>
      </c>
      <c r="E39" s="21" t="str">
        <f>""</f>
        <v/>
      </c>
      <c r="F39" s="20" t="str">
        <f>"(0.41)"</f>
        <v>(0.41)</v>
      </c>
      <c r="G39" s="21" t="str">
        <f>""</f>
        <v/>
      </c>
    </row>
    <row r="40" spans="1:7" x14ac:dyDescent="0.2">
      <c r="A40" s="3" t="s">
        <v>18</v>
      </c>
      <c r="B40" s="20"/>
      <c r="C40" s="21"/>
      <c r="D40" s="20"/>
      <c r="E40" s="21"/>
      <c r="F40" s="20"/>
      <c r="G40" s="21"/>
    </row>
    <row r="41" spans="1:7" x14ac:dyDescent="0.2">
      <c r="A41" s="6" t="s">
        <v>19</v>
      </c>
      <c r="B41" s="20" t="str">
        <f>"0.75"</f>
        <v>0.75</v>
      </c>
      <c r="C41" s="21" t="str">
        <f>"***"</f>
        <v>***</v>
      </c>
      <c r="D41" s="20" t="str">
        <f>"0.75"</f>
        <v>0.75</v>
      </c>
      <c r="E41" s="21" t="str">
        <f>"***"</f>
        <v>***</v>
      </c>
      <c r="F41" s="20" t="str">
        <f>"0.75"</f>
        <v>0.75</v>
      </c>
      <c r="G41" s="21" t="str">
        <f>"***"</f>
        <v>***</v>
      </c>
    </row>
    <row r="42" spans="1:7" x14ac:dyDescent="0.2">
      <c r="A42" s="6"/>
      <c r="B42" s="20" t="str">
        <f>"(-63.04)"</f>
        <v>(-63.04)</v>
      </c>
      <c r="C42" s="21" t="str">
        <f>""</f>
        <v/>
      </c>
      <c r="D42" s="20" t="str">
        <f>"(-62.98)"</f>
        <v>(-62.98)</v>
      </c>
      <c r="E42" s="21" t="str">
        <f>""</f>
        <v/>
      </c>
      <c r="F42" s="20" t="str">
        <f>"(-63.04)"</f>
        <v>(-63.04)</v>
      </c>
      <c r="G42" s="21" t="str">
        <f>""</f>
        <v/>
      </c>
    </row>
    <row r="43" spans="1:7" x14ac:dyDescent="0.2">
      <c r="A43" s="6" t="s">
        <v>20</v>
      </c>
      <c r="B43" s="20" t="str">
        <f>"0.99"</f>
        <v>0.99</v>
      </c>
      <c r="C43" s="21" t="str">
        <f>"***"</f>
        <v>***</v>
      </c>
      <c r="D43" s="20" t="str">
        <f>"0.99"</f>
        <v>0.99</v>
      </c>
      <c r="E43" s="21" t="str">
        <f>"***"</f>
        <v>***</v>
      </c>
      <c r="F43" s="20" t="str">
        <f>"0.99"</f>
        <v>0.99</v>
      </c>
      <c r="G43" s="21" t="str">
        <f>"***"</f>
        <v>***</v>
      </c>
    </row>
    <row r="44" spans="1:7" x14ac:dyDescent="0.2">
      <c r="A44" s="6"/>
      <c r="B44" s="20" t="str">
        <f>"(-12.47)"</f>
        <v>(-12.47)</v>
      </c>
      <c r="C44" s="21" t="str">
        <f>""</f>
        <v/>
      </c>
      <c r="D44" s="20" t="str">
        <f>"(-12.55)"</f>
        <v>(-12.55)</v>
      </c>
      <c r="E44" s="21" t="str">
        <f>""</f>
        <v/>
      </c>
      <c r="F44" s="20" t="str">
        <f>"(-12.53)"</f>
        <v>(-12.53)</v>
      </c>
      <c r="G44" s="21" t="str">
        <f>""</f>
        <v/>
      </c>
    </row>
    <row r="45" spans="1:7" x14ac:dyDescent="0.2">
      <c r="A45" s="6" t="s">
        <v>21</v>
      </c>
      <c r="B45" s="20" t="str">
        <f>"1.03"</f>
        <v>1.03</v>
      </c>
      <c r="C45" s="21" t="str">
        <f>"*"</f>
        <v>*</v>
      </c>
      <c r="D45" s="20" t="str">
        <f>"1.03"</f>
        <v>1.03</v>
      </c>
      <c r="E45" s="21" t="str">
        <f>"*"</f>
        <v>*</v>
      </c>
      <c r="F45" s="20" t="str">
        <f>"1.03"</f>
        <v>1.03</v>
      </c>
      <c r="G45" s="21" t="str">
        <f>"*"</f>
        <v>*</v>
      </c>
    </row>
    <row r="46" spans="1:7" x14ac:dyDescent="0.2">
      <c r="A46" s="6"/>
      <c r="B46" s="20" t="str">
        <f>"(2.25)"</f>
        <v>(2.25)</v>
      </c>
      <c r="C46" s="21" t="str">
        <f>""</f>
        <v/>
      </c>
      <c r="D46" s="20" t="str">
        <f>"(2.25)"</f>
        <v>(2.25)</v>
      </c>
      <c r="E46" s="21" t="str">
        <f>""</f>
        <v/>
      </c>
      <c r="F46" s="20" t="str">
        <f>"(2.23)"</f>
        <v>(2.23)</v>
      </c>
      <c r="G46" s="21" t="str">
        <f>""</f>
        <v/>
      </c>
    </row>
    <row r="47" spans="1:7" x14ac:dyDescent="0.2">
      <c r="A47" s="6" t="s">
        <v>22</v>
      </c>
      <c r="B47" s="20" t="str">
        <f>"1.02"</f>
        <v>1.02</v>
      </c>
      <c r="C47" s="21" t="str">
        <f>""</f>
        <v/>
      </c>
      <c r="D47" s="20" t="str">
        <f>"1.02"</f>
        <v>1.02</v>
      </c>
      <c r="E47" s="21" t="str">
        <f>""</f>
        <v/>
      </c>
      <c r="F47" s="20" t="str">
        <f>"1.02"</f>
        <v>1.02</v>
      </c>
      <c r="G47" s="21" t="str">
        <f>""</f>
        <v/>
      </c>
    </row>
    <row r="48" spans="1:7" x14ac:dyDescent="0.2">
      <c r="A48" s="6"/>
      <c r="B48" s="20" t="str">
        <f>"(1.62)"</f>
        <v>(1.62)</v>
      </c>
      <c r="C48" s="21" t="str">
        <f>""</f>
        <v/>
      </c>
      <c r="D48" s="20" t="str">
        <f>"(1.58)"</f>
        <v>(1.58)</v>
      </c>
      <c r="E48" s="21" t="str">
        <f>""</f>
        <v/>
      </c>
      <c r="F48" s="20" t="str">
        <f>"(1.61)"</f>
        <v>(1.61)</v>
      </c>
      <c r="G48" s="21" t="str">
        <f>""</f>
        <v/>
      </c>
    </row>
    <row r="49" spans="1:7" x14ac:dyDescent="0.2">
      <c r="A49" s="6" t="s">
        <v>23</v>
      </c>
      <c r="B49" s="20" t="str">
        <f>"1.57"</f>
        <v>1.57</v>
      </c>
      <c r="C49" s="21" t="str">
        <f>"***"</f>
        <v>***</v>
      </c>
      <c r="D49" s="20" t="str">
        <f>"1.57"</f>
        <v>1.57</v>
      </c>
      <c r="E49" s="21" t="str">
        <f>"***"</f>
        <v>***</v>
      </c>
      <c r="F49" s="20" t="str">
        <f>"1.57"</f>
        <v>1.57</v>
      </c>
      <c r="G49" s="21" t="str">
        <f>"***"</f>
        <v>***</v>
      </c>
    </row>
    <row r="50" spans="1:7" x14ac:dyDescent="0.2">
      <c r="A50" s="6"/>
      <c r="B50" s="20" t="str">
        <f>"(5.54)"</f>
        <v>(5.54)</v>
      </c>
      <c r="C50" s="21" t="str">
        <f>""</f>
        <v/>
      </c>
      <c r="D50" s="20" t="str">
        <f>"(5.55)"</f>
        <v>(5.55)</v>
      </c>
      <c r="E50" s="21" t="str">
        <f>""</f>
        <v/>
      </c>
      <c r="F50" s="20" t="str">
        <f>"(5.55)"</f>
        <v>(5.55)</v>
      </c>
      <c r="G50" s="21" t="str">
        <f>""</f>
        <v/>
      </c>
    </row>
    <row r="51" spans="1:7" x14ac:dyDescent="0.2">
      <c r="A51" s="3" t="s">
        <v>24</v>
      </c>
      <c r="B51" s="20"/>
      <c r="C51" s="21"/>
      <c r="D51" s="20"/>
      <c r="E51" s="21"/>
      <c r="F51" s="20"/>
      <c r="G51" s="21"/>
    </row>
    <row r="52" spans="1:7" x14ac:dyDescent="0.2">
      <c r="A52" s="11" t="s">
        <v>25</v>
      </c>
      <c r="B52" s="20" t="str">
        <f>"1.30"</f>
        <v>1.30</v>
      </c>
      <c r="C52" s="21" t="str">
        <f>"***"</f>
        <v>***</v>
      </c>
      <c r="D52" s="20" t="str">
        <f>"1.30"</f>
        <v>1.30</v>
      </c>
      <c r="E52" s="21" t="str">
        <f>"***"</f>
        <v>***</v>
      </c>
      <c r="F52" s="20" t="str">
        <f>"1.31"</f>
        <v>1.31</v>
      </c>
      <c r="G52" s="21" t="str">
        <f>"***"</f>
        <v>***</v>
      </c>
    </row>
    <row r="53" spans="1:7" x14ac:dyDescent="0.2">
      <c r="A53" s="6"/>
      <c r="B53" s="20" t="str">
        <f>"(12.71)"</f>
        <v>(12.71)</v>
      </c>
      <c r="C53" s="21" t="str">
        <f>""</f>
        <v/>
      </c>
      <c r="D53" s="20" t="str">
        <f>"(12.71)"</f>
        <v>(12.71)</v>
      </c>
      <c r="E53" s="21" t="str">
        <f>""</f>
        <v/>
      </c>
      <c r="F53" s="20" t="str">
        <f>"(12.73)"</f>
        <v>(12.73)</v>
      </c>
      <c r="G53" s="21" t="str">
        <f>""</f>
        <v/>
      </c>
    </row>
    <row r="54" spans="1:7" x14ac:dyDescent="0.2">
      <c r="A54" s="6" t="s">
        <v>26</v>
      </c>
      <c r="B54" s="20" t="str">
        <f>"1.13"</f>
        <v>1.13</v>
      </c>
      <c r="C54" s="21" t="str">
        <f>""</f>
        <v/>
      </c>
      <c r="D54" s="20" t="str">
        <f>"1.13"</f>
        <v>1.13</v>
      </c>
      <c r="E54" s="21" t="str">
        <f>""</f>
        <v/>
      </c>
      <c r="F54" s="20" t="str">
        <f>"1.13"</f>
        <v>1.13</v>
      </c>
      <c r="G54" s="21" t="str">
        <f>""</f>
        <v/>
      </c>
    </row>
    <row r="55" spans="1:7" x14ac:dyDescent="0.2">
      <c r="A55" s="6"/>
      <c r="B55" s="20" t="str">
        <f>"(1.28)"</f>
        <v>(1.28)</v>
      </c>
      <c r="C55" s="21" t="str">
        <f>""</f>
        <v/>
      </c>
      <c r="D55" s="20" t="str">
        <f>"(1.29)"</f>
        <v>(1.29)</v>
      </c>
      <c r="E55" s="21" t="str">
        <f>""</f>
        <v/>
      </c>
      <c r="F55" s="20" t="str">
        <f>"(1.28)"</f>
        <v>(1.28)</v>
      </c>
      <c r="G55" s="21" t="str">
        <f>""</f>
        <v/>
      </c>
    </row>
    <row r="56" spans="1:7" x14ac:dyDescent="0.2">
      <c r="A56" s="11" t="s">
        <v>27</v>
      </c>
      <c r="B56" s="20" t="str">
        <f>"0.78"</f>
        <v>0.78</v>
      </c>
      <c r="C56" s="21" t="str">
        <f>"**"</f>
        <v>**</v>
      </c>
      <c r="D56" s="20" t="str">
        <f>"0.79"</f>
        <v>0.79</v>
      </c>
      <c r="E56" s="21" t="str">
        <f>"**"</f>
        <v>**</v>
      </c>
      <c r="F56" s="20" t="str">
        <f>"0.78"</f>
        <v>0.78</v>
      </c>
      <c r="G56" s="21" t="str">
        <f>"**"</f>
        <v>**</v>
      </c>
    </row>
    <row r="57" spans="1:7" x14ac:dyDescent="0.2">
      <c r="A57" s="11"/>
      <c r="B57" s="20" t="str">
        <f>"(-3.21)"</f>
        <v>(-3.21)</v>
      </c>
      <c r="C57" s="21" t="str">
        <f>""</f>
        <v/>
      </c>
      <c r="D57" s="20" t="str">
        <f>"(-3.17)"</f>
        <v>(-3.17)</v>
      </c>
      <c r="E57" s="21" t="str">
        <f>""</f>
        <v/>
      </c>
      <c r="F57" s="20" t="str">
        <f>"(-3.21)"</f>
        <v>(-3.21)</v>
      </c>
      <c r="G57" s="21" t="str">
        <f>""</f>
        <v/>
      </c>
    </row>
    <row r="58" spans="1:7" x14ac:dyDescent="0.2">
      <c r="A58" s="12" t="s">
        <v>28</v>
      </c>
      <c r="B58" s="24" t="str">
        <f>"47914"</f>
        <v>47914</v>
      </c>
      <c r="C58" s="25" t="str">
        <f>""</f>
        <v/>
      </c>
      <c r="D58" s="24" t="str">
        <f>"47914"</f>
        <v>47914</v>
      </c>
      <c r="E58" s="25" t="str">
        <f>""</f>
        <v/>
      </c>
      <c r="F58" s="24" t="str">
        <f>"47914"</f>
        <v>47914</v>
      </c>
      <c r="G58" s="25" t="str">
        <f>""</f>
        <v/>
      </c>
    </row>
    <row r="59" spans="1:7" x14ac:dyDescent="0.2">
      <c r="A59" s="13" t="s">
        <v>29</v>
      </c>
      <c r="B59" s="20" t="str">
        <f>"4415"</f>
        <v>4415</v>
      </c>
      <c r="C59" s="21" t="str">
        <f>""</f>
        <v/>
      </c>
      <c r="D59" s="20" t="str">
        <f>"4415"</f>
        <v>4415</v>
      </c>
      <c r="E59" s="21" t="str">
        <f>""</f>
        <v/>
      </c>
      <c r="F59" s="20" t="str">
        <f>"4415"</f>
        <v>4415</v>
      </c>
      <c r="G59" s="21" t="str">
        <f>""</f>
        <v/>
      </c>
    </row>
    <row r="60" spans="1:7" x14ac:dyDescent="0.2">
      <c r="A60" s="26" t="s">
        <v>30</v>
      </c>
      <c r="B60" s="27" t="str">
        <f>"-15696"</f>
        <v>-15696</v>
      </c>
      <c r="C60" s="26" t="str">
        <f>""</f>
        <v/>
      </c>
      <c r="D60" s="27" t="str">
        <f>"-15694"</f>
        <v>-15694</v>
      </c>
      <c r="E60" s="26" t="str">
        <f>""</f>
        <v/>
      </c>
      <c r="F60" s="27" t="str">
        <f>"-15696"</f>
        <v>-15696</v>
      </c>
      <c r="G60" s="26" t="str">
        <f>""</f>
        <v/>
      </c>
    </row>
    <row r="61" spans="1:7" x14ac:dyDescent="0.2">
      <c r="A61" s="14" t="s">
        <v>31</v>
      </c>
      <c r="B61" s="20"/>
      <c r="C61" s="21"/>
      <c r="D61" s="20"/>
      <c r="E61" s="21"/>
      <c r="F61" s="20"/>
      <c r="G61" s="21"/>
    </row>
    <row r="62" spans="1:7" x14ac:dyDescent="0.2">
      <c r="A62" s="15"/>
    </row>
    <row r="63" spans="1:7" x14ac:dyDescent="0.2">
      <c r="A63" s="15"/>
    </row>
  </sheetData>
  <mergeCells count="9">
    <mergeCell ref="A33:A34"/>
    <mergeCell ref="A10:A11"/>
    <mergeCell ref="A8:A9"/>
    <mergeCell ref="A1:G1"/>
    <mergeCell ref="B2:C2"/>
    <mergeCell ref="D2:E2"/>
    <mergeCell ref="F2:G2"/>
    <mergeCell ref="A6:A7"/>
    <mergeCell ref="A12:A13"/>
  </mergeCells>
  <pageMargins left="0.7" right="0.7" top="0.75" bottom="0.75" header="0.3" footer="0.3"/>
  <pageSetup scale="86" orientation="portrait" r:id="rId1"/>
  <ignoredErrors>
    <ignoredError sqref="D6:G60 C16:C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Table 2</vt:lpstr>
      <vt:lpstr>'Appendix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Brauner-Otto</dc:creator>
  <cp:lastModifiedBy>Yarger, Jennifer</cp:lastModifiedBy>
  <cp:lastPrinted>2023-12-12T02:36:25Z</cp:lastPrinted>
  <dcterms:created xsi:type="dcterms:W3CDTF">2023-11-30T22:09:55Z</dcterms:created>
  <dcterms:modified xsi:type="dcterms:W3CDTF">2024-03-21T01:10:13Z</dcterms:modified>
</cp:coreProperties>
</file>