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yarger\Box\Papers\Working conditions\#2024 01 January PRPR revision\Version of the paper submitted\2024 03 March PRPR proofs\"/>
    </mc:Choice>
  </mc:AlternateContent>
  <xr:revisionPtr revIDLastSave="0" documentId="13_ncr:1_{9043121F-5F40-4CCC-AAA3-6C98597F9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C9" i="1"/>
  <c r="B9" i="1"/>
  <c r="G8" i="1"/>
  <c r="C8" i="1"/>
  <c r="B8" i="1"/>
  <c r="E11" i="1"/>
  <c r="D11" i="1"/>
  <c r="C11" i="1"/>
  <c r="E10" i="1"/>
  <c r="D10" i="1"/>
  <c r="C10" i="1"/>
  <c r="G77" i="1"/>
  <c r="F77" i="1"/>
  <c r="E77" i="1"/>
  <c r="D77" i="1"/>
  <c r="C77" i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B71" i="1"/>
  <c r="G70" i="1"/>
  <c r="F70" i="1"/>
  <c r="E70" i="1"/>
  <c r="D70" i="1"/>
  <c r="C70" i="1"/>
  <c r="B70" i="1"/>
  <c r="G69" i="1"/>
  <c r="F69" i="1"/>
  <c r="E69" i="1"/>
  <c r="D69" i="1"/>
  <c r="C69" i="1"/>
  <c r="B69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D65" i="1"/>
  <c r="C65" i="1"/>
  <c r="B65" i="1"/>
  <c r="G64" i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G35" i="1"/>
  <c r="F35" i="1"/>
  <c r="G34" i="1"/>
  <c r="F34" i="1"/>
  <c r="G33" i="1"/>
  <c r="F33" i="1"/>
  <c r="E32" i="1"/>
  <c r="D32" i="1"/>
  <c r="E31" i="1"/>
  <c r="D31" i="1"/>
  <c r="E30" i="1"/>
  <c r="D30" i="1"/>
  <c r="E29" i="1"/>
  <c r="D29" i="1"/>
  <c r="C28" i="1"/>
  <c r="B28" i="1"/>
  <c r="C27" i="1"/>
  <c r="B27" i="1"/>
  <c r="C26" i="1"/>
  <c r="B26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3" i="1"/>
  <c r="F13" i="1"/>
  <c r="E13" i="1"/>
  <c r="C13" i="1"/>
  <c r="G12" i="1"/>
  <c r="F12" i="1"/>
  <c r="E12" i="1"/>
  <c r="C12" i="1"/>
  <c r="G7" i="1"/>
  <c r="F7" i="1"/>
  <c r="E7" i="1"/>
  <c r="D7" i="1"/>
  <c r="C7" i="1"/>
  <c r="B7" i="1"/>
  <c r="G6" i="1"/>
  <c r="F6" i="1"/>
  <c r="E6" i="1"/>
  <c r="D6" i="1"/>
  <c r="C6" i="1"/>
  <c r="B6" i="1"/>
  <c r="G3" i="1"/>
  <c r="E3" i="1"/>
  <c r="C3" i="1"/>
</calcChain>
</file>

<file path=xl/sharedStrings.xml><?xml version="1.0" encoding="utf-8"?>
<sst xmlns="http://schemas.openxmlformats.org/spreadsheetml/2006/main" count="49" uniqueCount="48">
  <si>
    <t>Part-time schedule (≤35 hrs/wk)</t>
  </si>
  <si>
    <t>Self-employed</t>
  </si>
  <si>
    <t>Managerial/ professional occupation</t>
  </si>
  <si>
    <t>Work characteristic</t>
  </si>
  <si>
    <t>Full-time/ employee/ non-managerial occupation (reference group)</t>
  </si>
  <si>
    <t>No kids (reference group)</t>
  </si>
  <si>
    <t>1 child</t>
  </si>
  <si>
    <t>2+ children</t>
  </si>
  <si>
    <t>Parity * Work characteristic interaction</t>
  </si>
  <si>
    <t>Child under age 5 in household</t>
  </si>
  <si>
    <t>Race/ethnicity</t>
  </si>
  <si>
    <t>White/other (reference group)</t>
  </si>
  <si>
    <t>Hispanic</t>
  </si>
  <si>
    <t>Human capital</t>
  </si>
  <si>
    <t>Years of education</t>
  </si>
  <si>
    <t>Hourly wage (logged)</t>
  </si>
  <si>
    <t>Employment tenure in weeks (logged)</t>
  </si>
  <si>
    <t>Family characteristics</t>
  </si>
  <si>
    <t>Married</t>
  </si>
  <si>
    <t>Spouse's income (logged)</t>
  </si>
  <si>
    <t>Sociodemographics</t>
  </si>
  <si>
    <t>Age</t>
  </si>
  <si>
    <t>Age squared</t>
  </si>
  <si>
    <t>Num. of siblings</t>
  </si>
  <si>
    <t>Parents' years of education</t>
  </si>
  <si>
    <t>Catholic</t>
  </si>
  <si>
    <t>Attitudes</t>
  </si>
  <si>
    <t>Num. of children desired at baseline</t>
  </si>
  <si>
    <t>Expects to work at age 35</t>
  </si>
  <si>
    <t>Egalitarian gender role attitudes</t>
  </si>
  <si>
    <t>Person-periods</t>
  </si>
  <si>
    <t>Women</t>
  </si>
  <si>
    <t>log likelihood</t>
  </si>
  <si>
    <t>Odds ratios shown; z statistics in parentheses.* p &lt; 0.05, ** p &lt; 0.01, *** p &lt; 0.001</t>
  </si>
  <si>
    <t>Part-time</t>
  </si>
  <si>
    <t>Managerial/professional occupation</t>
  </si>
  <si>
    <t>Parity 1 * (Part-time)</t>
  </si>
  <si>
    <t>Parity 1 * (Self-employed)</t>
  </si>
  <si>
    <t>Num. of children born</t>
  </si>
  <si>
    <t>Parity 1 * (Managerial/professional occupation)</t>
  </si>
  <si>
    <t>Parity 1 * (Not working)</t>
  </si>
  <si>
    <t xml:space="preserve">Not working </t>
  </si>
  <si>
    <t>Black</t>
  </si>
  <si>
    <t>Parity 2+ * (Part-time)</t>
  </si>
  <si>
    <t>Parity 2+ * (Self-employed)</t>
  </si>
  <si>
    <t>Parity 2+ * (Managerial/professional occupation)</t>
  </si>
  <si>
    <t>Parity 2+ * (Not working)</t>
  </si>
  <si>
    <t>Supplementary Table 3. Odds ratios from logistic regressions of the relationship between work characteristics and expecting to have a(nother) child, with interaction terms. Work characteristics have 3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</si>
</sst>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2" borderId="0" xfId="1" applyFont="1" applyFill="1" applyProtection="1">
      <protection locked="0"/>
    </xf>
    <xf numFmtId="49" fontId="4" fillId="2" borderId="0" xfId="1" applyNumberFormat="1" applyFont="1" applyFill="1" applyProtection="1">
      <protection locked="0"/>
    </xf>
    <xf numFmtId="49" fontId="3" fillId="2" borderId="0" xfId="1" applyNumberFormat="1" applyFont="1" applyFill="1" applyAlignment="1" applyProtection="1">
      <alignment horizontal="left" indent="1"/>
      <protection locked="0"/>
    </xf>
    <xf numFmtId="49" fontId="4" fillId="3" borderId="0" xfId="1" applyNumberFormat="1" applyFont="1" applyFill="1" applyProtection="1">
      <protection locked="0"/>
    </xf>
    <xf numFmtId="49" fontId="3" fillId="3" borderId="0" xfId="1" applyNumberFormat="1" applyFont="1" applyFill="1" applyAlignment="1" applyProtection="1">
      <alignment horizontal="left" indent="1"/>
      <protection locked="0"/>
    </xf>
    <xf numFmtId="0" fontId="4" fillId="2" borderId="0" xfId="1" applyFont="1" applyFill="1" applyProtection="1">
      <protection locked="0"/>
    </xf>
    <xf numFmtId="0" fontId="3" fillId="2" borderId="0" xfId="1" applyFont="1" applyFill="1" applyAlignment="1" applyProtection="1">
      <alignment horizontal="left" indent="1"/>
      <protection locked="0"/>
    </xf>
    <xf numFmtId="0" fontId="3" fillId="2" borderId="4" xfId="1" applyFont="1" applyFill="1" applyBorder="1" applyProtection="1">
      <protection locked="0"/>
    </xf>
    <xf numFmtId="0" fontId="3" fillId="2" borderId="0" xfId="1" applyFont="1" applyFill="1" applyAlignment="1" applyProtection="1">
      <alignment vertical="center"/>
      <protection locked="0"/>
    </xf>
    <xf numFmtId="0" fontId="3" fillId="3" borderId="2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0" fontId="4" fillId="3" borderId="0" xfId="0" applyFont="1" applyFill="1" applyAlignment="1">
      <alignment horizontal="left" indent="1"/>
    </xf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left" vertical="center" wrapText="1" indent="1"/>
    </xf>
    <xf numFmtId="0" fontId="2" fillId="3" borderId="1" xfId="0" applyFont="1" applyFill="1" applyBorder="1" applyAlignment="1">
      <alignment horizontal="left" wrapText="1"/>
    </xf>
    <xf numFmtId="49" fontId="3" fillId="2" borderId="2" xfId="1" applyNumberFormat="1" applyFont="1" applyFill="1" applyBorder="1" applyAlignment="1" applyProtection="1">
      <alignment horizont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wrapText="1"/>
      <protection locked="0"/>
    </xf>
    <xf numFmtId="49" fontId="3" fillId="3" borderId="0" xfId="1" applyNumberFormat="1" applyFont="1" applyFill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Normal="100" zoomScaleSheetLayoutView="96" workbookViewId="0">
      <selection activeCell="A2" sqref="A2"/>
    </sheetView>
  </sheetViews>
  <sheetFormatPr defaultColWidth="9.140625" defaultRowHeight="12.75" x14ac:dyDescent="0.2"/>
  <cols>
    <col min="1" max="1" width="32.5703125" style="1" customWidth="1"/>
    <col min="2" max="2" width="12.7109375" style="2" bestFit="1" customWidth="1"/>
    <col min="3" max="3" width="4" style="3" bestFit="1" customWidth="1"/>
    <col min="4" max="4" width="12.42578125" style="2" bestFit="1" customWidth="1"/>
    <col min="5" max="5" width="4" style="3" bestFit="1" customWidth="1"/>
    <col min="6" max="6" width="16.28515625" style="2" customWidth="1"/>
    <col min="7" max="7" width="4" style="3" bestFit="1" customWidth="1"/>
    <col min="8" max="16384" width="9.140625" style="1"/>
  </cols>
  <sheetData>
    <row r="1" spans="1:7" ht="39" customHeight="1" x14ac:dyDescent="0.2">
      <c r="A1" s="28" t="s">
        <v>47</v>
      </c>
      <c r="B1" s="28"/>
      <c r="C1" s="28"/>
      <c r="D1" s="28"/>
      <c r="E1" s="28"/>
      <c r="F1" s="28"/>
      <c r="G1" s="28"/>
    </row>
    <row r="2" spans="1:7" ht="29.1" customHeight="1" x14ac:dyDescent="0.2">
      <c r="A2" s="13"/>
      <c r="B2" s="29" t="s">
        <v>0</v>
      </c>
      <c r="C2" s="29"/>
      <c r="D2" s="30" t="s">
        <v>1</v>
      </c>
      <c r="E2" s="30"/>
      <c r="F2" s="31" t="s">
        <v>2</v>
      </c>
      <c r="G2" s="31"/>
    </row>
    <row r="3" spans="1:7" ht="13.5" thickBot="1" x14ac:dyDescent="0.25">
      <c r="A3" s="14"/>
      <c r="B3" s="15">
        <v>1</v>
      </c>
      <c r="C3" s="16" t="str">
        <f t="shared" ref="C3" si="0">"   "</f>
        <v xml:space="preserve">   </v>
      </c>
      <c r="D3" s="15">
        <v>2</v>
      </c>
      <c r="E3" s="16" t="str">
        <f t="shared" ref="E3" si="1">"   "</f>
        <v xml:space="preserve">   </v>
      </c>
      <c r="F3" s="15">
        <v>3</v>
      </c>
      <c r="G3" s="16" t="str">
        <f t="shared" ref="G3" si="2">"   "</f>
        <v xml:space="preserve">   </v>
      </c>
    </row>
    <row r="4" spans="1:7" ht="13.5" thickTop="1" x14ac:dyDescent="0.2">
      <c r="A4" s="17" t="s">
        <v>3</v>
      </c>
      <c r="B4" s="18"/>
      <c r="C4" s="19"/>
      <c r="D4" s="18"/>
      <c r="E4" s="19"/>
      <c r="F4" s="18"/>
      <c r="G4" s="19"/>
    </row>
    <row r="5" spans="1:7" x14ac:dyDescent="0.2">
      <c r="A5" s="20" t="s">
        <v>4</v>
      </c>
      <c r="B5" s="18"/>
      <c r="C5" s="19"/>
      <c r="D5" s="18"/>
      <c r="E5" s="19"/>
      <c r="F5" s="18"/>
      <c r="G5" s="19"/>
    </row>
    <row r="6" spans="1:7" x14ac:dyDescent="0.2">
      <c r="A6" s="27" t="s">
        <v>41</v>
      </c>
      <c r="B6" s="18" t="str">
        <f>"1.51"</f>
        <v>1.51</v>
      </c>
      <c r="C6" s="21" t="str">
        <f>""</f>
        <v/>
      </c>
      <c r="D6" s="18" t="str">
        <f>"1.70"</f>
        <v>1.70</v>
      </c>
      <c r="E6" s="21" t="str">
        <f>""</f>
        <v/>
      </c>
      <c r="F6" s="18" t="str">
        <f>"1.45"</f>
        <v>1.45</v>
      </c>
      <c r="G6" s="21" t="str">
        <f>""</f>
        <v/>
      </c>
    </row>
    <row r="7" spans="1:7" x14ac:dyDescent="0.2">
      <c r="A7" s="27"/>
      <c r="B7" s="18" t="str">
        <f>"(1.41)"</f>
        <v>(1.41)</v>
      </c>
      <c r="C7" s="21" t="str">
        <f>""</f>
        <v/>
      </c>
      <c r="D7" s="18" t="str">
        <f>"(1.81)"</f>
        <v>(1.81)</v>
      </c>
      <c r="E7" s="21" t="str">
        <f>""</f>
        <v/>
      </c>
      <c r="F7" s="18" t="str">
        <f>"(1.27)"</f>
        <v>(1.27)</v>
      </c>
      <c r="G7" s="21" t="str">
        <f>""</f>
        <v/>
      </c>
    </row>
    <row r="8" spans="1:7" ht="12.75" customHeight="1" x14ac:dyDescent="0.2">
      <c r="A8" s="27" t="s">
        <v>34</v>
      </c>
      <c r="B8" s="18" t="str">
        <f>"0.83"</f>
        <v>0.83</v>
      </c>
      <c r="C8" s="21" t="str">
        <f>""</f>
        <v/>
      </c>
      <c r="D8" s="18"/>
      <c r="E8" s="21"/>
      <c r="F8" s="18"/>
      <c r="G8" s="21" t="str">
        <f>""</f>
        <v/>
      </c>
    </row>
    <row r="9" spans="1:7" x14ac:dyDescent="0.2">
      <c r="A9" s="27"/>
      <c r="B9" s="18" t="str">
        <f>"(-1.84)"</f>
        <v>(-1.84)</v>
      </c>
      <c r="C9" s="21" t="str">
        <f>""</f>
        <v/>
      </c>
      <c r="D9" s="18"/>
      <c r="E9" s="21"/>
      <c r="F9" s="18"/>
      <c r="G9" s="21" t="str">
        <f>""</f>
        <v/>
      </c>
    </row>
    <row r="10" spans="1:7" ht="12.75" customHeight="1" x14ac:dyDescent="0.2">
      <c r="A10" s="27" t="s">
        <v>1</v>
      </c>
      <c r="B10" s="18"/>
      <c r="C10" s="21" t="str">
        <f>""</f>
        <v/>
      </c>
      <c r="D10" s="18" t="str">
        <f>"1.07"</f>
        <v>1.07</v>
      </c>
      <c r="E10" s="21" t="str">
        <f>""</f>
        <v/>
      </c>
      <c r="F10" s="18"/>
      <c r="G10" s="21"/>
    </row>
    <row r="11" spans="1:7" x14ac:dyDescent="0.2">
      <c r="A11" s="27"/>
      <c r="B11" s="18"/>
      <c r="C11" s="21" t="str">
        <f>""</f>
        <v/>
      </c>
      <c r="D11" s="18" t="str">
        <f>"(0.34)"</f>
        <v>(0.34)</v>
      </c>
      <c r="E11" s="21" t="str">
        <f>""</f>
        <v/>
      </c>
      <c r="F11" s="18"/>
      <c r="G11" s="21"/>
    </row>
    <row r="12" spans="1:7" ht="12.75" customHeight="1" x14ac:dyDescent="0.2">
      <c r="A12" s="27" t="s">
        <v>35</v>
      </c>
      <c r="B12" s="18"/>
      <c r="C12" s="21" t="str">
        <f>""</f>
        <v/>
      </c>
      <c r="D12" s="18"/>
      <c r="E12" s="21" t="str">
        <f>""</f>
        <v/>
      </c>
      <c r="F12" s="18" t="str">
        <f>"0.91"</f>
        <v>0.91</v>
      </c>
      <c r="G12" s="21" t="str">
        <f>""</f>
        <v/>
      </c>
    </row>
    <row r="13" spans="1:7" x14ac:dyDescent="0.2">
      <c r="A13" s="27"/>
      <c r="B13" s="18"/>
      <c r="C13" s="21" t="str">
        <f>""</f>
        <v/>
      </c>
      <c r="D13" s="18"/>
      <c r="E13" s="21" t="str">
        <f>""</f>
        <v/>
      </c>
      <c r="F13" s="18" t="str">
        <f>"(-1.10)"</f>
        <v>(-1.10)</v>
      </c>
      <c r="G13" s="21" t="str">
        <f>""</f>
        <v/>
      </c>
    </row>
    <row r="14" spans="1:7" x14ac:dyDescent="0.2">
      <c r="A14" s="5" t="s">
        <v>38</v>
      </c>
      <c r="B14" s="18"/>
      <c r="C14" s="21"/>
      <c r="D14" s="18"/>
      <c r="E14" s="21"/>
      <c r="F14" s="18"/>
      <c r="G14" s="21"/>
    </row>
    <row r="15" spans="1:7" x14ac:dyDescent="0.2">
      <c r="A15" s="20" t="s">
        <v>5</v>
      </c>
      <c r="B15" s="18"/>
      <c r="C15" s="21"/>
      <c r="D15" s="18"/>
      <c r="E15" s="21"/>
      <c r="F15" s="18"/>
      <c r="G15" s="21"/>
    </row>
    <row r="16" spans="1:7" x14ac:dyDescent="0.2">
      <c r="A16" s="20" t="s">
        <v>6</v>
      </c>
      <c r="B16" s="18" t="str">
        <f>"0.25"</f>
        <v>0.25</v>
      </c>
      <c r="C16" s="21" t="str">
        <f>"***"</f>
        <v>***</v>
      </c>
      <c r="D16" s="18" t="str">
        <f>"0.26"</f>
        <v>0.26</v>
      </c>
      <c r="E16" s="21" t="str">
        <f>"***"</f>
        <v>***</v>
      </c>
      <c r="F16" s="18" t="str">
        <f>"0.25"</f>
        <v>0.25</v>
      </c>
      <c r="G16" s="21" t="str">
        <f>"***"</f>
        <v>***</v>
      </c>
    </row>
    <row r="17" spans="1:7" x14ac:dyDescent="0.2">
      <c r="A17" s="20"/>
      <c r="B17" s="18" t="str">
        <f>"(-16.96)"</f>
        <v>(-16.96)</v>
      </c>
      <c r="C17" s="21" t="str">
        <f>""</f>
        <v/>
      </c>
      <c r="D17" s="18" t="str">
        <f>"(-16.99)"</f>
        <v>(-16.99)</v>
      </c>
      <c r="E17" s="21" t="str">
        <f>""</f>
        <v/>
      </c>
      <c r="F17" s="18" t="str">
        <f>"(-16.35)"</f>
        <v>(-16.35)</v>
      </c>
      <c r="G17" s="21" t="str">
        <f>""</f>
        <v/>
      </c>
    </row>
    <row r="18" spans="1:7" x14ac:dyDescent="0.2">
      <c r="A18" s="20" t="s">
        <v>7</v>
      </c>
      <c r="B18" s="18" t="str">
        <f>"0.01"</f>
        <v>0.01</v>
      </c>
      <c r="C18" s="21" t="str">
        <f>"***"</f>
        <v>***</v>
      </c>
      <c r="D18" s="18" t="str">
        <f>"0.01"</f>
        <v>0.01</v>
      </c>
      <c r="E18" s="21" t="str">
        <f>"***"</f>
        <v>***</v>
      </c>
      <c r="F18" s="18" t="str">
        <f>"0.01"</f>
        <v>0.01</v>
      </c>
      <c r="G18" s="21" t="str">
        <f>"***"</f>
        <v>***</v>
      </c>
    </row>
    <row r="19" spans="1:7" x14ac:dyDescent="0.2">
      <c r="A19" s="22"/>
      <c r="B19" s="18" t="str">
        <f>"(-43.76)"</f>
        <v>(-43.76)</v>
      </c>
      <c r="C19" s="21" t="str">
        <f>""</f>
        <v/>
      </c>
      <c r="D19" s="18" t="str">
        <f>"(-45.81)"</f>
        <v>(-45.81)</v>
      </c>
      <c r="E19" s="21" t="str">
        <f>""</f>
        <v/>
      </c>
      <c r="F19" s="18" t="str">
        <f>"(-43.06)"</f>
        <v>(-43.06)</v>
      </c>
      <c r="G19" s="21" t="str">
        <f>""</f>
        <v/>
      </c>
    </row>
    <row r="20" spans="1:7" x14ac:dyDescent="0.2">
      <c r="A20" s="17" t="s">
        <v>8</v>
      </c>
      <c r="B20" s="18"/>
      <c r="C20" s="21"/>
      <c r="D20" s="18"/>
      <c r="E20" s="21"/>
      <c r="F20" s="18"/>
      <c r="G20" s="21"/>
    </row>
    <row r="21" spans="1:7" x14ac:dyDescent="0.2">
      <c r="A21" s="27" t="s">
        <v>40</v>
      </c>
      <c r="B21" s="18" t="str">
        <f>"1.11"</f>
        <v>1.11</v>
      </c>
      <c r="C21" s="21" t="str">
        <f>""</f>
        <v/>
      </c>
      <c r="D21" s="18" t="str">
        <f>"1.03"</f>
        <v>1.03</v>
      </c>
      <c r="E21" s="21" t="str">
        <f>""</f>
        <v/>
      </c>
      <c r="F21" s="18" t="str">
        <f>"1.09"</f>
        <v>1.09</v>
      </c>
      <c r="G21" s="21" t="str">
        <f>""</f>
        <v/>
      </c>
    </row>
    <row r="22" spans="1:7" x14ac:dyDescent="0.2">
      <c r="A22" s="27"/>
      <c r="B22" s="18" t="str">
        <f>"(0.92)"</f>
        <v>(0.92)</v>
      </c>
      <c r="C22" s="21" t="str">
        <f>""</f>
        <v/>
      </c>
      <c r="D22" s="18" t="str">
        <f>"(0.31)"</f>
        <v>(0.31)</v>
      </c>
      <c r="E22" s="21" t="str">
        <f>""</f>
        <v/>
      </c>
      <c r="F22" s="18" t="str">
        <f>"(0.79)"</f>
        <v>(0.79)</v>
      </c>
      <c r="G22" s="21" t="str">
        <f>""</f>
        <v/>
      </c>
    </row>
    <row r="23" spans="1:7" x14ac:dyDescent="0.2">
      <c r="A23" s="27" t="s">
        <v>46</v>
      </c>
      <c r="B23" s="18" t="str">
        <f>"1.46"</f>
        <v>1.46</v>
      </c>
      <c r="C23" s="21" t="str">
        <f>"***"</f>
        <v>***</v>
      </c>
      <c r="D23" s="18" t="str">
        <f>"1.45"</f>
        <v>1.45</v>
      </c>
      <c r="E23" s="21" t="str">
        <f>"***"</f>
        <v>***</v>
      </c>
      <c r="F23" s="18" t="str">
        <f>"1.50"</f>
        <v>1.50</v>
      </c>
      <c r="G23" s="21" t="str">
        <f>"***"</f>
        <v>***</v>
      </c>
    </row>
    <row r="24" spans="1:7" x14ac:dyDescent="0.2">
      <c r="A24" s="27"/>
      <c r="B24" s="18" t="str">
        <f>"(3.43)"</f>
        <v>(3.43)</v>
      </c>
      <c r="C24" s="21" t="str">
        <f>""</f>
        <v/>
      </c>
      <c r="D24" s="18" t="str">
        <f>"(3.52)"</f>
        <v>(3.52)</v>
      </c>
      <c r="E24" s="21" t="str">
        <f>""</f>
        <v/>
      </c>
      <c r="F24" s="18" t="str">
        <f>"(3.69)"</f>
        <v>(3.69)</v>
      </c>
      <c r="G24" s="21" t="str">
        <f>""</f>
        <v/>
      </c>
    </row>
    <row r="25" spans="1:7" x14ac:dyDescent="0.2">
      <c r="A25" s="27" t="s">
        <v>36</v>
      </c>
      <c r="B25" s="18" t="str">
        <f>"1.47"</f>
        <v>1.47</v>
      </c>
      <c r="C25" s="21" t="str">
        <f>"**"</f>
        <v>**</v>
      </c>
      <c r="D25" s="18"/>
      <c r="E25" s="21"/>
      <c r="F25" s="18"/>
      <c r="G25" s="21"/>
    </row>
    <row r="26" spans="1:7" x14ac:dyDescent="0.2">
      <c r="A26" s="27"/>
      <c r="B26" s="18" t="str">
        <f>"(2.73)"</f>
        <v>(2.73)</v>
      </c>
      <c r="C26" s="21" t="str">
        <f>""</f>
        <v/>
      </c>
      <c r="D26" s="18"/>
      <c r="E26" s="21"/>
      <c r="F26" s="18"/>
      <c r="G26" s="21"/>
    </row>
    <row r="27" spans="1:7" x14ac:dyDescent="0.2">
      <c r="A27" s="27" t="s">
        <v>43</v>
      </c>
      <c r="B27" s="18" t="str">
        <f>"1.20"</f>
        <v>1.20</v>
      </c>
      <c r="C27" s="21" t="str">
        <f>""</f>
        <v/>
      </c>
      <c r="D27" s="18"/>
      <c r="E27" s="21"/>
      <c r="F27" s="18"/>
      <c r="G27" s="21"/>
    </row>
    <row r="28" spans="1:7" x14ac:dyDescent="0.2">
      <c r="A28" s="27"/>
      <c r="B28" s="18" t="str">
        <f>"(1.31)"</f>
        <v>(1.31)</v>
      </c>
      <c r="C28" s="21" t="str">
        <f>""</f>
        <v/>
      </c>
      <c r="D28" s="18"/>
      <c r="E28" s="21"/>
      <c r="F28" s="18"/>
      <c r="G28" s="21"/>
    </row>
    <row r="29" spans="1:7" x14ac:dyDescent="0.2">
      <c r="A29" s="27" t="s">
        <v>37</v>
      </c>
      <c r="B29" s="18"/>
      <c r="C29" s="21"/>
      <c r="D29" s="18" t="str">
        <f>"1.28"</f>
        <v>1.28</v>
      </c>
      <c r="E29" s="21" t="str">
        <f>""</f>
        <v/>
      </c>
      <c r="F29" s="18"/>
      <c r="G29" s="21"/>
    </row>
    <row r="30" spans="1:7" x14ac:dyDescent="0.2">
      <c r="A30" s="27"/>
      <c r="B30" s="18"/>
      <c r="C30" s="21"/>
      <c r="D30" s="18" t="str">
        <f>"(0.93)"</f>
        <v>(0.93)</v>
      </c>
      <c r="E30" s="21" t="str">
        <f>""</f>
        <v/>
      </c>
      <c r="F30" s="18"/>
      <c r="G30" s="21"/>
    </row>
    <row r="31" spans="1:7" x14ac:dyDescent="0.2">
      <c r="A31" s="27" t="s">
        <v>44</v>
      </c>
      <c r="B31" s="18"/>
      <c r="C31" s="21"/>
      <c r="D31" s="18" t="str">
        <f>"1.27"</f>
        <v>1.27</v>
      </c>
      <c r="E31" s="21" t="str">
        <f>""</f>
        <v/>
      </c>
      <c r="F31" s="18"/>
      <c r="G31" s="21"/>
    </row>
    <row r="32" spans="1:7" x14ac:dyDescent="0.2">
      <c r="A32" s="27"/>
      <c r="B32" s="18"/>
      <c r="C32" s="21"/>
      <c r="D32" s="18" t="str">
        <f>"(0.99)"</f>
        <v>(0.99)</v>
      </c>
      <c r="E32" s="21" t="str">
        <f>""</f>
        <v/>
      </c>
      <c r="F32" s="18"/>
      <c r="G32" s="21"/>
    </row>
    <row r="33" spans="1:7" x14ac:dyDescent="0.2">
      <c r="A33" s="27" t="s">
        <v>39</v>
      </c>
      <c r="B33" s="18"/>
      <c r="C33" s="21"/>
      <c r="D33" s="18"/>
      <c r="E33" s="21"/>
      <c r="F33" s="18" t="str">
        <f>"1.32"</f>
        <v>1.32</v>
      </c>
      <c r="G33" s="21" t="str">
        <f>"*"</f>
        <v>*</v>
      </c>
    </row>
    <row r="34" spans="1:7" x14ac:dyDescent="0.2">
      <c r="A34" s="27"/>
      <c r="B34" s="18"/>
      <c r="C34" s="21"/>
      <c r="D34" s="18"/>
      <c r="E34" s="21"/>
      <c r="F34" s="18" t="str">
        <f>"(2.26)"</f>
        <v>(2.26)</v>
      </c>
      <c r="G34" s="21" t="str">
        <f>""</f>
        <v/>
      </c>
    </row>
    <row r="35" spans="1:7" x14ac:dyDescent="0.2">
      <c r="A35" s="27" t="s">
        <v>45</v>
      </c>
      <c r="B35" s="18"/>
      <c r="C35" s="21"/>
      <c r="D35" s="18"/>
      <c r="E35" s="21"/>
      <c r="F35" s="18" t="str">
        <f>"1.26"</f>
        <v>1.26</v>
      </c>
      <c r="G35" s="21" t="str">
        <f>""</f>
        <v/>
      </c>
    </row>
    <row r="36" spans="1:7" x14ac:dyDescent="0.2">
      <c r="A36" s="27"/>
      <c r="B36" s="18"/>
      <c r="C36" s="21"/>
      <c r="D36" s="18"/>
      <c r="E36" s="21"/>
      <c r="F36" s="18" t="str">
        <f>"(1.80)"</f>
        <v>(1.80)</v>
      </c>
      <c r="G36" s="21" t="str">
        <f>""</f>
        <v/>
      </c>
    </row>
    <row r="37" spans="1:7" x14ac:dyDescent="0.2">
      <c r="A37" s="4" t="s">
        <v>9</v>
      </c>
      <c r="B37" s="18" t="str">
        <f>"1.12"</f>
        <v>1.12</v>
      </c>
      <c r="C37" s="21" t="str">
        <f>"*"</f>
        <v>*</v>
      </c>
      <c r="D37" s="18" t="str">
        <f>"1.12"</f>
        <v>1.12</v>
      </c>
      <c r="E37" s="21" t="str">
        <f>"*"</f>
        <v>*</v>
      </c>
      <c r="F37" s="18" t="str">
        <f>"1.13"</f>
        <v>1.13</v>
      </c>
      <c r="G37" s="21" t="str">
        <f>"*"</f>
        <v>*</v>
      </c>
    </row>
    <row r="38" spans="1:7" x14ac:dyDescent="0.2">
      <c r="A38" s="21"/>
      <c r="B38" s="18" t="str">
        <f>"(2.18)"</f>
        <v>(2.18)</v>
      </c>
      <c r="C38" s="21" t="str">
        <f>""</f>
        <v/>
      </c>
      <c r="D38" s="18" t="str">
        <f>"(2.24)"</f>
        <v>(2.24)</v>
      </c>
      <c r="E38" s="21" t="str">
        <f>""</f>
        <v/>
      </c>
      <c r="F38" s="18" t="str">
        <f>"(2.39)"</f>
        <v>(2.39)</v>
      </c>
      <c r="G38" s="21" t="str">
        <f>""</f>
        <v/>
      </c>
    </row>
    <row r="39" spans="1:7" x14ac:dyDescent="0.2">
      <c r="A39" s="5" t="s">
        <v>10</v>
      </c>
      <c r="B39" s="18"/>
      <c r="C39" s="21"/>
      <c r="D39" s="18"/>
      <c r="E39" s="21"/>
      <c r="F39" s="18"/>
      <c r="G39" s="21"/>
    </row>
    <row r="40" spans="1:7" x14ac:dyDescent="0.2">
      <c r="A40" s="6" t="s">
        <v>11</v>
      </c>
      <c r="B40" s="18"/>
      <c r="C40" s="21"/>
      <c r="D40" s="18"/>
      <c r="E40" s="21"/>
      <c r="F40" s="18"/>
      <c r="G40" s="21"/>
    </row>
    <row r="41" spans="1:7" x14ac:dyDescent="0.2">
      <c r="A41" s="6" t="s">
        <v>12</v>
      </c>
      <c r="B41" s="18" t="str">
        <f>"1.04"</f>
        <v>1.04</v>
      </c>
      <c r="C41" s="21" t="str">
        <f>""</f>
        <v/>
      </c>
      <c r="D41" s="18" t="str">
        <f>"1.04"</f>
        <v>1.04</v>
      </c>
      <c r="E41" s="21" t="str">
        <f>""</f>
        <v/>
      </c>
      <c r="F41" s="18" t="str">
        <f>"1.04"</f>
        <v>1.04</v>
      </c>
      <c r="G41" s="21" t="str">
        <f>""</f>
        <v/>
      </c>
    </row>
    <row r="42" spans="1:7" x14ac:dyDescent="0.2">
      <c r="A42" s="20"/>
      <c r="B42" s="18" t="str">
        <f>"(0.48)"</f>
        <v>(0.48)</v>
      </c>
      <c r="C42" s="21" t="str">
        <f>""</f>
        <v/>
      </c>
      <c r="D42" s="18" t="str">
        <f>"(0.51)"</f>
        <v>(0.51)</v>
      </c>
      <c r="E42" s="21" t="str">
        <f>""</f>
        <v/>
      </c>
      <c r="F42" s="18" t="str">
        <f>"(0.50)"</f>
        <v>(0.50)</v>
      </c>
      <c r="G42" s="21" t="str">
        <f>""</f>
        <v/>
      </c>
    </row>
    <row r="43" spans="1:7" x14ac:dyDescent="0.2">
      <c r="A43" s="6" t="s">
        <v>42</v>
      </c>
      <c r="B43" s="18" t="str">
        <f>"1.15"</f>
        <v>1.15</v>
      </c>
      <c r="C43" s="21" t="str">
        <f>""</f>
        <v/>
      </c>
      <c r="D43" s="18" t="str">
        <f>"1.15"</f>
        <v>1.15</v>
      </c>
      <c r="E43" s="21" t="str">
        <f>""</f>
        <v/>
      </c>
      <c r="F43" s="18" t="str">
        <f>"1.15"</f>
        <v>1.15</v>
      </c>
      <c r="G43" s="21" t="str">
        <f>""</f>
        <v/>
      </c>
    </row>
    <row r="44" spans="1:7" x14ac:dyDescent="0.2">
      <c r="A44" s="6"/>
      <c r="B44" s="18" t="str">
        <f>"(1.26)"</f>
        <v>(1.26)</v>
      </c>
      <c r="C44" s="21" t="str">
        <f>""</f>
        <v/>
      </c>
      <c r="D44" s="18" t="str">
        <f>"(1.27)"</f>
        <v>(1.27)</v>
      </c>
      <c r="E44" s="21" t="str">
        <f>""</f>
        <v/>
      </c>
      <c r="F44" s="18" t="str">
        <f>"(1.26)"</f>
        <v>(1.26)</v>
      </c>
      <c r="G44" s="21" t="str">
        <f>""</f>
        <v/>
      </c>
    </row>
    <row r="45" spans="1:7" x14ac:dyDescent="0.2">
      <c r="A45" s="7" t="s">
        <v>13</v>
      </c>
      <c r="B45" s="18"/>
      <c r="C45" s="21"/>
      <c r="D45" s="18"/>
      <c r="E45" s="21"/>
      <c r="F45" s="18"/>
      <c r="G45" s="21"/>
    </row>
    <row r="46" spans="1:7" x14ac:dyDescent="0.2">
      <c r="A46" s="8" t="s">
        <v>14</v>
      </c>
      <c r="B46" s="18" t="str">
        <f>"1.17"</f>
        <v>1.17</v>
      </c>
      <c r="C46" s="21" t="str">
        <f>"***"</f>
        <v>***</v>
      </c>
      <c r="D46" s="18" t="str">
        <f>"1.17"</f>
        <v>1.17</v>
      </c>
      <c r="E46" s="21" t="str">
        <f>"***"</f>
        <v>***</v>
      </c>
      <c r="F46" s="18" t="str">
        <f>"1.17"</f>
        <v>1.17</v>
      </c>
      <c r="G46" s="21" t="str">
        <f>"***"</f>
        <v>***</v>
      </c>
    </row>
    <row r="47" spans="1:7" x14ac:dyDescent="0.2">
      <c r="A47" s="8"/>
      <c r="B47" s="18" t="str">
        <f>"(10.18)"</f>
        <v>(10.18)</v>
      </c>
      <c r="C47" s="21" t="str">
        <f>""</f>
        <v/>
      </c>
      <c r="D47" s="18" t="str">
        <f>"(10.18)"</f>
        <v>(10.18)</v>
      </c>
      <c r="E47" s="21" t="str">
        <f>""</f>
        <v/>
      </c>
      <c r="F47" s="18" t="str">
        <f>"(9.84)"</f>
        <v>(9.84)</v>
      </c>
      <c r="G47" s="21" t="str">
        <f>""</f>
        <v/>
      </c>
    </row>
    <row r="48" spans="1:7" x14ac:dyDescent="0.2">
      <c r="A48" s="8" t="s">
        <v>15</v>
      </c>
      <c r="B48" s="18" t="str">
        <f>"1.06"</f>
        <v>1.06</v>
      </c>
      <c r="C48" s="21" t="str">
        <f>""</f>
        <v/>
      </c>
      <c r="D48" s="18" t="str">
        <f>"1.07"</f>
        <v>1.07</v>
      </c>
      <c r="E48" s="21" t="str">
        <f>""</f>
        <v/>
      </c>
      <c r="F48" s="18" t="str">
        <f>"1.06"</f>
        <v>1.06</v>
      </c>
      <c r="G48" s="21" t="str">
        <f>""</f>
        <v/>
      </c>
    </row>
    <row r="49" spans="1:7" x14ac:dyDescent="0.2">
      <c r="A49" s="8"/>
      <c r="B49" s="18" t="str">
        <f>"(1.62)"</f>
        <v>(1.62)</v>
      </c>
      <c r="C49" s="21" t="str">
        <f>""</f>
        <v/>
      </c>
      <c r="D49" s="18" t="str">
        <f>"(1.88)"</f>
        <v>(1.88)</v>
      </c>
      <c r="E49" s="21" t="str">
        <f>""</f>
        <v/>
      </c>
      <c r="F49" s="18" t="str">
        <f>"(1.48)"</f>
        <v>(1.48)</v>
      </c>
      <c r="G49" s="21" t="str">
        <f>""</f>
        <v/>
      </c>
    </row>
    <row r="50" spans="1:7" x14ac:dyDescent="0.2">
      <c r="A50" s="32" t="s">
        <v>16</v>
      </c>
      <c r="B50" s="18" t="str">
        <f>"1.02"</f>
        <v>1.02</v>
      </c>
      <c r="C50" s="21" t="str">
        <f>""</f>
        <v/>
      </c>
      <c r="D50" s="18" t="str">
        <f>"1.02"</f>
        <v>1.02</v>
      </c>
      <c r="E50" s="21" t="str">
        <f>""</f>
        <v/>
      </c>
      <c r="F50" s="18" t="str">
        <f>"1.02"</f>
        <v>1.02</v>
      </c>
      <c r="G50" s="21" t="str">
        <f>""</f>
        <v/>
      </c>
    </row>
    <row r="51" spans="1:7" x14ac:dyDescent="0.2">
      <c r="A51" s="32"/>
      <c r="B51" s="18" t="str">
        <f>"(1.14)"</f>
        <v>(1.14)</v>
      </c>
      <c r="C51" s="21" t="str">
        <f>""</f>
        <v/>
      </c>
      <c r="D51" s="18" t="str">
        <f>"(1.16)"</f>
        <v>(1.16)</v>
      </c>
      <c r="E51" s="21" t="str">
        <f>""</f>
        <v/>
      </c>
      <c r="F51" s="18" t="str">
        <f>"(1.05)"</f>
        <v>(1.05)</v>
      </c>
      <c r="G51" s="21" t="str">
        <f>""</f>
        <v/>
      </c>
    </row>
    <row r="52" spans="1:7" x14ac:dyDescent="0.2">
      <c r="A52" s="9" t="s">
        <v>17</v>
      </c>
      <c r="B52" s="18"/>
      <c r="C52" s="21"/>
      <c r="D52" s="18"/>
      <c r="E52" s="21"/>
      <c r="F52" s="18"/>
      <c r="G52" s="21"/>
    </row>
    <row r="53" spans="1:7" x14ac:dyDescent="0.2">
      <c r="A53" s="10" t="s">
        <v>18</v>
      </c>
      <c r="B53" s="18" t="str">
        <f>"1.82"</f>
        <v>1.82</v>
      </c>
      <c r="C53" s="21" t="str">
        <f>"***"</f>
        <v>***</v>
      </c>
      <c r="D53" s="18" t="str">
        <f>"1.81"</f>
        <v>1.81</v>
      </c>
      <c r="E53" s="21" t="str">
        <f>"***"</f>
        <v>***</v>
      </c>
      <c r="F53" s="18" t="str">
        <f>"1.82"</f>
        <v>1.82</v>
      </c>
      <c r="G53" s="21" t="str">
        <f>"***"</f>
        <v>***</v>
      </c>
    </row>
    <row r="54" spans="1:7" x14ac:dyDescent="0.2">
      <c r="A54" s="6"/>
      <c r="B54" s="18" t="str">
        <f>"(6.59)"</f>
        <v>(6.59)</v>
      </c>
      <c r="C54" s="21" t="str">
        <f>""</f>
        <v/>
      </c>
      <c r="D54" s="18" t="str">
        <f>"(6.53)"</f>
        <v>(6.53)</v>
      </c>
      <c r="E54" s="21" t="str">
        <f>""</f>
        <v/>
      </c>
      <c r="F54" s="18" t="str">
        <f>"(6.62)"</f>
        <v>(6.62)</v>
      </c>
      <c r="G54" s="21" t="str">
        <f>""</f>
        <v/>
      </c>
    </row>
    <row r="55" spans="1:7" x14ac:dyDescent="0.2">
      <c r="A55" s="10" t="s">
        <v>19</v>
      </c>
      <c r="B55" s="18" t="str">
        <f>"1.00"</f>
        <v>1.00</v>
      </c>
      <c r="C55" s="21" t="str">
        <f>""</f>
        <v/>
      </c>
      <c r="D55" s="18" t="str">
        <f>"1.00"</f>
        <v>1.00</v>
      </c>
      <c r="E55" s="21" t="str">
        <f>""</f>
        <v/>
      </c>
      <c r="F55" s="18" t="str">
        <f>"1.00"</f>
        <v>1.00</v>
      </c>
      <c r="G55" s="21" t="str">
        <f>""</f>
        <v/>
      </c>
    </row>
    <row r="56" spans="1:7" x14ac:dyDescent="0.2">
      <c r="A56" s="6"/>
      <c r="B56" s="18" t="str">
        <f>"(0.48)"</f>
        <v>(0.48)</v>
      </c>
      <c r="C56" s="21" t="str">
        <f>""</f>
        <v/>
      </c>
      <c r="D56" s="18" t="str">
        <f>"(0.51)"</f>
        <v>(0.51)</v>
      </c>
      <c r="E56" s="21" t="str">
        <f>""</f>
        <v/>
      </c>
      <c r="F56" s="18" t="str">
        <f>"(0.44)"</f>
        <v>(0.44)</v>
      </c>
      <c r="G56" s="21" t="str">
        <f>""</f>
        <v/>
      </c>
    </row>
    <row r="57" spans="1:7" x14ac:dyDescent="0.2">
      <c r="A57" s="5" t="s">
        <v>20</v>
      </c>
      <c r="B57" s="18"/>
      <c r="C57" s="21"/>
      <c r="D57" s="18"/>
      <c r="E57" s="21"/>
      <c r="F57" s="18"/>
      <c r="G57" s="21"/>
    </row>
    <row r="58" spans="1:7" x14ac:dyDescent="0.2">
      <c r="A58" s="6" t="s">
        <v>21</v>
      </c>
      <c r="B58" s="18" t="str">
        <f>"0.75"</f>
        <v>0.75</v>
      </c>
      <c r="C58" s="21" t="str">
        <f>"***"</f>
        <v>***</v>
      </c>
      <c r="D58" s="18" t="str">
        <f>"0.75"</f>
        <v>0.75</v>
      </c>
      <c r="E58" s="21" t="str">
        <f>"***"</f>
        <v>***</v>
      </c>
      <c r="F58" s="18" t="str">
        <f>"0.75"</f>
        <v>0.75</v>
      </c>
      <c r="G58" s="21" t="str">
        <f>"***"</f>
        <v>***</v>
      </c>
    </row>
    <row r="59" spans="1:7" x14ac:dyDescent="0.2">
      <c r="A59" s="6"/>
      <c r="B59" s="18" t="str">
        <f>"(-63.06)"</f>
        <v>(-63.06)</v>
      </c>
      <c r="C59" s="21" t="str">
        <f>""</f>
        <v/>
      </c>
      <c r="D59" s="18" t="str">
        <f>"(-62.95)"</f>
        <v>(-62.95)</v>
      </c>
      <c r="E59" s="21" t="str">
        <f>""</f>
        <v/>
      </c>
      <c r="F59" s="18" t="str">
        <f>"(-62.93)"</f>
        <v>(-62.93)</v>
      </c>
      <c r="G59" s="21" t="str">
        <f>""</f>
        <v/>
      </c>
    </row>
    <row r="60" spans="1:7" x14ac:dyDescent="0.2">
      <c r="A60" s="6" t="s">
        <v>22</v>
      </c>
      <c r="B60" s="18" t="str">
        <f>"0.99"</f>
        <v>0.99</v>
      </c>
      <c r="C60" s="21" t="str">
        <f>"***"</f>
        <v>***</v>
      </c>
      <c r="D60" s="18" t="str">
        <f>"0.99"</f>
        <v>0.99</v>
      </c>
      <c r="E60" s="21" t="str">
        <f>"***"</f>
        <v>***</v>
      </c>
      <c r="F60" s="18" t="str">
        <f>"0.99"</f>
        <v>0.99</v>
      </c>
      <c r="G60" s="21" t="str">
        <f>"***"</f>
        <v>***</v>
      </c>
    </row>
    <row r="61" spans="1:7" x14ac:dyDescent="0.2">
      <c r="A61" s="6"/>
      <c r="B61" s="18" t="str">
        <f>"(-12.23)"</f>
        <v>(-12.23)</v>
      </c>
      <c r="C61" s="21" t="str">
        <f>""</f>
        <v/>
      </c>
      <c r="D61" s="18" t="str">
        <f>"(-12.35)"</f>
        <v>(-12.35)</v>
      </c>
      <c r="E61" s="21" t="str">
        <f>""</f>
        <v/>
      </c>
      <c r="F61" s="18" t="str">
        <f>"(-12.44)"</f>
        <v>(-12.44)</v>
      </c>
      <c r="G61" s="21" t="str">
        <f>""</f>
        <v/>
      </c>
    </row>
    <row r="62" spans="1:7" x14ac:dyDescent="0.2">
      <c r="A62" s="6" t="s">
        <v>23</v>
      </c>
      <c r="B62" s="18" t="str">
        <f>"1.03"</f>
        <v>1.03</v>
      </c>
      <c r="C62" s="21" t="str">
        <f>"*"</f>
        <v>*</v>
      </c>
      <c r="D62" s="18" t="str">
        <f>"1.03"</f>
        <v>1.03</v>
      </c>
      <c r="E62" s="21" t="str">
        <f>"*"</f>
        <v>*</v>
      </c>
      <c r="F62" s="18" t="str">
        <f>"1.03"</f>
        <v>1.03</v>
      </c>
      <c r="G62" s="21" t="str">
        <f>"*"</f>
        <v>*</v>
      </c>
    </row>
    <row r="63" spans="1:7" x14ac:dyDescent="0.2">
      <c r="A63" s="6"/>
      <c r="B63" s="18" t="str">
        <f>"(2.23)"</f>
        <v>(2.23)</v>
      </c>
      <c r="C63" s="21" t="str">
        <f>""</f>
        <v/>
      </c>
      <c r="D63" s="18" t="str">
        <f>"(2.24)"</f>
        <v>(2.24)</v>
      </c>
      <c r="E63" s="21" t="str">
        <f>""</f>
        <v/>
      </c>
      <c r="F63" s="18" t="str">
        <f>"(2.26)"</f>
        <v>(2.26)</v>
      </c>
      <c r="G63" s="21" t="str">
        <f>""</f>
        <v/>
      </c>
    </row>
    <row r="64" spans="1:7" x14ac:dyDescent="0.2">
      <c r="A64" s="6" t="s">
        <v>24</v>
      </c>
      <c r="B64" s="18" t="str">
        <f>"1.02"</f>
        <v>1.02</v>
      </c>
      <c r="C64" s="21" t="str">
        <f>""</f>
        <v/>
      </c>
      <c r="D64" s="18" t="str">
        <f>"1.02"</f>
        <v>1.02</v>
      </c>
      <c r="E64" s="21" t="str">
        <f>""</f>
        <v/>
      </c>
      <c r="F64" s="18" t="str">
        <f>"1.02"</f>
        <v>1.02</v>
      </c>
      <c r="G64" s="21" t="str">
        <f>""</f>
        <v/>
      </c>
    </row>
    <row r="65" spans="1:7" x14ac:dyDescent="0.2">
      <c r="A65" s="6"/>
      <c r="B65" s="18" t="str">
        <f>"(1.56)"</f>
        <v>(1.56)</v>
      </c>
      <c r="C65" s="21" t="str">
        <f>""</f>
        <v/>
      </c>
      <c r="D65" s="18" t="str">
        <f>"(1.54)"</f>
        <v>(1.54)</v>
      </c>
      <c r="E65" s="21" t="str">
        <f>""</f>
        <v/>
      </c>
      <c r="F65" s="18" t="str">
        <f>"(1.59)"</f>
        <v>(1.59)</v>
      </c>
      <c r="G65" s="21" t="str">
        <f>""</f>
        <v/>
      </c>
    </row>
    <row r="66" spans="1:7" x14ac:dyDescent="0.2">
      <c r="A66" s="6" t="s">
        <v>25</v>
      </c>
      <c r="B66" s="18" t="str">
        <f>"1.56"</f>
        <v>1.56</v>
      </c>
      <c r="C66" s="21" t="str">
        <f>"***"</f>
        <v>***</v>
      </c>
      <c r="D66" s="18" t="str">
        <f>"1.57"</f>
        <v>1.57</v>
      </c>
      <c r="E66" s="21" t="str">
        <f>"***"</f>
        <v>***</v>
      </c>
      <c r="F66" s="18" t="str">
        <f>"1.56"</f>
        <v>1.56</v>
      </c>
      <c r="G66" s="21" t="str">
        <f>"***"</f>
        <v>***</v>
      </c>
    </row>
    <row r="67" spans="1:7" x14ac:dyDescent="0.2">
      <c r="A67" s="6"/>
      <c r="B67" s="18" t="str">
        <f>"(5.53)"</f>
        <v>(5.53)</v>
      </c>
      <c r="C67" s="21" t="str">
        <f>""</f>
        <v/>
      </c>
      <c r="D67" s="18" t="str">
        <f>"(5.55)"</f>
        <v>(5.55)</v>
      </c>
      <c r="E67" s="21" t="str">
        <f>""</f>
        <v/>
      </c>
      <c r="F67" s="18" t="str">
        <f>"(5.53)"</f>
        <v>(5.53)</v>
      </c>
      <c r="G67" s="21" t="str">
        <f>""</f>
        <v/>
      </c>
    </row>
    <row r="68" spans="1:7" x14ac:dyDescent="0.2">
      <c r="A68" s="5" t="s">
        <v>26</v>
      </c>
      <c r="B68" s="18"/>
      <c r="C68" s="21"/>
      <c r="D68" s="18"/>
      <c r="E68" s="21"/>
      <c r="F68" s="18"/>
      <c r="G68" s="21"/>
    </row>
    <row r="69" spans="1:7" x14ac:dyDescent="0.2">
      <c r="A69" s="10" t="s">
        <v>27</v>
      </c>
      <c r="B69" s="18" t="str">
        <f>"1.30"</f>
        <v>1.30</v>
      </c>
      <c r="C69" s="21" t="str">
        <f>"***"</f>
        <v>***</v>
      </c>
      <c r="D69" s="18" t="str">
        <f>"1.30"</f>
        <v>1.30</v>
      </c>
      <c r="E69" s="21" t="str">
        <f>"***"</f>
        <v>***</v>
      </c>
      <c r="F69" s="18" t="str">
        <f>"1.30"</f>
        <v>1.30</v>
      </c>
      <c r="G69" s="21" t="str">
        <f>"***"</f>
        <v>***</v>
      </c>
    </row>
    <row r="70" spans="1:7" x14ac:dyDescent="0.2">
      <c r="A70" s="6"/>
      <c r="B70" s="18" t="str">
        <f>"(12.71)"</f>
        <v>(12.71)</v>
      </c>
      <c r="C70" s="21" t="str">
        <f>""</f>
        <v/>
      </c>
      <c r="D70" s="18" t="str">
        <f>"(12.69)"</f>
        <v>(12.69)</v>
      </c>
      <c r="E70" s="21" t="str">
        <f>""</f>
        <v/>
      </c>
      <c r="F70" s="18" t="str">
        <f>"(12.71)"</f>
        <v>(12.71)</v>
      </c>
      <c r="G70" s="21" t="str">
        <f>""</f>
        <v/>
      </c>
    </row>
    <row r="71" spans="1:7" x14ac:dyDescent="0.2">
      <c r="A71" s="6" t="s">
        <v>28</v>
      </c>
      <c r="B71" s="18" t="str">
        <f>"1.14"</f>
        <v>1.14</v>
      </c>
      <c r="C71" s="21" t="str">
        <f>""</f>
        <v/>
      </c>
      <c r="D71" s="18" t="str">
        <f>"1.14"</f>
        <v>1.14</v>
      </c>
      <c r="E71" s="21" t="str">
        <f>""</f>
        <v/>
      </c>
      <c r="F71" s="18" t="str">
        <f>"1.13"</f>
        <v>1.13</v>
      </c>
      <c r="G71" s="21" t="str">
        <f>""</f>
        <v/>
      </c>
    </row>
    <row r="72" spans="1:7" x14ac:dyDescent="0.2">
      <c r="A72" s="6"/>
      <c r="B72" s="18" t="str">
        <f>"(1.32)"</f>
        <v>(1.32)</v>
      </c>
      <c r="C72" s="21" t="str">
        <f>""</f>
        <v/>
      </c>
      <c r="D72" s="18" t="str">
        <f>"(1.33)"</f>
        <v>(1.33)</v>
      </c>
      <c r="E72" s="21" t="str">
        <f>""</f>
        <v/>
      </c>
      <c r="F72" s="18" t="str">
        <f>"(1.30)"</f>
        <v>(1.30)</v>
      </c>
      <c r="G72" s="21" t="str">
        <f>""</f>
        <v/>
      </c>
    </row>
    <row r="73" spans="1:7" x14ac:dyDescent="0.2">
      <c r="A73" s="10" t="s">
        <v>29</v>
      </c>
      <c r="B73" s="18" t="str">
        <f>"0.78"</f>
        <v>0.78</v>
      </c>
      <c r="C73" s="21" t="str">
        <f>"**"</f>
        <v>**</v>
      </c>
      <c r="D73" s="18" t="str">
        <f>"0.79"</f>
        <v>0.79</v>
      </c>
      <c r="E73" s="21" t="str">
        <f>"**"</f>
        <v>**</v>
      </c>
      <c r="F73" s="18" t="str">
        <f>"0.78"</f>
        <v>0.78</v>
      </c>
      <c r="G73" s="21" t="str">
        <f>"**"</f>
        <v>**</v>
      </c>
    </row>
    <row r="74" spans="1:7" x14ac:dyDescent="0.2">
      <c r="A74" s="10"/>
      <c r="B74" s="18" t="str">
        <f>"(-3.20)"</f>
        <v>(-3.20)</v>
      </c>
      <c r="C74" s="21" t="str">
        <f>""</f>
        <v/>
      </c>
      <c r="D74" s="18" t="str">
        <f>"(-3.15)"</f>
        <v>(-3.15)</v>
      </c>
      <c r="E74" s="21" t="str">
        <f>""</f>
        <v/>
      </c>
      <c r="F74" s="18" t="str">
        <f>"(-3.20)"</f>
        <v>(-3.20)</v>
      </c>
      <c r="G74" s="21" t="str">
        <f>""</f>
        <v/>
      </c>
    </row>
    <row r="75" spans="1:7" x14ac:dyDescent="0.2">
      <c r="A75" s="11" t="s">
        <v>30</v>
      </c>
      <c r="B75" s="23" t="str">
        <f>"47914"</f>
        <v>47914</v>
      </c>
      <c r="C75" s="24" t="str">
        <f>""</f>
        <v/>
      </c>
      <c r="D75" s="23" t="str">
        <f>"47914"</f>
        <v>47914</v>
      </c>
      <c r="E75" s="24" t="str">
        <f>""</f>
        <v/>
      </c>
      <c r="F75" s="23" t="str">
        <f>"47914"</f>
        <v>47914</v>
      </c>
      <c r="G75" s="24" t="str">
        <f>""</f>
        <v/>
      </c>
    </row>
    <row r="76" spans="1:7" x14ac:dyDescent="0.2">
      <c r="A76" s="4" t="s">
        <v>31</v>
      </c>
      <c r="B76" s="18" t="str">
        <f>"4415"</f>
        <v>4415</v>
      </c>
      <c r="C76" s="21" t="str">
        <f>""</f>
        <v/>
      </c>
      <c r="D76" s="18" t="str">
        <f>"4415"</f>
        <v>4415</v>
      </c>
      <c r="E76" s="21" t="str">
        <f>""</f>
        <v/>
      </c>
      <c r="F76" s="18" t="str">
        <f>"4415"</f>
        <v>4415</v>
      </c>
      <c r="G76" s="21" t="str">
        <f>""</f>
        <v/>
      </c>
    </row>
    <row r="77" spans="1:7" x14ac:dyDescent="0.2">
      <c r="A77" s="25" t="s">
        <v>32</v>
      </c>
      <c r="B77" s="26" t="str">
        <f>"-15684"</f>
        <v>-15684</v>
      </c>
      <c r="C77" s="25" t="str">
        <f>""</f>
        <v/>
      </c>
      <c r="D77" s="26" t="str">
        <f>"-15685"</f>
        <v>-15685</v>
      </c>
      <c r="E77" s="25" t="str">
        <f>""</f>
        <v/>
      </c>
      <c r="F77" s="26" t="str">
        <f>"-15685"</f>
        <v>-15685</v>
      </c>
      <c r="G77" s="25" t="str">
        <f>""</f>
        <v/>
      </c>
    </row>
    <row r="78" spans="1:7" x14ac:dyDescent="0.2">
      <c r="A78" s="12" t="s">
        <v>33</v>
      </c>
      <c r="B78" s="18"/>
      <c r="C78" s="19"/>
      <c r="D78" s="18"/>
      <c r="E78" s="19"/>
      <c r="F78" s="18"/>
      <c r="G78" s="19"/>
    </row>
  </sheetData>
  <mergeCells count="17">
    <mergeCell ref="A33:A34"/>
    <mergeCell ref="A35:A36"/>
    <mergeCell ref="A50:A51"/>
    <mergeCell ref="A27:A28"/>
    <mergeCell ref="A29:A30"/>
    <mergeCell ref="A31:A32"/>
    <mergeCell ref="A12:A13"/>
    <mergeCell ref="A1:G1"/>
    <mergeCell ref="B2:C2"/>
    <mergeCell ref="D2:E2"/>
    <mergeCell ref="F2:G2"/>
    <mergeCell ref="A6:A7"/>
    <mergeCell ref="A10:A11"/>
    <mergeCell ref="A8:A9"/>
    <mergeCell ref="A21:A22"/>
    <mergeCell ref="A23:A24"/>
    <mergeCell ref="A25:A26"/>
  </mergeCells>
  <pageMargins left="0.7" right="0.7" top="0.75" bottom="0.75" header="0.3" footer="0.3"/>
  <pageSetup orientation="portrait" r:id="rId1"/>
  <rowBreaks count="1" manualBreakCount="1">
    <brk id="51" max="16383" man="1"/>
  </rowBreaks>
  <ignoredErrors>
    <ignoredError sqref="D52:G78 C52:C77 C17:C51 D6:G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Brauner-Otto</dc:creator>
  <cp:lastModifiedBy>Yarger, Jennifer</cp:lastModifiedBy>
  <cp:lastPrinted>2023-12-13T06:13:37Z</cp:lastPrinted>
  <dcterms:created xsi:type="dcterms:W3CDTF">2023-11-30T22:30:00Z</dcterms:created>
  <dcterms:modified xsi:type="dcterms:W3CDTF">2024-03-21T01:10:41Z</dcterms:modified>
</cp:coreProperties>
</file>