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inders-my.sharepoint.com/personal/thom0551_flinders_edu_au/Documents/Publications/IMPACT/PROM Review/Review 1/review 2/"/>
    </mc:Choice>
  </mc:AlternateContent>
  <xr:revisionPtr revIDLastSave="124" documentId="8_{14CEE499-F188-4E4D-89EE-CBEC7782610F}" xr6:coauthVersionLast="47" xr6:coauthVersionMax="47" xr10:uidLastSave="{BCC19A4B-238C-4522-B015-55F41EC6F93C}"/>
  <bookViews>
    <workbookView xWindow="-110" yWindow="-110" windowWidth="23260" windowHeight="14860" xr2:uid="{4BAB5AE1-1AF3-44BA-8FAA-E70454BCFF94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2" i="1" l="1"/>
  <c r="N11" i="1"/>
  <c r="N10" i="1"/>
  <c r="Q9" i="1"/>
  <c r="N9" i="1"/>
  <c r="Q8" i="1"/>
  <c r="N8" i="1"/>
  <c r="Q7" i="1"/>
  <c r="N7" i="1"/>
  <c r="K7" i="1"/>
  <c r="Q6" i="1"/>
  <c r="N6" i="1"/>
  <c r="K6" i="1"/>
  <c r="Q5" i="1"/>
  <c r="N5" i="1"/>
  <c r="K5" i="1"/>
  <c r="Q4" i="1"/>
  <c r="N4" i="1"/>
  <c r="K4" i="1"/>
  <c r="Q3" i="1"/>
  <c r="N3" i="1"/>
  <c r="K3" i="1"/>
  <c r="K8" i="1" l="1"/>
  <c r="Q11" i="1"/>
  <c r="N18" i="1"/>
</calcChain>
</file>

<file path=xl/sharedStrings.xml><?xml version="1.0" encoding="utf-8"?>
<sst xmlns="http://schemas.openxmlformats.org/spreadsheetml/2006/main" count="490" uniqueCount="213">
  <si>
    <t>Covidence #</t>
  </si>
  <si>
    <t>Author</t>
  </si>
  <si>
    <t>Year</t>
  </si>
  <si>
    <t>Country</t>
  </si>
  <si>
    <t>Exclusion Criteria</t>
  </si>
  <si>
    <t>Covidence Category</t>
  </si>
  <si>
    <t># of studies</t>
  </si>
  <si>
    <t>Covidence Exclusion Category</t>
  </si>
  <si>
    <t>Abimanyi-Ochom</t>
  </si>
  <si>
    <t>Australia</t>
  </si>
  <si>
    <t>No Injury</t>
  </si>
  <si>
    <t>Wrong Patient Population</t>
  </si>
  <si>
    <t>America</t>
  </si>
  <si>
    <t>Retrospective</t>
  </si>
  <si>
    <t>Aitken</t>
  </si>
  <si>
    <t>Canada</t>
  </si>
  <si>
    <t>Post Hospital Discharge</t>
  </si>
  <si>
    <t>Wrong Study Design</t>
  </si>
  <si>
    <t>Andrew</t>
  </si>
  <si>
    <t>Age</t>
  </si>
  <si>
    <t>New Zealand</t>
  </si>
  <si>
    <t>RCT</t>
  </si>
  <si>
    <t>Excluded Country</t>
  </si>
  <si>
    <t>Arora</t>
  </si>
  <si>
    <t>India</t>
  </si>
  <si>
    <t>Wrong Outcomes</t>
  </si>
  <si>
    <t>Baldwin</t>
  </si>
  <si>
    <t>Not in Hospital</t>
  </si>
  <si>
    <t>Wrong Setting</t>
  </si>
  <si>
    <t>Barney</t>
  </si>
  <si>
    <t>No Proms</t>
  </si>
  <si>
    <t>TOTAL</t>
  </si>
  <si>
    <t>Wrong Publication Type</t>
  </si>
  <si>
    <t>Barrett</t>
  </si>
  <si>
    <t>Time points</t>
  </si>
  <si>
    <t>Excluded Date Range</t>
  </si>
  <si>
    <t>Bhandari</t>
  </si>
  <si>
    <t>Review</t>
  </si>
  <si>
    <t>Full Text Not Avaliable</t>
  </si>
  <si>
    <t>Bombardier</t>
  </si>
  <si>
    <t>Protocol</t>
  </si>
  <si>
    <t>Total</t>
  </si>
  <si>
    <t>Cao</t>
  </si>
  <si>
    <t xml:space="preserve">Chacko </t>
  </si>
  <si>
    <t>Included</t>
  </si>
  <si>
    <t>Clark</t>
  </si>
  <si>
    <t>Date Range</t>
  </si>
  <si>
    <t>Cleland</t>
  </si>
  <si>
    <t>Comparative Study</t>
  </si>
  <si>
    <t xml:space="preserve">Colantonio </t>
  </si>
  <si>
    <t>Dahm</t>
  </si>
  <si>
    <t>Conference Abstract</t>
  </si>
  <si>
    <t>Darcy</t>
  </si>
  <si>
    <t>deGuise</t>
  </si>
  <si>
    <t>DeKeyser</t>
  </si>
  <si>
    <t>Derrett</t>
  </si>
  <si>
    <t xml:space="preserve">Derrett </t>
  </si>
  <si>
    <t>Devore</t>
  </si>
  <si>
    <t>Dinh </t>
  </si>
  <si>
    <t>Draper </t>
  </si>
  <si>
    <t>Druery</t>
  </si>
  <si>
    <t xml:space="preserve">Eagle </t>
  </si>
  <si>
    <t>Ekegren</t>
  </si>
  <si>
    <t xml:space="preserve">Evans </t>
  </si>
  <si>
    <t>Feinstein </t>
  </si>
  <si>
    <t>Finlay</t>
  </si>
  <si>
    <t>Gabbe</t>
  </si>
  <si>
    <t>Gane</t>
  </si>
  <si>
    <t xml:space="preserve">Giummarra </t>
  </si>
  <si>
    <t xml:space="preserve">Glennie </t>
  </si>
  <si>
    <t xml:space="preserve">Goldsmith </t>
  </si>
  <si>
    <t>Gopinath </t>
  </si>
  <si>
    <t>Gozt</t>
  </si>
  <si>
    <t>Grant</t>
  </si>
  <si>
    <t>Gregorio </t>
  </si>
  <si>
    <t xml:space="preserve">Gupta </t>
  </si>
  <si>
    <t>Hafeez‐Baig</t>
  </si>
  <si>
    <t xml:space="preserve">Hatchimonji </t>
  </si>
  <si>
    <t>Hennessy</t>
  </si>
  <si>
    <t>Hodgkinson </t>
  </si>
  <si>
    <t xml:space="preserve">Hokes </t>
  </si>
  <si>
    <t>Holbrook</t>
  </si>
  <si>
    <t>INCLUDED</t>
  </si>
  <si>
    <t>Hume</t>
  </si>
  <si>
    <t>Hung</t>
  </si>
  <si>
    <t xml:space="preserve">Inaba </t>
  </si>
  <si>
    <t>Inauen</t>
  </si>
  <si>
    <t>Jackson </t>
  </si>
  <si>
    <t>Jeffcote</t>
  </si>
  <si>
    <t>Knight</t>
  </si>
  <si>
    <t>Konda</t>
  </si>
  <si>
    <t>Krause</t>
  </si>
  <si>
    <t>Langley</t>
  </si>
  <si>
    <t>Lau</t>
  </si>
  <si>
    <t xml:space="preserve">Lecours </t>
  </si>
  <si>
    <t>Lim</t>
  </si>
  <si>
    <t>Littleton</t>
  </si>
  <si>
    <t xml:space="preserve">Maclennan </t>
  </si>
  <si>
    <t>Maclennan </t>
  </si>
  <si>
    <t xml:space="preserve">Maiden </t>
  </si>
  <si>
    <t>Moadab</t>
  </si>
  <si>
    <t xml:space="preserve">Momenyan </t>
  </si>
  <si>
    <t>Momenyan </t>
  </si>
  <si>
    <t>Mortenson </t>
  </si>
  <si>
    <t>Nelson </t>
  </si>
  <si>
    <t>O'Donnell</t>
  </si>
  <si>
    <t xml:space="preserve">O'Donnell </t>
  </si>
  <si>
    <t>Owen</t>
  </si>
  <si>
    <t>Pei</t>
  </si>
  <si>
    <t>Rodrigue</t>
  </si>
  <si>
    <t xml:space="preserve">Sharwood </t>
  </si>
  <si>
    <t>Sheckter </t>
  </si>
  <si>
    <t>Street</t>
  </si>
  <si>
    <t xml:space="preserve">Vincent </t>
  </si>
  <si>
    <t xml:space="preserve">Whitehurst </t>
  </si>
  <si>
    <t xml:space="preserve">Wiechman </t>
  </si>
  <si>
    <t>Williams</t>
  </si>
  <si>
    <t xml:space="preserve">Williams </t>
  </si>
  <si>
    <t xml:space="preserve">Williamson </t>
  </si>
  <si>
    <t>First Round of exclusion</t>
  </si>
  <si>
    <t>Second round of exclusion</t>
  </si>
  <si>
    <t>First round of exclusion</t>
  </si>
  <si>
    <t>Reason for exclusion, more spercifically</t>
  </si>
  <si>
    <t>Reason for exclusion, more broadly</t>
  </si>
  <si>
    <t>Title</t>
  </si>
  <si>
    <t>Changes in quality of life associated with fragility fractures: Australian arm of the International Cost and Utility Related to Osteoporotic Fractures Study (AusICUROS)</t>
  </si>
  <si>
    <t>Short-term natural recovery of ankle sprains following discharge from emergency departments</t>
  </si>
  <si>
    <t>Twelve-month outcomes of serious orthopaedic sport and active recreation-related injuries admitted to level 1 trauma centers in Melbourne, Australia</t>
  </si>
  <si>
    <t>Trampoline related injuries in adults</t>
  </si>
  <si>
    <t>Exercise behaviors after burn injury</t>
  </si>
  <si>
    <t>Internet survey of persons with spinal cord injuries</t>
  </si>
  <si>
    <t>Pain characteristics in patients admitted to hospital with complications after spinal cord injury</t>
  </si>
  <si>
    <t>Health-related quality of life following operative treatment of unstable ankle fractures: a prospective observational study</t>
  </si>
  <si>
    <t>Rates of major depressive disorder and clinical outcomes following traumatic brain injury</t>
  </si>
  <si>
    <t>Depressive symptomatology after spinal cord injury: A multi-center investigation of multiple racial-ethnic groups</t>
  </si>
  <si>
    <t>Isolated inhalational injury: Clinical course and outcomes in a multidisciplinary intensive care unit</t>
  </si>
  <si>
    <t>Mental health, pain, and sleep factors associated with subjective cognitive difficulties in individuals with spinal cord injury</t>
  </si>
  <si>
    <t>Burden and Costs of Severe Burn Injury in Victoria, Australia</t>
  </si>
  <si>
    <t>A Profile of Patients With Traumatic Brain Injury Within Home Care, Long-Term Care, Complex Continuing Care, and Institutional Mental Health Settings in a Publicly Insured Population</t>
  </si>
  <si>
    <t>Comparison of long-term outcomes following traumatic injury: what is the unique experience for those with brain injury compared with orthopaedic injury?</t>
  </si>
  <si>
    <t>Epidemiology and outcomes of traumatic knee dislocations: Isolated vs multi-trauma injuries</t>
  </si>
  <si>
    <t>Prediction of outcome at discharge from acute care following traumatic brain injury</t>
  </si>
  <si>
    <t>Suburban geriatric trauma: the experiences of a level I trauma center</t>
  </si>
  <si>
    <t>Prospective Outcomes of Injury Study: recruitment, and participant characteristics, health and disability status</t>
  </si>
  <si>
    <t>Prospective outcomes of injury study</t>
  </si>
  <si>
    <t>Comprehensive Geriatric Assessment for Trauma: Operationalizing the Trauma Quality Improvement Program Directive</t>
  </si>
  <si>
    <t>Health status and return to work in trauma patients at 3 and 6 months post-discharge: an Australian major trauma centre study</t>
  </si>
  <si>
    <t>Psychosocial and emotional outcomes 10 years following traumatic brain injury</t>
  </si>
  <si>
    <t>Factors influencing psychological, social and health outcomes after major burn injuries in adults: cohort study protocol</t>
  </si>
  <si>
    <t>Network analysis and relationship of symptom factors to functional outcomes and quality of life following mild traumatic brain injury: a TRACK-TBI study</t>
  </si>
  <si>
    <t>Using patient-reported outcomes to predict revision arthroplasty following femoral neck fracture: Enhancing the value of clinical registries through data linkage</t>
  </si>
  <si>
    <t>Early ambulation impacts on quality-of-life outcomes positively after lower limb burn injury: A group trajectory analysis</t>
  </si>
  <si>
    <t>The effects of litigation on symptom expression: A prospective study following mild traumatic brain injury</t>
  </si>
  <si>
    <t>Evaluation of a streamlined model of care for minor burn patients</t>
  </si>
  <si>
    <t>Long term outcomes data for the Burns Registry of Australia and New Zealand: Is it feasible?</t>
  </si>
  <si>
    <t>Disability weights based on patient-reported data from a multinational injury cohort</t>
  </si>
  <si>
    <t>Long-term outcomes of major trauma with unstable open pelvic fractures: A population-based cohort study</t>
  </si>
  <si>
    <t>Predictors of moderate to severe fatigue 12 months following admission to hospital for burn: Results from the Burns Registry of Australia and New Zealand (BRANZ) Long Term Outcomes project</t>
  </si>
  <si>
    <t>Functional and return to work outcomes following major trauma involving severe pelvic ring fracture</t>
  </si>
  <si>
    <t>Functional and employment outcomes following road traffic crashes in Queensland, Australia: Protocol for a prospective cohort study</t>
  </si>
  <si>
    <t>Health status after penetrating major trauma in Victoria, Australia: a registry-based cohort study</t>
  </si>
  <si>
    <t>Driver, Collision and Meteorological Characteristics of Motor Vehicle Collisions among Road Trauma Survivors</t>
  </si>
  <si>
    <t>Rural and Urban Living in Persons with Spinal Cord Injury and Comparing Environmental Barriers, Their Health, and Quality-of-Life Outcomes</t>
  </si>
  <si>
    <t>Incidence, Intensity, and Impact of Pain in Recently Discharged Adult Trauma Patients: An Exploratory Study</t>
  </si>
  <si>
    <t>Comparison of health outcomes between hospitalised and non-hospitalised persons with minor injuries sustained in a road traffic crash in Australia: a prospective cohort study</t>
  </si>
  <si>
    <t>Predictors of health-related quality of life after non-catastrophic injury sustained in a road traffic crash</t>
  </si>
  <si>
    <t>Predicting outcome following mild traumatic brain injury: protocol for the longitudinal, prospective, observational Concussion Recovery (CREST) cohort study</t>
  </si>
  <si>
    <t>Relationship between stressfulness of claiming for injury compensation and long-term recovery: a prospective cohort study</t>
  </si>
  <si>
    <t>Changes in self-reported pre- to postinjury coping styles in the first 3 years after traumatic brain injury and the effects on psychosocial and emotional functioning and quality of life</t>
  </si>
  <si>
    <t>Guideline Adherence and Outcomes in Severe Adult Traumatic Brain Injury for the CHIRAG (Collaborative Head Injury and Guidelines) Study</t>
  </si>
  <si>
    <t>Trauma Outcomes Based on Remoteness of Injury in Australia: A Systemic Review</t>
  </si>
  <si>
    <t>Beyond pain and disability: The lasting effects of trauma on life after injury</t>
  </si>
  <si>
    <t>Quality of life, community integration, service needs and clinical outcomes of people with traumatic brain injury in urban, regional and remote areas of Queensland, Australia</t>
  </si>
  <si>
    <t>Service utilization following traumatic brain injury</t>
  </si>
  <si>
    <t>The longitudinal development of posttraumatic growth among U.S. adult burn injury survivors</t>
  </si>
  <si>
    <t>The impact of major trauma: quality-of-life outcomes are worse in women than in men, independent of mechanism and injury severity</t>
  </si>
  <si>
    <t>Mild Traumatic Brain Injury and Functional Outcome in Older Adults: Pain Interference But Not Cognition Mediates the Relationship Between Traumatic Injury and Functional Difficulties</t>
  </si>
  <si>
    <t>Quality of life and psychological health after mild traumatic brain injury in older people: Three- and six-month follow up</t>
  </si>
  <si>
    <t>Impacts of injury severity on long-term outcomes following motor vehicle crashes</t>
  </si>
  <si>
    <t>Long-term outcomes after injury in the elderly</t>
  </si>
  <si>
    <t>Quality of life after osteosynthesis of fractures of the proximal humerus</t>
  </si>
  <si>
    <t>Connecting With Trauma Patients After Discharge: A Phone Call Follow-Up Study</t>
  </si>
  <si>
    <t>PRECISION-TBI: a study protocol for a vanguard prospective cohort study to enhance understanding and management of moderate to severe traumatic brain injury in Australia</t>
  </si>
  <si>
    <t>Factors predicting health status and recovery of hand function after hand burns in the second year after hospital discharge</t>
  </si>
  <si>
    <t>Use of the STTGMA Tool to Risk Stratify 1-Year Functional Outcomes and Mortality in Geriatric Trauma Patients</t>
  </si>
  <si>
    <t>Natural course of life changes after spinal cord injury: a 35-year longitudinal study</t>
  </si>
  <si>
    <t>Difficulties in Functioning 1 Year After Injury: The Role of Preinjury Sociodemographic and Health Characteristics, Health Care and Injury-Related Factors</t>
  </si>
  <si>
    <t>Association between acute pre-injury alcohol use and 12-month health outcomes for survivors of major trauma: A registry-based study</t>
  </si>
  <si>
    <t>Long-term functional outcome of older adults after a traumatic brain injury</t>
  </si>
  <si>
    <t>Does Older Age Affect the Likelihood to Achieve Normal Quality of Life After Traumatic Spinal Cord Injury? A Prospective Observational Cohort Study</t>
  </si>
  <si>
    <t>The health status of people claiming compensation for musculoskeletal injuries following road traffic crashes is not altered by an early intervention programme: a comparative study</t>
  </si>
  <si>
    <t>Health-related quality of life 12 years after injury: prevalence and predictors of outcomes in a cohort of injured Māori</t>
  </si>
  <si>
    <t>Predictors of EQ-5D-3L outcomes amongst injured Maori: 1-year post-injury findings from a New Zealand cohort study</t>
  </si>
  <si>
    <t>Long-Term Outcomes after Severe Traumatic Brain Injury in Older Adults. A Registry-based Cohort Study</t>
  </si>
  <si>
    <t>Quality of Life in African-American Survivors of Traumatic Brain Injury Based on Relationship Pre-and Post-Injury...American Congress of Rehabilitation Medicine (ACRM) 99th Annual Conference, November 8-11, 2022, Chicago, Illinois</t>
  </si>
  <si>
    <t>Trajectories of health-related quality of life following road trauma: Latent growth mixture modeling across a 12-month cohort study</t>
  </si>
  <si>
    <t>Health-related quality of life in the year following road trauma: Longitudinal analysis using piecewise latent curve modeling</t>
  </si>
  <si>
    <t>The relationship between and predictors of quality of life after spinal cord injury at 3 and 15 months after discharge</t>
  </si>
  <si>
    <t>Recovery After Mild Traumatic Brain Injury in Patients Presenting to US Level I Trauma Centers: A Transforming Research and Clinical Knowledge in Traumatic Brain Injury (TRACK-TBI) Study</t>
  </si>
  <si>
    <t>Does access to compensation have an impact on recovery outcomes after injury?</t>
  </si>
  <si>
    <t>Determinants of quality of life and role-related disability after injury: Impact of acute psychological responses</t>
  </si>
  <si>
    <t>Cohort profile: The Trauma Outcomes Project, a prospective study of New Zealanders experiencing major trauma</t>
  </si>
  <si>
    <t>Demographic and clinical profile of an inception cohort of road trauma survivors</t>
  </si>
  <si>
    <t>Experiences of Older Adult Trauma Patients Discharged Home From a Level I Trauma Center</t>
  </si>
  <si>
    <t>Comparison of physical and psychological health outcomes for motorcyclists and other road users after land transport crashes: an inception cohort study</t>
  </si>
  <si>
    <t>Evaluation of Patient-Reported Outcomes in Burn Survivors Undergoing Reconstructive Surgery in the Rehabilitative Period</t>
  </si>
  <si>
    <t>Incidence of acute care adverse events and long-term health-related quality of life in patients with TSCI</t>
  </si>
  <si>
    <t>Patient-Reported Outcomes Measurement Information System Outcome Measures and Mental Health in Orthopaedic Trauma Patients During Early Recovery</t>
  </si>
  <si>
    <t>Perceptions of individuals living with spinal cord injury toward preference-based quality of life instruments: a qualitative exploration</t>
  </si>
  <si>
    <t>Trajectories of Physical Health-Related Quality of Life Among Adults Living With Burn Injuries: A Burn Model System National Database Investigation to Improve Early Intervention and Rehabilitation Service Delivery</t>
  </si>
  <si>
    <t>Longer term health of young and middle-aged adults following unintentional falls at home resulting in hospitalisation</t>
  </si>
  <si>
    <t>Physical and quality of life outcomes of patients with isolated hand burns--a prospective audit</t>
  </si>
  <si>
    <t>Predictors of health-related quality-of-life following traumatic brain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</si>
</sst>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D374B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1" fillId="2" borderId="1" xfId="0" applyFont="1" applyFill="1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1" fillId="3" borderId="0" xfId="0" applyFont="1" applyFill="1"/>
    <xf numFmtId="0" fontId="4" fillId="4" borderId="1" xfId="0" applyFont="1" applyFill="1" applyBorder="1"/>
    <xf numFmtId="0" fontId="0" fillId="0" borderId="0" xfId="0" applyAlignment="1">
      <alignment horizontal="left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553E-05D9-44C7-AECA-7DC74A1ABCC8}">
  <dimension ref="B1:T90"/>
  <sheetViews>
    <sheetView tabSelected="1" zoomScale="121" workbookViewId="0">
      <selection activeCell="F5" sqref="F5"/>
    </sheetView>
  </sheetViews>
  <sheetFormatPr defaultRowHeight="14.5" x14ac:dyDescent="0.35"/>
  <cols>
    <col min="1" max="1" width="13.6328125" customWidth="1"/>
    <col min="2" max="2" width="14.36328125" style="14" customWidth="1"/>
    <col min="3" max="3" width="17.81640625" customWidth="1"/>
    <col min="4" max="4" width="35.90625" customWidth="1"/>
    <col min="6" max="6" width="14.26953125" customWidth="1"/>
    <col min="7" max="7" width="30.7265625" customWidth="1"/>
    <col min="8" max="8" width="28.81640625" customWidth="1"/>
    <col min="10" max="10" width="11.7265625" customWidth="1"/>
    <col min="11" max="11" width="14" customWidth="1"/>
    <col min="12" max="12" width="5.08984375" customWidth="1"/>
    <col min="13" max="13" width="21.453125" customWidth="1"/>
    <col min="14" max="14" width="13.1796875" customWidth="1"/>
    <col min="15" max="15" width="5" customWidth="1"/>
    <col min="16" max="16" width="29.26953125" customWidth="1"/>
    <col min="17" max="17" width="14" customWidth="1"/>
    <col min="18" max="18" width="10.453125" customWidth="1"/>
    <col min="19" max="19" width="28.54296875" customWidth="1"/>
    <col min="20" max="20" width="38.26953125" customWidth="1"/>
    <col min="22" max="22" width="21.453125" bestFit="1" customWidth="1"/>
  </cols>
  <sheetData>
    <row r="1" spans="2:20" x14ac:dyDescent="0.35">
      <c r="G1" s="15" t="s">
        <v>119</v>
      </c>
      <c r="H1" s="15" t="s">
        <v>120</v>
      </c>
    </row>
    <row r="2" spans="2:20" ht="16" x14ac:dyDescent="0.4">
      <c r="B2" s="1" t="s">
        <v>0</v>
      </c>
      <c r="C2" s="2" t="s">
        <v>1</v>
      </c>
      <c r="D2" s="2" t="s">
        <v>124</v>
      </c>
      <c r="E2" s="2" t="s">
        <v>2</v>
      </c>
      <c r="F2" s="2" t="s">
        <v>3</v>
      </c>
      <c r="G2" s="2" t="s">
        <v>4</v>
      </c>
      <c r="H2" s="2" t="s">
        <v>5</v>
      </c>
      <c r="J2" s="3" t="s">
        <v>3</v>
      </c>
      <c r="K2" s="3" t="s">
        <v>6</v>
      </c>
      <c r="M2" s="2" t="s">
        <v>4</v>
      </c>
      <c r="N2" s="3" t="s">
        <v>6</v>
      </c>
      <c r="P2" s="2" t="s">
        <v>7</v>
      </c>
      <c r="Q2" s="3" t="s">
        <v>6</v>
      </c>
      <c r="S2" s="7" t="s">
        <v>121</v>
      </c>
      <c r="T2" s="7" t="s">
        <v>122</v>
      </c>
    </row>
    <row r="3" spans="2:20" ht="16" x14ac:dyDescent="0.4">
      <c r="B3" s="4">
        <v>2285</v>
      </c>
      <c r="C3" s="5" t="s">
        <v>8</v>
      </c>
      <c r="D3" s="5" t="s">
        <v>125</v>
      </c>
      <c r="E3" s="6">
        <v>2015</v>
      </c>
      <c r="F3" s="6" t="s">
        <v>9</v>
      </c>
      <c r="G3" s="6" t="s">
        <v>10</v>
      </c>
      <c r="H3" s="6" t="s">
        <v>11</v>
      </c>
      <c r="J3" s="7" t="s">
        <v>12</v>
      </c>
      <c r="K3" s="7">
        <f>COUNTIF(F:F,"America")</f>
        <v>24</v>
      </c>
      <c r="M3" s="7" t="s">
        <v>13</v>
      </c>
      <c r="N3" s="7">
        <f>COUNTIF(G:G,"Retrospective")</f>
        <v>7</v>
      </c>
      <c r="P3" s="7" t="s">
        <v>11</v>
      </c>
      <c r="Q3" s="7">
        <f>COUNTIF(H:H,"Wrong Patient Population")</f>
        <v>20</v>
      </c>
      <c r="S3" s="7" t="s">
        <v>120</v>
      </c>
      <c r="T3" s="7" t="s">
        <v>123</v>
      </c>
    </row>
    <row r="4" spans="2:20" ht="16" x14ac:dyDescent="0.4">
      <c r="B4" s="4">
        <v>3389</v>
      </c>
      <c r="C4" s="6" t="s">
        <v>14</v>
      </c>
      <c r="D4" s="6" t="s">
        <v>126</v>
      </c>
      <c r="E4" s="6">
        <v>2008</v>
      </c>
      <c r="F4" s="6" t="s">
        <v>15</v>
      </c>
      <c r="G4" s="6" t="s">
        <v>10</v>
      </c>
      <c r="H4" s="6" t="s">
        <v>11</v>
      </c>
      <c r="J4" s="7" t="s">
        <v>15</v>
      </c>
      <c r="K4" s="7">
        <f>COUNTIF(F:F,"Canada")</f>
        <v>14</v>
      </c>
      <c r="M4" s="7" t="s">
        <v>16</v>
      </c>
      <c r="N4" s="7">
        <f>COUNTIF(G:G,"Post Hospital Discharge")</f>
        <v>30</v>
      </c>
      <c r="P4" s="7" t="s">
        <v>17</v>
      </c>
      <c r="Q4" s="7">
        <f>COUNTIF(H:H,"Wrong Study Design")</f>
        <v>40</v>
      </c>
    </row>
    <row r="5" spans="2:20" ht="16" x14ac:dyDescent="0.4">
      <c r="B5" s="4">
        <v>5731</v>
      </c>
      <c r="C5" s="6" t="s">
        <v>18</v>
      </c>
      <c r="D5" s="6" t="s">
        <v>127</v>
      </c>
      <c r="E5" s="6">
        <v>2008</v>
      </c>
      <c r="F5" s="6" t="s">
        <v>9</v>
      </c>
      <c r="G5" s="6" t="s">
        <v>19</v>
      </c>
      <c r="H5" s="6" t="s">
        <v>11</v>
      </c>
      <c r="J5" s="7" t="s">
        <v>20</v>
      </c>
      <c r="K5" s="7">
        <f>COUNTIF(F:F,"New Zealand")</f>
        <v>6</v>
      </c>
      <c r="M5" s="7" t="s">
        <v>21</v>
      </c>
      <c r="N5" s="7">
        <f>COUNTIF(G:G,"RCT")</f>
        <v>2</v>
      </c>
      <c r="P5" s="7" t="s">
        <v>22</v>
      </c>
      <c r="Q5" s="7">
        <f>COUNTIF(H:H,"Excluded Country")</f>
        <v>5</v>
      </c>
    </row>
    <row r="6" spans="2:20" ht="16" x14ac:dyDescent="0.4">
      <c r="B6" s="4">
        <v>5751</v>
      </c>
      <c r="C6" s="6" t="s">
        <v>23</v>
      </c>
      <c r="D6" s="6" t="s">
        <v>128</v>
      </c>
      <c r="E6" s="6">
        <v>2016</v>
      </c>
      <c r="F6" s="6" t="s">
        <v>9</v>
      </c>
      <c r="G6" s="6" t="s">
        <v>13</v>
      </c>
      <c r="H6" s="6" t="s">
        <v>17</v>
      </c>
      <c r="J6" s="7" t="s">
        <v>24</v>
      </c>
      <c r="K6" s="7">
        <f>COUNTIF(F:F,"India")</f>
        <v>1</v>
      </c>
      <c r="M6" s="7" t="s">
        <v>10</v>
      </c>
      <c r="N6" s="7">
        <f>COUNTIF(G:G,"No Injury")</f>
        <v>4</v>
      </c>
      <c r="P6" s="7" t="s">
        <v>25</v>
      </c>
      <c r="Q6" s="7">
        <f>COUNTIF(H:H,"Wrong Outcomes")</f>
        <v>6</v>
      </c>
    </row>
    <row r="7" spans="2:20" ht="16" x14ac:dyDescent="0.4">
      <c r="B7" s="4">
        <v>3429</v>
      </c>
      <c r="C7" s="6" t="s">
        <v>26</v>
      </c>
      <c r="D7" s="6" t="s">
        <v>129</v>
      </c>
      <c r="E7" s="6">
        <v>2013</v>
      </c>
      <c r="F7" s="6" t="s">
        <v>9</v>
      </c>
      <c r="G7" s="6" t="s">
        <v>27</v>
      </c>
      <c r="H7" s="6" t="s">
        <v>11</v>
      </c>
      <c r="J7" s="7" t="s">
        <v>9</v>
      </c>
      <c r="K7" s="7">
        <f>COUNTIF(F:F,"Australia")</f>
        <v>43</v>
      </c>
      <c r="M7" s="7" t="s">
        <v>19</v>
      </c>
      <c r="N7" s="7">
        <f>COUNTIF(G:G,"Age")</f>
        <v>14</v>
      </c>
      <c r="P7" s="7" t="s">
        <v>28</v>
      </c>
      <c r="Q7" s="7">
        <f>COUNTIF(H:H,"Wrong Setting")</f>
        <v>9</v>
      </c>
    </row>
    <row r="8" spans="2:20" ht="16" x14ac:dyDescent="0.4">
      <c r="B8" s="4">
        <v>3439</v>
      </c>
      <c r="C8" s="6" t="s">
        <v>29</v>
      </c>
      <c r="D8" s="6" t="s">
        <v>130</v>
      </c>
      <c r="E8" s="6">
        <v>2002</v>
      </c>
      <c r="F8" s="6" t="s">
        <v>12</v>
      </c>
      <c r="G8" s="6" t="s">
        <v>30</v>
      </c>
      <c r="H8" s="6" t="s">
        <v>25</v>
      </c>
      <c r="J8" s="8" t="s">
        <v>31</v>
      </c>
      <c r="K8" s="8">
        <f>SUM(K3:K7)</f>
        <v>88</v>
      </c>
      <c r="M8" s="7" t="s">
        <v>30</v>
      </c>
      <c r="N8" s="7">
        <f>COUNTIF(G:G,"No Proms")</f>
        <v>5</v>
      </c>
      <c r="P8" s="7" t="s">
        <v>32</v>
      </c>
      <c r="Q8" s="7">
        <f>COUNTIF(H:H,"Wrong Publication Type")</f>
        <v>6</v>
      </c>
    </row>
    <row r="9" spans="2:20" ht="16" x14ac:dyDescent="0.4">
      <c r="B9" s="4">
        <v>4435</v>
      </c>
      <c r="C9" s="6" t="s">
        <v>33</v>
      </c>
      <c r="D9" s="6" t="s">
        <v>131</v>
      </c>
      <c r="E9" s="6">
        <v>2003</v>
      </c>
      <c r="F9" s="6" t="s">
        <v>9</v>
      </c>
      <c r="G9" s="6" t="s">
        <v>34</v>
      </c>
      <c r="H9" s="6" t="s">
        <v>11</v>
      </c>
      <c r="M9" s="7" t="s">
        <v>27</v>
      </c>
      <c r="N9" s="7">
        <f>COUNTIF(G:G,"Not in Hospital")</f>
        <v>9</v>
      </c>
      <c r="P9" s="7" t="s">
        <v>35</v>
      </c>
      <c r="Q9" s="7">
        <f>COUNTIF(H:H,"Excluded Date Range")</f>
        <v>1</v>
      </c>
    </row>
    <row r="10" spans="2:20" ht="16" x14ac:dyDescent="0.4">
      <c r="B10" s="4">
        <v>3465</v>
      </c>
      <c r="C10" s="5" t="s">
        <v>36</v>
      </c>
      <c r="D10" s="5" t="s">
        <v>132</v>
      </c>
      <c r="E10" s="6">
        <v>2004</v>
      </c>
      <c r="F10" s="6" t="s">
        <v>12</v>
      </c>
      <c r="G10" s="6" t="s">
        <v>10</v>
      </c>
      <c r="H10" s="6" t="s">
        <v>11</v>
      </c>
      <c r="M10" s="7" t="s">
        <v>37</v>
      </c>
      <c r="N10" s="7">
        <f>COUNTIF(G:G,"Review")</f>
        <v>1</v>
      </c>
      <c r="P10" s="7" t="s">
        <v>38</v>
      </c>
      <c r="Q10" s="7">
        <v>1</v>
      </c>
    </row>
    <row r="11" spans="2:20" ht="16" x14ac:dyDescent="0.4">
      <c r="B11" s="4">
        <v>3477</v>
      </c>
      <c r="C11" s="6" t="s">
        <v>39</v>
      </c>
      <c r="D11" s="6" t="s">
        <v>133</v>
      </c>
      <c r="E11" s="6">
        <v>2010</v>
      </c>
      <c r="F11" s="6" t="s">
        <v>12</v>
      </c>
      <c r="G11" s="6" t="s">
        <v>21</v>
      </c>
      <c r="H11" s="6" t="s">
        <v>17</v>
      </c>
      <c r="M11" s="7" t="s">
        <v>40</v>
      </c>
      <c r="N11" s="7">
        <f>COUNTIF(G:G,"Protocol")</f>
        <v>4</v>
      </c>
      <c r="P11" s="8" t="s">
        <v>41</v>
      </c>
      <c r="Q11" s="8">
        <f>SUM(Q3:Q10)</f>
        <v>88</v>
      </c>
    </row>
    <row r="12" spans="2:20" ht="16" x14ac:dyDescent="0.4">
      <c r="B12" s="4">
        <v>5914</v>
      </c>
      <c r="C12" s="6" t="s">
        <v>42</v>
      </c>
      <c r="D12" s="6" t="s">
        <v>134</v>
      </c>
      <c r="E12" s="6">
        <v>2017</v>
      </c>
      <c r="F12" s="6" t="s">
        <v>12</v>
      </c>
      <c r="G12" s="6" t="s">
        <v>16</v>
      </c>
      <c r="H12" s="6" t="s">
        <v>17</v>
      </c>
      <c r="M12" s="7" t="s">
        <v>34</v>
      </c>
      <c r="N12" s="7">
        <f>COUNTIF(G:G,"Time points")</f>
        <v>3</v>
      </c>
    </row>
    <row r="13" spans="2:20" ht="16" x14ac:dyDescent="0.4">
      <c r="B13" s="4">
        <v>4537</v>
      </c>
      <c r="C13" s="6" t="s">
        <v>43</v>
      </c>
      <c r="D13" s="6" t="s">
        <v>135</v>
      </c>
      <c r="E13" s="6">
        <v>2012</v>
      </c>
      <c r="F13" s="6" t="s">
        <v>24</v>
      </c>
      <c r="G13" s="6" t="s">
        <v>10</v>
      </c>
      <c r="H13" s="6" t="s">
        <v>11</v>
      </c>
      <c r="M13" s="9" t="s">
        <v>44</v>
      </c>
      <c r="N13" s="9">
        <v>5</v>
      </c>
    </row>
    <row r="14" spans="2:20" ht="16" x14ac:dyDescent="0.4">
      <c r="B14" s="4">
        <v>3564</v>
      </c>
      <c r="C14" s="6" t="s">
        <v>45</v>
      </c>
      <c r="D14" s="6" t="s">
        <v>136</v>
      </c>
      <c r="E14" s="6">
        <v>2021</v>
      </c>
      <c r="F14" s="6" t="s">
        <v>12</v>
      </c>
      <c r="G14" s="6" t="s">
        <v>16</v>
      </c>
      <c r="H14" s="6" t="s">
        <v>17</v>
      </c>
      <c r="M14" s="7" t="s">
        <v>46</v>
      </c>
      <c r="N14" s="7">
        <v>1</v>
      </c>
    </row>
    <row r="15" spans="2:20" ht="16" x14ac:dyDescent="0.4">
      <c r="B15" s="4">
        <v>4578</v>
      </c>
      <c r="C15" s="6" t="s">
        <v>47</v>
      </c>
      <c r="D15" s="6" t="s">
        <v>137</v>
      </c>
      <c r="E15" s="6">
        <v>2022</v>
      </c>
      <c r="F15" s="6" t="s">
        <v>9</v>
      </c>
      <c r="G15" s="6" t="s">
        <v>30</v>
      </c>
      <c r="H15" s="6" t="s">
        <v>25</v>
      </c>
      <c r="M15" s="7" t="s">
        <v>48</v>
      </c>
      <c r="N15" s="7">
        <v>1</v>
      </c>
    </row>
    <row r="16" spans="2:20" ht="16" x14ac:dyDescent="0.4">
      <c r="B16" s="4">
        <v>4584</v>
      </c>
      <c r="C16" s="6" t="s">
        <v>49</v>
      </c>
      <c r="D16" s="6" t="s">
        <v>138</v>
      </c>
      <c r="E16" s="6">
        <v>2015</v>
      </c>
      <c r="F16" s="6" t="s">
        <v>15</v>
      </c>
      <c r="G16" s="6" t="s">
        <v>16</v>
      </c>
      <c r="H16" s="6" t="s">
        <v>28</v>
      </c>
      <c r="M16" s="7" t="s">
        <v>38</v>
      </c>
      <c r="N16" s="7">
        <v>1</v>
      </c>
    </row>
    <row r="17" spans="2:14" ht="16" x14ac:dyDescent="0.4">
      <c r="B17" s="4">
        <v>4632</v>
      </c>
      <c r="C17" s="6" t="s">
        <v>50</v>
      </c>
      <c r="D17" s="6" t="s">
        <v>139</v>
      </c>
      <c r="E17" s="6">
        <v>2015</v>
      </c>
      <c r="F17" s="6" t="s">
        <v>9</v>
      </c>
      <c r="G17" s="6" t="s">
        <v>34</v>
      </c>
      <c r="H17" s="6" t="s">
        <v>17</v>
      </c>
      <c r="M17" s="7" t="s">
        <v>51</v>
      </c>
      <c r="N17" s="7">
        <v>1</v>
      </c>
    </row>
    <row r="18" spans="2:14" ht="16" x14ac:dyDescent="0.4">
      <c r="B18" s="4">
        <v>3600</v>
      </c>
      <c r="C18" s="6" t="s">
        <v>52</v>
      </c>
      <c r="D18" s="6" t="s">
        <v>140</v>
      </c>
      <c r="E18" s="6">
        <v>2018</v>
      </c>
      <c r="F18" s="6" t="s">
        <v>9</v>
      </c>
      <c r="G18" s="6" t="s">
        <v>13</v>
      </c>
      <c r="H18" s="6" t="s">
        <v>17</v>
      </c>
      <c r="M18" s="8" t="s">
        <v>41</v>
      </c>
      <c r="N18" s="8">
        <f>SUM(N3:N17)</f>
        <v>88</v>
      </c>
    </row>
    <row r="19" spans="2:14" ht="16" x14ac:dyDescent="0.4">
      <c r="B19" s="4">
        <v>3607</v>
      </c>
      <c r="C19" s="6" t="s">
        <v>53</v>
      </c>
      <c r="D19" s="6" t="s">
        <v>141</v>
      </c>
      <c r="E19" s="6">
        <v>2006</v>
      </c>
      <c r="F19" s="6" t="s">
        <v>15</v>
      </c>
      <c r="G19" s="6" t="s">
        <v>13</v>
      </c>
      <c r="H19" s="6" t="s">
        <v>17</v>
      </c>
    </row>
    <row r="20" spans="2:14" ht="16" x14ac:dyDescent="0.4">
      <c r="B20" s="4">
        <v>4646</v>
      </c>
      <c r="C20" s="5" t="s">
        <v>54</v>
      </c>
      <c r="D20" s="5" t="s">
        <v>142</v>
      </c>
      <c r="E20" s="6">
        <v>1995</v>
      </c>
      <c r="F20" s="6" t="s">
        <v>15</v>
      </c>
      <c r="G20" s="6" t="s">
        <v>46</v>
      </c>
      <c r="H20" s="5" t="s">
        <v>35</v>
      </c>
    </row>
    <row r="21" spans="2:14" ht="16" x14ac:dyDescent="0.4">
      <c r="B21" s="4">
        <v>3616</v>
      </c>
      <c r="C21" s="6" t="s">
        <v>55</v>
      </c>
      <c r="D21" s="6" t="s">
        <v>143</v>
      </c>
      <c r="E21" s="6">
        <v>2011</v>
      </c>
      <c r="F21" s="6" t="s">
        <v>20</v>
      </c>
      <c r="G21" s="6" t="s">
        <v>16</v>
      </c>
      <c r="H21" s="6" t="s">
        <v>17</v>
      </c>
    </row>
    <row r="22" spans="2:14" ht="16" x14ac:dyDescent="0.4">
      <c r="B22" s="4">
        <v>3617</v>
      </c>
      <c r="C22" s="6" t="s">
        <v>56</v>
      </c>
      <c r="D22" s="6" t="s">
        <v>144</v>
      </c>
      <c r="E22" s="6">
        <v>2009</v>
      </c>
      <c r="F22" s="6" t="s">
        <v>20</v>
      </c>
      <c r="G22" s="6" t="s">
        <v>27</v>
      </c>
      <c r="H22" s="6" t="s">
        <v>28</v>
      </c>
    </row>
    <row r="23" spans="2:14" ht="16" x14ac:dyDescent="0.4">
      <c r="B23" s="4">
        <v>3619</v>
      </c>
      <c r="C23" s="6" t="s">
        <v>57</v>
      </c>
      <c r="D23" s="6" t="s">
        <v>145</v>
      </c>
      <c r="E23" s="6">
        <v>2016</v>
      </c>
      <c r="F23" s="6" t="s">
        <v>12</v>
      </c>
      <c r="G23" s="6" t="s">
        <v>30</v>
      </c>
      <c r="H23" s="6" t="s">
        <v>25</v>
      </c>
    </row>
    <row r="24" spans="2:14" ht="16" x14ac:dyDescent="0.4">
      <c r="B24" s="4">
        <v>4667</v>
      </c>
      <c r="C24" s="5" t="s">
        <v>58</v>
      </c>
      <c r="D24" s="5" t="s">
        <v>146</v>
      </c>
      <c r="E24" s="6">
        <v>2016</v>
      </c>
      <c r="F24" s="6" t="s">
        <v>9</v>
      </c>
      <c r="G24" s="6" t="s">
        <v>19</v>
      </c>
      <c r="H24" s="6" t="s">
        <v>11</v>
      </c>
    </row>
    <row r="25" spans="2:14" ht="16" x14ac:dyDescent="0.4">
      <c r="B25" s="4">
        <v>3639</v>
      </c>
      <c r="C25" s="5" t="s">
        <v>59</v>
      </c>
      <c r="D25" s="5" t="s">
        <v>147</v>
      </c>
      <c r="E25" s="6">
        <v>2007</v>
      </c>
      <c r="F25" s="6" t="s">
        <v>9</v>
      </c>
      <c r="G25" s="6" t="s">
        <v>16</v>
      </c>
      <c r="H25" s="6" t="s">
        <v>17</v>
      </c>
    </row>
    <row r="26" spans="2:14" ht="16" x14ac:dyDescent="0.4">
      <c r="B26" s="4">
        <v>4688</v>
      </c>
      <c r="C26" s="6" t="s">
        <v>60</v>
      </c>
      <c r="D26" s="6" t="s">
        <v>148</v>
      </c>
      <c r="E26" s="6">
        <v>2017</v>
      </c>
      <c r="F26" s="6" t="s">
        <v>9</v>
      </c>
      <c r="G26" s="6" t="s">
        <v>40</v>
      </c>
      <c r="H26" s="6" t="s">
        <v>32</v>
      </c>
    </row>
    <row r="27" spans="2:14" ht="16" x14ac:dyDescent="0.4">
      <c r="B27" s="4">
        <v>4698</v>
      </c>
      <c r="C27" s="6" t="s">
        <v>61</v>
      </c>
      <c r="D27" s="6" t="s">
        <v>149</v>
      </c>
      <c r="E27" s="6">
        <v>2023</v>
      </c>
      <c r="F27" s="6" t="s">
        <v>12</v>
      </c>
      <c r="G27" s="6" t="s">
        <v>13</v>
      </c>
      <c r="H27" s="6" t="s">
        <v>17</v>
      </c>
    </row>
    <row r="28" spans="2:14" ht="16" x14ac:dyDescent="0.4">
      <c r="B28" s="4">
        <v>6137</v>
      </c>
      <c r="C28" s="6" t="s">
        <v>62</v>
      </c>
      <c r="D28" s="6" t="s">
        <v>150</v>
      </c>
      <c r="E28" s="6">
        <v>2019</v>
      </c>
      <c r="F28" s="6" t="s">
        <v>9</v>
      </c>
      <c r="G28" s="6" t="s">
        <v>16</v>
      </c>
      <c r="H28" s="6" t="s">
        <v>17</v>
      </c>
    </row>
    <row r="29" spans="2:14" ht="16" x14ac:dyDescent="0.4">
      <c r="B29" s="4">
        <v>4710</v>
      </c>
      <c r="C29" s="6" t="s">
        <v>63</v>
      </c>
      <c r="D29" s="6" t="s">
        <v>151</v>
      </c>
      <c r="E29" s="6">
        <v>2024</v>
      </c>
      <c r="F29" s="6" t="s">
        <v>9</v>
      </c>
      <c r="G29" s="6" t="s">
        <v>13</v>
      </c>
      <c r="H29" s="6" t="s">
        <v>17</v>
      </c>
    </row>
    <row r="30" spans="2:14" ht="16" x14ac:dyDescent="0.4">
      <c r="B30" s="4">
        <v>6161</v>
      </c>
      <c r="C30" s="5" t="s">
        <v>64</v>
      </c>
      <c r="D30" s="5" t="s">
        <v>152</v>
      </c>
      <c r="E30" s="6">
        <v>2001</v>
      </c>
      <c r="F30" s="6" t="s">
        <v>15</v>
      </c>
      <c r="G30" s="6" t="s">
        <v>16</v>
      </c>
      <c r="H30" s="6" t="s">
        <v>17</v>
      </c>
    </row>
    <row r="31" spans="2:14" ht="16" x14ac:dyDescent="0.4">
      <c r="B31" s="4">
        <v>3664</v>
      </c>
      <c r="C31" s="6" t="s">
        <v>65</v>
      </c>
      <c r="D31" s="6" t="s">
        <v>153</v>
      </c>
      <c r="E31" s="6">
        <v>2014</v>
      </c>
      <c r="F31" s="6" t="s">
        <v>9</v>
      </c>
      <c r="G31" s="6" t="s">
        <v>27</v>
      </c>
      <c r="H31" s="6" t="s">
        <v>28</v>
      </c>
    </row>
    <row r="32" spans="2:14" ht="16" x14ac:dyDescent="0.4">
      <c r="B32" s="4">
        <v>3687</v>
      </c>
      <c r="C32" s="6" t="s">
        <v>66</v>
      </c>
      <c r="D32" s="6" t="s">
        <v>155</v>
      </c>
      <c r="E32" s="6">
        <v>2016</v>
      </c>
      <c r="F32" s="6" t="s">
        <v>9</v>
      </c>
      <c r="G32" s="6" t="s">
        <v>30</v>
      </c>
      <c r="H32" s="6" t="s">
        <v>25</v>
      </c>
    </row>
    <row r="33" spans="2:8" ht="16" x14ac:dyDescent="0.4">
      <c r="B33" s="4">
        <v>3686</v>
      </c>
      <c r="C33" s="6" t="s">
        <v>66</v>
      </c>
      <c r="D33" s="6" t="s">
        <v>154</v>
      </c>
      <c r="E33" s="6">
        <v>2015</v>
      </c>
      <c r="F33" s="6" t="s">
        <v>9</v>
      </c>
      <c r="G33" s="6" t="s">
        <v>19</v>
      </c>
      <c r="H33" s="6" t="s">
        <v>11</v>
      </c>
    </row>
    <row r="34" spans="2:8" ht="16" x14ac:dyDescent="0.4">
      <c r="B34" s="4">
        <v>6212</v>
      </c>
      <c r="C34" s="6" t="s">
        <v>66</v>
      </c>
      <c r="D34" s="6" t="s">
        <v>156</v>
      </c>
      <c r="E34" s="6">
        <v>2021</v>
      </c>
      <c r="F34" s="6" t="s">
        <v>9</v>
      </c>
      <c r="G34" s="6" t="s">
        <v>19</v>
      </c>
      <c r="H34" s="6" t="s">
        <v>11</v>
      </c>
    </row>
    <row r="35" spans="2:8" ht="16" x14ac:dyDescent="0.4">
      <c r="B35" s="4">
        <v>3685</v>
      </c>
      <c r="C35" s="6" t="s">
        <v>66</v>
      </c>
      <c r="D35" s="6" t="s">
        <v>157</v>
      </c>
      <c r="E35" s="6">
        <v>2016</v>
      </c>
      <c r="F35" s="6" t="s">
        <v>9</v>
      </c>
      <c r="G35" s="6" t="s">
        <v>16</v>
      </c>
      <c r="H35" s="6" t="s">
        <v>17</v>
      </c>
    </row>
    <row r="36" spans="2:8" ht="16" x14ac:dyDescent="0.4">
      <c r="B36" s="4">
        <v>4753</v>
      </c>
      <c r="C36" s="6" t="s">
        <v>66</v>
      </c>
      <c r="D36" s="6" t="s">
        <v>158</v>
      </c>
      <c r="E36" s="6">
        <v>2015</v>
      </c>
      <c r="F36" s="6" t="s">
        <v>9</v>
      </c>
      <c r="G36" s="6" t="s">
        <v>13</v>
      </c>
      <c r="H36" s="6" t="s">
        <v>17</v>
      </c>
    </row>
    <row r="37" spans="2:8" ht="16" x14ac:dyDescent="0.4">
      <c r="B37" s="4">
        <v>6137</v>
      </c>
      <c r="C37" s="6" t="s">
        <v>67</v>
      </c>
      <c r="D37" s="6" t="s">
        <v>159</v>
      </c>
      <c r="E37" s="6">
        <v>2019</v>
      </c>
      <c r="F37" s="6" t="s">
        <v>9</v>
      </c>
      <c r="G37" s="6" t="s">
        <v>40</v>
      </c>
      <c r="H37" s="6" t="s">
        <v>32</v>
      </c>
    </row>
    <row r="38" spans="2:8" ht="16" x14ac:dyDescent="0.4">
      <c r="B38" s="4">
        <v>4780</v>
      </c>
      <c r="C38" s="6" t="s">
        <v>68</v>
      </c>
      <c r="D38" s="6" t="s">
        <v>161</v>
      </c>
      <c r="E38" s="6">
        <v>2021</v>
      </c>
      <c r="F38" s="6" t="s">
        <v>9</v>
      </c>
      <c r="G38" s="6" t="s">
        <v>19</v>
      </c>
      <c r="H38" s="6" t="s">
        <v>11</v>
      </c>
    </row>
    <row r="39" spans="2:8" ht="16" x14ac:dyDescent="0.4">
      <c r="B39" s="4">
        <v>4778</v>
      </c>
      <c r="C39" s="6" t="s">
        <v>68</v>
      </c>
      <c r="D39" s="6" t="s">
        <v>160</v>
      </c>
      <c r="E39" s="6">
        <v>2021</v>
      </c>
      <c r="F39" s="6" t="s">
        <v>9</v>
      </c>
      <c r="G39" s="6" t="s">
        <v>16</v>
      </c>
      <c r="H39" s="6" t="s">
        <v>17</v>
      </c>
    </row>
    <row r="40" spans="2:8" ht="16" x14ac:dyDescent="0.4">
      <c r="B40" s="4">
        <v>4782</v>
      </c>
      <c r="C40" s="6" t="s">
        <v>69</v>
      </c>
      <c r="D40" s="6" t="s">
        <v>162</v>
      </c>
      <c r="E40" s="6">
        <v>2017</v>
      </c>
      <c r="F40" s="6" t="s">
        <v>15</v>
      </c>
      <c r="G40" s="6" t="s">
        <v>30</v>
      </c>
      <c r="H40" s="6" t="s">
        <v>25</v>
      </c>
    </row>
    <row r="41" spans="2:8" ht="16" x14ac:dyDescent="0.4">
      <c r="B41" s="4">
        <v>4787</v>
      </c>
      <c r="C41" s="6" t="s">
        <v>70</v>
      </c>
      <c r="D41" s="6" t="s">
        <v>163</v>
      </c>
      <c r="E41" s="6">
        <v>2017</v>
      </c>
      <c r="F41" s="6" t="s">
        <v>9</v>
      </c>
      <c r="G41" s="6" t="s">
        <v>16</v>
      </c>
      <c r="H41" s="6" t="s">
        <v>17</v>
      </c>
    </row>
    <row r="42" spans="2:8" ht="16" x14ac:dyDescent="0.4">
      <c r="B42" s="4">
        <v>4792</v>
      </c>
      <c r="C42" s="6" t="s">
        <v>71</v>
      </c>
      <c r="D42" s="6" t="s">
        <v>165</v>
      </c>
      <c r="E42" s="6">
        <v>2020</v>
      </c>
      <c r="F42" s="6" t="s">
        <v>9</v>
      </c>
      <c r="G42" s="6" t="s">
        <v>19</v>
      </c>
      <c r="H42" s="6" t="s">
        <v>11</v>
      </c>
    </row>
    <row r="43" spans="2:8" ht="16" x14ac:dyDescent="0.4">
      <c r="B43" s="4">
        <v>4791</v>
      </c>
      <c r="C43" s="5" t="s">
        <v>71</v>
      </c>
      <c r="D43" s="5" t="s">
        <v>164</v>
      </c>
      <c r="E43" s="6">
        <v>2015</v>
      </c>
      <c r="F43" s="6" t="s">
        <v>9</v>
      </c>
      <c r="G43" s="6" t="s">
        <v>27</v>
      </c>
      <c r="H43" s="6" t="s">
        <v>28</v>
      </c>
    </row>
    <row r="44" spans="2:8" ht="16" x14ac:dyDescent="0.4">
      <c r="B44" s="4">
        <v>4798</v>
      </c>
      <c r="C44" s="6" t="s">
        <v>72</v>
      </c>
      <c r="D44" s="6" t="s">
        <v>166</v>
      </c>
      <c r="E44" s="6">
        <v>2021</v>
      </c>
      <c r="F44" s="6" t="s">
        <v>9</v>
      </c>
      <c r="G44" s="6" t="s">
        <v>40</v>
      </c>
      <c r="H44" s="6" t="s">
        <v>32</v>
      </c>
    </row>
    <row r="45" spans="2:8" ht="16" x14ac:dyDescent="0.4">
      <c r="B45" s="4">
        <v>4802</v>
      </c>
      <c r="C45" s="6" t="s">
        <v>73</v>
      </c>
      <c r="D45" s="6" t="s">
        <v>167</v>
      </c>
      <c r="E45" s="6">
        <v>2014</v>
      </c>
      <c r="F45" s="6" t="s">
        <v>9</v>
      </c>
      <c r="G45" s="6" t="s">
        <v>19</v>
      </c>
      <c r="H45" s="6" t="s">
        <v>11</v>
      </c>
    </row>
    <row r="46" spans="2:8" ht="16" x14ac:dyDescent="0.4">
      <c r="B46" s="4">
        <v>4805</v>
      </c>
      <c r="C46" s="5" t="s">
        <v>74</v>
      </c>
      <c r="D46" s="5" t="s">
        <v>168</v>
      </c>
      <c r="E46" s="6">
        <v>2014</v>
      </c>
      <c r="F46" s="6" t="s">
        <v>9</v>
      </c>
      <c r="G46" s="6" t="s">
        <v>27</v>
      </c>
      <c r="H46" s="6" t="s">
        <v>28</v>
      </c>
    </row>
    <row r="47" spans="2:8" ht="16" x14ac:dyDescent="0.4">
      <c r="B47" s="4">
        <v>4820</v>
      </c>
      <c r="C47" s="6" t="s">
        <v>75</v>
      </c>
      <c r="D47" s="6" t="s">
        <v>169</v>
      </c>
      <c r="E47" s="6">
        <v>2016</v>
      </c>
      <c r="F47" s="6" t="s">
        <v>12</v>
      </c>
      <c r="G47" s="6" t="s">
        <v>13</v>
      </c>
      <c r="H47" s="6" t="s">
        <v>17</v>
      </c>
    </row>
    <row r="48" spans="2:8" ht="16" x14ac:dyDescent="0.4">
      <c r="B48" s="4">
        <v>3727</v>
      </c>
      <c r="C48" s="5" t="s">
        <v>76</v>
      </c>
      <c r="D48" s="5" t="s">
        <v>170</v>
      </c>
      <c r="E48" s="6">
        <v>2025</v>
      </c>
      <c r="F48" s="6" t="s">
        <v>9</v>
      </c>
      <c r="G48" s="6" t="s">
        <v>37</v>
      </c>
      <c r="H48" s="6" t="s">
        <v>32</v>
      </c>
    </row>
    <row r="49" spans="2:8" ht="16" x14ac:dyDescent="0.4">
      <c r="B49" s="4">
        <v>4850</v>
      </c>
      <c r="C49" s="6" t="s">
        <v>77</v>
      </c>
      <c r="D49" s="6" t="s">
        <v>171</v>
      </c>
      <c r="E49" s="6">
        <v>2022</v>
      </c>
      <c r="F49" s="6" t="s">
        <v>12</v>
      </c>
      <c r="G49" s="6" t="s">
        <v>16</v>
      </c>
      <c r="H49" s="6" t="s">
        <v>17</v>
      </c>
    </row>
    <row r="50" spans="2:8" ht="16" x14ac:dyDescent="0.4">
      <c r="B50" s="4">
        <v>3754</v>
      </c>
      <c r="C50" s="5" t="s">
        <v>78</v>
      </c>
      <c r="D50" s="5" t="s">
        <v>172</v>
      </c>
      <c r="E50" s="6">
        <v>2022</v>
      </c>
      <c r="F50" s="6" t="s">
        <v>9</v>
      </c>
      <c r="G50" s="6" t="s">
        <v>27</v>
      </c>
      <c r="H50" s="6" t="s">
        <v>28</v>
      </c>
    </row>
    <row r="51" spans="2:8" ht="16" x14ac:dyDescent="0.4">
      <c r="B51" s="4">
        <v>3771</v>
      </c>
      <c r="C51" s="5" t="s">
        <v>79</v>
      </c>
      <c r="D51" s="5" t="s">
        <v>173</v>
      </c>
      <c r="E51" s="6">
        <v>2000</v>
      </c>
      <c r="F51" s="6" t="s">
        <v>9</v>
      </c>
      <c r="G51" s="6" t="s">
        <v>16</v>
      </c>
      <c r="H51" s="6" t="s">
        <v>17</v>
      </c>
    </row>
    <row r="52" spans="2:8" ht="16" x14ac:dyDescent="0.4">
      <c r="B52" s="4">
        <v>4886</v>
      </c>
      <c r="C52" s="6" t="s">
        <v>80</v>
      </c>
      <c r="D52" s="6" t="s">
        <v>174</v>
      </c>
      <c r="E52" s="6">
        <v>2022</v>
      </c>
      <c r="F52" s="6" t="s">
        <v>12</v>
      </c>
      <c r="G52" s="6" t="s">
        <v>27</v>
      </c>
      <c r="H52" s="6" t="s">
        <v>28</v>
      </c>
    </row>
    <row r="53" spans="2:8" ht="16" x14ac:dyDescent="0.4">
      <c r="B53" s="10">
        <v>3773</v>
      </c>
      <c r="C53" s="11" t="s">
        <v>81</v>
      </c>
      <c r="D53" s="11" t="s">
        <v>175</v>
      </c>
      <c r="E53" s="11">
        <v>2004</v>
      </c>
      <c r="F53" s="11" t="s">
        <v>12</v>
      </c>
      <c r="G53" s="12" t="s">
        <v>82</v>
      </c>
      <c r="H53" s="11" t="s">
        <v>22</v>
      </c>
    </row>
    <row r="54" spans="2:8" ht="16" x14ac:dyDescent="0.4">
      <c r="B54" s="4">
        <v>6408</v>
      </c>
      <c r="C54" s="6" t="s">
        <v>83</v>
      </c>
      <c r="D54" s="6" t="s">
        <v>177</v>
      </c>
      <c r="E54" s="6">
        <v>2023</v>
      </c>
      <c r="F54" s="6" t="s">
        <v>9</v>
      </c>
      <c r="G54" s="6" t="s">
        <v>27</v>
      </c>
      <c r="H54" s="6" t="s">
        <v>28</v>
      </c>
    </row>
    <row r="55" spans="2:8" ht="16" x14ac:dyDescent="0.4">
      <c r="B55" s="4">
        <v>3792</v>
      </c>
      <c r="C55" s="6" t="s">
        <v>83</v>
      </c>
      <c r="D55" s="6" t="s">
        <v>176</v>
      </c>
      <c r="E55" s="6">
        <v>2023</v>
      </c>
      <c r="F55" s="6" t="s">
        <v>9</v>
      </c>
      <c r="G55" s="6" t="s">
        <v>16</v>
      </c>
      <c r="H55" s="6" t="s">
        <v>17</v>
      </c>
    </row>
    <row r="56" spans="2:8" ht="16" x14ac:dyDescent="0.4">
      <c r="B56" s="4">
        <v>3793</v>
      </c>
      <c r="C56" s="6" t="s">
        <v>84</v>
      </c>
      <c r="D56" s="6" t="s">
        <v>178</v>
      </c>
      <c r="E56" s="6">
        <v>2021</v>
      </c>
      <c r="F56" s="6" t="s">
        <v>9</v>
      </c>
      <c r="G56" s="6" t="s">
        <v>19</v>
      </c>
      <c r="H56" s="6" t="s">
        <v>11</v>
      </c>
    </row>
    <row r="57" spans="2:8" ht="16" x14ac:dyDescent="0.4">
      <c r="B57" s="4">
        <v>4909</v>
      </c>
      <c r="C57" s="6" t="s">
        <v>85</v>
      </c>
      <c r="D57" s="6" t="s">
        <v>179</v>
      </c>
      <c r="E57" s="6">
        <v>2003</v>
      </c>
      <c r="F57" s="6" t="s">
        <v>12</v>
      </c>
      <c r="G57" s="6" t="s">
        <v>27</v>
      </c>
      <c r="H57" s="6" t="s">
        <v>28</v>
      </c>
    </row>
    <row r="58" spans="2:8" ht="16" x14ac:dyDescent="0.4">
      <c r="B58" s="4">
        <v>3802</v>
      </c>
      <c r="C58" s="6" t="s">
        <v>86</v>
      </c>
      <c r="D58" s="6" t="s">
        <v>180</v>
      </c>
      <c r="E58" s="6">
        <v>2013</v>
      </c>
      <c r="F58" s="6" t="s">
        <v>12</v>
      </c>
      <c r="G58" s="6" t="s">
        <v>16</v>
      </c>
      <c r="H58" s="6" t="s">
        <v>17</v>
      </c>
    </row>
    <row r="59" spans="2:8" ht="16" x14ac:dyDescent="0.4">
      <c r="B59" s="4">
        <v>4915</v>
      </c>
      <c r="C59" s="5" t="s">
        <v>87</v>
      </c>
      <c r="D59" s="5" t="s">
        <v>181</v>
      </c>
      <c r="E59" s="6">
        <v>2021</v>
      </c>
      <c r="F59" s="6" t="s">
        <v>9</v>
      </c>
      <c r="G59" s="6" t="s">
        <v>16</v>
      </c>
      <c r="H59" s="6" t="s">
        <v>17</v>
      </c>
    </row>
    <row r="60" spans="2:8" ht="16" x14ac:dyDescent="0.4">
      <c r="B60" s="4">
        <v>6439</v>
      </c>
      <c r="C60" s="6" t="s">
        <v>88</v>
      </c>
      <c r="D60" s="6" t="s">
        <v>182</v>
      </c>
      <c r="E60" s="6">
        <v>2024</v>
      </c>
      <c r="F60" s="6" t="s">
        <v>9</v>
      </c>
      <c r="G60" s="6" t="s">
        <v>40</v>
      </c>
      <c r="H60" s="6" t="s">
        <v>32</v>
      </c>
    </row>
    <row r="61" spans="2:8" ht="16" x14ac:dyDescent="0.4">
      <c r="B61" s="4">
        <v>3854</v>
      </c>
      <c r="C61" s="6" t="s">
        <v>89</v>
      </c>
      <c r="D61" s="6" t="s">
        <v>183</v>
      </c>
      <c r="E61" s="6">
        <v>2017</v>
      </c>
      <c r="F61" s="6" t="s">
        <v>12</v>
      </c>
      <c r="G61" s="6" t="s">
        <v>16</v>
      </c>
      <c r="H61" s="6" t="s">
        <v>17</v>
      </c>
    </row>
    <row r="62" spans="2:8" ht="16" x14ac:dyDescent="0.4">
      <c r="B62" s="4">
        <v>3857</v>
      </c>
      <c r="C62" s="6" t="s">
        <v>90</v>
      </c>
      <c r="D62" s="6" t="s">
        <v>184</v>
      </c>
      <c r="E62" s="6">
        <v>2018</v>
      </c>
      <c r="F62" s="6" t="s">
        <v>12</v>
      </c>
      <c r="G62" s="6" t="s">
        <v>16</v>
      </c>
      <c r="H62" s="6" t="s">
        <v>17</v>
      </c>
    </row>
    <row r="63" spans="2:8" ht="16" x14ac:dyDescent="0.4">
      <c r="B63" s="4">
        <v>3863</v>
      </c>
      <c r="C63" s="6" t="s">
        <v>91</v>
      </c>
      <c r="D63" s="6" t="s">
        <v>185</v>
      </c>
      <c r="E63" s="6">
        <v>2012</v>
      </c>
      <c r="F63" s="6" t="s">
        <v>12</v>
      </c>
      <c r="G63" s="6" t="s">
        <v>16</v>
      </c>
      <c r="H63" s="6" t="s">
        <v>17</v>
      </c>
    </row>
    <row r="64" spans="2:8" ht="16" x14ac:dyDescent="0.4">
      <c r="B64" s="4">
        <v>3881</v>
      </c>
      <c r="C64" s="6" t="s">
        <v>92</v>
      </c>
      <c r="D64" s="6" t="s">
        <v>186</v>
      </c>
      <c r="E64" s="6">
        <v>2013</v>
      </c>
      <c r="F64" s="6" t="s">
        <v>20</v>
      </c>
      <c r="G64" s="6" t="s">
        <v>16</v>
      </c>
      <c r="H64" s="6" t="s">
        <v>17</v>
      </c>
    </row>
    <row r="65" spans="2:8" ht="16" x14ac:dyDescent="0.4">
      <c r="B65" s="4">
        <v>6601</v>
      </c>
      <c r="C65" s="6" t="s">
        <v>93</v>
      </c>
      <c r="D65" s="6" t="s">
        <v>187</v>
      </c>
      <c r="E65" s="6">
        <v>2024</v>
      </c>
      <c r="F65" s="6" t="s">
        <v>9</v>
      </c>
      <c r="G65" s="6" t="s">
        <v>16</v>
      </c>
      <c r="H65" s="6" t="s">
        <v>17</v>
      </c>
    </row>
    <row r="66" spans="2:8" ht="16" x14ac:dyDescent="0.4">
      <c r="B66" s="4">
        <v>5038</v>
      </c>
      <c r="C66" s="6" t="s">
        <v>94</v>
      </c>
      <c r="D66" s="6" t="s">
        <v>188</v>
      </c>
      <c r="E66" s="6">
        <v>2012</v>
      </c>
      <c r="F66" s="6" t="s">
        <v>15</v>
      </c>
      <c r="G66" s="6" t="s">
        <v>16</v>
      </c>
      <c r="H66" s="6" t="s">
        <v>17</v>
      </c>
    </row>
    <row r="67" spans="2:8" ht="16" x14ac:dyDescent="0.4">
      <c r="B67" s="4">
        <v>6651</v>
      </c>
      <c r="C67" s="6" t="s">
        <v>95</v>
      </c>
      <c r="D67" s="6" t="s">
        <v>189</v>
      </c>
      <c r="E67" s="6">
        <v>2023</v>
      </c>
      <c r="F67" s="6" t="s">
        <v>15</v>
      </c>
      <c r="G67" s="6" t="s">
        <v>38</v>
      </c>
      <c r="H67" s="6" t="s">
        <v>38</v>
      </c>
    </row>
    <row r="68" spans="2:8" ht="16" x14ac:dyDescent="0.4">
      <c r="B68" s="4">
        <v>5072</v>
      </c>
      <c r="C68" s="6" t="s">
        <v>96</v>
      </c>
      <c r="D68" s="6" t="s">
        <v>190</v>
      </c>
      <c r="E68" s="6">
        <v>2014</v>
      </c>
      <c r="F68" s="6" t="s">
        <v>9</v>
      </c>
      <c r="G68" s="6" t="s">
        <v>48</v>
      </c>
      <c r="H68" s="6" t="s">
        <v>17</v>
      </c>
    </row>
    <row r="69" spans="2:8" ht="16" x14ac:dyDescent="0.4">
      <c r="B69" s="4">
        <v>5090</v>
      </c>
      <c r="C69" s="6" t="s">
        <v>97</v>
      </c>
      <c r="D69" s="6" t="s">
        <v>192</v>
      </c>
      <c r="E69" s="6">
        <v>2022</v>
      </c>
      <c r="F69" s="6" t="s">
        <v>20</v>
      </c>
      <c r="G69" s="6" t="s">
        <v>16</v>
      </c>
      <c r="H69" s="6" t="s">
        <v>17</v>
      </c>
    </row>
    <row r="70" spans="2:8" ht="16" x14ac:dyDescent="0.4">
      <c r="B70" s="4">
        <v>6698</v>
      </c>
      <c r="C70" s="5" t="s">
        <v>98</v>
      </c>
      <c r="D70" s="5" t="s">
        <v>191</v>
      </c>
      <c r="E70" s="6">
        <v>2023</v>
      </c>
      <c r="F70" s="6" t="s">
        <v>20</v>
      </c>
      <c r="G70" s="6" t="s">
        <v>16</v>
      </c>
      <c r="H70" s="6" t="s">
        <v>17</v>
      </c>
    </row>
    <row r="71" spans="2:8" ht="16" x14ac:dyDescent="0.4">
      <c r="B71" s="4">
        <v>3926</v>
      </c>
      <c r="C71" s="6" t="s">
        <v>99</v>
      </c>
      <c r="D71" s="6" t="s">
        <v>193</v>
      </c>
      <c r="E71" s="6">
        <v>2020</v>
      </c>
      <c r="F71" s="6" t="s">
        <v>9</v>
      </c>
      <c r="G71" s="6" t="s">
        <v>16</v>
      </c>
      <c r="H71" s="6" t="s">
        <v>17</v>
      </c>
    </row>
    <row r="72" spans="2:8" ht="16" x14ac:dyDescent="0.4">
      <c r="B72" s="4">
        <v>3978</v>
      </c>
      <c r="C72" s="6" t="s">
        <v>100</v>
      </c>
      <c r="D72" s="6" t="s">
        <v>194</v>
      </c>
      <c r="E72" s="6">
        <v>2023</v>
      </c>
      <c r="F72" s="6" t="s">
        <v>12</v>
      </c>
      <c r="G72" s="6" t="s">
        <v>51</v>
      </c>
      <c r="H72" s="6" t="s">
        <v>32</v>
      </c>
    </row>
    <row r="73" spans="2:8" ht="16" x14ac:dyDescent="0.4">
      <c r="B73" s="4">
        <v>5172</v>
      </c>
      <c r="C73" s="6" t="s">
        <v>101</v>
      </c>
      <c r="D73" s="6" t="s">
        <v>195</v>
      </c>
      <c r="E73" s="6">
        <v>2024</v>
      </c>
      <c r="F73" s="6" t="s">
        <v>15</v>
      </c>
      <c r="G73" s="6" t="s">
        <v>19</v>
      </c>
      <c r="H73" s="6" t="s">
        <v>11</v>
      </c>
    </row>
    <row r="74" spans="2:8" ht="16" x14ac:dyDescent="0.4">
      <c r="B74" s="10">
        <v>6833</v>
      </c>
      <c r="C74" s="13" t="s">
        <v>102</v>
      </c>
      <c r="D74" s="13" t="s">
        <v>196</v>
      </c>
      <c r="E74" s="11">
        <v>2024</v>
      </c>
      <c r="F74" s="11" t="s">
        <v>15</v>
      </c>
      <c r="G74" s="12" t="s">
        <v>82</v>
      </c>
      <c r="H74" s="11" t="s">
        <v>22</v>
      </c>
    </row>
    <row r="75" spans="2:8" ht="16" x14ac:dyDescent="0.4">
      <c r="B75" s="4">
        <v>6852</v>
      </c>
      <c r="C75" s="5" t="s">
        <v>103</v>
      </c>
      <c r="D75" s="5" t="s">
        <v>197</v>
      </c>
      <c r="E75" s="6">
        <v>2010</v>
      </c>
      <c r="F75" s="6" t="s">
        <v>15</v>
      </c>
      <c r="G75" s="6" t="s">
        <v>16</v>
      </c>
      <c r="H75" s="6" t="s">
        <v>17</v>
      </c>
    </row>
    <row r="76" spans="2:8" ht="16" x14ac:dyDescent="0.4">
      <c r="B76" s="4">
        <v>5218</v>
      </c>
      <c r="C76" s="5" t="s">
        <v>104</v>
      </c>
      <c r="D76" s="5" t="s">
        <v>198</v>
      </c>
      <c r="E76" s="6">
        <v>2019</v>
      </c>
      <c r="F76" s="6" t="s">
        <v>12</v>
      </c>
      <c r="G76" s="6" t="s">
        <v>19</v>
      </c>
      <c r="H76" s="6" t="s">
        <v>11</v>
      </c>
    </row>
    <row r="77" spans="2:8" ht="16" x14ac:dyDescent="0.4">
      <c r="B77" s="4">
        <v>4027</v>
      </c>
      <c r="C77" s="5" t="s">
        <v>105</v>
      </c>
      <c r="D77" s="5" t="s">
        <v>199</v>
      </c>
      <c r="E77" s="6">
        <v>2010</v>
      </c>
      <c r="F77" s="6" t="s">
        <v>9</v>
      </c>
      <c r="G77" s="6" t="s">
        <v>19</v>
      </c>
      <c r="H77" s="6" t="s">
        <v>11</v>
      </c>
    </row>
    <row r="78" spans="2:8" ht="16" x14ac:dyDescent="0.4">
      <c r="B78" s="4">
        <v>6930</v>
      </c>
      <c r="C78" s="6" t="s">
        <v>106</v>
      </c>
      <c r="D78" s="6" t="s">
        <v>200</v>
      </c>
      <c r="E78" s="6">
        <v>2005</v>
      </c>
      <c r="F78" s="6" t="s">
        <v>9</v>
      </c>
      <c r="G78" s="6" t="s">
        <v>34</v>
      </c>
      <c r="H78" s="6" t="s">
        <v>25</v>
      </c>
    </row>
    <row r="79" spans="2:8" ht="16" x14ac:dyDescent="0.4">
      <c r="B79" s="4">
        <v>6951</v>
      </c>
      <c r="C79" s="5" t="s">
        <v>107</v>
      </c>
      <c r="D79" s="5" t="s">
        <v>201</v>
      </c>
      <c r="E79" s="6">
        <v>2023</v>
      </c>
      <c r="F79" s="6" t="s">
        <v>20</v>
      </c>
      <c r="G79" s="6" t="s">
        <v>19</v>
      </c>
      <c r="H79" s="6" t="s">
        <v>11</v>
      </c>
    </row>
    <row r="80" spans="2:8" ht="16" x14ac:dyDescent="0.4">
      <c r="B80" s="4">
        <v>5288</v>
      </c>
      <c r="C80" s="6" t="s">
        <v>108</v>
      </c>
      <c r="D80" s="6" t="s">
        <v>202</v>
      </c>
      <c r="E80" s="6">
        <v>2023</v>
      </c>
      <c r="F80" s="6" t="s">
        <v>15</v>
      </c>
      <c r="G80" s="6" t="s">
        <v>19</v>
      </c>
      <c r="H80" s="6" t="s">
        <v>11</v>
      </c>
    </row>
    <row r="81" spans="2:8" ht="16" x14ac:dyDescent="0.4">
      <c r="B81" s="4">
        <v>5366</v>
      </c>
      <c r="C81" s="6" t="s">
        <v>109</v>
      </c>
      <c r="D81" s="6" t="s">
        <v>203</v>
      </c>
      <c r="E81" s="6">
        <v>2017</v>
      </c>
      <c r="F81" s="6" t="s">
        <v>15</v>
      </c>
      <c r="G81" s="6" t="s">
        <v>16</v>
      </c>
      <c r="H81" s="6" t="s">
        <v>17</v>
      </c>
    </row>
    <row r="82" spans="2:8" ht="16" x14ac:dyDescent="0.4">
      <c r="B82" s="4">
        <v>4172</v>
      </c>
      <c r="C82" s="6" t="s">
        <v>110</v>
      </c>
      <c r="D82" s="6" t="s">
        <v>204</v>
      </c>
      <c r="E82" s="6">
        <v>2021</v>
      </c>
      <c r="F82" s="6" t="s">
        <v>9</v>
      </c>
      <c r="G82" s="6" t="s">
        <v>19</v>
      </c>
      <c r="H82" s="6" t="s">
        <v>11</v>
      </c>
    </row>
    <row r="83" spans="2:8" ht="16" x14ac:dyDescent="0.4">
      <c r="B83" s="10">
        <v>5437</v>
      </c>
      <c r="C83" s="13" t="s">
        <v>111</v>
      </c>
      <c r="D83" s="13" t="s">
        <v>205</v>
      </c>
      <c r="E83" s="11">
        <v>2020</v>
      </c>
      <c r="F83" s="11" t="s">
        <v>12</v>
      </c>
      <c r="G83" s="12" t="s">
        <v>82</v>
      </c>
      <c r="H83" s="11" t="s">
        <v>22</v>
      </c>
    </row>
    <row r="84" spans="2:8" ht="16" x14ac:dyDescent="0.4">
      <c r="B84" s="4">
        <v>5486</v>
      </c>
      <c r="C84" s="6" t="s">
        <v>112</v>
      </c>
      <c r="D84" s="6" t="s">
        <v>206</v>
      </c>
      <c r="E84" s="6">
        <v>2015</v>
      </c>
      <c r="F84" s="6" t="s">
        <v>15</v>
      </c>
      <c r="G84" s="6" t="s">
        <v>16</v>
      </c>
      <c r="H84" s="6" t="s">
        <v>17</v>
      </c>
    </row>
    <row r="85" spans="2:8" ht="16" x14ac:dyDescent="0.4">
      <c r="B85" s="4">
        <v>4253</v>
      </c>
      <c r="C85" s="6" t="s">
        <v>113</v>
      </c>
      <c r="D85" s="6" t="s">
        <v>207</v>
      </c>
      <c r="E85" s="6">
        <v>2018</v>
      </c>
      <c r="F85" s="6" t="s">
        <v>12</v>
      </c>
      <c r="G85" s="6" t="s">
        <v>21</v>
      </c>
      <c r="H85" s="6" t="s">
        <v>17</v>
      </c>
    </row>
    <row r="86" spans="2:8" ht="16" x14ac:dyDescent="0.4">
      <c r="B86" s="4">
        <v>4275</v>
      </c>
      <c r="C86" s="6" t="s">
        <v>114</v>
      </c>
      <c r="D86" s="6" t="s">
        <v>208</v>
      </c>
      <c r="E86" s="6">
        <v>2014</v>
      </c>
      <c r="F86" s="6" t="s">
        <v>12</v>
      </c>
      <c r="G86" s="6" t="s">
        <v>16</v>
      </c>
      <c r="H86" s="6" t="s">
        <v>17</v>
      </c>
    </row>
    <row r="87" spans="2:8" ht="16" x14ac:dyDescent="0.4">
      <c r="B87" s="10">
        <v>4277</v>
      </c>
      <c r="C87" s="11" t="s">
        <v>115</v>
      </c>
      <c r="D87" s="11" t="s">
        <v>209</v>
      </c>
      <c r="E87" s="11">
        <v>2023</v>
      </c>
      <c r="F87" s="11" t="s">
        <v>12</v>
      </c>
      <c r="G87" s="12" t="s">
        <v>82</v>
      </c>
      <c r="H87" s="11" t="s">
        <v>22</v>
      </c>
    </row>
    <row r="88" spans="2:8" ht="16" x14ac:dyDescent="0.4">
      <c r="B88" s="4">
        <v>7413</v>
      </c>
      <c r="C88" s="6" t="s">
        <v>116</v>
      </c>
      <c r="D88" s="6" t="s">
        <v>210</v>
      </c>
      <c r="E88" s="6">
        <v>2012</v>
      </c>
      <c r="F88" s="6" t="s">
        <v>9</v>
      </c>
      <c r="G88" s="6" t="s">
        <v>16</v>
      </c>
      <c r="H88" s="6" t="s">
        <v>17</v>
      </c>
    </row>
    <row r="89" spans="2:8" ht="16" x14ac:dyDescent="0.4">
      <c r="B89" s="10">
        <v>4283</v>
      </c>
      <c r="C89" s="11" t="s">
        <v>117</v>
      </c>
      <c r="D89" s="11" t="s">
        <v>211</v>
      </c>
      <c r="E89" s="11">
        <v>2012</v>
      </c>
      <c r="F89" s="11" t="s">
        <v>12</v>
      </c>
      <c r="G89" s="12" t="s">
        <v>82</v>
      </c>
      <c r="H89" s="11" t="s">
        <v>22</v>
      </c>
    </row>
    <row r="90" spans="2:8" ht="16" x14ac:dyDescent="0.4">
      <c r="B90" s="4">
        <v>4284</v>
      </c>
      <c r="C90" s="6" t="s">
        <v>118</v>
      </c>
      <c r="D90" s="6" t="s">
        <v>212</v>
      </c>
      <c r="E90" s="6">
        <v>2013</v>
      </c>
      <c r="F90" s="6" t="s">
        <v>12</v>
      </c>
      <c r="G90" s="6" t="s">
        <v>16</v>
      </c>
      <c r="H90" s="6" t="s">
        <v>17</v>
      </c>
    </row>
  </sheetData>
  <dataValidations count="1">
    <dataValidation type="list" allowBlank="1" showInputMessage="1" showErrorMessage="1" sqref="G54:G66 G68 G45:G52 G70:G73 G75:G82 G84:G86 G88 G90" xr:uid="{AE984C29-911E-4A2D-9FA3-C02E4B52E928}">
      <formula1>"Sheet1!$D$2:$D$14D$9"</formula1>
    </dataValidation>
  </dataValidation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72157dbb-e8bd-40dc-8d00-3f08c234ac47}" enabled="0" method="" siteId="{72157dbb-e8bd-40dc-8d00-3f08c234ac4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Georga Sallows</dc:creator>
  <cp:lastModifiedBy>Georga Sallows</cp:lastModifiedBy>
  <dcterms:created xsi:type="dcterms:W3CDTF">2026-07-06T07:00:17Z</dcterms:created>
  <dcterms:modified xsi:type="dcterms:W3CDTF">2026-07-15T06:29:42Z</dcterms:modified>
</cp:coreProperties>
</file>