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Bern workshop\Proofs 5 Jan 25\Uploaded to journal proofs site\"/>
    </mc:Choice>
  </mc:AlternateContent>
  <xr:revisionPtr revIDLastSave="0" documentId="13_ncr:1_{C3042F0F-89FD-4C00-A535-E8819D971F73}" xr6:coauthVersionLast="47" xr6:coauthVersionMax="47" xr10:uidLastSave="{00000000-0000-0000-0000-000000000000}"/>
  <bookViews>
    <workbookView xWindow="-120" yWindow="-120" windowWidth="29040" windowHeight="15720" xr2:uid="{00000000-000D-0000-FFFF-FFFF00000000}"/>
  </bookViews>
  <sheets>
    <sheet name="Data-Bulk-SIMS-CC" sheetId="4"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4" i="4" l="1"/>
  <c r="E164" i="4"/>
  <c r="F163" i="4"/>
  <c r="E163" i="4"/>
  <c r="F160" i="4"/>
  <c r="E160" i="4"/>
  <c r="F159" i="4"/>
  <c r="E159" i="4"/>
  <c r="F158" i="4"/>
  <c r="E158" i="4"/>
  <c r="E149" i="4"/>
  <c r="E146" i="4"/>
  <c r="E145" i="4"/>
  <c r="E143" i="4"/>
  <c r="F142" i="4"/>
  <c r="E142" i="4"/>
  <c r="E140" i="4"/>
  <c r="E139" i="4"/>
  <c r="E138" i="4"/>
  <c r="F137" i="4"/>
  <c r="E137" i="4"/>
  <c r="F136" i="4"/>
  <c r="E136" i="4"/>
  <c r="F135" i="4"/>
  <c r="E135" i="4"/>
  <c r="F133" i="4"/>
  <c r="E133" i="4"/>
  <c r="F132" i="4"/>
  <c r="E132" i="4"/>
  <c r="F131" i="4"/>
  <c r="E131" i="4"/>
  <c r="F129" i="4"/>
  <c r="E129" i="4"/>
  <c r="F128" i="4"/>
  <c r="E128" i="4"/>
  <c r="F127" i="4"/>
  <c r="E127" i="4"/>
  <c r="F126" i="4"/>
  <c r="E126" i="4"/>
  <c r="F125" i="4"/>
  <c r="E125" i="4"/>
  <c r="F124" i="4"/>
  <c r="E124" i="4"/>
  <c r="F123" i="4"/>
  <c r="E123" i="4"/>
  <c r="F122" i="4"/>
  <c r="E122" i="4"/>
  <c r="F121" i="4"/>
  <c r="E121" i="4"/>
  <c r="F114" i="4"/>
  <c r="E114" i="4"/>
  <c r="F113" i="4"/>
  <c r="E113" i="4"/>
  <c r="F112" i="4"/>
  <c r="E112" i="4"/>
  <c r="F111" i="4"/>
  <c r="E111" i="4"/>
  <c r="F110" i="4"/>
  <c r="E110" i="4"/>
  <c r="F108" i="4"/>
  <c r="E108" i="4"/>
  <c r="F106" i="4"/>
  <c r="E106" i="4"/>
  <c r="F105" i="4"/>
  <c r="E105" i="4"/>
  <c r="F104" i="4"/>
  <c r="E104" i="4"/>
  <c r="F102" i="4"/>
  <c r="E102" i="4"/>
  <c r="E101" i="4"/>
  <c r="E99" i="4"/>
  <c r="E98" i="4"/>
  <c r="E97" i="4"/>
  <c r="F96" i="4"/>
  <c r="E96" i="4"/>
  <c r="F95" i="4"/>
  <c r="E95" i="4"/>
  <c r="F94" i="4"/>
  <c r="E94" i="4"/>
  <c r="F92" i="4"/>
  <c r="E92" i="4"/>
  <c r="F91" i="4"/>
  <c r="E91" i="4"/>
  <c r="F90" i="4"/>
  <c r="E90" i="4"/>
  <c r="F89" i="4"/>
  <c r="E89" i="4"/>
  <c r="F87" i="4"/>
  <c r="E87" i="4"/>
  <c r="F86" i="4"/>
  <c r="E86" i="4"/>
  <c r="F85" i="4"/>
  <c r="E85" i="4"/>
  <c r="F84" i="4"/>
  <c r="E84" i="4"/>
  <c r="F83" i="4"/>
  <c r="E83" i="4"/>
  <c r="F82" i="4"/>
  <c r="E82" i="4"/>
  <c r="F81" i="4"/>
  <c r="E81" i="4"/>
  <c r="F80" i="4"/>
  <c r="E80" i="4"/>
  <c r="F79" i="4"/>
  <c r="E79" i="4"/>
  <c r="F78" i="4"/>
  <c r="E78" i="4"/>
  <c r="F77" i="4"/>
  <c r="E77" i="4"/>
  <c r="F76" i="4"/>
  <c r="E76" i="4"/>
  <c r="F75" i="4"/>
  <c r="E75" i="4"/>
  <c r="H68" i="4"/>
  <c r="F68" i="4"/>
  <c r="E68" i="4"/>
  <c r="F67" i="4"/>
  <c r="E67" i="4"/>
  <c r="H66" i="4"/>
  <c r="F66" i="4"/>
  <c r="E66" i="4"/>
  <c r="H51" i="4"/>
  <c r="G51" i="4"/>
  <c r="H49" i="4"/>
  <c r="G49" i="4"/>
  <c r="H48" i="4"/>
  <c r="G48" i="4"/>
  <c r="H47" i="4"/>
  <c r="G47" i="4"/>
  <c r="G44" i="4"/>
  <c r="G43" i="4"/>
  <c r="G42" i="4"/>
  <c r="G41" i="4"/>
  <c r="H39" i="4"/>
  <c r="G39" i="4"/>
  <c r="H38" i="4"/>
  <c r="G38" i="4"/>
  <c r="H37" i="4"/>
  <c r="G37" i="4"/>
  <c r="H35" i="4"/>
  <c r="G35" i="4"/>
  <c r="H34" i="4"/>
  <c r="G34" i="4"/>
  <c r="H33" i="4"/>
  <c r="G33" i="4"/>
  <c r="H32" i="4"/>
  <c r="G32" i="4"/>
  <c r="H31" i="4"/>
  <c r="G31" i="4"/>
  <c r="H30" i="4"/>
  <c r="G30" i="4"/>
  <c r="H29" i="4"/>
  <c r="G29" i="4"/>
  <c r="H28" i="4"/>
  <c r="G28" i="4"/>
  <c r="H27" i="4"/>
  <c r="G27" i="4"/>
  <c r="H25" i="4"/>
  <c r="G25" i="4"/>
  <c r="H24" i="4"/>
  <c r="G24" i="4"/>
  <c r="H23" i="4"/>
  <c r="G23" i="4"/>
  <c r="H22" i="4"/>
  <c r="G22" i="4"/>
  <c r="H20" i="4"/>
  <c r="G20" i="4"/>
  <c r="H19" i="4"/>
  <c r="G19" i="4"/>
  <c r="H18" i="4"/>
  <c r="G18" i="4"/>
  <c r="H17" i="4"/>
  <c r="G17" i="4"/>
  <c r="H14" i="4"/>
  <c r="G14" i="4"/>
  <c r="H13" i="4"/>
  <c r="G13" i="4"/>
  <c r="H12" i="4"/>
  <c r="G12" i="4"/>
  <c r="H11" i="4"/>
  <c r="G11" i="4"/>
  <c r="H10" i="4"/>
  <c r="G10" i="4"/>
  <c r="H9" i="4"/>
  <c r="G9" i="4"/>
  <c r="H8" i="4"/>
  <c r="G8" i="4"/>
  <c r="H7" i="4"/>
  <c r="G7" i="4"/>
  <c r="H6" i="4"/>
  <c r="G6" i="4"/>
  <c r="H5" i="4"/>
  <c r="G5" i="4"/>
</calcChain>
</file>

<file path=xl/sharedStrings.xml><?xml version="1.0" encoding="utf-8"?>
<sst xmlns="http://schemas.openxmlformats.org/spreadsheetml/2006/main" count="588" uniqueCount="206">
  <si>
    <t>Graph indicators</t>
  </si>
  <si>
    <t>Water - SIMS</t>
  </si>
  <si>
    <t>Graph position</t>
  </si>
  <si>
    <t>Mask ID</t>
  </si>
  <si>
    <t>Meteorites</t>
  </si>
  <si>
    <t>Type</t>
  </si>
  <si>
    <t>D/Hwater</t>
  </si>
  <si>
    <t>Reference</t>
  </si>
  <si>
    <t>SIMS protocol</t>
  </si>
  <si>
    <t>CM-Cs</t>
  </si>
  <si>
    <t>Murchison</t>
  </si>
  <si>
    <t>CM2</t>
  </si>
  <si>
    <t>Piani et al. 2018 Nat. Astron.</t>
  </si>
  <si>
    <t>Cs primary beam</t>
  </si>
  <si>
    <t>Murray</t>
  </si>
  <si>
    <t>Mighei</t>
  </si>
  <si>
    <t>Cold Bokkeveld</t>
  </si>
  <si>
    <t>Sayama</t>
  </si>
  <si>
    <t>Mukundpura</t>
  </si>
  <si>
    <t>Piani et al. EPSL 2021</t>
  </si>
  <si>
    <t>Aguas Zarca</t>
  </si>
  <si>
    <t>Maribo</t>
  </si>
  <si>
    <t>CM-O</t>
  </si>
  <si>
    <t>van Kooten et al. GCA. 2018</t>
  </si>
  <si>
    <t>O primary beam</t>
  </si>
  <si>
    <t>LON 94101</t>
  </si>
  <si>
    <t>Kolang</t>
  </si>
  <si>
    <t>CM2/1</t>
  </si>
  <si>
    <t>Marrocchi et al. EPSL 2023</t>
  </si>
  <si>
    <t>Asuka 12236</t>
  </si>
  <si>
    <t>Paris (low-altered)</t>
  </si>
  <si>
    <t>Paris (high-altered)</t>
  </si>
  <si>
    <t>Jbilet</t>
  </si>
  <si>
    <t>CI-Cs</t>
  </si>
  <si>
    <t>Alais</t>
  </si>
  <si>
    <t>CI</t>
  </si>
  <si>
    <t>Orgueil</t>
  </si>
  <si>
    <t>CI-O</t>
  </si>
  <si>
    <t>Ryugu all</t>
  </si>
  <si>
    <t>CI-like</t>
  </si>
  <si>
    <t>Piani et al. EPSL 2023</t>
  </si>
  <si>
    <t>CR-Cs</t>
  </si>
  <si>
    <t>Renazzo</t>
  </si>
  <si>
    <t>CR2</t>
  </si>
  <si>
    <t>CR-O</t>
  </si>
  <si>
    <t>Renazzo matrix</t>
  </si>
  <si>
    <t>Bonal et al. GCA 2013</t>
  </si>
  <si>
    <t>Renazzo coarse</t>
  </si>
  <si>
    <t>Al Rais coarse</t>
  </si>
  <si>
    <t>EET 92042 coarse all</t>
  </si>
  <si>
    <t>EET 92042 matrix</t>
  </si>
  <si>
    <t>QUE 99177 matrix</t>
  </si>
  <si>
    <t>MET 00426 matrix all</t>
  </si>
  <si>
    <t>GRA 95229 matrix</t>
  </si>
  <si>
    <t>UngC-Cs</t>
  </si>
  <si>
    <t>Essebi</t>
  </si>
  <si>
    <t>Ung.</t>
  </si>
  <si>
    <t>Bells C</t>
  </si>
  <si>
    <t>UngC-O</t>
  </si>
  <si>
    <t>Bells</t>
  </si>
  <si>
    <t>Ish-O</t>
  </si>
  <si>
    <t>I8_LC101 clast in Isheyevo</t>
  </si>
  <si>
    <t>15N rich clast</t>
  </si>
  <si>
    <t>Bonal et al. GCA 2010</t>
  </si>
  <si>
    <t xml:space="preserve"> clast in Isheyevo</t>
  </si>
  <si>
    <t>hydrated lithic clasts</t>
  </si>
  <si>
    <t>clast in Isheyevo</t>
  </si>
  <si>
    <t>CV-Cs</t>
  </si>
  <si>
    <t>Kaba</t>
  </si>
  <si>
    <t>CV</t>
  </si>
  <si>
    <t>Piani &amp; Marrocchi 2018 EPSL</t>
  </si>
  <si>
    <t>Bali</t>
  </si>
  <si>
    <t>Grosnaja(12 points)</t>
  </si>
  <si>
    <t>CO-Cs</t>
  </si>
  <si>
    <t>DOM08006</t>
  </si>
  <si>
    <t>CO3</t>
  </si>
  <si>
    <t>AMM-min</t>
  </si>
  <si>
    <t>Antarctic Micrometeorites</t>
  </si>
  <si>
    <t>AMM</t>
  </si>
  <si>
    <t>Engrand et al. 1999</t>
  </si>
  <si>
    <t>AMM-max</t>
  </si>
  <si>
    <t>CI-clast-Cs-min</t>
  </si>
  <si>
    <t>Patzek et al. 2020</t>
  </si>
  <si>
    <t>CI-clast-Cs-max</t>
  </si>
  <si>
    <t>Patzek et al. 2021</t>
  </si>
  <si>
    <t>CM-clast-Cs-min</t>
  </si>
  <si>
    <t>CM-clast-Cs-max</t>
  </si>
  <si>
    <t>Bulk</t>
  </si>
  <si>
    <t>CM-init-water</t>
  </si>
  <si>
    <t>CM initial water</t>
  </si>
  <si>
    <t>Alexander et al. 2012</t>
  </si>
  <si>
    <t>CR-init-water</t>
  </si>
  <si>
    <t>CR initial water</t>
  </si>
  <si>
    <t>CR</t>
  </si>
  <si>
    <t>CM-bulk</t>
  </si>
  <si>
    <t>Alexander et al. 2012; Pearson et al. 2006; Pearson et al. 2001; Robert &amp; Epstein, 1982; Kolodny et al. 1980; Vacher et al. 2020</t>
  </si>
  <si>
    <t>Alexander et al. 2012; Pearson et al. 2001; Robert &amp; Epstein 1982; Kolodny et al. 1980; Boato 1954; Vacher et al. 2020</t>
  </si>
  <si>
    <t>Alexander et al. 2012; Boato 1954; Pearson et al. 2001; Kolodny et al. 1980; Vacher et al. 2020</t>
  </si>
  <si>
    <t>Average (see previous sheet)</t>
  </si>
  <si>
    <t>Piani et al. 2018</t>
  </si>
  <si>
    <t>Vacher et al. 2020</t>
  </si>
  <si>
    <t>Marrocchi et al. 2023</t>
  </si>
  <si>
    <t>Vacher et al. 2016</t>
  </si>
  <si>
    <t>not reported in Figure because some impact-induced dehydration has been proposed (King et al., 2019)</t>
  </si>
  <si>
    <t>CI-bulk</t>
  </si>
  <si>
    <t>Pearson et al. 2001; Kerridge et al. 1985; Vacher et al. 2020</t>
  </si>
  <si>
    <t>Alexander et al. 2012; Robert &amp; Epstein 1982; Yang &amp; Epstein 1983; Kolodny et al. 1980; Boato 1954; Pearson et al. 2001; Vacher et al. 2020</t>
  </si>
  <si>
    <t>Ivuna</t>
  </si>
  <si>
    <t>Alexander et al. 2012; Kerridge et al. 1985; Boato 1954; Pearson et al. 2001; Kolodny et al. 1980</t>
  </si>
  <si>
    <t>Ryugu</t>
  </si>
  <si>
    <t>Naraoka et al. 2023</t>
  </si>
  <si>
    <t>CR-bulk</t>
  </si>
  <si>
    <t>Alexander et al. 2012; Pearson et al. 2006; Pearson et al. 2001; Robert &amp; Epstein 1982; Yang &amp; Epstein 1983; Kolodny et al. 1980</t>
  </si>
  <si>
    <t>Al Rais</t>
  </si>
  <si>
    <t>Kerridge et al. 1985; Pearson et al. 2001; Alexander et al. 2012; Pearson et al. 2006; McNaughton et al. 1982</t>
  </si>
  <si>
    <t>EET 92042</t>
  </si>
  <si>
    <t>QUE 99177</t>
  </si>
  <si>
    <t>MET 00426</t>
  </si>
  <si>
    <t>GRA 95229</t>
  </si>
  <si>
    <t>UngC-bulk</t>
  </si>
  <si>
    <t>Ung. C</t>
  </si>
  <si>
    <t>Alexander et al. 2012; Kerridge et al. 1985</t>
  </si>
  <si>
    <t>CV-bulk</t>
  </si>
  <si>
    <t>Alexander et al. 2012; Pearson et al. 2001; Kerridge et al. 1985; Vacher et al. 2020</t>
  </si>
  <si>
    <t xml:space="preserve">Kerridge et al. 1985; Pearson et al. 2001 ; Vacher et al. 2020 </t>
  </si>
  <si>
    <t>Grosnaja</t>
  </si>
  <si>
    <t>Kerridge et al. 1985;Pearson et al. 2001; Vacher et al. 2020</t>
  </si>
  <si>
    <t>CO-bulk</t>
  </si>
  <si>
    <t>Alexander et al. 2018</t>
  </si>
  <si>
    <t>CI-clast-ureilites-bulk</t>
  </si>
  <si>
    <t>Dar al Gani 319; Dar al Gani 999; EET 83309</t>
  </si>
  <si>
    <t>CI-like clast</t>
  </si>
  <si>
    <t xml:space="preserve">average SIMS analyses </t>
  </si>
  <si>
    <t>CI-clast-OC-bulk</t>
  </si>
  <si>
    <t>Sahara 98645</t>
  </si>
  <si>
    <t>CI-clast-HED-bulk</t>
  </si>
  <si>
    <t>NWA 7542</t>
  </si>
  <si>
    <t>CM-clast-HED-bulk</t>
  </si>
  <si>
    <t>Saricicek; EET 87513; NWA 7542</t>
  </si>
  <si>
    <t>CM-like clast</t>
  </si>
  <si>
    <t>CI-clast-CR-bulk</t>
  </si>
  <si>
    <t>Al-Rais; Renazzo</t>
  </si>
  <si>
    <t>CM-IOM</t>
  </si>
  <si>
    <t>Kivasvaara</t>
  </si>
  <si>
    <t>Alexander et al. 2007</t>
  </si>
  <si>
    <t>DOM03183</t>
  </si>
  <si>
    <t>ALH83100</t>
  </si>
  <si>
    <t>MET01070</t>
  </si>
  <si>
    <t>Paris</t>
  </si>
  <si>
    <t>Vinogradoff et al. 2018</t>
  </si>
  <si>
    <t>CI-IOM</t>
  </si>
  <si>
    <t>Ryugu IOM</t>
  </si>
  <si>
    <t>Yabuta et al. 2023</t>
  </si>
  <si>
    <t>CR-IOM</t>
  </si>
  <si>
    <t>Yang &amp; Epstein 1983</t>
  </si>
  <si>
    <t>UngC-IOM</t>
  </si>
  <si>
    <t>Alexander et al. 2010</t>
  </si>
  <si>
    <t>CV-IOM</t>
  </si>
  <si>
    <t>CO-IOM</t>
  </si>
  <si>
    <t>AVERAGES CM</t>
  </si>
  <si>
    <t>Average CM</t>
  </si>
  <si>
    <t>2SE</t>
  </si>
  <si>
    <t>IOM CM avg + 2SE</t>
  </si>
  <si>
    <t>BULK</t>
  </si>
  <si>
    <t>WATER</t>
  </si>
  <si>
    <t>AVERAGES CI</t>
  </si>
  <si>
    <t>AVERAGES CR</t>
  </si>
  <si>
    <t>IOM CR avg + 2SE</t>
  </si>
  <si>
    <t>Alexander CMO’D, Fogel M., Yabuta H et al (2007) The origin and evolution of chondrites recorded in the elemental and isotopic compositions of their macromolecular organic matter. Geochim Cosmochim Acta 71:4380–4403.</t>
  </si>
  <si>
    <t xml:space="preserve">Alexander CMO’D, Newsome SD, Fogel ML et al (2010) Deuterium enrichments in chondritic macromolecular material—Implications for the origin and evolution of organics, water and asteroids. Geochim Cosmochim Acta 74:4417–4437. </t>
  </si>
  <si>
    <t xml:space="preserve">Alexander CMO’D, Bowden R, Fogel M et al (2012) The provenances of asteroids, and their contributions to the volatile inventories of the terrestrial planets. Science 337:721–723. </t>
  </si>
  <si>
    <t xml:space="preserve">Alexander CMO’D, Greenwood RC, Bowden R et al (2018) A mutli-technique search for the most primitive CO chondrites. Geochim Cosmochim Acta 221, 406–420. </t>
  </si>
  <si>
    <t>Boato 1954</t>
  </si>
  <si>
    <t xml:space="preserve">Bonal L, Huss GR, Krot AN et al (2010) Chondritic lithic clasts in the CB/CH-like meteorite Isheyevo: fragments of previously unsampled parent bodies. Geochim Cosmochim Acta 74:2500–2522. </t>
  </si>
  <si>
    <t>Bonal L, Alexander CMO’D, Huss GR et al (2013) Hydrogen isotopic composition of the water in CR chondrites. Geochim Cosmochim Acta 106:111–133.</t>
  </si>
  <si>
    <t>Engrand, C., Deloule, E., Robert, F., Maurette, M., Kurat, G., 1999. Extraterrestrial water in micrometeorites and cosmic spherules from antarctica an ion microprobe study. Meteorit. Planet. Sci. 34, 773–786.</t>
  </si>
  <si>
    <t>Kerridge et al. 1985</t>
  </si>
  <si>
    <t>Kolodny et al. 1980</t>
  </si>
  <si>
    <t xml:space="preserve">Marrocchi Y, Rigaudier T, Piralla M et al (2023) Hydrogen isotopic evidence for nebular pre-hydration and the limited role of parent-body processes in CM chondrites. Earth Planet Sci Lett 611:118151. </t>
  </si>
  <si>
    <t>McNaughton et al. 1982</t>
  </si>
  <si>
    <t>Naraoka H, Shimoyama A, Harada K (2000) Isotopic evidence from an Antarctic carbonaceous chondrite for two reaction pathways of extraterrestrial PAH formation. Earth Planet Sci Lett 184:1–7.</t>
  </si>
  <si>
    <t xml:space="preserve">Patzek M, Hoppe P, Bischoff A et al (2020) Hydrogen isotopic composition of CI- and CM-like clasts from meteorite breccias – Sampling unknown sources of carbonaceous chondrite materials. Geochim Cosmochim Acta 272:177–197. </t>
  </si>
  <si>
    <t>Pearson et al. 2006</t>
  </si>
  <si>
    <t>Pearson VK, Sephton MA, Franchi IA, Gibson JM and Gilmour I (2006) Carbon and nitrogen in carbonaceous chondrites: Elemental abundances and stable isotopic compositions. Meteorit Planet Sci 41: 1899–1918.</t>
  </si>
  <si>
    <t>Piani L, Yurimoto H, Remusat L (2018) A dual origin for water in carbonaceous asteroids revealed by CM chondrites. Nat Astron 2:317–323.</t>
  </si>
  <si>
    <t>Piani L, Marrocchi Y, Vacher LG et al (2021) Origin of hydrogen isotopic variations in chondritic water and organics. Earth Planet Sci Lett 567:117008.</t>
  </si>
  <si>
    <t>Robert &amp; Epstein, 1982</t>
  </si>
  <si>
    <t>Robert F, Epstein S (1982) The concentration and isotopic composition of hydrogen, carbon and nitrogen in carbonaceous meteorites. Geochim Cosmochim Acta 46:81–95.</t>
  </si>
  <si>
    <t xml:space="preserve">Vacher LG, Marrocchi Y, Verdier-Paoletti MJ (2016) Inward radial mixing of interstellar water ices in the solar protoplanetary disk. Astrophys J 827, L1. </t>
  </si>
  <si>
    <t xml:space="preserve">Vacher LG, Piani L, Rigaudier Y et al (2020) Hydrogen in chondrites: Influence of parent body alteration and atmospheric contamination on primordial components. Geochim Cosmochim Acta 281:53–66. </t>
  </si>
  <si>
    <t xml:space="preserve">van Kooten, E.M.M.E., Cavalcante, L.L., Nagashima, K., Kasama, T., Balogh, Z.I., Peeters, Z., Hsiao, S.S.Y., Shang, H., Lee, D.C., Lee, T., Krot, A.N., Bizzarro, M. (2018) Isotope record of mineralogical changes in a spectrum of aqueously altered CM chondrites. Geochim Cosmochim Acta 237, 79–102. </t>
  </si>
  <si>
    <t>Yang J, Epstein S (1983) Interstellar organic matter in meteorites. Geochim Cosmochim Acta 47:2199–2216.</t>
  </si>
  <si>
    <t>References</t>
  </si>
  <si>
    <t>King et al. 2019</t>
  </si>
  <si>
    <t>King, A.J., Russell, S.S., Schofield, P.F., Humphreys-Williams, E.R., Strekopytov, S., Abernethy, F.A.J., Verchovsky, A.B. and Grady, M.M. (2019) The alteration history of the Jbilet Winselwan CM carbonaceous chondrite: An analog for C-type asteroid sample return. Meteorit Planet Sci, 54: 521-543.</t>
  </si>
  <si>
    <t>Kerridge J. F. (1985) Carbon, hydrogen, and nitrogen in carbonaceous chondrites: Abundances and isotopic compositions in bulk samples. Geochim. Cosmochim. Acta 49, 1707–1714.</t>
  </si>
  <si>
    <t>Boato, G. (1954) The isotopic composition of hydrogen and carbon in the carbonaceous chondrites, Geochim. Cosmochim. Acta 6, 209–220.</t>
  </si>
  <si>
    <t>Kolodny Y., Kerridge J. F. and Kaplan I. R. (1980) Deuterium in carbonaceous chondrites. Earth Planet. Sci. Lett. 46, 149–158.</t>
  </si>
  <si>
    <t>McNaughton, N. J., Hinton, R. W., Pillinger, C. T., &amp; Fallick, A. E. (1982) D/H Ratios of Some Ordinary and Carbonaceous Chondrites. Meteoritics 17: 252</t>
  </si>
  <si>
    <t>Vinogradoff V, Bernard S, Le Guillou C, Remusat, L. (2018) Evolution of interstellar organic compounds under asteroidal hydrothermal conditions. Icarus 305, 358-370.</t>
  </si>
  <si>
    <t>Yabuta H et al. (2023) Macromolecular organic matter in samples of the asteroid (162173) Ryugu. Science 379, eabn9057</t>
  </si>
  <si>
    <t>Piani, L, Marrocchi Y (2018) Hydrogen isotopic composition of water in CV-type carbonaceous chondrites. Earth and Planetary Science Letters 504, 64-71.</t>
  </si>
  <si>
    <r>
      <t>2</t>
    </r>
    <r>
      <rPr>
        <b/>
        <sz val="12"/>
        <rFont val="Symbol"/>
        <family val="1"/>
        <charset val="2"/>
      </rPr>
      <t>s</t>
    </r>
    <r>
      <rPr>
        <b/>
        <sz val="12"/>
        <rFont val="Calibri"/>
        <family val="2"/>
      </rPr>
      <t xml:space="preserve"> D/Hwater</t>
    </r>
  </si>
  <si>
    <r>
      <rPr>
        <b/>
        <sz val="12"/>
        <rFont val="Symbol"/>
        <family val="1"/>
        <charset val="2"/>
      </rPr>
      <t>d</t>
    </r>
    <r>
      <rPr>
        <b/>
        <sz val="12"/>
        <rFont val="Calibri"/>
        <family val="2"/>
      </rPr>
      <t>D</t>
    </r>
  </si>
  <si>
    <r>
      <t>2</t>
    </r>
    <r>
      <rPr>
        <b/>
        <sz val="12"/>
        <rFont val="Symbol"/>
        <family val="1"/>
        <charset val="2"/>
      </rPr>
      <t>s</t>
    </r>
    <r>
      <rPr>
        <b/>
        <sz val="12"/>
        <rFont val="Calibri"/>
        <family val="2"/>
      </rPr>
      <t xml:space="preserve"> </t>
    </r>
    <r>
      <rPr>
        <b/>
        <sz val="12"/>
        <rFont val="Symbol"/>
        <family val="1"/>
        <charset val="2"/>
      </rPr>
      <t>d</t>
    </r>
    <r>
      <rPr>
        <b/>
        <sz val="12"/>
        <rFont val="Calibri"/>
        <family val="2"/>
      </rPr>
      <t>D</t>
    </r>
  </si>
  <si>
    <t>Low-Temperature Aqueous Alteration of Chondrites, Section 8 Isotope Tracers, Table S2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</si>
</sst>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E+00"/>
  </numFmts>
  <fonts count="7">
    <font>
      <sz val="12"/>
      <color theme="1"/>
      <name val="Calibri"/>
      <family val="2"/>
      <scheme val="minor"/>
    </font>
    <font>
      <sz val="12"/>
      <name val="Calibri"/>
      <family val="2"/>
    </font>
    <font>
      <b/>
      <sz val="12"/>
      <name val="Calibri"/>
      <family val="2"/>
    </font>
    <font>
      <b/>
      <sz val="12"/>
      <name val="Symbol"/>
      <family val="1"/>
      <charset val="2"/>
    </font>
    <font>
      <sz val="12"/>
      <name val="Calibri"/>
      <family val="2"/>
      <scheme val="minor"/>
    </font>
    <font>
      <sz val="12"/>
      <name val="Calibri (Corps)"/>
    </font>
    <font>
      <b/>
      <sz val="12"/>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1" tint="0.499984740745262"/>
        <bgColor indexed="64"/>
      </patternFill>
    </fill>
  </fills>
  <borders count="1">
    <border>
      <left/>
      <right/>
      <top/>
      <bottom/>
      <diagonal/>
    </border>
  </borders>
  <cellStyleXfs count="1">
    <xf numFmtId="0" fontId="0" fillId="0" borderId="0"/>
  </cellStyleXfs>
  <cellXfs count="44">
    <xf numFmtId="0" fontId="0" fillId="0" borderId="0" xfId="0"/>
    <xf numFmtId="0" fontId="1" fillId="0" borderId="0" xfId="0" applyFont="1"/>
    <xf numFmtId="0" fontId="2" fillId="0" borderId="0" xfId="0" applyFont="1"/>
    <xf numFmtId="0" fontId="1" fillId="2" borderId="0" xfId="0" applyFont="1" applyFill="1"/>
    <xf numFmtId="0" fontId="1" fillId="3" borderId="0" xfId="0" applyFont="1" applyFill="1"/>
    <xf numFmtId="0" fontId="2" fillId="0" borderId="0" xfId="0" applyFont="1" applyAlignment="1">
      <alignment horizontal="left"/>
    </xf>
    <xf numFmtId="0" fontId="1" fillId="0" borderId="0" xfId="0" applyFont="1" applyAlignment="1">
      <alignment horizontal="left"/>
    </xf>
    <xf numFmtId="1" fontId="1" fillId="0" borderId="0" xfId="0" applyNumberFormat="1" applyFont="1" applyAlignment="1">
      <alignment horizontal="left"/>
    </xf>
    <xf numFmtId="164" fontId="1" fillId="0" borderId="0" xfId="0" applyNumberFormat="1" applyFont="1" applyAlignment="1">
      <alignment horizontal="left"/>
    </xf>
    <xf numFmtId="11" fontId="2" fillId="0" borderId="0" xfId="0" applyNumberFormat="1" applyFont="1" applyAlignment="1">
      <alignment horizontal="left"/>
    </xf>
    <xf numFmtId="0" fontId="1" fillId="2" borderId="0" xfId="0" applyFont="1" applyFill="1" applyAlignment="1">
      <alignment horizontal="left"/>
    </xf>
    <xf numFmtId="0" fontId="2" fillId="0" borderId="0" xfId="0" applyFont="1" applyAlignment="1">
      <alignment horizontal="center"/>
    </xf>
    <xf numFmtId="1" fontId="1" fillId="0" borderId="0" xfId="0" applyNumberFormat="1" applyFont="1" applyAlignment="1">
      <alignment horizontal="center"/>
    </xf>
    <xf numFmtId="0" fontId="1" fillId="0" borderId="0" xfId="0" applyFont="1" applyAlignment="1">
      <alignment horizontal="center"/>
    </xf>
    <xf numFmtId="11" fontId="2" fillId="0" borderId="0" xfId="0" applyNumberFormat="1" applyFont="1" applyAlignment="1">
      <alignment horizontal="center"/>
    </xf>
    <xf numFmtId="0" fontId="1" fillId="2" borderId="0" xfId="0" applyFont="1" applyFill="1" applyAlignment="1">
      <alignment horizontal="center"/>
    </xf>
    <xf numFmtId="11" fontId="1" fillId="0" borderId="0" xfId="0" applyNumberFormat="1" applyFont="1" applyAlignment="1">
      <alignment horizontal="center"/>
    </xf>
    <xf numFmtId="165" fontId="1" fillId="0" borderId="0" xfId="0" applyNumberFormat="1" applyFont="1" applyAlignment="1">
      <alignment horizontal="center"/>
    </xf>
    <xf numFmtId="0" fontId="4" fillId="0" borderId="0" xfId="0" applyFont="1"/>
    <xf numFmtId="0" fontId="4" fillId="0" borderId="0" xfId="0" applyFont="1" applyAlignment="1">
      <alignment horizontal="left"/>
    </xf>
    <xf numFmtId="0" fontId="4" fillId="0" borderId="0" xfId="0" applyFont="1" applyAlignment="1">
      <alignment horizontal="center"/>
    </xf>
    <xf numFmtId="11" fontId="4" fillId="0" borderId="0" xfId="0" applyNumberFormat="1" applyFont="1" applyAlignment="1">
      <alignment horizontal="center"/>
    </xf>
    <xf numFmtId="11" fontId="1" fillId="2" borderId="0" xfId="0" applyNumberFormat="1" applyFont="1" applyFill="1" applyAlignment="1">
      <alignment horizontal="center"/>
    </xf>
    <xf numFmtId="1" fontId="1" fillId="2" borderId="0" xfId="0" applyNumberFormat="1" applyFont="1" applyFill="1" applyAlignment="1">
      <alignment horizontal="center"/>
    </xf>
    <xf numFmtId="0" fontId="4" fillId="2" borderId="0" xfId="0" applyFont="1" applyFill="1" applyAlignment="1">
      <alignment horizontal="left"/>
    </xf>
    <xf numFmtId="1" fontId="4" fillId="0" borderId="0" xfId="0" applyNumberFormat="1" applyFont="1" applyAlignment="1">
      <alignment horizontal="center"/>
    </xf>
    <xf numFmtId="164" fontId="4" fillId="0" borderId="0" xfId="0" applyNumberFormat="1" applyFont="1" applyAlignment="1">
      <alignment horizontal="left"/>
    </xf>
    <xf numFmtId="1" fontId="4" fillId="0" borderId="0" xfId="0" applyNumberFormat="1" applyFont="1" applyAlignment="1">
      <alignment horizontal="left"/>
    </xf>
    <xf numFmtId="0" fontId="1" fillId="3" borderId="0" xfId="0" applyFont="1" applyFill="1" applyAlignment="1">
      <alignment horizontal="left"/>
    </xf>
    <xf numFmtId="11" fontId="1" fillId="3" borderId="0" xfId="0" applyNumberFormat="1" applyFont="1" applyFill="1" applyAlignment="1">
      <alignment horizontal="center"/>
    </xf>
    <xf numFmtId="1" fontId="1" fillId="3" borderId="0" xfId="0" applyNumberFormat="1" applyFont="1" applyFill="1" applyAlignment="1">
      <alignment horizontal="center"/>
    </xf>
    <xf numFmtId="0" fontId="4" fillId="3" borderId="0" xfId="0" applyFont="1" applyFill="1" applyAlignment="1">
      <alignment horizontal="left"/>
    </xf>
    <xf numFmtId="2" fontId="4" fillId="0" borderId="0" xfId="0" applyNumberFormat="1" applyFont="1" applyAlignment="1">
      <alignment horizontal="left"/>
    </xf>
    <xf numFmtId="164" fontId="4" fillId="0" borderId="0" xfId="0" applyNumberFormat="1" applyFont="1" applyAlignment="1">
      <alignment horizontal="center"/>
    </xf>
    <xf numFmtId="2" fontId="4" fillId="0" borderId="0" xfId="0" applyNumberFormat="1" applyFont="1" applyAlignment="1">
      <alignment horizontal="center"/>
    </xf>
    <xf numFmtId="0" fontId="5" fillId="0" borderId="0" xfId="0" applyFont="1" applyAlignment="1">
      <alignment horizontal="left"/>
    </xf>
    <xf numFmtId="1" fontId="5" fillId="0" borderId="0" xfId="0" applyNumberFormat="1" applyFont="1" applyAlignment="1">
      <alignment horizontal="center"/>
    </xf>
    <xf numFmtId="11" fontId="5" fillId="0" borderId="0" xfId="0" applyNumberFormat="1" applyFont="1" applyAlignment="1">
      <alignment horizontal="center"/>
    </xf>
    <xf numFmtId="2" fontId="5" fillId="0" borderId="0" xfId="0" applyNumberFormat="1" applyFont="1" applyAlignment="1">
      <alignment horizontal="left"/>
    </xf>
    <xf numFmtId="0" fontId="5" fillId="0" borderId="0" xfId="0" applyFont="1" applyAlignment="1">
      <alignment horizontal="center"/>
    </xf>
    <xf numFmtId="2" fontId="2" fillId="0" borderId="0" xfId="0" applyNumberFormat="1" applyFont="1" applyAlignment="1">
      <alignment horizontal="center"/>
    </xf>
    <xf numFmtId="2" fontId="6" fillId="0" borderId="0" xfId="0" applyNumberFormat="1" applyFont="1" applyAlignment="1">
      <alignment horizontal="center"/>
    </xf>
    <xf numFmtId="2" fontId="6" fillId="0" borderId="0" xfId="0" applyNumberFormat="1" applyFont="1" applyAlignment="1">
      <alignment horizontal="left"/>
    </xf>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4"/>
  <sheetViews>
    <sheetView tabSelected="1" workbookViewId="0">
      <selection activeCell="O15" sqref="O15"/>
    </sheetView>
  </sheetViews>
  <sheetFormatPr defaultColWidth="11" defaultRowHeight="15.75"/>
  <cols>
    <col min="1" max="1" width="12.125" style="18" bestFit="1" customWidth="1"/>
    <col min="2" max="2" width="13.125" style="18" customWidth="1"/>
    <col min="3" max="3" width="20.375" style="19" customWidth="1"/>
    <col min="4" max="4" width="11" style="19"/>
    <col min="5" max="5" width="11" style="20"/>
    <col min="6" max="6" width="13.75" style="20" customWidth="1"/>
    <col min="7" max="8" width="11" style="20"/>
    <col min="9" max="9" width="25" style="19" bestFit="1" customWidth="1"/>
    <col min="10" max="10" width="15" style="19" bestFit="1" customWidth="1"/>
    <col min="11" max="16384" width="11" style="18"/>
  </cols>
  <sheetData>
    <row r="1" spans="1:10">
      <c r="A1" s="43" t="s">
        <v>205</v>
      </c>
    </row>
    <row r="3" spans="1:10">
      <c r="A3" s="2" t="s">
        <v>0</v>
      </c>
      <c r="C3" s="5" t="s">
        <v>1</v>
      </c>
    </row>
    <row r="4" spans="1:10">
      <c r="A4" s="2" t="s">
        <v>2</v>
      </c>
      <c r="B4" s="2" t="s">
        <v>3</v>
      </c>
      <c r="C4" s="5" t="s">
        <v>4</v>
      </c>
      <c r="D4" s="5" t="s">
        <v>5</v>
      </c>
      <c r="E4" s="11" t="s">
        <v>6</v>
      </c>
      <c r="F4" s="11" t="s">
        <v>202</v>
      </c>
      <c r="G4" s="11" t="s">
        <v>203</v>
      </c>
      <c r="H4" s="11" t="s">
        <v>204</v>
      </c>
      <c r="I4" s="5" t="s">
        <v>7</v>
      </c>
      <c r="J4" s="5" t="s">
        <v>8</v>
      </c>
    </row>
    <row r="5" spans="1:10">
      <c r="A5" s="1">
        <v>3</v>
      </c>
      <c r="B5" s="1" t="s">
        <v>9</v>
      </c>
      <c r="C5" s="6" t="s">
        <v>10</v>
      </c>
      <c r="D5" s="6" t="s">
        <v>11</v>
      </c>
      <c r="E5" s="16">
        <v>9.8500952E-5</v>
      </c>
      <c r="F5" s="16">
        <v>1.7091138225895153E-5</v>
      </c>
      <c r="G5" s="12">
        <f>(E5/0.00015576-1)*1000</f>
        <v>-367.61073446327686</v>
      </c>
      <c r="H5" s="12">
        <f>(F5/0.00015576)*1000</f>
        <v>109.72738973995347</v>
      </c>
      <c r="I5" s="7" t="s">
        <v>12</v>
      </c>
      <c r="J5" s="7" t="s">
        <v>13</v>
      </c>
    </row>
    <row r="6" spans="1:10">
      <c r="A6" s="1">
        <v>4</v>
      </c>
      <c r="B6" s="1" t="s">
        <v>9</v>
      </c>
      <c r="C6" s="6" t="s">
        <v>14</v>
      </c>
      <c r="D6" s="6" t="s">
        <v>11</v>
      </c>
      <c r="E6" s="16">
        <v>1.035764675E-4</v>
      </c>
      <c r="F6" s="16">
        <v>1.7277695232758076E-5</v>
      </c>
      <c r="G6" s="12">
        <f t="shared" ref="G6:G14" si="0">(E6/0.00015576-1)*1000</f>
        <v>-335.02524717514126</v>
      </c>
      <c r="H6" s="12">
        <f t="shared" ref="H6:H14" si="1">(F6/0.00015576)*1000</f>
        <v>110.92511063660808</v>
      </c>
      <c r="I6" s="7" t="s">
        <v>12</v>
      </c>
      <c r="J6" s="7" t="s">
        <v>13</v>
      </c>
    </row>
    <row r="7" spans="1:10">
      <c r="A7" s="1">
        <v>5</v>
      </c>
      <c r="B7" s="1" t="s">
        <v>9</v>
      </c>
      <c r="C7" s="6" t="s">
        <v>15</v>
      </c>
      <c r="D7" s="6" t="s">
        <v>11</v>
      </c>
      <c r="E7" s="16">
        <v>1.0580804299999998E-4</v>
      </c>
      <c r="F7" s="16">
        <v>1.6772844042410018E-5</v>
      </c>
      <c r="G7" s="12">
        <f t="shared" si="0"/>
        <v>-320.69823446327706</v>
      </c>
      <c r="H7" s="12">
        <f t="shared" si="1"/>
        <v>107.68389857736271</v>
      </c>
      <c r="I7" s="7" t="s">
        <v>12</v>
      </c>
      <c r="J7" s="7" t="s">
        <v>13</v>
      </c>
    </row>
    <row r="8" spans="1:10">
      <c r="A8" s="1">
        <v>6</v>
      </c>
      <c r="B8" s="1" t="s">
        <v>9</v>
      </c>
      <c r="C8" s="6" t="s">
        <v>16</v>
      </c>
      <c r="D8" s="6" t="s">
        <v>11</v>
      </c>
      <c r="E8" s="16">
        <v>1.0020043549999999E-4</v>
      </c>
      <c r="F8" s="16">
        <v>2.0718225507742766E-5</v>
      </c>
      <c r="G8" s="12">
        <f t="shared" si="0"/>
        <v>-356.6998234463278</v>
      </c>
      <c r="H8" s="12">
        <f t="shared" si="1"/>
        <v>133.01377444621704</v>
      </c>
      <c r="I8" s="7" t="s">
        <v>12</v>
      </c>
      <c r="J8" s="7" t="s">
        <v>13</v>
      </c>
    </row>
    <row r="9" spans="1:10">
      <c r="A9" s="1">
        <v>7</v>
      </c>
      <c r="B9" s="1" t="s">
        <v>9</v>
      </c>
      <c r="C9" s="6" t="s">
        <v>17</v>
      </c>
      <c r="D9" s="6" t="s">
        <v>11</v>
      </c>
      <c r="E9" s="17">
        <v>9.7901205800000017E-5</v>
      </c>
      <c r="F9" s="16">
        <v>2.8891567648909907E-5</v>
      </c>
      <c r="G9" s="12">
        <f t="shared" si="0"/>
        <v>-371.46118515665114</v>
      </c>
      <c r="H9" s="12">
        <f t="shared" si="1"/>
        <v>185.48772245062855</v>
      </c>
      <c r="I9" s="7" t="s">
        <v>12</v>
      </c>
      <c r="J9" s="7" t="s">
        <v>13</v>
      </c>
    </row>
    <row r="10" spans="1:10">
      <c r="A10" s="1">
        <v>8</v>
      </c>
      <c r="B10" s="1" t="s">
        <v>9</v>
      </c>
      <c r="C10" s="6" t="s">
        <v>18</v>
      </c>
      <c r="D10" s="6" t="s">
        <v>11</v>
      </c>
      <c r="E10" s="16">
        <v>1.05365327E-4</v>
      </c>
      <c r="F10" s="16">
        <v>1.8407118804927347E-5</v>
      </c>
      <c r="G10" s="12">
        <f t="shared" si="0"/>
        <v>-323.54053030303032</v>
      </c>
      <c r="H10" s="12">
        <f t="shared" si="1"/>
        <v>118.17616079177803</v>
      </c>
      <c r="I10" s="8" t="s">
        <v>19</v>
      </c>
      <c r="J10" s="7" t="s">
        <v>13</v>
      </c>
    </row>
    <row r="11" spans="1:10">
      <c r="A11" s="1">
        <v>9</v>
      </c>
      <c r="B11" s="1" t="s">
        <v>9</v>
      </c>
      <c r="C11" s="6" t="s">
        <v>20</v>
      </c>
      <c r="D11" s="6" t="s">
        <v>11</v>
      </c>
      <c r="E11" s="16">
        <v>1.06895E-4</v>
      </c>
      <c r="F11" s="16">
        <v>4.158401276343356E-5</v>
      </c>
      <c r="G11" s="12">
        <f t="shared" si="0"/>
        <v>-313.71982537236778</v>
      </c>
      <c r="H11" s="12">
        <f t="shared" si="1"/>
        <v>266.97491501947587</v>
      </c>
      <c r="I11" s="8" t="s">
        <v>19</v>
      </c>
      <c r="J11" s="7" t="s">
        <v>13</v>
      </c>
    </row>
    <row r="12" spans="1:10">
      <c r="A12" s="1">
        <v>9.9</v>
      </c>
      <c r="B12" s="1" t="s">
        <v>9</v>
      </c>
      <c r="C12" s="6" t="s">
        <v>21</v>
      </c>
      <c r="D12" s="6" t="s">
        <v>11</v>
      </c>
      <c r="E12" s="21">
        <v>8.9942673000000022E-5</v>
      </c>
      <c r="F12" s="21">
        <v>2.7044853153036587E-5</v>
      </c>
      <c r="G12" s="12">
        <f t="shared" si="0"/>
        <v>-422.55602850539287</v>
      </c>
      <c r="H12" s="12">
        <f t="shared" si="1"/>
        <v>173.63156877912547</v>
      </c>
      <c r="I12" s="8" t="s">
        <v>19</v>
      </c>
      <c r="J12" s="7" t="s">
        <v>13</v>
      </c>
    </row>
    <row r="13" spans="1:10">
      <c r="A13" s="1">
        <v>10.1</v>
      </c>
      <c r="B13" s="1" t="s">
        <v>22</v>
      </c>
      <c r="C13" s="6" t="s">
        <v>21</v>
      </c>
      <c r="D13" s="6" t="s">
        <v>11</v>
      </c>
      <c r="E13" s="16">
        <v>1.08E-4</v>
      </c>
      <c r="F13" s="16">
        <v>6.9500000000000004E-6</v>
      </c>
      <c r="G13" s="12">
        <f t="shared" si="0"/>
        <v>-306.62557781201861</v>
      </c>
      <c r="H13" s="12">
        <f t="shared" si="1"/>
        <v>44.619928094504367</v>
      </c>
      <c r="I13" s="8" t="s">
        <v>23</v>
      </c>
      <c r="J13" s="7" t="s">
        <v>24</v>
      </c>
    </row>
    <row r="14" spans="1:10">
      <c r="A14" s="1">
        <v>11</v>
      </c>
      <c r="B14" s="1" t="s">
        <v>9</v>
      </c>
      <c r="C14" s="6" t="s">
        <v>25</v>
      </c>
      <c r="D14" s="6" t="s">
        <v>11</v>
      </c>
      <c r="E14" s="16">
        <v>9.3910301000000045E-5</v>
      </c>
      <c r="F14" s="16">
        <v>2.3882476995235176E-5</v>
      </c>
      <c r="G14" s="12">
        <f t="shared" si="0"/>
        <v>-397.08332691319958</v>
      </c>
      <c r="H14" s="12">
        <f t="shared" si="1"/>
        <v>153.32869154619397</v>
      </c>
      <c r="I14" s="8" t="s">
        <v>19</v>
      </c>
      <c r="J14" s="7" t="s">
        <v>13</v>
      </c>
    </row>
    <row r="15" spans="1:10">
      <c r="A15" s="1">
        <v>12</v>
      </c>
      <c r="B15" s="1" t="s">
        <v>9</v>
      </c>
      <c r="C15" s="6" t="s">
        <v>26</v>
      </c>
      <c r="D15" s="6" t="s">
        <v>27</v>
      </c>
      <c r="E15" s="16">
        <v>1.02E-4</v>
      </c>
      <c r="F15" s="16">
        <v>1.5999999999999999E-5</v>
      </c>
      <c r="G15" s="12">
        <v>-348</v>
      </c>
      <c r="H15" s="12">
        <v>106</v>
      </c>
      <c r="I15" s="8" t="s">
        <v>28</v>
      </c>
      <c r="J15" s="7" t="s">
        <v>13</v>
      </c>
    </row>
    <row r="16" spans="1:10">
      <c r="A16" s="1">
        <v>15</v>
      </c>
      <c r="B16" s="1" t="s">
        <v>9</v>
      </c>
      <c r="C16" s="6" t="s">
        <v>29</v>
      </c>
      <c r="D16" s="6" t="s">
        <v>11</v>
      </c>
      <c r="E16" s="16">
        <v>1.84E-4</v>
      </c>
      <c r="F16" s="16">
        <v>2.0999999999999999E-5</v>
      </c>
      <c r="G16" s="12">
        <v>180</v>
      </c>
      <c r="H16" s="12">
        <v>136</v>
      </c>
      <c r="I16" s="8" t="s">
        <v>28</v>
      </c>
      <c r="J16" s="7" t="s">
        <v>13</v>
      </c>
    </row>
    <row r="17" spans="1:10">
      <c r="A17" s="1">
        <v>14.1</v>
      </c>
      <c r="B17" s="1" t="s">
        <v>9</v>
      </c>
      <c r="C17" s="6" t="s">
        <v>30</v>
      </c>
      <c r="D17" s="6" t="s">
        <v>11</v>
      </c>
      <c r="E17" s="17">
        <v>1.4496506E-4</v>
      </c>
      <c r="F17" s="16">
        <v>2.5448757216037303E-5</v>
      </c>
      <c r="G17" s="12">
        <f>(E17/0.00015576-1)*1000</f>
        <v>-69.304956343092087</v>
      </c>
      <c r="H17" s="12">
        <f>(F17/0.00015576)*1000</f>
        <v>163.38441972288973</v>
      </c>
      <c r="I17" s="7" t="s">
        <v>12</v>
      </c>
      <c r="J17" s="7" t="s">
        <v>13</v>
      </c>
    </row>
    <row r="18" spans="1:10">
      <c r="A18" s="1">
        <v>13.9</v>
      </c>
      <c r="B18" s="1" t="s">
        <v>9</v>
      </c>
      <c r="C18" s="6" t="s">
        <v>31</v>
      </c>
      <c r="D18" s="6" t="s">
        <v>11</v>
      </c>
      <c r="E18" s="17">
        <v>1.3672652199999999E-4</v>
      </c>
      <c r="F18" s="16">
        <v>2.6370719636712986E-5</v>
      </c>
      <c r="G18" s="12">
        <f>(E18/0.00015576-1)*1000</f>
        <v>-122.19747046738583</v>
      </c>
      <c r="H18" s="12">
        <f>(F18/0.00015576)*1000</f>
        <v>169.30354158136223</v>
      </c>
      <c r="I18" s="7" t="s">
        <v>12</v>
      </c>
      <c r="J18" s="7" t="s">
        <v>13</v>
      </c>
    </row>
    <row r="19" spans="1:10">
      <c r="A19" s="1"/>
      <c r="B19" s="1" t="s">
        <v>9</v>
      </c>
      <c r="C19" s="6" t="s">
        <v>32</v>
      </c>
      <c r="D19" s="6" t="s">
        <v>11</v>
      </c>
      <c r="E19" s="16">
        <v>1.62195493E-4</v>
      </c>
      <c r="F19" s="16">
        <v>8.6948239089085767E-6</v>
      </c>
      <c r="G19" s="12">
        <f>(E19/0.00015576-1)*1000</f>
        <v>41.316724447868495</v>
      </c>
      <c r="H19" s="12">
        <f>(F19/0.00015576)*1000</f>
        <v>55.821930591349357</v>
      </c>
      <c r="I19" s="8" t="s">
        <v>19</v>
      </c>
      <c r="J19" s="7" t="s">
        <v>13</v>
      </c>
    </row>
    <row r="20" spans="1:10">
      <c r="A20" s="1"/>
      <c r="B20" s="1" t="s">
        <v>22</v>
      </c>
      <c r="C20" s="6" t="s">
        <v>32</v>
      </c>
      <c r="D20" s="6" t="s">
        <v>11</v>
      </c>
      <c r="E20" s="16">
        <v>1.1290909090909091E-4</v>
      </c>
      <c r="F20" s="16">
        <v>1.1599999999999999E-6</v>
      </c>
      <c r="G20" s="12">
        <f t="shared" ref="G20" si="2">(E20/0.00015576-1)*1000</f>
        <v>-275.10855862165573</v>
      </c>
      <c r="H20" s="12">
        <f t="shared" ref="H20" si="3">(F20/0.00015576)*1000</f>
        <v>7.4473549049820225</v>
      </c>
      <c r="I20" s="8" t="s">
        <v>23</v>
      </c>
      <c r="J20" s="7" t="s">
        <v>24</v>
      </c>
    </row>
    <row r="21" spans="1:10">
      <c r="A21" s="3"/>
      <c r="B21" s="3"/>
      <c r="C21" s="10"/>
      <c r="D21" s="10"/>
      <c r="E21" s="22"/>
      <c r="F21" s="22"/>
      <c r="G21" s="23"/>
      <c r="H21" s="23"/>
      <c r="I21" s="24"/>
      <c r="J21" s="24"/>
    </row>
    <row r="22" spans="1:10">
      <c r="A22" s="1">
        <v>17</v>
      </c>
      <c r="B22" s="1" t="s">
        <v>33</v>
      </c>
      <c r="C22" s="6" t="s">
        <v>34</v>
      </c>
      <c r="D22" s="6" t="s">
        <v>35</v>
      </c>
      <c r="E22" s="16">
        <v>1.7024999999999999E-4</v>
      </c>
      <c r="F22" s="16">
        <v>3.8874588403452305E-5</v>
      </c>
      <c r="G22" s="12">
        <f>(E22/0.00015576-1)*1000</f>
        <v>93.027734976887317</v>
      </c>
      <c r="H22" s="12">
        <f>(F22/0.00015576)*1000</f>
        <v>249.58004881517914</v>
      </c>
      <c r="I22" s="8" t="s">
        <v>19</v>
      </c>
      <c r="J22" s="7" t="s">
        <v>13</v>
      </c>
    </row>
    <row r="23" spans="1:10">
      <c r="A23" s="1">
        <v>17.899999999999999</v>
      </c>
      <c r="B23" s="1" t="s">
        <v>33</v>
      </c>
      <c r="C23" s="6" t="s">
        <v>36</v>
      </c>
      <c r="D23" s="6" t="s">
        <v>35</v>
      </c>
      <c r="E23" s="16">
        <v>1.7179900000000001E-4</v>
      </c>
      <c r="F23" s="16">
        <v>4.161650153756328E-5</v>
      </c>
      <c r="G23" s="12">
        <f>(E23/0.00015576-1)*1000</f>
        <v>102.97252182845406</v>
      </c>
      <c r="H23" s="12">
        <f>(F23/0.00015576)*1000</f>
        <v>267.1834972878998</v>
      </c>
      <c r="I23" s="8" t="s">
        <v>19</v>
      </c>
      <c r="J23" s="7" t="s">
        <v>13</v>
      </c>
    </row>
    <row r="24" spans="1:10">
      <c r="A24" s="1">
        <v>18.100000000000001</v>
      </c>
      <c r="B24" s="1" t="s">
        <v>37</v>
      </c>
      <c r="C24" s="6" t="s">
        <v>36</v>
      </c>
      <c r="D24" s="6" t="s">
        <v>35</v>
      </c>
      <c r="E24" s="16">
        <v>1.46E-4</v>
      </c>
      <c r="F24" s="16">
        <v>4.8500000000000002E-6</v>
      </c>
      <c r="G24" s="12">
        <f>(E24/0.00015576-1)*1000</f>
        <v>-62.66050333846951</v>
      </c>
      <c r="H24" s="12">
        <f>(F24/0.00015576)*1000</f>
        <v>31.137647663071391</v>
      </c>
      <c r="I24" s="8" t="s">
        <v>23</v>
      </c>
      <c r="J24" s="7" t="s">
        <v>24</v>
      </c>
    </row>
    <row r="25" spans="1:10">
      <c r="A25" s="18">
        <v>21</v>
      </c>
      <c r="B25" s="1" t="s">
        <v>33</v>
      </c>
      <c r="C25" s="19" t="s">
        <v>38</v>
      </c>
      <c r="D25" s="19" t="s">
        <v>39</v>
      </c>
      <c r="E25" s="21">
        <v>1.65E-4</v>
      </c>
      <c r="F25" s="21">
        <v>1.9000000000000001E-5</v>
      </c>
      <c r="G25" s="25">
        <f>(E25/0.00015576-1)*1000</f>
        <v>59.322033898304923</v>
      </c>
      <c r="H25" s="25">
        <f>(F25/0.00015576)*1000</f>
        <v>121.98253723677452</v>
      </c>
      <c r="I25" s="26" t="s">
        <v>40</v>
      </c>
      <c r="J25" s="27" t="s">
        <v>13</v>
      </c>
    </row>
    <row r="26" spans="1:10">
      <c r="A26" s="3"/>
      <c r="B26" s="3"/>
      <c r="C26" s="10"/>
      <c r="D26" s="10"/>
      <c r="E26" s="22"/>
      <c r="F26" s="22"/>
      <c r="G26" s="23"/>
      <c r="H26" s="23"/>
      <c r="I26" s="24"/>
      <c r="J26" s="24"/>
    </row>
    <row r="27" spans="1:10">
      <c r="A27" s="1">
        <v>22.9</v>
      </c>
      <c r="B27" s="1" t="s">
        <v>41</v>
      </c>
      <c r="C27" s="6" t="s">
        <v>42</v>
      </c>
      <c r="D27" s="6" t="s">
        <v>43</v>
      </c>
      <c r="E27" s="16">
        <v>3.5997829999999994E-4</v>
      </c>
      <c r="F27" s="16">
        <v>3.2038524381907587E-5</v>
      </c>
      <c r="G27" s="12">
        <f>(E27/0.00015576-1)*1000</f>
        <v>1311.1087570621462</v>
      </c>
      <c r="H27" s="12">
        <f>(F27/0.00015576)*1000</f>
        <v>205.69160491722897</v>
      </c>
      <c r="I27" s="8" t="s">
        <v>19</v>
      </c>
      <c r="J27" s="7" t="s">
        <v>13</v>
      </c>
    </row>
    <row r="28" spans="1:10">
      <c r="A28" s="1">
        <v>23</v>
      </c>
      <c r="B28" s="1" t="s">
        <v>44</v>
      </c>
      <c r="C28" s="6" t="s">
        <v>45</v>
      </c>
      <c r="D28" s="6" t="s">
        <v>43</v>
      </c>
      <c r="E28" s="16">
        <v>1.9866666666666665E-4</v>
      </c>
      <c r="F28" s="16">
        <v>2.1964158131470509E-5</v>
      </c>
      <c r="G28" s="12">
        <f t="shared" ref="G28:G35" si="4">(E28/0.00015576-1)*1000</f>
        <v>275.46652970381768</v>
      </c>
      <c r="H28" s="12">
        <f t="shared" ref="H28:H35" si="5">(F28/0.00015576)*1000</f>
        <v>141.01282827086868</v>
      </c>
      <c r="I28" s="8" t="s">
        <v>46</v>
      </c>
      <c r="J28" s="7" t="s">
        <v>24</v>
      </c>
    </row>
    <row r="29" spans="1:10">
      <c r="A29" s="1">
        <v>23.1</v>
      </c>
      <c r="B29" s="1" t="s">
        <v>44</v>
      </c>
      <c r="C29" s="6" t="s">
        <v>47</v>
      </c>
      <c r="D29" s="6" t="s">
        <v>43</v>
      </c>
      <c r="E29" s="16">
        <v>2.7390909090909093E-4</v>
      </c>
      <c r="F29" s="16">
        <v>1.6949915526740431E-4</v>
      </c>
      <c r="G29" s="12">
        <f t="shared" si="4"/>
        <v>758.5329411215389</v>
      </c>
      <c r="H29" s="12">
        <f t="shared" si="5"/>
        <v>1088.2072115267354</v>
      </c>
      <c r="I29" s="8" t="s">
        <v>46</v>
      </c>
      <c r="J29" s="7" t="s">
        <v>24</v>
      </c>
    </row>
    <row r="30" spans="1:10">
      <c r="A30" s="1">
        <v>24</v>
      </c>
      <c r="B30" s="1" t="s">
        <v>44</v>
      </c>
      <c r="C30" s="6" t="s">
        <v>48</v>
      </c>
      <c r="D30" s="6" t="s">
        <v>43</v>
      </c>
      <c r="E30" s="16">
        <v>1.5999999999999999E-4</v>
      </c>
      <c r="F30" s="16">
        <v>1.1224972160321817E-5</v>
      </c>
      <c r="G30" s="12">
        <f t="shared" si="4"/>
        <v>27.221366204416952</v>
      </c>
      <c r="H30" s="12">
        <f t="shared" si="5"/>
        <v>72.065820238327007</v>
      </c>
      <c r="I30" s="8" t="s">
        <v>46</v>
      </c>
      <c r="J30" s="7" t="s">
        <v>24</v>
      </c>
    </row>
    <row r="31" spans="1:10">
      <c r="A31" s="1">
        <v>24.9</v>
      </c>
      <c r="B31" s="1" t="s">
        <v>44</v>
      </c>
      <c r="C31" s="6" t="s">
        <v>49</v>
      </c>
      <c r="D31" s="6" t="s">
        <v>43</v>
      </c>
      <c r="E31" s="16">
        <v>2.2200000000000003E-4</v>
      </c>
      <c r="F31" s="16">
        <v>7.544066620627802E-5</v>
      </c>
      <c r="G31" s="12">
        <f t="shared" si="4"/>
        <v>425.26964560862865</v>
      </c>
      <c r="H31" s="12">
        <f t="shared" si="5"/>
        <v>484.33915129865187</v>
      </c>
      <c r="I31" s="8" t="s">
        <v>46</v>
      </c>
      <c r="J31" s="7" t="s">
        <v>24</v>
      </c>
    </row>
    <row r="32" spans="1:10">
      <c r="A32" s="1">
        <v>25.1</v>
      </c>
      <c r="B32" s="1" t="s">
        <v>44</v>
      </c>
      <c r="C32" s="6" t="s">
        <v>50</v>
      </c>
      <c r="D32" s="6" t="s">
        <v>43</v>
      </c>
      <c r="E32" s="16">
        <v>2.0433333333333336E-4</v>
      </c>
      <c r="F32" s="16">
        <v>3.1034682456108933E-5</v>
      </c>
      <c r="G32" s="12">
        <f t="shared" si="4"/>
        <v>311.84728642355776</v>
      </c>
      <c r="H32" s="12">
        <f t="shared" si="5"/>
        <v>199.24680570177793</v>
      </c>
      <c r="I32" s="8" t="s">
        <v>46</v>
      </c>
      <c r="J32" s="7" t="s">
        <v>24</v>
      </c>
    </row>
    <row r="33" spans="1:10">
      <c r="A33" s="1">
        <v>26</v>
      </c>
      <c r="B33" s="1" t="s">
        <v>44</v>
      </c>
      <c r="C33" s="6" t="s">
        <v>51</v>
      </c>
      <c r="D33" s="6" t="s">
        <v>43</v>
      </c>
      <c r="E33" s="16">
        <v>1.8053846153846155E-4</v>
      </c>
      <c r="F33" s="16">
        <v>6.4086480033443262E-5</v>
      </c>
      <c r="G33" s="12">
        <f t="shared" si="4"/>
        <v>159.08103196238787</v>
      </c>
      <c r="H33" s="12">
        <f t="shared" si="5"/>
        <v>411.44375984491052</v>
      </c>
      <c r="I33" s="8" t="s">
        <v>46</v>
      </c>
      <c r="J33" s="7" t="s">
        <v>24</v>
      </c>
    </row>
    <row r="34" spans="1:10">
      <c r="A34" s="1">
        <v>27</v>
      </c>
      <c r="B34" s="1" t="s">
        <v>44</v>
      </c>
      <c r="C34" s="6" t="s">
        <v>52</v>
      </c>
      <c r="D34" s="6" t="s">
        <v>43</v>
      </c>
      <c r="E34" s="16">
        <v>1.7712000000000001E-4</v>
      </c>
      <c r="F34" s="16">
        <v>5.6226684056593616E-5</v>
      </c>
      <c r="G34" s="12">
        <f t="shared" si="4"/>
        <v>137.13405238828958</v>
      </c>
      <c r="H34" s="12">
        <f t="shared" si="5"/>
        <v>360.98282008598875</v>
      </c>
      <c r="I34" s="8" t="s">
        <v>46</v>
      </c>
      <c r="J34" s="7" t="s">
        <v>24</v>
      </c>
    </row>
    <row r="35" spans="1:10">
      <c r="A35" s="1">
        <v>28</v>
      </c>
      <c r="B35" s="1" t="s">
        <v>44</v>
      </c>
      <c r="C35" s="6" t="s">
        <v>53</v>
      </c>
      <c r="D35" s="6" t="s">
        <v>43</v>
      </c>
      <c r="E35" s="16">
        <v>1.9192307692307692E-4</v>
      </c>
      <c r="F35" s="16">
        <v>3.3926013013237481E-5</v>
      </c>
      <c r="G35" s="12">
        <f t="shared" si="4"/>
        <v>232.17178301924045</v>
      </c>
      <c r="H35" s="12">
        <f t="shared" si="5"/>
        <v>217.80953398329146</v>
      </c>
      <c r="I35" s="8" t="s">
        <v>46</v>
      </c>
      <c r="J35" s="7" t="s">
        <v>24</v>
      </c>
    </row>
    <row r="36" spans="1:10">
      <c r="A36" s="3"/>
      <c r="B36" s="3"/>
      <c r="C36" s="10"/>
      <c r="D36" s="10"/>
      <c r="E36" s="22"/>
      <c r="F36" s="22"/>
      <c r="G36" s="23"/>
      <c r="H36" s="23"/>
      <c r="I36" s="24"/>
      <c r="J36" s="24"/>
    </row>
    <row r="37" spans="1:10">
      <c r="A37" s="1">
        <v>30</v>
      </c>
      <c r="B37" s="1" t="s">
        <v>54</v>
      </c>
      <c r="C37" s="6" t="s">
        <v>55</v>
      </c>
      <c r="D37" s="6" t="s">
        <v>56</v>
      </c>
      <c r="E37" s="16">
        <v>2.1959892900000002E-4</v>
      </c>
      <c r="F37" s="16">
        <v>4.5951700816503362E-5</v>
      </c>
      <c r="G37" s="25">
        <f>(E37/0.00015576-1)*1000</f>
        <v>409.85444915254243</v>
      </c>
      <c r="H37" s="25">
        <f>(F37/0.00015576)*1000</f>
        <v>295.01605557590756</v>
      </c>
      <c r="I37" s="8" t="s">
        <v>19</v>
      </c>
      <c r="J37" s="7" t="s">
        <v>13</v>
      </c>
    </row>
    <row r="38" spans="1:10">
      <c r="A38" s="1">
        <v>30.9</v>
      </c>
      <c r="B38" s="1" t="s">
        <v>54</v>
      </c>
      <c r="C38" s="6" t="s">
        <v>57</v>
      </c>
      <c r="D38" s="6" t="s">
        <v>56</v>
      </c>
      <c r="E38" s="16">
        <v>2.0954759499999999E-4</v>
      </c>
      <c r="F38" s="16">
        <v>1.9085263743345019E-5</v>
      </c>
      <c r="G38" s="25">
        <f>(E38/0.00015576-1)*1000</f>
        <v>345.32354262968659</v>
      </c>
      <c r="H38" s="25">
        <f>(F38/0.00015576)*1000</f>
        <v>122.52994185506559</v>
      </c>
      <c r="I38" s="8" t="s">
        <v>19</v>
      </c>
      <c r="J38" s="7" t="s">
        <v>13</v>
      </c>
    </row>
    <row r="39" spans="1:10">
      <c r="A39" s="1">
        <v>31.1</v>
      </c>
      <c r="B39" s="1" t="s">
        <v>58</v>
      </c>
      <c r="C39" s="6" t="s">
        <v>59</v>
      </c>
      <c r="D39" s="6" t="s">
        <v>56</v>
      </c>
      <c r="E39" s="16">
        <v>1.3300000000000001E-4</v>
      </c>
      <c r="F39" s="16">
        <v>1.1600000000000001E-5</v>
      </c>
      <c r="G39" s="12">
        <f t="shared" ref="G39" si="6">(E39/0.00015576-1)*1000</f>
        <v>-146.12223934257841</v>
      </c>
      <c r="H39" s="12">
        <f t="shared" ref="H39" si="7">(F39/0.00015576)*1000</f>
        <v>74.473549049820235</v>
      </c>
      <c r="I39" s="8" t="s">
        <v>23</v>
      </c>
      <c r="J39" s="7" t="s">
        <v>24</v>
      </c>
    </row>
    <row r="40" spans="1:10">
      <c r="A40" s="3"/>
      <c r="B40" s="3"/>
      <c r="C40" s="10"/>
      <c r="D40" s="10"/>
      <c r="E40" s="22"/>
      <c r="F40" s="22"/>
      <c r="G40" s="23"/>
      <c r="H40" s="23"/>
      <c r="I40" s="24"/>
      <c r="J40" s="24"/>
    </row>
    <row r="41" spans="1:10">
      <c r="A41" s="1">
        <v>33</v>
      </c>
      <c r="B41" s="1" t="s">
        <v>60</v>
      </c>
      <c r="C41" s="6" t="s">
        <v>61</v>
      </c>
      <c r="D41" s="6" t="s">
        <v>62</v>
      </c>
      <c r="E41" s="16">
        <v>1.1759880000000001E-4</v>
      </c>
      <c r="F41" s="13"/>
      <c r="G41" s="12">
        <f>(E41/0.00015576-1)*1000</f>
        <v>-245</v>
      </c>
      <c r="I41" s="8" t="s">
        <v>63</v>
      </c>
      <c r="J41" s="7" t="s">
        <v>24</v>
      </c>
    </row>
    <row r="42" spans="1:10">
      <c r="A42" s="1">
        <v>33.5</v>
      </c>
      <c r="B42" s="1" t="s">
        <v>60</v>
      </c>
      <c r="C42" s="6" t="s">
        <v>61</v>
      </c>
      <c r="D42" s="6" t="s">
        <v>62</v>
      </c>
      <c r="E42" s="16">
        <v>1.0669560000000002E-4</v>
      </c>
      <c r="F42" s="13"/>
      <c r="G42" s="12">
        <f>(E42/0.00015576-1)*1000</f>
        <v>-314.99999999999994</v>
      </c>
      <c r="I42" s="8" t="s">
        <v>63</v>
      </c>
      <c r="J42" s="7" t="s">
        <v>24</v>
      </c>
    </row>
    <row r="43" spans="1:10">
      <c r="A43" s="1">
        <v>34</v>
      </c>
      <c r="B43" s="1" t="s">
        <v>60</v>
      </c>
      <c r="C43" s="6" t="s">
        <v>64</v>
      </c>
      <c r="D43" s="6" t="s">
        <v>65</v>
      </c>
      <c r="E43" s="16">
        <v>1.3644576000000001E-4</v>
      </c>
      <c r="F43" s="13"/>
      <c r="G43" s="12">
        <f>(E43/0.00015576-1)*1000</f>
        <v>-124</v>
      </c>
      <c r="I43" s="8" t="s">
        <v>63</v>
      </c>
      <c r="J43" s="7" t="s">
        <v>24</v>
      </c>
    </row>
    <row r="44" spans="1:10">
      <c r="A44" s="1">
        <v>34.5</v>
      </c>
      <c r="B44" s="1" t="s">
        <v>60</v>
      </c>
      <c r="C44" s="6" t="s">
        <v>66</v>
      </c>
      <c r="D44" s="6" t="s">
        <v>65</v>
      </c>
      <c r="E44" s="16">
        <v>1.4563560000000001E-4</v>
      </c>
      <c r="F44" s="13"/>
      <c r="G44" s="12">
        <f>(E44/0.00015576-1)*1000</f>
        <v>-64.999999999999943</v>
      </c>
      <c r="I44" s="8" t="s">
        <v>63</v>
      </c>
      <c r="J44" s="7" t="s">
        <v>24</v>
      </c>
    </row>
    <row r="46" spans="1:10">
      <c r="A46" s="3"/>
      <c r="B46" s="3"/>
      <c r="C46" s="10"/>
      <c r="D46" s="10"/>
      <c r="E46" s="22"/>
      <c r="F46" s="22"/>
      <c r="G46" s="23"/>
      <c r="H46" s="23"/>
      <c r="I46" s="24"/>
      <c r="J46" s="24"/>
    </row>
    <row r="47" spans="1:10">
      <c r="A47" s="1">
        <v>37</v>
      </c>
      <c r="B47" s="1" t="s">
        <v>67</v>
      </c>
      <c r="C47" s="6" t="s">
        <v>68</v>
      </c>
      <c r="D47" s="6" t="s">
        <v>69</v>
      </c>
      <c r="E47" s="16">
        <v>1.3896551724137932E-4</v>
      </c>
      <c r="F47" s="16">
        <v>1.3732468447266586E-5</v>
      </c>
      <c r="G47" s="25">
        <f t="shared" ref="G47:G49" si="8">(E47/0.00015576-1)*1000</f>
        <v>-107.82282202504301</v>
      </c>
      <c r="H47" s="25">
        <f t="shared" ref="H47:H49" si="9">(F47/0.00015576)*1000</f>
        <v>88.164281248501453</v>
      </c>
      <c r="I47" s="8" t="s">
        <v>70</v>
      </c>
      <c r="J47" s="7" t="s">
        <v>13</v>
      </c>
    </row>
    <row r="48" spans="1:10">
      <c r="A48" s="1">
        <v>38</v>
      </c>
      <c r="B48" s="1" t="s">
        <v>67</v>
      </c>
      <c r="C48" s="6" t="s">
        <v>71</v>
      </c>
      <c r="D48" s="6" t="s">
        <v>69</v>
      </c>
      <c r="E48" s="16">
        <v>1.5259770114942528E-4</v>
      </c>
      <c r="F48" s="16">
        <v>1.3342252617214689E-5</v>
      </c>
      <c r="G48" s="25">
        <f t="shared" si="8"/>
        <v>-20.302380910212747</v>
      </c>
      <c r="H48" s="25">
        <f t="shared" si="9"/>
        <v>85.659043510623306</v>
      </c>
      <c r="I48" s="8" t="s">
        <v>70</v>
      </c>
      <c r="J48" s="7" t="s">
        <v>13</v>
      </c>
    </row>
    <row r="49" spans="1:10">
      <c r="A49" s="1">
        <v>39</v>
      </c>
      <c r="B49" s="1" t="s">
        <v>67</v>
      </c>
      <c r="C49" s="6" t="s">
        <v>72</v>
      </c>
      <c r="D49" s="6" t="s">
        <v>69</v>
      </c>
      <c r="E49" s="16">
        <v>1.5402298850574714E-4</v>
      </c>
      <c r="F49" s="16">
        <v>3.0958237545521824E-5</v>
      </c>
      <c r="G49" s="25">
        <f t="shared" si="8"/>
        <v>-11.151845751495081</v>
      </c>
      <c r="H49" s="25">
        <f t="shared" si="9"/>
        <v>198.75601916744878</v>
      </c>
      <c r="I49" s="8" t="s">
        <v>70</v>
      </c>
      <c r="J49" s="7" t="s">
        <v>13</v>
      </c>
    </row>
    <row r="50" spans="1:10">
      <c r="A50" s="3"/>
      <c r="B50" s="3"/>
      <c r="C50" s="10"/>
      <c r="D50" s="10"/>
      <c r="E50" s="22"/>
      <c r="F50" s="22"/>
      <c r="G50" s="23"/>
      <c r="H50" s="23"/>
      <c r="I50" s="24"/>
      <c r="J50" s="24"/>
    </row>
    <row r="51" spans="1:10">
      <c r="A51" s="1">
        <v>41</v>
      </c>
      <c r="B51" s="1" t="s">
        <v>73</v>
      </c>
      <c r="C51" s="6" t="s">
        <v>74</v>
      </c>
      <c r="D51" s="6" t="s">
        <v>75</v>
      </c>
      <c r="E51" s="16">
        <v>2.0343271499999999E-4</v>
      </c>
      <c r="F51" s="16">
        <v>2.0983830841319028E-5</v>
      </c>
      <c r="G51" s="25">
        <f>(E51/0.00015576-1)*1000</f>
        <v>306.06519645608608</v>
      </c>
      <c r="H51" s="25">
        <f>(F51/0.00015576)*1000</f>
        <v>134.71899615638822</v>
      </c>
      <c r="I51" s="8" t="s">
        <v>19</v>
      </c>
      <c r="J51" s="7" t="s">
        <v>13</v>
      </c>
    </row>
    <row r="52" spans="1:10">
      <c r="A52" s="3"/>
      <c r="B52" s="3"/>
      <c r="C52" s="10"/>
      <c r="D52" s="10"/>
      <c r="E52" s="22"/>
      <c r="F52" s="22"/>
      <c r="G52" s="23"/>
      <c r="H52" s="23"/>
      <c r="I52" s="24"/>
      <c r="J52" s="24"/>
    </row>
    <row r="53" spans="1:10">
      <c r="A53" s="1">
        <v>43</v>
      </c>
      <c r="B53" s="1" t="s">
        <v>76</v>
      </c>
      <c r="C53" s="6" t="s">
        <v>77</v>
      </c>
      <c r="D53" s="6" t="s">
        <v>78</v>
      </c>
      <c r="E53" s="16">
        <v>2.0343271499999999E-4</v>
      </c>
      <c r="F53" s="16"/>
      <c r="G53" s="12">
        <v>-587</v>
      </c>
      <c r="H53" s="12"/>
      <c r="I53" s="8" t="s">
        <v>79</v>
      </c>
      <c r="J53" s="7" t="s">
        <v>24</v>
      </c>
    </row>
    <row r="54" spans="1:10">
      <c r="A54" s="1">
        <v>43</v>
      </c>
      <c r="B54" s="1" t="s">
        <v>80</v>
      </c>
      <c r="C54" s="6" t="s">
        <v>77</v>
      </c>
      <c r="D54" s="6" t="s">
        <v>78</v>
      </c>
      <c r="E54" s="16">
        <v>2.0343271499999999E-4</v>
      </c>
      <c r="F54" s="16"/>
      <c r="G54" s="12">
        <v>249</v>
      </c>
      <c r="H54" s="12"/>
      <c r="I54" s="8" t="s">
        <v>79</v>
      </c>
      <c r="J54" s="7" t="s">
        <v>24</v>
      </c>
    </row>
    <row r="55" spans="1:10">
      <c r="A55" s="3"/>
      <c r="B55" s="3"/>
      <c r="C55" s="10"/>
      <c r="D55" s="10"/>
      <c r="E55" s="22"/>
      <c r="F55" s="22"/>
      <c r="G55" s="23"/>
      <c r="H55" s="23"/>
      <c r="I55" s="24"/>
      <c r="J55" s="24"/>
    </row>
    <row r="56" spans="1:10">
      <c r="A56" s="18">
        <v>45</v>
      </c>
      <c r="B56" s="18" t="s">
        <v>81</v>
      </c>
      <c r="E56" s="21"/>
      <c r="F56" s="21"/>
      <c r="G56" s="25">
        <v>300</v>
      </c>
      <c r="H56" s="25"/>
      <c r="I56" s="6" t="s">
        <v>82</v>
      </c>
      <c r="J56" s="7" t="s">
        <v>13</v>
      </c>
    </row>
    <row r="57" spans="1:10">
      <c r="A57" s="18">
        <v>45</v>
      </c>
      <c r="B57" s="18" t="s">
        <v>83</v>
      </c>
      <c r="E57" s="21"/>
      <c r="F57" s="21"/>
      <c r="G57" s="25">
        <v>1200</v>
      </c>
      <c r="H57" s="25"/>
      <c r="I57" s="6" t="s">
        <v>84</v>
      </c>
      <c r="J57" s="7" t="s">
        <v>13</v>
      </c>
    </row>
    <row r="58" spans="1:10">
      <c r="A58" s="18">
        <v>46</v>
      </c>
      <c r="B58" s="18" t="s">
        <v>85</v>
      </c>
      <c r="E58" s="21"/>
      <c r="F58" s="21"/>
      <c r="G58" s="25"/>
      <c r="H58" s="25"/>
      <c r="I58" s="6" t="s">
        <v>82</v>
      </c>
      <c r="J58" s="7" t="s">
        <v>13</v>
      </c>
    </row>
    <row r="59" spans="1:10">
      <c r="A59" s="18">
        <v>46</v>
      </c>
      <c r="B59" s="18" t="s">
        <v>86</v>
      </c>
      <c r="E59" s="21"/>
      <c r="F59" s="21"/>
      <c r="G59" s="25"/>
      <c r="H59" s="25"/>
      <c r="I59" s="6" t="s">
        <v>82</v>
      </c>
      <c r="J59" s="7" t="s">
        <v>13</v>
      </c>
    </row>
    <row r="60" spans="1:10">
      <c r="E60" s="21"/>
      <c r="F60" s="21"/>
      <c r="G60" s="25"/>
      <c r="H60" s="25"/>
    </row>
    <row r="61" spans="1:10">
      <c r="A61" s="4"/>
      <c r="B61" s="4"/>
      <c r="C61" s="28"/>
      <c r="D61" s="28"/>
      <c r="E61" s="29"/>
      <c r="F61" s="29"/>
      <c r="G61" s="30"/>
      <c r="H61" s="30"/>
      <c r="I61" s="31"/>
      <c r="J61" s="31"/>
    </row>
    <row r="62" spans="1:10">
      <c r="A62" s="4"/>
      <c r="B62" s="4"/>
      <c r="C62" s="28"/>
      <c r="D62" s="28"/>
      <c r="E62" s="29"/>
      <c r="F62" s="29"/>
      <c r="G62" s="30"/>
      <c r="H62" s="30"/>
      <c r="I62" s="31"/>
      <c r="J62" s="31"/>
    </row>
    <row r="63" spans="1:10">
      <c r="B63" s="1"/>
      <c r="C63" s="6"/>
      <c r="D63" s="6"/>
      <c r="E63" s="16"/>
      <c r="F63" s="16"/>
      <c r="G63" s="12"/>
      <c r="H63" s="12"/>
    </row>
    <row r="64" spans="1:10">
      <c r="A64" s="2" t="s">
        <v>0</v>
      </c>
      <c r="B64" s="1"/>
      <c r="C64" s="5" t="s">
        <v>87</v>
      </c>
      <c r="D64" s="6"/>
      <c r="E64" s="16"/>
      <c r="F64" s="16"/>
      <c r="G64" s="12"/>
      <c r="H64" s="12"/>
    </row>
    <row r="65" spans="1:10">
      <c r="A65" s="2" t="s">
        <v>2</v>
      </c>
      <c r="B65" s="2" t="s">
        <v>3</v>
      </c>
      <c r="C65" s="5" t="s">
        <v>4</v>
      </c>
      <c r="D65" s="5" t="s">
        <v>5</v>
      </c>
      <c r="E65" s="11" t="s">
        <v>6</v>
      </c>
      <c r="F65" s="11" t="s">
        <v>202</v>
      </c>
      <c r="G65" s="11" t="s">
        <v>203</v>
      </c>
      <c r="H65" s="11" t="s">
        <v>204</v>
      </c>
      <c r="I65" s="5" t="s">
        <v>7</v>
      </c>
      <c r="J65" s="5"/>
    </row>
    <row r="66" spans="1:10">
      <c r="A66" s="1">
        <v>1.9</v>
      </c>
      <c r="B66" s="1" t="s">
        <v>88</v>
      </c>
      <c r="C66" s="6" t="s">
        <v>89</v>
      </c>
      <c r="D66" s="6" t="s">
        <v>11</v>
      </c>
      <c r="E66" s="16">
        <f t="shared" ref="E66:E68" si="10">(G66/1000+1)*0.00015576</f>
        <v>8.6602560000000021E-5</v>
      </c>
      <c r="F66" s="16">
        <f t="shared" ref="F66:F68" si="11">(H66/1000)*0.00015576</f>
        <v>7.1649600000000006E-6</v>
      </c>
      <c r="G66" s="20">
        <v>-444</v>
      </c>
      <c r="H66" s="20">
        <f>2*23</f>
        <v>46</v>
      </c>
      <c r="I66" s="32" t="s">
        <v>90</v>
      </c>
      <c r="J66" s="32"/>
    </row>
    <row r="67" spans="1:10">
      <c r="A67" s="18">
        <v>2.1</v>
      </c>
      <c r="B67" s="1" t="s">
        <v>88</v>
      </c>
      <c r="C67" s="6" t="s">
        <v>89</v>
      </c>
      <c r="D67" s="6" t="s">
        <v>11</v>
      </c>
      <c r="E67" s="16">
        <f t="shared" si="10"/>
        <v>1.0529376E-4</v>
      </c>
      <c r="F67" s="16">
        <f t="shared" si="11"/>
        <v>4.6728000000000004E-6</v>
      </c>
      <c r="G67" s="13">
        <v>-324</v>
      </c>
      <c r="H67" s="13">
        <v>30</v>
      </c>
      <c r="I67" s="8" t="s">
        <v>28</v>
      </c>
      <c r="J67" s="5"/>
    </row>
    <row r="68" spans="1:10">
      <c r="A68" s="1">
        <v>22.5</v>
      </c>
      <c r="B68" s="1" t="s">
        <v>91</v>
      </c>
      <c r="C68" s="6" t="s">
        <v>92</v>
      </c>
      <c r="D68" s="6" t="s">
        <v>93</v>
      </c>
      <c r="E68" s="16">
        <f t="shared" si="10"/>
        <v>1.7071296000000001E-4</v>
      </c>
      <c r="F68" s="16">
        <f t="shared" si="11"/>
        <v>2.0248800000000002E-5</v>
      </c>
      <c r="G68" s="20">
        <v>96</v>
      </c>
      <c r="H68" s="20">
        <f>65*2</f>
        <v>130</v>
      </c>
      <c r="I68" s="32" t="s">
        <v>90</v>
      </c>
      <c r="J68" s="32"/>
    </row>
    <row r="69" spans="1:10">
      <c r="A69" s="2"/>
      <c r="B69" s="2"/>
      <c r="C69" s="5"/>
      <c r="D69" s="5"/>
      <c r="E69" s="11"/>
      <c r="F69" s="11"/>
      <c r="G69" s="11"/>
      <c r="H69" s="11"/>
      <c r="I69" s="5"/>
      <c r="J69" s="5"/>
    </row>
    <row r="70" spans="1:10">
      <c r="A70" s="4"/>
      <c r="B70" s="4"/>
      <c r="C70" s="28"/>
      <c r="D70" s="28"/>
      <c r="E70" s="29"/>
      <c r="F70" s="29"/>
      <c r="G70" s="30"/>
      <c r="H70" s="30"/>
      <c r="I70" s="31"/>
      <c r="J70" s="31"/>
    </row>
    <row r="71" spans="1:10">
      <c r="A71" s="4"/>
      <c r="B71" s="4"/>
      <c r="C71" s="28"/>
      <c r="D71" s="28"/>
      <c r="E71" s="29"/>
      <c r="F71" s="29"/>
      <c r="G71" s="30"/>
      <c r="H71" s="30"/>
      <c r="I71" s="31"/>
      <c r="J71" s="31"/>
    </row>
    <row r="72" spans="1:10">
      <c r="B72" s="1"/>
      <c r="C72" s="6"/>
      <c r="D72" s="6"/>
      <c r="E72" s="16"/>
      <c r="F72" s="16"/>
      <c r="G72" s="12"/>
      <c r="H72" s="12"/>
    </row>
    <row r="73" spans="1:10">
      <c r="A73" s="2" t="s">
        <v>0</v>
      </c>
      <c r="B73" s="1"/>
      <c r="C73" s="5" t="s">
        <v>87</v>
      </c>
      <c r="D73" s="6"/>
      <c r="E73" s="16"/>
      <c r="F73" s="16"/>
      <c r="G73" s="12"/>
      <c r="H73" s="12"/>
    </row>
    <row r="74" spans="1:10">
      <c r="A74" s="2" t="s">
        <v>2</v>
      </c>
      <c r="B74" s="2" t="s">
        <v>3</v>
      </c>
      <c r="C74" s="5" t="s">
        <v>4</v>
      </c>
      <c r="D74" s="5" t="s">
        <v>5</v>
      </c>
      <c r="E74" s="11" t="s">
        <v>6</v>
      </c>
      <c r="F74" s="11" t="s">
        <v>202</v>
      </c>
      <c r="G74" s="11" t="s">
        <v>203</v>
      </c>
      <c r="H74" s="11" t="s">
        <v>204</v>
      </c>
      <c r="I74" s="5" t="s">
        <v>7</v>
      </c>
      <c r="J74" s="5"/>
    </row>
    <row r="75" spans="1:10">
      <c r="A75" s="1">
        <v>3</v>
      </c>
      <c r="B75" s="1" t="s">
        <v>94</v>
      </c>
      <c r="C75" s="6" t="s">
        <v>10</v>
      </c>
      <c r="D75" s="6" t="s">
        <v>11</v>
      </c>
      <c r="E75" s="16">
        <f>(G75/1000+1)*0.00015576</f>
        <v>1.4691854048288098E-4</v>
      </c>
      <c r="F75" s="16">
        <f>(H75/1000)*0.00015576</f>
        <v>4.0784010232200886E-6</v>
      </c>
      <c r="G75" s="25">
        <v>-56.763350777600373</v>
      </c>
      <c r="H75" s="25">
        <v>26.183879193760195</v>
      </c>
      <c r="I75" s="6" t="s">
        <v>95</v>
      </c>
      <c r="J75" s="6"/>
    </row>
    <row r="76" spans="1:10">
      <c r="A76" s="1">
        <v>4</v>
      </c>
      <c r="B76" s="1" t="s">
        <v>94</v>
      </c>
      <c r="C76" s="6" t="s">
        <v>14</v>
      </c>
      <c r="D76" s="6" t="s">
        <v>11</v>
      </c>
      <c r="E76" s="16">
        <f t="shared" ref="E76:E87" si="12">(G76/1000+1)*0.00015576</f>
        <v>1.522233703376831E-4</v>
      </c>
      <c r="F76" s="16">
        <f t="shared" ref="F76:F87" si="13">(H76/1000)*0.00015576</f>
        <v>6.7602229691639914E-6</v>
      </c>
      <c r="G76" s="25">
        <v>-22.70563470927652</v>
      </c>
      <c r="H76" s="25">
        <v>43.401534213944473</v>
      </c>
      <c r="I76" s="6" t="s">
        <v>96</v>
      </c>
      <c r="J76" s="6"/>
    </row>
    <row r="77" spans="1:10">
      <c r="A77" s="1">
        <v>5</v>
      </c>
      <c r="B77" s="1" t="s">
        <v>94</v>
      </c>
      <c r="C77" s="6" t="s">
        <v>15</v>
      </c>
      <c r="D77" s="6" t="s">
        <v>11</v>
      </c>
      <c r="E77" s="16">
        <f t="shared" si="12"/>
        <v>1.4030523343679861E-4</v>
      </c>
      <c r="F77" s="16">
        <f t="shared" si="13"/>
        <v>1.1311322946314536E-6</v>
      </c>
      <c r="G77" s="25">
        <v>-99.221665146388119</v>
      </c>
      <c r="H77" s="25">
        <v>7.2620203815578677</v>
      </c>
      <c r="I77" s="19" t="s">
        <v>97</v>
      </c>
      <c r="J77" s="6"/>
    </row>
    <row r="78" spans="1:10">
      <c r="A78" s="1">
        <v>6</v>
      </c>
      <c r="B78" s="1" t="s">
        <v>94</v>
      </c>
      <c r="C78" s="6" t="s">
        <v>16</v>
      </c>
      <c r="D78" s="6" t="s">
        <v>11</v>
      </c>
      <c r="E78" s="16">
        <f t="shared" si="12"/>
        <v>1.480249584E-4</v>
      </c>
      <c r="F78" s="16">
        <f t="shared" si="13"/>
        <v>2.616632540922498E-5</v>
      </c>
      <c r="G78" s="25">
        <v>-49.660000000000004</v>
      </c>
      <c r="H78" s="25">
        <v>167.99130334633398</v>
      </c>
      <c r="I78" s="6" t="s">
        <v>98</v>
      </c>
      <c r="J78" s="6"/>
    </row>
    <row r="79" spans="1:10">
      <c r="A79" s="1">
        <v>7</v>
      </c>
      <c r="B79" s="1" t="s">
        <v>94</v>
      </c>
      <c r="C79" s="6" t="s">
        <v>17</v>
      </c>
      <c r="D79" s="6" t="s">
        <v>11</v>
      </c>
      <c r="E79" s="16">
        <f t="shared" si="12"/>
        <v>1.2896928000000001E-4</v>
      </c>
      <c r="F79" s="16">
        <f t="shared" si="13"/>
        <v>4.6728000000000004E-7</v>
      </c>
      <c r="G79" s="33">
        <v>-172</v>
      </c>
      <c r="H79" s="33">
        <v>3</v>
      </c>
      <c r="I79" s="19" t="s">
        <v>99</v>
      </c>
      <c r="J79" s="6"/>
    </row>
    <row r="80" spans="1:10">
      <c r="A80" s="1">
        <v>8</v>
      </c>
      <c r="B80" s="1" t="s">
        <v>94</v>
      </c>
      <c r="C80" s="6" t="s">
        <v>18</v>
      </c>
      <c r="D80" s="6" t="s">
        <v>11</v>
      </c>
      <c r="E80" s="16">
        <f t="shared" si="12"/>
        <v>1.3111876800000002E-4</v>
      </c>
      <c r="F80" s="16">
        <f t="shared" si="13"/>
        <v>3.1152000000000003E-7</v>
      </c>
      <c r="G80" s="20">
        <v>-158.19999999999999</v>
      </c>
      <c r="H80" s="20">
        <v>2</v>
      </c>
      <c r="I80" s="6" t="s">
        <v>100</v>
      </c>
      <c r="J80" s="6"/>
    </row>
    <row r="81" spans="1:10">
      <c r="A81" s="1">
        <v>9</v>
      </c>
      <c r="B81" s="1" t="s">
        <v>94</v>
      </c>
      <c r="C81" s="6" t="s">
        <v>20</v>
      </c>
      <c r="D81" s="6" t="s">
        <v>11</v>
      </c>
      <c r="E81" s="16">
        <f t="shared" si="12"/>
        <v>1.3907810400000002E-4</v>
      </c>
      <c r="F81" s="16">
        <f t="shared" si="13"/>
        <v>3.1152000000000003E-7</v>
      </c>
      <c r="G81" s="20">
        <v>-107.1</v>
      </c>
      <c r="H81" s="20">
        <v>2</v>
      </c>
      <c r="I81" s="6" t="s">
        <v>100</v>
      </c>
      <c r="J81" s="6"/>
    </row>
    <row r="82" spans="1:10">
      <c r="A82" s="1">
        <v>10</v>
      </c>
      <c r="B82" s="1" t="s">
        <v>94</v>
      </c>
      <c r="C82" s="6" t="s">
        <v>21</v>
      </c>
      <c r="D82" s="6" t="s">
        <v>11</v>
      </c>
      <c r="E82" s="16">
        <f t="shared" si="12"/>
        <v>1.4985669600000001E-4</v>
      </c>
      <c r="F82" s="16">
        <f t="shared" si="13"/>
        <v>3.1152000000000003E-7</v>
      </c>
      <c r="G82" s="20">
        <v>-37.9</v>
      </c>
      <c r="H82" s="20">
        <v>2</v>
      </c>
      <c r="I82" s="6" t="s">
        <v>100</v>
      </c>
      <c r="J82" s="6"/>
    </row>
    <row r="83" spans="1:10">
      <c r="A83" s="1">
        <v>11</v>
      </c>
      <c r="B83" s="1" t="s">
        <v>94</v>
      </c>
      <c r="C83" s="6" t="s">
        <v>25</v>
      </c>
      <c r="D83" s="6" t="s">
        <v>11</v>
      </c>
      <c r="E83" s="16">
        <f t="shared" si="12"/>
        <v>1.3167950400000002E-4</v>
      </c>
      <c r="F83" s="16">
        <f t="shared" si="13"/>
        <v>3.1152000000000003E-7</v>
      </c>
      <c r="G83" s="20">
        <v>-154.6</v>
      </c>
      <c r="H83" s="20">
        <v>2</v>
      </c>
      <c r="I83" s="6" t="s">
        <v>100</v>
      </c>
      <c r="J83" s="6"/>
    </row>
    <row r="84" spans="1:10">
      <c r="A84" s="1">
        <v>12</v>
      </c>
      <c r="B84" s="1" t="s">
        <v>94</v>
      </c>
      <c r="C84" s="6" t="s">
        <v>26</v>
      </c>
      <c r="D84" s="6" t="s">
        <v>27</v>
      </c>
      <c r="E84" s="16">
        <f t="shared" si="12"/>
        <v>1.2326846400000002E-4</v>
      </c>
      <c r="F84" s="16">
        <f t="shared" si="13"/>
        <v>5.9188800000000009E-7</v>
      </c>
      <c r="G84" s="20">
        <v>-208.6</v>
      </c>
      <c r="H84" s="20">
        <v>3.8</v>
      </c>
      <c r="I84" s="6" t="s">
        <v>101</v>
      </c>
      <c r="J84" s="6"/>
    </row>
    <row r="85" spans="1:10">
      <c r="A85" s="1">
        <v>15</v>
      </c>
      <c r="B85" s="1" t="s">
        <v>94</v>
      </c>
      <c r="C85" s="6" t="s">
        <v>29</v>
      </c>
      <c r="D85" s="6" t="s">
        <v>11</v>
      </c>
      <c r="E85" s="16">
        <f t="shared" si="12"/>
        <v>1.9948183200000001E-4</v>
      </c>
      <c r="F85" s="16">
        <f t="shared" si="13"/>
        <v>1.1682000000000001E-6</v>
      </c>
      <c r="G85" s="20">
        <v>280.7</v>
      </c>
      <c r="H85" s="20">
        <v>7.5</v>
      </c>
      <c r="I85" s="6" t="s">
        <v>101</v>
      </c>
      <c r="J85" s="6"/>
    </row>
    <row r="86" spans="1:10">
      <c r="A86" s="1">
        <v>14</v>
      </c>
      <c r="B86" s="1" t="s">
        <v>94</v>
      </c>
      <c r="C86" s="6" t="s">
        <v>30</v>
      </c>
      <c r="D86" s="6" t="s">
        <v>11</v>
      </c>
      <c r="E86" s="16">
        <f t="shared" si="12"/>
        <v>1.7242735599999999E-4</v>
      </c>
      <c r="F86" s="16">
        <f t="shared" si="13"/>
        <v>2.9311612547712343E-6</v>
      </c>
      <c r="G86" s="34">
        <v>107.00665125834612</v>
      </c>
      <c r="H86" s="34">
        <v>18.818446679322253</v>
      </c>
      <c r="I86" s="6" t="s">
        <v>102</v>
      </c>
      <c r="J86" s="6"/>
    </row>
    <row r="87" spans="1:10">
      <c r="A87" s="1"/>
      <c r="B87" s="1" t="s">
        <v>94</v>
      </c>
      <c r="C87" s="6" t="s">
        <v>32</v>
      </c>
      <c r="D87" s="6" t="s">
        <v>11</v>
      </c>
      <c r="E87" s="16">
        <f t="shared" si="12"/>
        <v>1.4970093600000001E-4</v>
      </c>
      <c r="F87" s="16">
        <f t="shared" si="13"/>
        <v>3.1152000000000003E-7</v>
      </c>
      <c r="G87" s="20">
        <v>-38.9</v>
      </c>
      <c r="H87" s="20">
        <v>2</v>
      </c>
      <c r="I87" s="6" t="s">
        <v>100</v>
      </c>
      <c r="J87" s="7" t="s">
        <v>103</v>
      </c>
    </row>
    <row r="88" spans="1:10">
      <c r="A88" s="3"/>
      <c r="B88" s="3"/>
      <c r="C88" s="10"/>
      <c r="D88" s="10"/>
      <c r="E88" s="22"/>
      <c r="F88" s="22"/>
      <c r="G88" s="23"/>
      <c r="H88" s="23"/>
      <c r="I88" s="24"/>
      <c r="J88" s="24"/>
    </row>
    <row r="89" spans="1:10">
      <c r="A89" s="1">
        <v>17</v>
      </c>
      <c r="B89" s="1" t="s">
        <v>104</v>
      </c>
      <c r="C89" s="6" t="s">
        <v>34</v>
      </c>
      <c r="D89" s="6" t="s">
        <v>35</v>
      </c>
      <c r="E89" s="16">
        <f t="shared" ref="E89:E92" si="14">(G89/1000+1)*0.00015576</f>
        <v>1.6606248559999999E-4</v>
      </c>
      <c r="F89" s="16">
        <f t="shared" ref="F89:F92" si="15">(H89/1000)*0.00015576</f>
        <v>9.2913165708360428E-6</v>
      </c>
      <c r="G89" s="12">
        <v>66.143333333333331</v>
      </c>
      <c r="H89" s="12">
        <v>59.651493135824616</v>
      </c>
      <c r="I89" s="6" t="s">
        <v>105</v>
      </c>
    </row>
    <row r="90" spans="1:10">
      <c r="A90" s="1">
        <v>18</v>
      </c>
      <c r="B90" s="1" t="s">
        <v>104</v>
      </c>
      <c r="C90" s="6" t="s">
        <v>36</v>
      </c>
      <c r="D90" s="6" t="s">
        <v>35</v>
      </c>
      <c r="E90" s="16">
        <f t="shared" si="14"/>
        <v>1.7594411801359226E-4</v>
      </c>
      <c r="F90" s="16">
        <f t="shared" si="15"/>
        <v>1.3539633171385801E-5</v>
      </c>
      <c r="G90" s="12">
        <v>129.58473300970874</v>
      </c>
      <c r="H90" s="12">
        <v>86.926253026359788</v>
      </c>
      <c r="I90" s="6" t="s">
        <v>106</v>
      </c>
    </row>
    <row r="91" spans="1:10">
      <c r="A91" s="1">
        <v>19</v>
      </c>
      <c r="B91" s="1" t="s">
        <v>104</v>
      </c>
      <c r="C91" s="6" t="s">
        <v>107</v>
      </c>
      <c r="D91" s="6" t="s">
        <v>35</v>
      </c>
      <c r="E91" s="16">
        <f t="shared" si="14"/>
        <v>1.8158629150333177E-4</v>
      </c>
      <c r="F91" s="16">
        <f t="shared" si="15"/>
        <v>1.5670157053661045E-5</v>
      </c>
      <c r="G91" s="12">
        <v>165.80824026278742</v>
      </c>
      <c r="H91" s="12">
        <v>100.60450085812175</v>
      </c>
      <c r="I91" s="6" t="s">
        <v>108</v>
      </c>
    </row>
    <row r="92" spans="1:10">
      <c r="A92" s="1">
        <v>21</v>
      </c>
      <c r="B92" s="1" t="s">
        <v>104</v>
      </c>
      <c r="C92" s="6" t="s">
        <v>109</v>
      </c>
      <c r="D92" s="6" t="s">
        <v>35</v>
      </c>
      <c r="E92" s="16">
        <f t="shared" si="14"/>
        <v>1.9501152000000002E-4</v>
      </c>
      <c r="F92" s="16">
        <f t="shared" si="15"/>
        <v>2.0248800000000002E-6</v>
      </c>
      <c r="G92" s="12">
        <v>252</v>
      </c>
      <c r="H92" s="12">
        <v>13</v>
      </c>
      <c r="I92" s="6" t="s">
        <v>110</v>
      </c>
    </row>
    <row r="93" spans="1:10">
      <c r="A93" s="3"/>
      <c r="B93" s="3"/>
      <c r="C93" s="10"/>
      <c r="D93" s="10"/>
      <c r="E93" s="22"/>
      <c r="F93" s="22"/>
      <c r="G93" s="23"/>
      <c r="H93" s="23"/>
      <c r="I93" s="24"/>
      <c r="J93" s="24"/>
    </row>
    <row r="94" spans="1:10">
      <c r="A94" s="1">
        <v>23</v>
      </c>
      <c r="B94" s="1" t="s">
        <v>111</v>
      </c>
      <c r="C94" s="35" t="s">
        <v>42</v>
      </c>
      <c r="D94" s="35" t="s">
        <v>93</v>
      </c>
      <c r="E94" s="16">
        <f t="shared" ref="E94:E99" si="16">(G94/1000+1)*0.00015576</f>
        <v>2.6074126208709442E-4</v>
      </c>
      <c r="F94" s="16">
        <f t="shared" ref="F94:F96" si="17">(H94/1000)*0.00015576</f>
        <v>3.8321839269108916E-5</v>
      </c>
      <c r="G94" s="36">
        <v>673.99372166855676</v>
      </c>
      <c r="H94" s="36">
        <v>246.03132555925083</v>
      </c>
      <c r="I94" s="19" t="s">
        <v>112</v>
      </c>
      <c r="J94" s="35"/>
    </row>
    <row r="95" spans="1:10">
      <c r="A95" s="1">
        <v>24</v>
      </c>
      <c r="B95" s="1" t="s">
        <v>111</v>
      </c>
      <c r="C95" s="35" t="s">
        <v>113</v>
      </c>
      <c r="D95" s="35" t="s">
        <v>93</v>
      </c>
      <c r="E95" s="16">
        <f t="shared" si="16"/>
        <v>2.5650089520000001E-4</v>
      </c>
      <c r="F95" s="16">
        <f t="shared" si="17"/>
        <v>1.2515683828571154E-5</v>
      </c>
      <c r="G95" s="36">
        <v>646.77</v>
      </c>
      <c r="H95" s="36">
        <v>80.352361508546181</v>
      </c>
      <c r="I95" s="19" t="s">
        <v>114</v>
      </c>
      <c r="J95" s="35"/>
    </row>
    <row r="96" spans="1:10">
      <c r="A96" s="1">
        <v>25</v>
      </c>
      <c r="B96" s="1" t="s">
        <v>111</v>
      </c>
      <c r="C96" s="35" t="s">
        <v>115</v>
      </c>
      <c r="D96" s="35" t="s">
        <v>93</v>
      </c>
      <c r="E96" s="16">
        <f t="shared" si="16"/>
        <v>2.729694E-4</v>
      </c>
      <c r="F96" s="16">
        <f t="shared" si="17"/>
        <v>2.3208240000000001E-6</v>
      </c>
      <c r="G96" s="36">
        <v>752.5</v>
      </c>
      <c r="H96" s="36">
        <v>14.9</v>
      </c>
      <c r="I96" s="6" t="s">
        <v>90</v>
      </c>
      <c r="J96" s="35"/>
    </row>
    <row r="97" spans="1:10">
      <c r="A97" s="1">
        <v>26</v>
      </c>
      <c r="B97" s="1" t="s">
        <v>111</v>
      </c>
      <c r="C97" s="35" t="s">
        <v>116</v>
      </c>
      <c r="D97" s="35" t="s">
        <v>93</v>
      </c>
      <c r="E97" s="16">
        <f t="shared" si="16"/>
        <v>2.5898215200000004E-4</v>
      </c>
      <c r="F97" s="37"/>
      <c r="G97" s="33">
        <v>662.7</v>
      </c>
      <c r="H97" s="33"/>
      <c r="I97" s="6" t="s">
        <v>90</v>
      </c>
      <c r="J97" s="38"/>
    </row>
    <row r="98" spans="1:10">
      <c r="A98" s="1">
        <v>27</v>
      </c>
      <c r="B98" s="1" t="s">
        <v>111</v>
      </c>
      <c r="C98" s="35" t="s">
        <v>117</v>
      </c>
      <c r="D98" s="35" t="s">
        <v>93</v>
      </c>
      <c r="E98" s="16">
        <f t="shared" si="16"/>
        <v>2.5114742400000005E-4</v>
      </c>
      <c r="F98" s="39"/>
      <c r="G98" s="33">
        <v>612.4</v>
      </c>
      <c r="H98" s="33"/>
      <c r="I98" s="6" t="s">
        <v>90</v>
      </c>
      <c r="J98" s="35"/>
    </row>
    <row r="99" spans="1:10">
      <c r="A99" s="1">
        <v>28</v>
      </c>
      <c r="B99" s="1" t="s">
        <v>111</v>
      </c>
      <c r="C99" s="35" t="s">
        <v>118</v>
      </c>
      <c r="D99" s="35" t="s">
        <v>93</v>
      </c>
      <c r="E99" s="16">
        <f t="shared" si="16"/>
        <v>2.5772049600000004E-4</v>
      </c>
      <c r="F99" s="39"/>
      <c r="G99" s="33">
        <v>654.6</v>
      </c>
      <c r="H99" s="33"/>
      <c r="I99" s="6" t="s">
        <v>90</v>
      </c>
      <c r="J99" s="35"/>
    </row>
    <row r="100" spans="1:10">
      <c r="A100" s="3"/>
      <c r="B100" s="3"/>
      <c r="C100" s="10"/>
      <c r="D100" s="10"/>
      <c r="E100" s="22"/>
      <c r="F100" s="22"/>
      <c r="G100" s="23"/>
      <c r="H100" s="23"/>
      <c r="I100" s="24"/>
      <c r="J100" s="24"/>
    </row>
    <row r="101" spans="1:10">
      <c r="A101" s="1">
        <v>30</v>
      </c>
      <c r="B101" s="1" t="s">
        <v>119</v>
      </c>
      <c r="C101" s="35" t="s">
        <v>55</v>
      </c>
      <c r="D101" s="35" t="s">
        <v>120</v>
      </c>
      <c r="E101" s="16">
        <f t="shared" ref="E101:E102" si="18">(G101/1000+1)*0.00015576</f>
        <v>2.0832899999999999E-4</v>
      </c>
      <c r="F101" s="16"/>
      <c r="G101" s="25">
        <v>337.5</v>
      </c>
      <c r="H101" s="33"/>
      <c r="I101" s="6" t="s">
        <v>90</v>
      </c>
      <c r="J101" s="35"/>
    </row>
    <row r="102" spans="1:10">
      <c r="A102" s="1">
        <v>31</v>
      </c>
      <c r="B102" s="1" t="s">
        <v>119</v>
      </c>
      <c r="C102" s="35" t="s">
        <v>59</v>
      </c>
      <c r="D102" s="35" t="s">
        <v>120</v>
      </c>
      <c r="E102" s="16">
        <f t="shared" si="18"/>
        <v>2.2439304800000003E-4</v>
      </c>
      <c r="F102" s="16">
        <f t="shared" ref="F102" si="19">(H102/1000)*0.00015576</f>
        <v>3.3352782028372474E-5</v>
      </c>
      <c r="G102" s="36">
        <v>440.63333333333338</v>
      </c>
      <c r="H102" s="36">
        <v>214.12931451189309</v>
      </c>
      <c r="I102" s="19" t="s">
        <v>121</v>
      </c>
      <c r="J102" s="35"/>
    </row>
    <row r="103" spans="1:10">
      <c r="A103" s="3"/>
      <c r="B103" s="3"/>
      <c r="C103" s="10"/>
      <c r="D103" s="10"/>
      <c r="E103" s="22"/>
      <c r="F103" s="22"/>
      <c r="G103" s="23"/>
      <c r="H103" s="23"/>
      <c r="I103" s="24"/>
      <c r="J103" s="24"/>
    </row>
    <row r="104" spans="1:10">
      <c r="A104" s="1">
        <v>37</v>
      </c>
      <c r="B104" s="1" t="s">
        <v>122</v>
      </c>
      <c r="C104" s="6" t="s">
        <v>68</v>
      </c>
      <c r="D104" s="6" t="s">
        <v>69</v>
      </c>
      <c r="E104" s="16">
        <f t="shared" ref="E104:E106" si="20">(G104/1000+1)*0.00015576</f>
        <v>1.6275798528000003E-4</v>
      </c>
      <c r="F104" s="16">
        <f t="shared" ref="F104:F106" si="21">(H104/1000)*0.00015576</f>
        <v>1.7430918644484234E-5</v>
      </c>
      <c r="G104" s="34">
        <v>44.927999999999997</v>
      </c>
      <c r="H104" s="34">
        <v>111.90882540115712</v>
      </c>
      <c r="I104" s="19" t="s">
        <v>123</v>
      </c>
      <c r="J104" s="27"/>
    </row>
    <row r="105" spans="1:10">
      <c r="A105" s="1">
        <v>38</v>
      </c>
      <c r="B105" s="1" t="s">
        <v>122</v>
      </c>
      <c r="C105" s="6" t="s">
        <v>71</v>
      </c>
      <c r="D105" s="6" t="s">
        <v>69</v>
      </c>
      <c r="E105" s="16">
        <f t="shared" si="20"/>
        <v>1.55255410288E-4</v>
      </c>
      <c r="F105" s="16">
        <f t="shared" si="21"/>
        <v>1.0969115060166987E-5</v>
      </c>
      <c r="G105" s="34">
        <v>-3.2395333333333305</v>
      </c>
      <c r="H105" s="34">
        <v>70.423183488488604</v>
      </c>
      <c r="I105" s="19" t="s">
        <v>124</v>
      </c>
      <c r="J105" s="27"/>
    </row>
    <row r="106" spans="1:10">
      <c r="A106" s="1">
        <v>39</v>
      </c>
      <c r="B106" s="1" t="s">
        <v>122</v>
      </c>
      <c r="C106" s="6" t="s">
        <v>125</v>
      </c>
      <c r="D106" s="6" t="s">
        <v>69</v>
      </c>
      <c r="E106" s="16">
        <f t="shared" si="20"/>
        <v>1.4579082003200001E-4</v>
      </c>
      <c r="F106" s="16">
        <f t="shared" si="21"/>
        <v>5.4301198373684345E-6</v>
      </c>
      <c r="G106" s="34">
        <v>-64.003466666666668</v>
      </c>
      <c r="H106" s="34">
        <v>34.862094487470685</v>
      </c>
      <c r="I106" s="19" t="s">
        <v>126</v>
      </c>
      <c r="J106" s="27"/>
    </row>
    <row r="107" spans="1:10">
      <c r="A107" s="3"/>
      <c r="B107" s="3"/>
      <c r="C107" s="10"/>
      <c r="D107" s="10"/>
      <c r="E107" s="22"/>
      <c r="F107" s="22"/>
      <c r="G107" s="23"/>
      <c r="H107" s="23"/>
      <c r="I107" s="24"/>
      <c r="J107" s="24"/>
    </row>
    <row r="108" spans="1:10">
      <c r="A108" s="1">
        <v>41</v>
      </c>
      <c r="B108" s="1" t="s">
        <v>127</v>
      </c>
      <c r="C108" s="6" t="s">
        <v>74</v>
      </c>
      <c r="D108" s="6" t="s">
        <v>75</v>
      </c>
      <c r="E108" s="16">
        <f t="shared" ref="E108" si="22">(G108/1000+1)*0.00015576</f>
        <v>1.56492072E-4</v>
      </c>
      <c r="F108" s="16">
        <f t="shared" ref="F108" si="23">(H108/1000)*0.00015576</f>
        <v>7.47648E-7</v>
      </c>
      <c r="G108" s="20">
        <v>4.7</v>
      </c>
      <c r="H108" s="20">
        <v>4.8</v>
      </c>
      <c r="I108" s="6" t="s">
        <v>128</v>
      </c>
      <c r="J108" s="7"/>
    </row>
    <row r="109" spans="1:10">
      <c r="A109" s="3"/>
      <c r="B109" s="3"/>
      <c r="C109" s="10"/>
      <c r="D109" s="10"/>
      <c r="E109" s="22"/>
      <c r="F109" s="22"/>
      <c r="G109" s="23"/>
      <c r="H109" s="23"/>
      <c r="I109" s="24"/>
      <c r="J109" s="24"/>
    </row>
    <row r="110" spans="1:10">
      <c r="A110" s="1">
        <v>45</v>
      </c>
      <c r="B110" s="1" t="s">
        <v>129</v>
      </c>
      <c r="C110" s="6" t="s">
        <v>130</v>
      </c>
      <c r="D110" s="6" t="s">
        <v>131</v>
      </c>
      <c r="E110" s="16">
        <f t="shared" ref="E110:E114" si="24">(G110/1000+1)*0.00015576</f>
        <v>4.5232704000000004E-4</v>
      </c>
      <c r="F110" s="16">
        <f t="shared" ref="F110:F114" si="25">(H110/1000)*0.00015576</f>
        <v>1.7445120000000001E-5</v>
      </c>
      <c r="G110" s="25">
        <v>1904</v>
      </c>
      <c r="H110" s="25">
        <v>112</v>
      </c>
      <c r="I110" s="6" t="s">
        <v>82</v>
      </c>
      <c r="J110" s="7" t="s">
        <v>132</v>
      </c>
    </row>
    <row r="111" spans="1:10">
      <c r="A111" s="1">
        <v>46</v>
      </c>
      <c r="B111" s="1" t="s">
        <v>133</v>
      </c>
      <c r="C111" s="6" t="s">
        <v>134</v>
      </c>
      <c r="D111" s="6" t="s">
        <v>131</v>
      </c>
      <c r="E111" s="16">
        <f t="shared" si="24"/>
        <v>1.7102448000000001E-4</v>
      </c>
      <c r="F111" s="16">
        <f t="shared" si="25"/>
        <v>2.5077360000000002E-5</v>
      </c>
      <c r="G111" s="25">
        <v>98</v>
      </c>
      <c r="H111" s="25">
        <v>161</v>
      </c>
      <c r="I111" s="6" t="s">
        <v>82</v>
      </c>
      <c r="J111" s="7" t="s">
        <v>132</v>
      </c>
    </row>
    <row r="112" spans="1:10">
      <c r="A112" s="1">
        <v>47</v>
      </c>
      <c r="B112" s="1" t="s">
        <v>135</v>
      </c>
      <c r="C112" s="6" t="s">
        <v>136</v>
      </c>
      <c r="D112" s="6" t="s">
        <v>131</v>
      </c>
      <c r="E112" s="16">
        <f t="shared" si="24"/>
        <v>1.9750368000000002E-4</v>
      </c>
      <c r="F112" s="16">
        <f t="shared" si="25"/>
        <v>7.9437600000000007E-6</v>
      </c>
      <c r="G112" s="25">
        <v>268</v>
      </c>
      <c r="H112" s="25">
        <v>51</v>
      </c>
      <c r="I112" s="6" t="s">
        <v>82</v>
      </c>
      <c r="J112" s="7" t="s">
        <v>132</v>
      </c>
    </row>
    <row r="113" spans="1:10">
      <c r="A113" s="1">
        <v>48</v>
      </c>
      <c r="B113" s="1" t="s">
        <v>137</v>
      </c>
      <c r="C113" s="6" t="s">
        <v>138</v>
      </c>
      <c r="D113" s="6" t="s">
        <v>139</v>
      </c>
      <c r="E113" s="16">
        <f t="shared" si="24"/>
        <v>1.7195904000000004E-4</v>
      </c>
      <c r="F113" s="16">
        <f t="shared" si="25"/>
        <v>4.9843200000000004E-6</v>
      </c>
      <c r="G113" s="25">
        <v>104</v>
      </c>
      <c r="H113" s="25">
        <v>32</v>
      </c>
      <c r="I113" s="6" t="s">
        <v>82</v>
      </c>
      <c r="J113" s="7" t="s">
        <v>132</v>
      </c>
    </row>
    <row r="114" spans="1:10">
      <c r="A114" s="1">
        <v>49</v>
      </c>
      <c r="B114" s="1" t="s">
        <v>140</v>
      </c>
      <c r="C114" s="6" t="s">
        <v>141</v>
      </c>
      <c r="D114" s="6" t="s">
        <v>131</v>
      </c>
      <c r="E114" s="16">
        <f t="shared" si="24"/>
        <v>3.9516312000000003E-4</v>
      </c>
      <c r="F114" s="16">
        <f t="shared" si="25"/>
        <v>2.3831280000000002E-5</v>
      </c>
      <c r="G114" s="20">
        <v>1537</v>
      </c>
      <c r="H114" s="20">
        <v>153</v>
      </c>
      <c r="I114" s="6" t="s">
        <v>82</v>
      </c>
      <c r="J114" s="7" t="s">
        <v>132</v>
      </c>
    </row>
    <row r="115" spans="1:10">
      <c r="A115" s="1"/>
      <c r="B115" s="1"/>
      <c r="C115" s="6"/>
      <c r="D115" s="6"/>
      <c r="E115" s="16"/>
      <c r="F115" s="16"/>
      <c r="I115" s="6"/>
      <c r="J115" s="7"/>
    </row>
    <row r="116" spans="1:10">
      <c r="A116" s="4"/>
      <c r="B116" s="4"/>
      <c r="C116" s="28"/>
      <c r="D116" s="28"/>
      <c r="E116" s="29"/>
      <c r="F116" s="29"/>
      <c r="G116" s="30"/>
      <c r="H116" s="30"/>
      <c r="I116" s="31"/>
      <c r="J116" s="31"/>
    </row>
    <row r="117" spans="1:10">
      <c r="A117" s="4"/>
      <c r="B117" s="4"/>
      <c r="C117" s="28"/>
      <c r="D117" s="28"/>
      <c r="E117" s="29"/>
      <c r="F117" s="29"/>
      <c r="G117" s="30"/>
      <c r="H117" s="30"/>
      <c r="I117" s="31"/>
      <c r="J117" s="31"/>
    </row>
    <row r="118" spans="1:10">
      <c r="B118" s="1"/>
      <c r="C118" s="6"/>
      <c r="D118" s="6"/>
      <c r="E118" s="16"/>
      <c r="F118" s="16"/>
      <c r="G118" s="12"/>
      <c r="H118" s="12"/>
    </row>
    <row r="119" spans="1:10">
      <c r="A119" s="2" t="s">
        <v>0</v>
      </c>
      <c r="B119" s="1"/>
      <c r="C119" s="5" t="s">
        <v>87</v>
      </c>
      <c r="D119" s="6"/>
      <c r="E119" s="16"/>
      <c r="F119" s="16"/>
      <c r="G119" s="12"/>
      <c r="H119" s="12"/>
    </row>
    <row r="120" spans="1:10">
      <c r="A120" s="2" t="s">
        <v>2</v>
      </c>
      <c r="B120" s="2" t="s">
        <v>3</v>
      </c>
      <c r="C120" s="5" t="s">
        <v>4</v>
      </c>
      <c r="D120" s="5" t="s">
        <v>5</v>
      </c>
      <c r="E120" s="11" t="s">
        <v>6</v>
      </c>
      <c r="F120" s="11" t="s">
        <v>202</v>
      </c>
      <c r="G120" s="11" t="s">
        <v>203</v>
      </c>
      <c r="H120" s="11" t="s">
        <v>204</v>
      </c>
      <c r="I120" s="5" t="s">
        <v>7</v>
      </c>
      <c r="J120" s="5"/>
    </row>
    <row r="121" spans="1:10">
      <c r="A121" s="1"/>
      <c r="B121" s="1" t="s">
        <v>142</v>
      </c>
      <c r="C121" s="19" t="s">
        <v>143</v>
      </c>
      <c r="D121" s="6" t="s">
        <v>11</v>
      </c>
      <c r="E121" s="16">
        <f t="shared" ref="E121:E129" si="26">(G121/1000+1)*0.00015576</f>
        <v>2.6588232000000002E-4</v>
      </c>
      <c r="F121" s="16">
        <f t="shared" ref="F121:F129" si="27">(H121/1000)*0.00015576</f>
        <v>1.0903200000000001E-6</v>
      </c>
      <c r="G121" s="20">
        <v>707</v>
      </c>
      <c r="H121" s="20">
        <v>7</v>
      </c>
      <c r="I121" s="6" t="s">
        <v>144</v>
      </c>
    </row>
    <row r="122" spans="1:10">
      <c r="A122" s="1">
        <v>3</v>
      </c>
      <c r="B122" s="1" t="s">
        <v>142</v>
      </c>
      <c r="C122" s="19" t="s">
        <v>10</v>
      </c>
      <c r="D122" s="6" t="s">
        <v>11</v>
      </c>
      <c r="E122" s="16">
        <f t="shared" si="26"/>
        <v>2.7678552000000002E-4</v>
      </c>
      <c r="F122" s="16">
        <f t="shared" si="27"/>
        <v>4.2055200000000004E-6</v>
      </c>
      <c r="G122" s="20">
        <v>777</v>
      </c>
      <c r="H122" s="20">
        <v>27</v>
      </c>
      <c r="I122" s="6" t="s">
        <v>144</v>
      </c>
    </row>
    <row r="123" spans="1:10">
      <c r="A123" s="1">
        <v>5</v>
      </c>
      <c r="B123" s="1" t="s">
        <v>142</v>
      </c>
      <c r="C123" s="19" t="s">
        <v>15</v>
      </c>
      <c r="D123" s="6" t="s">
        <v>11</v>
      </c>
      <c r="E123" s="16">
        <f t="shared" si="26"/>
        <v>2.8083528000000002E-4</v>
      </c>
      <c r="F123" s="16">
        <f t="shared" si="27"/>
        <v>0</v>
      </c>
      <c r="G123" s="20">
        <v>803</v>
      </c>
      <c r="I123" s="6" t="s">
        <v>144</v>
      </c>
    </row>
    <row r="124" spans="1:10">
      <c r="A124" s="1">
        <v>4</v>
      </c>
      <c r="B124" s="1" t="s">
        <v>142</v>
      </c>
      <c r="C124" s="19" t="s">
        <v>14</v>
      </c>
      <c r="D124" s="6" t="s">
        <v>11</v>
      </c>
      <c r="E124" s="16">
        <f t="shared" si="26"/>
        <v>2.9485368000000002E-4</v>
      </c>
      <c r="F124" s="16">
        <f t="shared" si="27"/>
        <v>0</v>
      </c>
      <c r="G124" s="20">
        <v>893</v>
      </c>
      <c r="I124" s="6" t="s">
        <v>144</v>
      </c>
    </row>
    <row r="125" spans="1:10">
      <c r="A125" s="1"/>
      <c r="B125" s="1" t="s">
        <v>142</v>
      </c>
      <c r="C125" s="19" t="s">
        <v>145</v>
      </c>
      <c r="D125" s="6" t="s">
        <v>11</v>
      </c>
      <c r="E125" s="16">
        <f t="shared" si="26"/>
        <v>2.5529064000000002E-4</v>
      </c>
      <c r="F125" s="16">
        <f t="shared" si="27"/>
        <v>7.7880000000000007E-7</v>
      </c>
      <c r="G125" s="20">
        <v>639</v>
      </c>
      <c r="H125" s="20">
        <v>5</v>
      </c>
      <c r="I125" s="6" t="s">
        <v>144</v>
      </c>
    </row>
    <row r="126" spans="1:10">
      <c r="A126" s="1">
        <v>6</v>
      </c>
      <c r="B126" s="1" t="s">
        <v>142</v>
      </c>
      <c r="C126" s="19" t="s">
        <v>16</v>
      </c>
      <c r="D126" s="6" t="s">
        <v>11</v>
      </c>
      <c r="E126" s="16">
        <f t="shared" si="26"/>
        <v>2.7008784000000002E-4</v>
      </c>
      <c r="F126" s="16">
        <f t="shared" si="27"/>
        <v>4.0497600000000003E-6</v>
      </c>
      <c r="G126" s="20">
        <v>734</v>
      </c>
      <c r="H126" s="20">
        <v>26</v>
      </c>
      <c r="I126" s="6" t="s">
        <v>144</v>
      </c>
    </row>
    <row r="127" spans="1:10">
      <c r="A127" s="1"/>
      <c r="B127" s="1" t="s">
        <v>142</v>
      </c>
      <c r="C127" s="19" t="s">
        <v>146</v>
      </c>
      <c r="D127" s="6" t="s">
        <v>11</v>
      </c>
      <c r="E127" s="16">
        <f t="shared" si="26"/>
        <v>2.6837448000000002E-4</v>
      </c>
      <c r="F127" s="16">
        <f t="shared" si="27"/>
        <v>1.7133600000000001E-6</v>
      </c>
      <c r="G127" s="20">
        <v>723</v>
      </c>
      <c r="H127" s="20">
        <v>11</v>
      </c>
      <c r="I127" s="6" t="s">
        <v>144</v>
      </c>
    </row>
    <row r="128" spans="1:10">
      <c r="A128" s="1"/>
      <c r="B128" s="1" t="s">
        <v>142</v>
      </c>
      <c r="C128" s="19" t="s">
        <v>147</v>
      </c>
      <c r="D128" s="6" t="s">
        <v>11</v>
      </c>
      <c r="E128" s="16">
        <f t="shared" si="26"/>
        <v>2.6370168000000002E-4</v>
      </c>
      <c r="F128" s="16">
        <f t="shared" si="27"/>
        <v>0</v>
      </c>
      <c r="G128" s="20">
        <v>693</v>
      </c>
      <c r="I128" s="6" t="s">
        <v>144</v>
      </c>
    </row>
    <row r="129" spans="1:10">
      <c r="A129" s="1">
        <v>14</v>
      </c>
      <c r="B129" s="1" t="s">
        <v>142</v>
      </c>
      <c r="C129" s="6" t="s">
        <v>148</v>
      </c>
      <c r="D129" s="6" t="s">
        <v>11</v>
      </c>
      <c r="E129" s="16">
        <f t="shared" si="26"/>
        <v>2.8815600000000002E-4</v>
      </c>
      <c r="F129" s="16">
        <f t="shared" si="27"/>
        <v>3.1152000000000003E-7</v>
      </c>
      <c r="G129" s="20">
        <v>850</v>
      </c>
      <c r="H129" s="20">
        <v>2</v>
      </c>
      <c r="I129" s="32" t="s">
        <v>149</v>
      </c>
    </row>
    <row r="130" spans="1:10">
      <c r="A130" s="3"/>
      <c r="B130" s="3"/>
      <c r="C130" s="10"/>
      <c r="D130" s="10"/>
      <c r="E130" s="22"/>
      <c r="F130" s="22"/>
      <c r="G130" s="23"/>
      <c r="H130" s="23"/>
      <c r="I130" s="24"/>
      <c r="J130" s="24"/>
    </row>
    <row r="131" spans="1:10">
      <c r="A131" s="1">
        <v>18</v>
      </c>
      <c r="B131" s="1" t="s">
        <v>150</v>
      </c>
      <c r="C131" s="19" t="s">
        <v>36</v>
      </c>
      <c r="D131" s="6" t="s">
        <v>35</v>
      </c>
      <c r="E131" s="16">
        <f t="shared" ref="E131:E133" si="28">(G131/1000+1)*0.00015576</f>
        <v>3.0715872000000003E-4</v>
      </c>
      <c r="F131" s="16">
        <f t="shared" ref="F131:F133" si="29">(H131/1000)*0.00015576</f>
        <v>0</v>
      </c>
      <c r="G131" s="20">
        <v>972</v>
      </c>
      <c r="H131" s="13"/>
      <c r="I131" s="6" t="s">
        <v>144</v>
      </c>
    </row>
    <row r="132" spans="1:10">
      <c r="A132" s="1">
        <v>19</v>
      </c>
      <c r="B132" s="1" t="s">
        <v>150</v>
      </c>
      <c r="C132" s="6" t="s">
        <v>107</v>
      </c>
      <c r="D132" s="6" t="s">
        <v>35</v>
      </c>
      <c r="E132" s="16">
        <f t="shared" si="28"/>
        <v>3.0809328000000003E-4</v>
      </c>
      <c r="F132" s="16">
        <f t="shared" si="29"/>
        <v>0</v>
      </c>
      <c r="G132" s="20">
        <v>978</v>
      </c>
      <c r="H132" s="13"/>
      <c r="I132" s="6" t="s">
        <v>144</v>
      </c>
    </row>
    <row r="133" spans="1:10">
      <c r="A133" s="1">
        <v>21</v>
      </c>
      <c r="B133" s="1" t="s">
        <v>150</v>
      </c>
      <c r="C133" s="6" t="s">
        <v>151</v>
      </c>
      <c r="D133" s="6" t="s">
        <v>35</v>
      </c>
      <c r="E133" s="16">
        <f t="shared" si="28"/>
        <v>2.1385848000000002E-4</v>
      </c>
      <c r="F133" s="16">
        <f t="shared" si="29"/>
        <v>1.4797200000000001E-5</v>
      </c>
      <c r="G133" s="20">
        <v>373</v>
      </c>
      <c r="H133" s="13">
        <v>95</v>
      </c>
      <c r="I133" s="6" t="s">
        <v>152</v>
      </c>
    </row>
    <row r="134" spans="1:10">
      <c r="A134" s="3"/>
      <c r="B134" s="3"/>
      <c r="C134" s="10"/>
      <c r="D134" s="10"/>
      <c r="E134" s="22"/>
      <c r="F134" s="22"/>
      <c r="G134" s="23"/>
      <c r="H134" s="23"/>
      <c r="I134" s="24"/>
      <c r="J134" s="24"/>
    </row>
    <row r="135" spans="1:10">
      <c r="A135" s="1">
        <v>23</v>
      </c>
      <c r="B135" s="1" t="s">
        <v>153</v>
      </c>
      <c r="C135" s="19" t="s">
        <v>42</v>
      </c>
      <c r="D135" s="6" t="s">
        <v>93</v>
      </c>
      <c r="E135" s="16">
        <f t="shared" ref="E135" si="30">(G135/1000+1)*0.00015576</f>
        <v>4.8285600000000004E-4</v>
      </c>
      <c r="F135" s="16">
        <f t="shared" ref="F135" si="31">(H135/1000)*0.00015576</f>
        <v>0</v>
      </c>
      <c r="G135" s="20">
        <v>2100</v>
      </c>
      <c r="H135" s="13"/>
      <c r="I135" s="19" t="s">
        <v>154</v>
      </c>
    </row>
    <row r="136" spans="1:10">
      <c r="A136" s="1">
        <v>24</v>
      </c>
      <c r="B136" s="1" t="s">
        <v>153</v>
      </c>
      <c r="C136" s="19" t="s">
        <v>113</v>
      </c>
      <c r="D136" s="6" t="s">
        <v>93</v>
      </c>
      <c r="E136" s="16">
        <f>(G136/1000+1)*0.00015576</f>
        <v>5.636954400000001E-4</v>
      </c>
      <c r="F136" s="16">
        <f>(H136/1000)*0.00015576</f>
        <v>0</v>
      </c>
      <c r="G136" s="20">
        <v>2619</v>
      </c>
      <c r="H136" s="13"/>
      <c r="I136" s="6" t="s">
        <v>144</v>
      </c>
    </row>
    <row r="137" spans="1:10">
      <c r="A137" s="1">
        <v>25</v>
      </c>
      <c r="B137" s="1" t="s">
        <v>153</v>
      </c>
      <c r="C137" s="35" t="s">
        <v>115</v>
      </c>
      <c r="D137" s="6" t="s">
        <v>93</v>
      </c>
      <c r="E137" s="16">
        <f>(G137/1000+1)*0.00015576</f>
        <v>6.2335152000000005E-4</v>
      </c>
      <c r="F137" s="16">
        <f>(H137/1000)*0.00015576</f>
        <v>1.8691200000000002E-6</v>
      </c>
      <c r="G137" s="20">
        <v>3002</v>
      </c>
      <c r="H137" s="20">
        <v>12</v>
      </c>
      <c r="I137" s="6" t="s">
        <v>144</v>
      </c>
    </row>
    <row r="138" spans="1:10">
      <c r="A138" s="1">
        <v>26</v>
      </c>
      <c r="B138" s="1" t="s">
        <v>153</v>
      </c>
      <c r="C138" s="35" t="s">
        <v>116</v>
      </c>
      <c r="D138" s="6" t="s">
        <v>93</v>
      </c>
      <c r="E138" s="16">
        <f>(G138/1000+1)*0.00015576</f>
        <v>6.4469064E-4</v>
      </c>
      <c r="F138" s="13"/>
      <c r="G138" s="20">
        <v>3139</v>
      </c>
      <c r="I138" s="6" t="s">
        <v>144</v>
      </c>
      <c r="J138" s="32"/>
    </row>
    <row r="139" spans="1:10">
      <c r="A139" s="1">
        <v>27</v>
      </c>
      <c r="B139" s="1" t="s">
        <v>153</v>
      </c>
      <c r="C139" s="35" t="s">
        <v>117</v>
      </c>
      <c r="D139" s="6" t="s">
        <v>93</v>
      </c>
      <c r="E139" s="16">
        <f>(G139/1000+1)*0.00015576</f>
        <v>6.3145104000000005E-4</v>
      </c>
      <c r="G139" s="20">
        <v>3054</v>
      </c>
      <c r="I139" s="6" t="s">
        <v>144</v>
      </c>
    </row>
    <row r="140" spans="1:10">
      <c r="A140" s="1">
        <v>28</v>
      </c>
      <c r="B140" s="1" t="s">
        <v>153</v>
      </c>
      <c r="C140" s="35" t="s">
        <v>118</v>
      </c>
      <c r="D140" s="6" t="s">
        <v>93</v>
      </c>
      <c r="E140" s="16">
        <f>(G140/1000+1)*0.00015576</f>
        <v>6.0886584E-4</v>
      </c>
      <c r="F140" s="13"/>
      <c r="G140" s="20">
        <v>2909</v>
      </c>
      <c r="I140" s="6" t="s">
        <v>144</v>
      </c>
      <c r="J140" s="32"/>
    </row>
    <row r="141" spans="1:10">
      <c r="A141" s="3"/>
      <c r="B141" s="3"/>
      <c r="C141" s="10"/>
      <c r="D141" s="10"/>
      <c r="E141" s="22"/>
      <c r="F141" s="22"/>
      <c r="G141" s="23"/>
      <c r="H141" s="23"/>
      <c r="I141" s="24"/>
      <c r="J141" s="24"/>
    </row>
    <row r="142" spans="1:10">
      <c r="A142" s="1">
        <v>30</v>
      </c>
      <c r="B142" s="1" t="s">
        <v>155</v>
      </c>
      <c r="C142" s="35" t="s">
        <v>55</v>
      </c>
      <c r="D142" s="35" t="s">
        <v>120</v>
      </c>
      <c r="E142" s="16">
        <f>(G142/1000+1)*0.00015576</f>
        <v>3.9220367999999998E-4</v>
      </c>
      <c r="F142" s="16">
        <f>(H142/1000)*0.00015576</f>
        <v>3.1152000000000003E-6</v>
      </c>
      <c r="G142" s="20">
        <v>1518</v>
      </c>
      <c r="H142" s="20">
        <v>20</v>
      </c>
      <c r="I142" s="19" t="s">
        <v>156</v>
      </c>
      <c r="J142" s="35"/>
    </row>
    <row r="143" spans="1:10">
      <c r="A143" s="1">
        <v>31</v>
      </c>
      <c r="B143" s="1" t="s">
        <v>155</v>
      </c>
      <c r="C143" s="35" t="s">
        <v>59</v>
      </c>
      <c r="D143" s="35" t="s">
        <v>120</v>
      </c>
      <c r="E143" s="16">
        <f>(G143/1000+1)*0.00015576</f>
        <v>6.6712008E-4</v>
      </c>
      <c r="F143" s="16"/>
      <c r="G143" s="20">
        <v>3283</v>
      </c>
      <c r="H143" s="36"/>
      <c r="I143" s="6" t="s">
        <v>144</v>
      </c>
      <c r="J143" s="35"/>
    </row>
    <row r="144" spans="1:10">
      <c r="A144" s="3"/>
      <c r="B144" s="3"/>
      <c r="C144" s="10"/>
      <c r="D144" s="10"/>
      <c r="E144" s="22"/>
      <c r="F144" s="22"/>
      <c r="G144" s="23"/>
      <c r="H144" s="23"/>
      <c r="I144" s="24"/>
      <c r="J144" s="24"/>
    </row>
    <row r="145" spans="1:10">
      <c r="A145" s="1">
        <v>37</v>
      </c>
      <c r="B145" s="1" t="s">
        <v>157</v>
      </c>
      <c r="C145" s="6" t="s">
        <v>68</v>
      </c>
      <c r="D145" s="6" t="s">
        <v>69</v>
      </c>
      <c r="E145" s="16">
        <f>(G145/1000+1)*0.00015576</f>
        <v>1.8831384000000002E-4</v>
      </c>
      <c r="F145" s="16"/>
      <c r="G145" s="20">
        <v>209</v>
      </c>
      <c r="H145" s="34"/>
      <c r="I145" s="6" t="s">
        <v>144</v>
      </c>
      <c r="J145" s="27"/>
    </row>
    <row r="146" spans="1:10">
      <c r="A146" s="1">
        <v>38</v>
      </c>
      <c r="B146" s="1" t="s">
        <v>157</v>
      </c>
      <c r="C146" s="6" t="s">
        <v>71</v>
      </c>
      <c r="D146" s="6" t="s">
        <v>69</v>
      </c>
      <c r="E146" s="16">
        <f>(G146/1000+1)*0.00015576</f>
        <v>1.8068160000000002E-4</v>
      </c>
      <c r="F146" s="16"/>
      <c r="G146" s="20">
        <v>160</v>
      </c>
      <c r="H146" s="34"/>
      <c r="I146" s="6" t="s">
        <v>144</v>
      </c>
      <c r="J146" s="27"/>
    </row>
    <row r="147" spans="1:10">
      <c r="A147" s="1">
        <v>39</v>
      </c>
      <c r="B147" s="1" t="s">
        <v>157</v>
      </c>
      <c r="C147" s="6" t="s">
        <v>125</v>
      </c>
      <c r="D147" s="6" t="s">
        <v>69</v>
      </c>
      <c r="E147" s="16"/>
      <c r="F147" s="16"/>
      <c r="G147" s="34"/>
      <c r="H147" s="34"/>
      <c r="J147" s="27"/>
    </row>
    <row r="148" spans="1:10">
      <c r="A148" s="3"/>
      <c r="B148" s="3"/>
      <c r="C148" s="10"/>
      <c r="D148" s="10"/>
      <c r="E148" s="22"/>
      <c r="F148" s="22"/>
      <c r="G148" s="23"/>
      <c r="H148" s="23"/>
      <c r="I148" s="24"/>
      <c r="J148" s="24"/>
    </row>
    <row r="149" spans="1:10">
      <c r="A149" s="1">
        <v>41</v>
      </c>
      <c r="B149" s="1" t="s">
        <v>158</v>
      </c>
      <c r="C149" s="6" t="s">
        <v>74</v>
      </c>
      <c r="D149" s="6" t="s">
        <v>75</v>
      </c>
      <c r="E149" s="16">
        <f>(G149/1000+1)*0.00015576</f>
        <v>2.2990176000000002E-4</v>
      </c>
      <c r="F149" s="16"/>
      <c r="G149" s="20">
        <v>476</v>
      </c>
      <c r="H149" s="20">
        <v>15</v>
      </c>
      <c r="I149" s="19" t="s">
        <v>128</v>
      </c>
      <c r="J149" s="7"/>
    </row>
    <row r="150" spans="1:10">
      <c r="A150" s="1"/>
      <c r="B150" s="1"/>
      <c r="C150" s="35"/>
      <c r="D150" s="6"/>
      <c r="E150" s="16"/>
      <c r="F150" s="13"/>
      <c r="I150" s="6"/>
      <c r="J150" s="32"/>
    </row>
    <row r="151" spans="1:10">
      <c r="A151" s="2" t="s">
        <v>159</v>
      </c>
      <c r="B151" s="2"/>
      <c r="C151" s="5"/>
      <c r="D151" s="5"/>
      <c r="E151" s="11"/>
      <c r="F151" s="11"/>
      <c r="G151" s="11"/>
      <c r="H151" s="11" t="s">
        <v>160</v>
      </c>
      <c r="I151" s="5" t="s">
        <v>161</v>
      </c>
      <c r="J151" s="6"/>
    </row>
    <row r="152" spans="1:10">
      <c r="A152" s="2">
        <v>1</v>
      </c>
      <c r="B152" s="2"/>
      <c r="C152" s="5" t="s">
        <v>162</v>
      </c>
      <c r="D152" s="5"/>
      <c r="E152" s="11"/>
      <c r="F152" s="11"/>
      <c r="G152" s="11"/>
      <c r="H152" s="40">
        <v>746.13</v>
      </c>
      <c r="I152" s="9">
        <v>54.9</v>
      </c>
      <c r="J152" s="6"/>
    </row>
    <row r="153" spans="1:10">
      <c r="A153" s="2">
        <v>1</v>
      </c>
      <c r="B153" s="2"/>
      <c r="C153" s="5" t="s">
        <v>163</v>
      </c>
      <c r="D153" s="5"/>
      <c r="E153" s="11"/>
      <c r="F153" s="11"/>
      <c r="G153" s="11"/>
      <c r="H153" s="41">
        <v>-71.077914276784568</v>
      </c>
      <c r="I153" s="42">
        <v>22.902377536787569</v>
      </c>
      <c r="J153" s="6"/>
    </row>
    <row r="154" spans="1:10">
      <c r="A154" s="2">
        <v>1</v>
      </c>
      <c r="B154" s="2"/>
      <c r="C154" s="5" t="s">
        <v>164</v>
      </c>
      <c r="D154" s="5"/>
      <c r="E154" s="11"/>
      <c r="F154" s="11"/>
      <c r="G154" s="11"/>
      <c r="H154" s="14">
        <v>-351.18368305551661</v>
      </c>
      <c r="I154" s="9">
        <v>24.271423734448881</v>
      </c>
      <c r="J154" s="6"/>
    </row>
    <row r="155" spans="1:10">
      <c r="A155" s="3"/>
      <c r="B155" s="3"/>
      <c r="C155" s="10"/>
      <c r="D155" s="10"/>
      <c r="E155" s="15"/>
      <c r="F155" s="15"/>
      <c r="G155" s="15"/>
      <c r="H155" s="15"/>
      <c r="I155" s="10"/>
      <c r="J155" s="10"/>
    </row>
    <row r="156" spans="1:10">
      <c r="A156" s="1"/>
      <c r="B156" s="1"/>
      <c r="C156" s="6"/>
      <c r="D156" s="6"/>
      <c r="E156" s="13"/>
      <c r="F156" s="13"/>
      <c r="H156" s="13"/>
      <c r="I156" s="6"/>
      <c r="J156" s="6"/>
    </row>
    <row r="157" spans="1:10">
      <c r="A157" s="2" t="s">
        <v>165</v>
      </c>
      <c r="B157" s="2"/>
      <c r="C157" s="5"/>
      <c r="D157" s="5"/>
      <c r="E157" s="11"/>
      <c r="F157" s="11"/>
      <c r="G157" s="11"/>
      <c r="H157" s="11" t="s">
        <v>160</v>
      </c>
      <c r="I157" s="5" t="s">
        <v>161</v>
      </c>
      <c r="J157" s="5"/>
    </row>
    <row r="158" spans="1:10">
      <c r="A158" s="2">
        <v>18</v>
      </c>
      <c r="B158" s="2"/>
      <c r="C158" s="5" t="s">
        <v>162</v>
      </c>
      <c r="D158" s="5"/>
      <c r="E158" s="16">
        <f t="shared" ref="E158:E160" si="32">(G158/1000+1)*0.00015576</f>
        <v>1.5576000000000001E-4</v>
      </c>
      <c r="F158" s="16">
        <f t="shared" ref="F158:F160" si="33">(H158/1000)*0.00015576</f>
        <v>1.5186600000000001E-4</v>
      </c>
      <c r="G158" s="11"/>
      <c r="H158" s="41">
        <v>975</v>
      </c>
      <c r="I158" s="42">
        <v>24.271423734448881</v>
      </c>
      <c r="J158" s="5"/>
    </row>
    <row r="159" spans="1:10">
      <c r="A159" s="2">
        <v>18</v>
      </c>
      <c r="B159" s="2"/>
      <c r="C159" s="5" t="s">
        <v>163</v>
      </c>
      <c r="D159" s="5"/>
      <c r="E159" s="16">
        <f t="shared" si="32"/>
        <v>1.5576000000000001E-4</v>
      </c>
      <c r="F159" s="16">
        <f t="shared" si="33"/>
        <v>1.8770965038974671E-5</v>
      </c>
      <c r="G159" s="11"/>
      <c r="H159" s="41">
        <v>120.51210220194316</v>
      </c>
      <c r="I159" s="42">
        <v>22.902377536787569</v>
      </c>
      <c r="J159" s="5"/>
    </row>
    <row r="160" spans="1:10">
      <c r="A160" s="2">
        <v>18</v>
      </c>
      <c r="B160" s="2"/>
      <c r="C160" s="5" t="s">
        <v>164</v>
      </c>
      <c r="D160" s="5"/>
      <c r="E160" s="16">
        <f t="shared" si="32"/>
        <v>1.5576000000000001E-4</v>
      </c>
      <c r="F160" s="16">
        <f t="shared" si="33"/>
        <v>7.5022499999999848E-6</v>
      </c>
      <c r="G160" s="11"/>
      <c r="H160" s="41">
        <v>48.165446841294198</v>
      </c>
      <c r="I160" s="42">
        <v>24.271423734448881</v>
      </c>
      <c r="J160" s="5"/>
    </row>
    <row r="161" spans="1:10">
      <c r="A161" s="1"/>
      <c r="B161" s="1"/>
      <c r="C161" s="6"/>
      <c r="D161" s="6"/>
      <c r="E161" s="13"/>
      <c r="F161" s="13"/>
      <c r="G161" s="13"/>
      <c r="H161" s="13"/>
      <c r="I161" s="6"/>
      <c r="J161" s="6"/>
    </row>
    <row r="162" spans="1:10">
      <c r="A162" s="2" t="s">
        <v>166</v>
      </c>
      <c r="B162" s="2"/>
      <c r="C162" s="5"/>
      <c r="D162" s="5"/>
      <c r="E162" s="11"/>
      <c r="F162" s="11"/>
      <c r="G162" s="11"/>
      <c r="H162" s="11" t="s">
        <v>160</v>
      </c>
      <c r="I162" s="5" t="s">
        <v>161</v>
      </c>
      <c r="J162" s="6"/>
    </row>
    <row r="163" spans="1:10">
      <c r="A163" s="2">
        <v>25.5</v>
      </c>
      <c r="B163" s="2"/>
      <c r="C163" s="5" t="s">
        <v>167</v>
      </c>
      <c r="D163" s="5"/>
      <c r="E163" s="14">
        <f t="shared" ref="E163:E164" si="34">(G163/1000+1)*0.00015576</f>
        <v>1.5576000000000001E-4</v>
      </c>
      <c r="F163" s="14">
        <f t="shared" ref="F163:F164" si="35">(H163/1000)*0.00015576</f>
        <v>4.5409881000000007E-4</v>
      </c>
      <c r="G163" s="11"/>
      <c r="H163" s="41">
        <v>2915.375</v>
      </c>
      <c r="I163" s="42">
        <v>24.271423734448881</v>
      </c>
      <c r="J163" s="6"/>
    </row>
    <row r="164" spans="1:10">
      <c r="A164" s="2">
        <v>25.5</v>
      </c>
      <c r="B164" s="2"/>
      <c r="C164" s="5" t="s">
        <v>163</v>
      </c>
      <c r="D164" s="5"/>
      <c r="E164" s="14">
        <f t="shared" si="34"/>
        <v>1.5576000000000001E-4</v>
      </c>
      <c r="F164" s="14">
        <f t="shared" si="35"/>
        <v>8.9936865958064385E-5</v>
      </c>
      <c r="G164" s="11"/>
      <c r="H164" s="41">
        <v>577.40668950991517</v>
      </c>
      <c r="I164" s="42">
        <v>22.902377536787569</v>
      </c>
      <c r="J164" s="6"/>
    </row>
    <row r="165" spans="1:10">
      <c r="A165" s="2">
        <v>25.5</v>
      </c>
      <c r="B165" s="2"/>
      <c r="C165" s="5" t="s">
        <v>164</v>
      </c>
      <c r="D165" s="5"/>
      <c r="E165" s="11"/>
      <c r="F165" s="11"/>
      <c r="G165" s="11"/>
      <c r="H165" s="41"/>
      <c r="I165" s="42"/>
      <c r="J165" s="6"/>
    </row>
    <row r="166" spans="1:10">
      <c r="A166" s="1"/>
      <c r="B166" s="1"/>
      <c r="C166" s="6"/>
      <c r="D166" s="6"/>
      <c r="E166" s="13"/>
      <c r="F166" s="13"/>
      <c r="G166" s="13"/>
      <c r="H166" s="13"/>
      <c r="I166" s="6"/>
      <c r="J166" s="6"/>
    </row>
    <row r="167" spans="1:10">
      <c r="A167" s="1"/>
      <c r="B167" s="1"/>
      <c r="E167" s="16"/>
      <c r="F167" s="16"/>
      <c r="H167" s="13"/>
      <c r="I167" s="6"/>
      <c r="J167" s="6"/>
    </row>
    <row r="168" spans="1:10">
      <c r="A168" s="2" t="s">
        <v>192</v>
      </c>
      <c r="B168" s="1"/>
      <c r="E168" s="16"/>
      <c r="F168" s="16"/>
      <c r="H168" s="13"/>
      <c r="I168" s="6"/>
      <c r="J168" s="6"/>
    </row>
    <row r="169" spans="1:10">
      <c r="A169" s="18" t="s">
        <v>144</v>
      </c>
      <c r="C169" s="18" t="s">
        <v>168</v>
      </c>
      <c r="D169" s="6"/>
      <c r="E169" s="13"/>
      <c r="F169" s="13"/>
      <c r="G169" s="13"/>
      <c r="H169" s="13"/>
      <c r="I169" s="6"/>
      <c r="J169" s="6"/>
    </row>
    <row r="170" spans="1:10">
      <c r="A170" s="18" t="s">
        <v>156</v>
      </c>
      <c r="C170" s="18" t="s">
        <v>169</v>
      </c>
      <c r="D170" s="6"/>
      <c r="E170" s="13"/>
      <c r="F170" s="13"/>
      <c r="G170" s="13"/>
      <c r="H170" s="13"/>
      <c r="I170" s="6"/>
      <c r="J170" s="6"/>
    </row>
    <row r="171" spans="1:10">
      <c r="A171" s="18" t="s">
        <v>90</v>
      </c>
      <c r="C171" s="18" t="s">
        <v>170</v>
      </c>
      <c r="D171" s="6"/>
      <c r="E171" s="13"/>
      <c r="F171" s="13"/>
      <c r="G171" s="13"/>
      <c r="H171" s="13"/>
      <c r="I171" s="6"/>
      <c r="J171" s="6"/>
    </row>
    <row r="172" spans="1:10">
      <c r="A172" s="18" t="s">
        <v>128</v>
      </c>
      <c r="C172" s="18" t="s">
        <v>171</v>
      </c>
    </row>
    <row r="173" spans="1:10">
      <c r="A173" s="18" t="s">
        <v>172</v>
      </c>
      <c r="C173" s="18" t="s">
        <v>196</v>
      </c>
    </row>
    <row r="174" spans="1:10">
      <c r="A174" s="18" t="s">
        <v>63</v>
      </c>
      <c r="C174" s="18" t="s">
        <v>173</v>
      </c>
    </row>
    <row r="175" spans="1:10">
      <c r="A175" s="18" t="s">
        <v>46</v>
      </c>
      <c r="C175" s="18" t="s">
        <v>174</v>
      </c>
    </row>
    <row r="176" spans="1:10">
      <c r="A176" s="18" t="s">
        <v>79</v>
      </c>
      <c r="C176" s="18" t="s">
        <v>175</v>
      </c>
    </row>
    <row r="177" spans="1:3">
      <c r="A177" s="18" t="s">
        <v>176</v>
      </c>
      <c r="C177" s="18" t="s">
        <v>195</v>
      </c>
    </row>
    <row r="178" spans="1:3">
      <c r="A178" s="18" t="s">
        <v>193</v>
      </c>
      <c r="C178" s="18" t="s">
        <v>194</v>
      </c>
    </row>
    <row r="179" spans="1:3">
      <c r="A179" s="18" t="s">
        <v>177</v>
      </c>
      <c r="C179" s="18" t="s">
        <v>197</v>
      </c>
    </row>
    <row r="180" spans="1:3">
      <c r="A180" s="18" t="s">
        <v>101</v>
      </c>
      <c r="C180" s="18" t="s">
        <v>178</v>
      </c>
    </row>
    <row r="181" spans="1:3">
      <c r="A181" s="18" t="s">
        <v>179</v>
      </c>
      <c r="C181" s="18" t="s">
        <v>198</v>
      </c>
    </row>
    <row r="182" spans="1:3">
      <c r="A182" s="18" t="s">
        <v>110</v>
      </c>
      <c r="C182" s="18" t="s">
        <v>180</v>
      </c>
    </row>
    <row r="183" spans="1:3">
      <c r="A183" s="18" t="s">
        <v>82</v>
      </c>
      <c r="C183" s="18" t="s">
        <v>181</v>
      </c>
    </row>
    <row r="184" spans="1:3">
      <c r="A184" s="18" t="s">
        <v>182</v>
      </c>
      <c r="C184" s="18" t="s">
        <v>183</v>
      </c>
    </row>
    <row r="185" spans="1:3">
      <c r="A185" s="18" t="s">
        <v>70</v>
      </c>
      <c r="C185" s="18" t="s">
        <v>201</v>
      </c>
    </row>
    <row r="186" spans="1:3">
      <c r="A186" s="18" t="s">
        <v>99</v>
      </c>
      <c r="C186" s="18" t="s">
        <v>184</v>
      </c>
    </row>
    <row r="187" spans="1:3">
      <c r="A187" s="18" t="s">
        <v>19</v>
      </c>
      <c r="C187" s="18" t="s">
        <v>185</v>
      </c>
    </row>
    <row r="188" spans="1:3">
      <c r="A188" s="18" t="s">
        <v>186</v>
      </c>
      <c r="C188" s="18" t="s">
        <v>187</v>
      </c>
    </row>
    <row r="189" spans="1:3">
      <c r="A189" s="18" t="s">
        <v>102</v>
      </c>
      <c r="C189" s="18" t="s">
        <v>188</v>
      </c>
    </row>
    <row r="190" spans="1:3">
      <c r="A190" s="18" t="s">
        <v>100</v>
      </c>
      <c r="C190" s="18" t="s">
        <v>189</v>
      </c>
    </row>
    <row r="191" spans="1:3">
      <c r="A191" s="18" t="s">
        <v>23</v>
      </c>
      <c r="C191" s="18" t="s">
        <v>190</v>
      </c>
    </row>
    <row r="192" spans="1:3">
      <c r="A192" s="18" t="s">
        <v>149</v>
      </c>
      <c r="C192" s="18" t="s">
        <v>199</v>
      </c>
    </row>
    <row r="193" spans="1:3">
      <c r="A193" s="18" t="s">
        <v>152</v>
      </c>
      <c r="C193" s="18" t="s">
        <v>200</v>
      </c>
    </row>
    <row r="194" spans="1:3">
      <c r="A194" s="18" t="s">
        <v>154</v>
      </c>
      <c r="C194" s="18" t="s">
        <v>191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Data-Bulk-SIMS-CC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Laurette Piani</dc:creator>
  <cp:keywords/>
  <dc:description/>
  <cp:lastModifiedBy>Martin Lee</cp:lastModifiedBy>
  <cp:revision/>
  <dcterms:created xsi:type="dcterms:W3CDTF">2023-10-27T13:54:25Z</dcterms:created>
  <dcterms:modified xsi:type="dcterms:W3CDTF">2025-01-17T10:10:51Z</dcterms:modified>
  <cp:category/>
  <cp:contentStatus/>
</cp:coreProperties>
</file>