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Mes Donnees\Rédaction articles\Draft_protoplast paper\Supp data\"/>
    </mc:Choice>
  </mc:AlternateContent>
  <xr:revisionPtr revIDLastSave="0" documentId="13_ncr:1_{D21F7D18-F975-402E-ACD7-123F0A54B55A}" xr6:coauthVersionLast="47" xr6:coauthVersionMax="47" xr10:uidLastSave="{00000000-0000-0000-0000-000000000000}"/>
  <bookViews>
    <workbookView xWindow="28680" yWindow="-990" windowWidth="29040" windowHeight="17520" activeTab="2" xr2:uid="{5C67F64D-AD6A-4623-AD01-DB6098BA59B8}"/>
  </bookViews>
  <sheets>
    <sheet name="S1" sheetId="5" r:id="rId1"/>
    <sheet name="S2" sheetId="2" r:id="rId2"/>
    <sheet name="S3"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85" i="6" l="1"/>
  <c r="O185" i="6"/>
  <c r="K185" i="6"/>
  <c r="I185" i="6"/>
  <c r="G185" i="6"/>
  <c r="E185" i="6"/>
  <c r="Q184" i="6"/>
  <c r="K184" i="6"/>
  <c r="I184" i="6"/>
  <c r="G184" i="6"/>
  <c r="E184" i="6"/>
  <c r="Q183" i="6"/>
  <c r="K183" i="6"/>
  <c r="I183" i="6"/>
  <c r="E183" i="6"/>
  <c r="Q154" i="6"/>
  <c r="O154" i="6"/>
  <c r="M154" i="6"/>
  <c r="K154" i="6"/>
  <c r="I154" i="6"/>
  <c r="G154" i="6"/>
  <c r="E154" i="6"/>
  <c r="Q153" i="6"/>
  <c r="O153" i="6"/>
  <c r="M153" i="6"/>
  <c r="K153" i="6"/>
  <c r="I153" i="6"/>
  <c r="G153" i="6"/>
  <c r="E153" i="6"/>
  <c r="Q152" i="6"/>
  <c r="O152" i="6"/>
  <c r="M152" i="6"/>
  <c r="K152" i="6"/>
  <c r="I152" i="6"/>
  <c r="G152" i="6"/>
  <c r="E152" i="6"/>
  <c r="O93" i="6"/>
  <c r="M93" i="6"/>
  <c r="K93" i="6"/>
  <c r="I93" i="6"/>
  <c r="G93" i="6"/>
  <c r="E93" i="6"/>
  <c r="O92" i="6"/>
  <c r="K92" i="6"/>
  <c r="I92" i="6"/>
  <c r="G92" i="6"/>
  <c r="E92" i="6"/>
  <c r="M91" i="6"/>
  <c r="E91" i="6"/>
  <c r="O61" i="6"/>
  <c r="M61" i="6"/>
  <c r="K61" i="6"/>
  <c r="I61" i="6"/>
  <c r="G61" i="6"/>
  <c r="E61" i="6"/>
  <c r="O60" i="6"/>
  <c r="M60" i="6"/>
  <c r="K60" i="6"/>
  <c r="I60" i="6"/>
  <c r="G60" i="6"/>
  <c r="E60" i="6"/>
  <c r="O59" i="6"/>
  <c r="M59" i="6"/>
  <c r="K59" i="6"/>
  <c r="I59" i="6"/>
  <c r="E59" i="6"/>
</calcChain>
</file>

<file path=xl/sharedStrings.xml><?xml version="1.0" encoding="utf-8"?>
<sst xmlns="http://schemas.openxmlformats.org/spreadsheetml/2006/main" count="430" uniqueCount="250">
  <si>
    <t>Rep1</t>
  </si>
  <si>
    <t>Rep2</t>
  </si>
  <si>
    <t>Rep3</t>
  </si>
  <si>
    <t>Rep4</t>
  </si>
  <si>
    <t>Rep5</t>
  </si>
  <si>
    <t>Rep6</t>
  </si>
  <si>
    <t>Mock</t>
  </si>
  <si>
    <t>Freq (%)</t>
  </si>
  <si>
    <t>CaXMT C sgRNA1</t>
  </si>
  <si>
    <t>Nb reads</t>
  </si>
  <si>
    <t>Event 1</t>
  </si>
  <si>
    <t>+50 bp pos1254</t>
  </si>
  <si>
    <t>1</t>
  </si>
  <si>
    <t>Event 2</t>
  </si>
  <si>
    <t>+32 bp pos1257</t>
  </si>
  <si>
    <t>4</t>
  </si>
  <si>
    <t>Large insertion (&gt; 2bp)</t>
  </si>
  <si>
    <t>Event 3</t>
  </si>
  <si>
    <t>+A insertion pos1257</t>
  </si>
  <si>
    <t>1 bp insertion</t>
  </si>
  <si>
    <t>Event 4</t>
  </si>
  <si>
    <t>+T insertion pos1257</t>
  </si>
  <si>
    <t>2 bp insertion</t>
  </si>
  <si>
    <t>Event 5</t>
  </si>
  <si>
    <t>+G insertion pos1257</t>
  </si>
  <si>
    <t>Small deletion (1-5bp)</t>
  </si>
  <si>
    <t>Event 6</t>
  </si>
  <si>
    <t>+AA insertion pos1257</t>
  </si>
  <si>
    <t>Large deletion (&gt;5bp)</t>
  </si>
  <si>
    <t>Event 7</t>
  </si>
  <si>
    <t>+AT insertion pos1257</t>
  </si>
  <si>
    <t>Substitution</t>
  </si>
  <si>
    <t>Event 8</t>
  </si>
  <si>
    <t>Del C pos1258</t>
  </si>
  <si>
    <t>Event 9</t>
  </si>
  <si>
    <t>Del 4 bp pos1253</t>
  </si>
  <si>
    <t>Event 10</t>
  </si>
  <si>
    <t>Del 5 bp pos1258</t>
  </si>
  <si>
    <t>Event 11</t>
  </si>
  <si>
    <t>Del 4 bp pos1258</t>
  </si>
  <si>
    <t>Event 12</t>
  </si>
  <si>
    <t>Del 35 bp pos1246</t>
  </si>
  <si>
    <t>Event 13</t>
  </si>
  <si>
    <t>Del 12 bp pos1257</t>
  </si>
  <si>
    <t>Event 14</t>
  </si>
  <si>
    <t>Del 8 bp pos1250</t>
  </si>
  <si>
    <t>Event 15</t>
  </si>
  <si>
    <t>Del 8 bp pos 1252</t>
  </si>
  <si>
    <t>Event 16</t>
  </si>
  <si>
    <t>+8 bp pos1257</t>
  </si>
  <si>
    <t>0</t>
  </si>
  <si>
    <t>Event 17</t>
  </si>
  <si>
    <t>Del 24 bp pos1239</t>
  </si>
  <si>
    <t>Event 18</t>
  </si>
  <si>
    <t>Del 25bp pos 1256</t>
  </si>
  <si>
    <t>Event 19</t>
  </si>
  <si>
    <t>+55 bp pos1257</t>
  </si>
  <si>
    <t>Event 20</t>
  </si>
  <si>
    <t>+49 bp pos 1262</t>
  </si>
  <si>
    <t>Event 21</t>
  </si>
  <si>
    <t>+42 bp pos 1257</t>
  </si>
  <si>
    <t>Event 22</t>
  </si>
  <si>
    <t>+40 bp pos 1257</t>
  </si>
  <si>
    <t>Event 23</t>
  </si>
  <si>
    <t>+34 bp pos 1257</t>
  </si>
  <si>
    <t>Event 24</t>
  </si>
  <si>
    <t>+3 A pos1257</t>
  </si>
  <si>
    <t>Event 25</t>
  </si>
  <si>
    <t>Del 28 bp pos 1234</t>
  </si>
  <si>
    <t>Event 26</t>
  </si>
  <si>
    <t>Del 10 bp pos1248</t>
  </si>
  <si>
    <t>Event 27</t>
  </si>
  <si>
    <t>Del 5 bp pos 1252</t>
  </si>
  <si>
    <t>Event 28</t>
  </si>
  <si>
    <t>Del 4 bp pos 1257</t>
  </si>
  <si>
    <t>Event 29</t>
  </si>
  <si>
    <t>+43 bp pos 1256</t>
  </si>
  <si>
    <t>Event 30</t>
  </si>
  <si>
    <t>+34 bp in pos 1258</t>
  </si>
  <si>
    <t>Event 31</t>
  </si>
  <si>
    <t>+31 bp in pos 1257</t>
  </si>
  <si>
    <t>Event 32</t>
  </si>
  <si>
    <t>C-&gt;A pos1258</t>
  </si>
  <si>
    <t>Event 33</t>
  </si>
  <si>
    <t>Del 24 bp pos 1256</t>
  </si>
  <si>
    <t>Event 34</t>
  </si>
  <si>
    <t>Del 29 bp pos 1246</t>
  </si>
  <si>
    <t>Event 35</t>
  </si>
  <si>
    <t>Del 29 bp pos 1233</t>
  </si>
  <si>
    <t>Event 36</t>
  </si>
  <si>
    <t>Del 20 bp in pos 1245</t>
  </si>
  <si>
    <t>Event 37</t>
  </si>
  <si>
    <t>Del 24 bp pos 1241</t>
  </si>
  <si>
    <t>Event 38</t>
  </si>
  <si>
    <t>Del 6 bp pos 1252</t>
  </si>
  <si>
    <t>Event 39</t>
  </si>
  <si>
    <t>Del 5 bp pos 1256</t>
  </si>
  <si>
    <t>Event 40</t>
  </si>
  <si>
    <t>Del TC pos1256</t>
  </si>
  <si>
    <t>Event 41</t>
  </si>
  <si>
    <t>Del CCT pos1257</t>
  </si>
  <si>
    <t>Event 42</t>
  </si>
  <si>
    <t>Del 3 bp pos 1255</t>
  </si>
  <si>
    <t>Event 43</t>
  </si>
  <si>
    <t>+37 bp pos 1257</t>
  </si>
  <si>
    <t>Event 44</t>
  </si>
  <si>
    <t>+14 bp pos 1257</t>
  </si>
  <si>
    <t>Event 45</t>
  </si>
  <si>
    <t>+C pos1258</t>
  </si>
  <si>
    <t>Total CRIPSR events (%)</t>
  </si>
  <si>
    <t>Large ins (&gt;2bp)</t>
  </si>
  <si>
    <t>Ins (1-2 bp)</t>
  </si>
  <si>
    <t>Del</t>
  </si>
  <si>
    <t>sub</t>
  </si>
  <si>
    <t>CaXMT C sgRNA2</t>
  </si>
  <si>
    <t>+T pos 1778</t>
  </si>
  <si>
    <t>30</t>
  </si>
  <si>
    <t>Del 5 bp pos 1775</t>
  </si>
  <si>
    <t>+35 bp pos 1777</t>
  </si>
  <si>
    <t>10</t>
  </si>
  <si>
    <t>+30 bp pos 1777</t>
  </si>
  <si>
    <t>+A pos 1777</t>
  </si>
  <si>
    <t>8</t>
  </si>
  <si>
    <t>Del T pos 1778</t>
  </si>
  <si>
    <t>Del A pos 1777</t>
  </si>
  <si>
    <t>Del TA pos 1778</t>
  </si>
  <si>
    <t>Del 11 bp pos 1774</t>
  </si>
  <si>
    <t>Del 4 bp pos 1774</t>
  </si>
  <si>
    <t>Del 6 pos 1776</t>
  </si>
  <si>
    <t>Del 10 pos 1773</t>
  </si>
  <si>
    <t>Del AA pos 1776</t>
  </si>
  <si>
    <t>Del 3 bp pos 1177</t>
  </si>
  <si>
    <t>Del 8 bp pos 1776</t>
  </si>
  <si>
    <t>Del 16 bp pos 1776</t>
  </si>
  <si>
    <t>+A + Del 6 pos 1774</t>
  </si>
  <si>
    <t>Del 23 bp pos 1766</t>
  </si>
  <si>
    <t>Del 23 bp pos 1768</t>
  </si>
  <si>
    <t>+32 bp pos 1778</t>
  </si>
  <si>
    <t>Del 8 pos 1774</t>
  </si>
  <si>
    <t>T-&gt;3A pos 1777</t>
  </si>
  <si>
    <t>Del 10 pos 1774</t>
  </si>
  <si>
    <t>CaXMT E sgRNA1</t>
  </si>
  <si>
    <t>5</t>
  </si>
  <si>
    <t>+AC pos 1257</t>
  </si>
  <si>
    <t>Del C pos 1258</t>
  </si>
  <si>
    <t>Del 2 bp pos 1255</t>
  </si>
  <si>
    <t>Del 3 bp pos 1257</t>
  </si>
  <si>
    <t>Del 3 bp pos 1259</t>
  </si>
  <si>
    <t>Del 9 pos 1250</t>
  </si>
  <si>
    <t>Del 12 bp pos 1274</t>
  </si>
  <si>
    <t>Del 40 bp pos1249</t>
  </si>
  <si>
    <t>+43 bp pos1258</t>
  </si>
  <si>
    <t>+ 4 bp pos 1261</t>
  </si>
  <si>
    <t>Del 11 bp pos 1256</t>
  </si>
  <si>
    <t>Del 18 bp pos 1240</t>
  </si>
  <si>
    <t>Del 28 bp pos 1258</t>
  </si>
  <si>
    <t>Del 4 bp pos 1254</t>
  </si>
  <si>
    <t>Del 8 bp pos 1256</t>
  </si>
  <si>
    <t>Del 28 bp pos 1246</t>
  </si>
  <si>
    <t>Del 7 pos 1251</t>
  </si>
  <si>
    <t>Del 24 bp pos 1236</t>
  </si>
  <si>
    <t>Del 6 bp pos 1254</t>
  </si>
  <si>
    <t>Del 3 pos 1255</t>
  </si>
  <si>
    <t>+ 38 bp pos 1257</t>
  </si>
  <si>
    <t>Del 15 bp pos 1247</t>
  </si>
  <si>
    <t>Del 21 bp pos 1246</t>
  </si>
  <si>
    <t>Del 26 bp pos 1256</t>
  </si>
  <si>
    <t>Del 5 bp pos 1254</t>
  </si>
  <si>
    <t>Del 5 pos 1255</t>
  </si>
  <si>
    <t>Del 5 pos 1253</t>
  </si>
  <si>
    <t>Del 19 pos 1274</t>
  </si>
  <si>
    <t>Del 47 pos 1255</t>
  </si>
  <si>
    <t>+ 29 bp pos 1257</t>
  </si>
  <si>
    <t>+ 29 bp pos 1259</t>
  </si>
  <si>
    <t>Event 46</t>
  </si>
  <si>
    <t>+ 52 bp pos 1258</t>
  </si>
  <si>
    <t>Event 47</t>
  </si>
  <si>
    <t>Del 2 pos 1258</t>
  </si>
  <si>
    <t>Event 48</t>
  </si>
  <si>
    <t>Del 27 pos 1237</t>
  </si>
  <si>
    <t>Event 49</t>
  </si>
  <si>
    <t>Del 28 pos 1246</t>
  </si>
  <si>
    <t>Event 50</t>
  </si>
  <si>
    <t>Del 2 pos 1257</t>
  </si>
  <si>
    <t>Event 51</t>
  </si>
  <si>
    <t>Del 18 bp pos 1244</t>
  </si>
  <si>
    <t>Event 52</t>
  </si>
  <si>
    <t>Del 28 bp pos 1258 + T-&gt;C 1291</t>
  </si>
  <si>
    <t>CaXMT E sgRNA2</t>
  </si>
  <si>
    <t>Del 5 bp pos 1774</t>
  </si>
  <si>
    <t>Del 3 bp pos 1777</t>
  </si>
  <si>
    <t>Del T pos 1775</t>
  </si>
  <si>
    <t>Del 3 bp pos 1778</t>
  </si>
  <si>
    <t>Del 11 bp pos 1775</t>
  </si>
  <si>
    <t>Del 14 bp pos 1774</t>
  </si>
  <si>
    <t>+ 49 bp pos 1775</t>
  </si>
  <si>
    <t>+21 bp pos 1178</t>
  </si>
  <si>
    <t>+21 bp pos 1776</t>
  </si>
  <si>
    <t>+ 46 bp pos 1781</t>
  </si>
  <si>
    <t>+ 25 bp pos 1779</t>
  </si>
  <si>
    <t>Del 8 pos 1770</t>
  </si>
  <si>
    <t>Del 8 pos 1775</t>
  </si>
  <si>
    <t>Del 2 bp pos 1778</t>
  </si>
  <si>
    <t>Target Gene</t>
  </si>
  <si>
    <t>Locus Identifier¹</t>
  </si>
  <si>
    <t>Purpose</t>
  </si>
  <si>
    <t>All XMT</t>
  </si>
  <si>
    <t>-</t>
  </si>
  <si>
    <t>LOC113708510</t>
  </si>
  <si>
    <t>Sequence (5' → 3')</t>
  </si>
  <si>
    <t>AGTTACAAATGAAGAATACGCGAC</t>
  </si>
  <si>
    <t>PCR 1 (Gene specific)</t>
  </si>
  <si>
    <t>TGTTCAAATATCTTGTGTACC</t>
  </si>
  <si>
    <t>LOC113710464</t>
  </si>
  <si>
    <t>CTATCAAAAAGATCGGAGGTTGC</t>
  </si>
  <si>
    <t>AAATCATCATTCCGAGACTTCCC</t>
  </si>
  <si>
    <t>CDS1_NGS-F</t>
  </si>
  <si>
    <t>TCGTCGGCAGCGTCAGATGTGTATAAGAGACAGnnnnn[AATTTTCGCTATTTAAGCCC]2</t>
  </si>
  <si>
    <t>PCR 2 CDS1 (Amplicon NGS)</t>
  </si>
  <si>
    <t>CDS1_NGS-R</t>
  </si>
  <si>
    <t>GTCTCGTGGGCTCGGAGATGTGTATAAGAGACAGnnnnn[AACTTTGTCAATACTTTGG]</t>
  </si>
  <si>
    <t>CDS2_NGS-F</t>
  </si>
  <si>
    <t>TCGTCGGCAGCGTCAGATGTGTATAAGAGACAGnnnnn[AAGTATTGACAAAGTTGG]</t>
  </si>
  <si>
    <t>CDS2_NGS-R</t>
  </si>
  <si>
    <t>GTCTCGTGGGCTCGGAGATGTGTATAAGAGACAGnnnnnGTTAGTGTTGCATGTGGG</t>
  </si>
  <si>
    <t>¹Locus identifiers according to the Coffee Genome Hub, C. arabica v1.0</t>
  </si>
  <si>
    <t>PCR 2 CDS2 (Amplicon NGS)</t>
  </si>
  <si>
    <r>
      <rPr>
        <vertAlign val="superscript"/>
        <sz val="10"/>
        <color theme="1"/>
        <rFont val="Arial"/>
        <family val="2"/>
      </rPr>
      <t>2</t>
    </r>
    <r>
      <rPr>
        <sz val="10"/>
        <color theme="1"/>
        <rFont val="Arial"/>
        <family val="2"/>
      </rPr>
      <t>Primer as follows: Illumina adapter - 5 wobble bases - [target]</t>
    </r>
  </si>
  <si>
    <t>Occurrence counts</t>
  </si>
  <si>
    <t>Primer/sgRNA Name</t>
  </si>
  <si>
    <t>sgRNA1</t>
  </si>
  <si>
    <t>sgRNA2</t>
  </si>
  <si>
    <t>Target gene</t>
  </si>
  <si>
    <t>Name</t>
  </si>
  <si>
    <t>CG content</t>
  </si>
  <si>
    <t>Out-of-Frame score</t>
  </si>
  <si>
    <t>Doench'16 score</t>
  </si>
  <si>
    <t>Target sequence</t>
  </si>
  <si>
    <t>TGGAGCTCCAAGAAGTCCTGCGG</t>
  </si>
  <si>
    <t>AATAGGATCGTGCCTAATAGGGG</t>
  </si>
  <si>
    <r>
      <t>CaXMT</t>
    </r>
    <r>
      <rPr>
        <vertAlign val="superscript"/>
        <sz val="10"/>
        <color theme="1"/>
        <rFont val="Arial"/>
        <family val="2"/>
      </rPr>
      <t>C</t>
    </r>
  </si>
  <si>
    <r>
      <t>CaXMT</t>
    </r>
    <r>
      <rPr>
        <vertAlign val="superscript"/>
        <sz val="10"/>
        <color theme="1"/>
        <rFont val="Arial"/>
        <family val="2"/>
      </rPr>
      <t>E</t>
    </r>
  </si>
  <si>
    <t>CaXMTC-F</t>
  </si>
  <si>
    <t>CaXMTC-R</t>
  </si>
  <si>
    <t>CaXMTE-F</t>
  </si>
  <si>
    <t>CaXMTE-R</t>
  </si>
  <si>
    <r>
      <t>CaXMT</t>
    </r>
    <r>
      <rPr>
        <vertAlign val="superscript"/>
        <sz val="11"/>
        <color theme="1"/>
        <rFont val="Calibri"/>
        <family val="2"/>
        <scheme val="minor"/>
      </rPr>
      <t>C</t>
    </r>
    <r>
      <rPr>
        <sz val="11"/>
        <color theme="1"/>
        <rFont val="Calibri"/>
        <family val="2"/>
        <scheme val="minor"/>
      </rPr>
      <t xml:space="preserve"> and CaXMT</t>
    </r>
    <r>
      <rPr>
        <vertAlign val="superscript"/>
        <sz val="11"/>
        <color theme="1"/>
        <rFont val="Calibri"/>
        <family val="2"/>
        <scheme val="minor"/>
      </rPr>
      <t>E</t>
    </r>
  </si>
  <si>
    <r>
      <rPr>
        <b/>
        <sz val="11"/>
        <color theme="1"/>
        <rFont val="Calibri"/>
        <family val="2"/>
        <scheme val="minor"/>
      </rPr>
      <t>Table S2</t>
    </r>
    <r>
      <rPr>
        <sz val="11"/>
        <color theme="1"/>
        <rFont val="Calibri"/>
        <family val="2"/>
        <scheme val="minor"/>
      </rPr>
      <t xml:space="preserve">. List of primers used for homoeolog-specific amplifcation and deep sequencing on </t>
    </r>
    <r>
      <rPr>
        <i/>
        <sz val="11"/>
        <color theme="1"/>
        <rFont val="Calibri"/>
        <family val="2"/>
        <scheme val="minor"/>
      </rPr>
      <t>C.arabica</t>
    </r>
    <r>
      <rPr>
        <sz val="11"/>
        <color theme="1"/>
        <rFont val="Calibri"/>
        <family val="2"/>
        <scheme val="minor"/>
      </rPr>
      <t xml:space="preserve"> protoplasts</t>
    </r>
  </si>
  <si>
    <r>
      <rPr>
        <b/>
        <sz val="11"/>
        <color theme="1"/>
        <rFont val="Calibri"/>
        <family val="2"/>
        <scheme val="minor"/>
      </rPr>
      <t>Table S1</t>
    </r>
    <r>
      <rPr>
        <sz val="11"/>
        <color theme="1"/>
        <rFont val="Calibri"/>
        <family val="2"/>
        <scheme val="minor"/>
      </rPr>
      <t xml:space="preserve">. In silico predicted scores of CRISPR sgRNA selected for targeting  </t>
    </r>
    <r>
      <rPr>
        <i/>
        <sz val="11"/>
        <color theme="1"/>
        <rFont val="Calibri"/>
        <family val="2"/>
        <scheme val="minor"/>
      </rPr>
      <t>XMT</t>
    </r>
    <r>
      <rPr>
        <sz val="11"/>
        <color theme="1"/>
        <rFont val="Calibri"/>
        <family val="2"/>
        <scheme val="minor"/>
      </rPr>
      <t xml:space="preserve"> genes</t>
    </r>
  </si>
  <si>
    <r>
      <rPr>
        <b/>
        <sz val="11"/>
        <color theme="1"/>
        <rFont val="Calibri"/>
        <family val="2"/>
        <scheme val="minor"/>
      </rPr>
      <t>Table S3</t>
    </r>
    <r>
      <rPr>
        <sz val="11"/>
        <color theme="1"/>
        <rFont val="Calibri"/>
        <family val="2"/>
        <scheme val="minor"/>
      </rPr>
      <t>. Summary of CRISPR-induced mutations detected by targeted deep sequencing across multiple protoplasts samples. Columns represent independent samples (total reads indicated at the top), and rows correspond to individual mutation events, with occurrence counts and frequencies (%). Color intensity reflects mutation frequency (red to green), while mutation types are indicated as follows: large insertions (&gt;2 bp, orange), 1 bp insertions (dark blue), 2 bp insertions (light blue), small deletions (1–5 bp, light green), large deletions (&gt;5 bp, dark green), and substitutions (grey).The bottom panel summarizes overall editing results per sample.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</si>
</sst>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0"/>
      <color theme="1"/>
      <name val="Arial"/>
      <family val="2"/>
    </font>
    <font>
      <sz val="10"/>
      <color theme="1"/>
      <name val="Calibri"/>
      <family val="2"/>
    </font>
    <font>
      <b/>
      <sz val="10"/>
      <color rgb="FFFFFFFF"/>
      <name val="Arial"/>
      <family val="2"/>
    </font>
    <font>
      <sz val="11"/>
      <color theme="1"/>
      <name val="Arial"/>
      <family val="2"/>
    </font>
    <font>
      <vertAlign val="superscript"/>
      <sz val="10"/>
      <color theme="1"/>
      <name val="Arial"/>
      <family val="2"/>
    </font>
    <font>
      <b/>
      <sz val="11"/>
      <color theme="1"/>
      <name val="Calibri"/>
      <family val="2"/>
      <scheme val="minor"/>
    </font>
    <font>
      <sz val="8"/>
      <name val="Calibri"/>
      <family val="2"/>
      <scheme val="minor"/>
    </font>
    <font>
      <vertAlign val="superscript"/>
      <sz val="11"/>
      <color theme="1"/>
      <name val="Calibri"/>
      <family val="2"/>
      <scheme val="minor"/>
    </font>
    <font>
      <i/>
      <sz val="11"/>
      <color theme="1"/>
      <name val="Calibri"/>
      <family val="2"/>
      <scheme val="minor"/>
    </font>
  </fonts>
  <fills count="17">
    <fill>
      <patternFill patternType="none"/>
    </fill>
    <fill>
      <patternFill patternType="gray125"/>
    </fill>
    <fill>
      <patternFill patternType="solid">
        <fgColor rgb="FFFFD966"/>
        <bgColor indexed="64"/>
      </patternFill>
    </fill>
    <fill>
      <patternFill patternType="solid">
        <fgColor rgb="FF76A5AF"/>
        <bgColor indexed="64"/>
      </patternFill>
    </fill>
    <fill>
      <patternFill patternType="solid">
        <fgColor rgb="FF999999"/>
        <bgColor indexed="64"/>
      </patternFill>
    </fill>
    <fill>
      <patternFill patternType="solid">
        <fgColor rgb="FFEFEFEF"/>
        <bgColor indexed="64"/>
      </patternFill>
    </fill>
    <fill>
      <patternFill patternType="solid">
        <fgColor theme="5" tint="-0.249977111117893"/>
        <bgColor indexed="64"/>
      </patternFill>
    </fill>
    <fill>
      <patternFill patternType="solid">
        <fgColor theme="4"/>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3F3F3"/>
        <bgColor indexed="64"/>
      </patternFill>
    </fill>
    <fill>
      <patternFill patternType="solid">
        <fgColor rgb="FFFF9900"/>
        <bgColor indexed="64"/>
      </patternFill>
    </fill>
    <fill>
      <patternFill patternType="solid">
        <fgColor rgb="FF26A69A"/>
        <bgColor indexed="64"/>
      </patternFill>
    </fill>
    <fill>
      <patternFill patternType="solid">
        <fgColor theme="9" tint="0.79998168889431442"/>
        <bgColor indexed="64"/>
      </patternFill>
    </fill>
    <fill>
      <patternFill patternType="solid">
        <fgColor theme="0" tint="-0.249977111117893"/>
        <bgColor indexed="64"/>
      </patternFill>
    </fill>
  </fills>
  <borders count="21">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style="medium">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79">
    <xf numFmtId="0" fontId="0" fillId="0" borderId="0" xfId="0"/>
    <xf numFmtId="0" fontId="1" fillId="0" borderId="1" xfId="0" applyFont="1" applyBorder="1" applyAlignment="1">
      <alignment wrapText="1"/>
    </xf>
    <xf numFmtId="0" fontId="1" fillId="0" borderId="2"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3" borderId="6" xfId="0" applyFont="1" applyFill="1" applyBorder="1" applyAlignment="1">
      <alignment horizontal="center" wrapText="1"/>
    </xf>
    <xf numFmtId="0" fontId="1" fillId="0" borderId="3" xfId="0" applyFont="1" applyBorder="1" applyAlignment="1">
      <alignment wrapText="1"/>
    </xf>
    <xf numFmtId="0" fontId="1" fillId="0" borderId="4" xfId="0" applyFont="1" applyBorder="1" applyAlignment="1">
      <alignment wrapText="1"/>
    </xf>
    <xf numFmtId="0" fontId="1" fillId="5" borderId="1" xfId="0" applyFont="1" applyFill="1" applyBorder="1" applyAlignment="1">
      <alignment horizontal="center" wrapText="1"/>
    </xf>
    <xf numFmtId="0" fontId="1" fillId="6" borderId="2" xfId="0" applyFont="1" applyFill="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0" fillId="6" borderId="0" xfId="0" applyFill="1" applyAlignment="1">
      <alignment horizontal="center" vertical="center"/>
    </xf>
    <xf numFmtId="0" fontId="1" fillId="7" borderId="2" xfId="0" applyFont="1" applyFill="1" applyBorder="1" applyAlignment="1">
      <alignment horizontal="center" wrapText="1"/>
    </xf>
    <xf numFmtId="0" fontId="0" fillId="8" borderId="0" xfId="0" applyFill="1" applyAlignment="1">
      <alignment horizontal="center" vertical="center"/>
    </xf>
    <xf numFmtId="0" fontId="1" fillId="9" borderId="0" xfId="0" applyFont="1" applyFill="1" applyAlignment="1">
      <alignment horizontal="center" vertical="center" wrapText="1"/>
    </xf>
    <xf numFmtId="0" fontId="1" fillId="10" borderId="0" xfId="0" applyFont="1" applyFill="1" applyAlignment="1">
      <alignment horizontal="center" vertical="center" wrapText="1"/>
    </xf>
    <xf numFmtId="0" fontId="1" fillId="9" borderId="2" xfId="0" applyFont="1" applyFill="1" applyBorder="1" applyAlignment="1">
      <alignment horizontal="center" wrapText="1"/>
    </xf>
    <xf numFmtId="0" fontId="0" fillId="11" borderId="0" xfId="0" applyFill="1" applyAlignment="1">
      <alignment horizontal="center" vertical="center"/>
    </xf>
    <xf numFmtId="0" fontId="0" fillId="0" borderId="0" xfId="0" applyAlignment="1">
      <alignment horizontal="center" vertical="center"/>
    </xf>
    <xf numFmtId="0" fontId="1" fillId="10" borderId="2" xfId="0" applyFont="1" applyFill="1" applyBorder="1" applyAlignment="1">
      <alignment horizontal="center" wrapText="1"/>
    </xf>
    <xf numFmtId="0" fontId="1" fillId="11" borderId="2" xfId="0" applyFont="1" applyFill="1" applyBorder="1" applyAlignment="1">
      <alignment horizontal="center" wrapText="1"/>
    </xf>
    <xf numFmtId="0" fontId="1" fillId="5" borderId="2" xfId="0" applyFont="1" applyFill="1" applyBorder="1" applyAlignment="1">
      <alignment horizontal="center" wrapText="1"/>
    </xf>
    <xf numFmtId="0" fontId="1" fillId="12" borderId="1" xfId="0" applyFont="1" applyFill="1" applyBorder="1" applyAlignment="1">
      <alignment horizontal="center" wrapText="1"/>
    </xf>
    <xf numFmtId="0" fontId="1" fillId="12" borderId="2" xfId="0" applyFont="1" applyFill="1" applyBorder="1" applyAlignment="1">
      <alignment horizontal="center" wrapText="1"/>
    </xf>
    <xf numFmtId="0" fontId="1" fillId="13" borderId="1" xfId="0" applyFont="1" applyFill="1" applyBorder="1" applyAlignment="1">
      <alignment horizontal="center" wrapText="1"/>
    </xf>
    <xf numFmtId="0" fontId="1" fillId="13" borderId="2" xfId="0" applyFont="1" applyFill="1" applyBorder="1" applyAlignment="1">
      <alignment horizontal="center" wrapText="1"/>
    </xf>
    <xf numFmtId="0" fontId="1" fillId="5" borderId="5" xfId="0" applyFont="1" applyFill="1" applyBorder="1" applyAlignment="1">
      <alignment horizontal="center" wrapText="1"/>
    </xf>
    <xf numFmtId="0" fontId="1" fillId="7" borderId="6" xfId="0" applyFont="1" applyFill="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11" borderId="6" xfId="0" applyFont="1" applyFill="1" applyBorder="1" applyAlignment="1">
      <alignment horizontal="center" wrapText="1"/>
    </xf>
    <xf numFmtId="0" fontId="1" fillId="15" borderId="2" xfId="0" applyFont="1" applyFill="1" applyBorder="1" applyAlignment="1">
      <alignment horizontal="center" wrapText="1"/>
    </xf>
    <xf numFmtId="0" fontId="4" fillId="0" borderId="1" xfId="0" applyFont="1" applyBorder="1" applyAlignment="1">
      <alignment horizontal="center" wrapText="1"/>
    </xf>
    <xf numFmtId="0" fontId="1" fillId="10" borderId="6" xfId="0" applyFont="1" applyFill="1" applyBorder="1" applyAlignment="1">
      <alignment horizontal="center" wrapText="1"/>
    </xf>
    <xf numFmtId="0" fontId="4" fillId="0" borderId="5" xfId="0" applyFont="1" applyBorder="1" applyAlignment="1">
      <alignment horizontal="center" wrapText="1"/>
    </xf>
    <xf numFmtId="0" fontId="1" fillId="0" borderId="0" xfId="0" applyFont="1" applyAlignment="1">
      <alignment wrapText="1"/>
    </xf>
    <xf numFmtId="0" fontId="1" fillId="0" borderId="0" xfId="0" applyFont="1" applyAlignment="1">
      <alignment vertical="center"/>
    </xf>
    <xf numFmtId="0" fontId="1" fillId="16" borderId="11" xfId="0" applyFont="1" applyFill="1" applyBorder="1" applyAlignment="1">
      <alignment wrapText="1"/>
    </xf>
    <xf numFmtId="0" fontId="1" fillId="16" borderId="12" xfId="0" applyFont="1" applyFill="1" applyBorder="1" applyAlignment="1">
      <alignment wrapText="1"/>
    </xf>
    <xf numFmtId="0" fontId="1" fillId="16" borderId="13" xfId="0" applyFont="1" applyFill="1" applyBorder="1" applyAlignment="1">
      <alignment wrapText="1"/>
    </xf>
    <xf numFmtId="0" fontId="1" fillId="0" borderId="0" xfId="0" applyFont="1" applyAlignment="1">
      <alignment vertical="center" wrapText="1"/>
    </xf>
    <xf numFmtId="0" fontId="1" fillId="0" borderId="17" xfId="0" applyFont="1" applyBorder="1" applyAlignment="1">
      <alignment wrapText="1"/>
    </xf>
    <xf numFmtId="0" fontId="1" fillId="0" borderId="17" xfId="0" applyFont="1" applyBorder="1" applyAlignment="1">
      <alignment vertical="center" wrapText="1"/>
    </xf>
    <xf numFmtId="0" fontId="1" fillId="0" borderId="12" xfId="0" applyFont="1" applyBorder="1" applyAlignment="1">
      <alignment vertical="center" wrapText="1"/>
    </xf>
    <xf numFmtId="0" fontId="1" fillId="0" borderId="12" xfId="0" applyFont="1" applyBorder="1" applyAlignment="1">
      <alignment wrapText="1"/>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 fillId="16" borderId="19" xfId="0" applyFont="1" applyFill="1" applyBorder="1" applyAlignment="1">
      <alignment wrapText="1"/>
    </xf>
    <xf numFmtId="0" fontId="1" fillId="16" borderId="20" xfId="0" applyFont="1" applyFill="1" applyBorder="1" applyAlignment="1">
      <alignment wrapText="1"/>
    </xf>
    <xf numFmtId="0" fontId="1" fillId="0" borderId="11" xfId="0" applyFont="1" applyBorder="1" applyAlignment="1">
      <alignment vertical="center" wrapText="1"/>
    </xf>
    <xf numFmtId="0" fontId="1" fillId="0" borderId="14" xfId="0" applyFont="1" applyBorder="1" applyAlignment="1">
      <alignment vertical="center" wrapText="1"/>
    </xf>
    <xf numFmtId="0" fontId="1" fillId="0" borderId="16" xfId="0" applyFont="1" applyBorder="1" applyAlignment="1">
      <alignment vertical="center" wrapText="1"/>
    </xf>
    <xf numFmtId="0" fontId="1" fillId="0" borderId="13" xfId="0" applyFont="1" applyBorder="1" applyAlignment="1">
      <alignment vertical="center" wrapText="1"/>
    </xf>
    <xf numFmtId="0" fontId="1" fillId="0" borderId="15" xfId="0" applyFont="1" applyBorder="1" applyAlignment="1">
      <alignment vertical="center" wrapText="1"/>
    </xf>
    <xf numFmtId="0" fontId="1" fillId="0" borderId="18" xfId="0" applyFont="1" applyBorder="1" applyAlignment="1">
      <alignment vertical="center" wrapText="1"/>
    </xf>
    <xf numFmtId="0" fontId="1" fillId="0" borderId="12" xfId="0" applyFont="1" applyBorder="1" applyAlignment="1">
      <alignment vertical="center" wrapText="1"/>
    </xf>
    <xf numFmtId="0" fontId="1" fillId="0" borderId="17" xfId="0" applyFont="1" applyBorder="1" applyAlignment="1">
      <alignment vertical="center" wrapText="1"/>
    </xf>
    <xf numFmtId="0" fontId="1" fillId="0" borderId="0" xfId="0" applyFont="1" applyAlignment="1">
      <alignment vertical="center" wrapText="1"/>
    </xf>
    <xf numFmtId="0" fontId="3" fillId="14" borderId="3" xfId="0" applyFont="1" applyFill="1" applyBorder="1" applyAlignment="1">
      <alignment horizontal="center" wrapText="1"/>
    </xf>
    <xf numFmtId="0" fontId="3" fillId="14" borderId="4" xfId="0" applyFont="1" applyFill="1" applyBorder="1" applyAlignment="1">
      <alignment horizontal="center" wrapText="1"/>
    </xf>
    <xf numFmtId="0" fontId="0" fillId="0" borderId="10" xfId="0" applyBorder="1" applyAlignment="1">
      <alignment horizontal="center"/>
    </xf>
    <xf numFmtId="0" fontId="4" fillId="4" borderId="7" xfId="0" applyFont="1" applyFill="1" applyBorder="1" applyAlignment="1">
      <alignment horizontal="center" vertical="center" textRotation="90" wrapText="1"/>
    </xf>
    <xf numFmtId="0" fontId="4" fillId="4" borderId="8" xfId="0" applyFont="1" applyFill="1" applyBorder="1" applyAlignment="1">
      <alignment horizontal="center" vertical="center" textRotation="90" wrapText="1"/>
    </xf>
    <xf numFmtId="0" fontId="4" fillId="4" borderId="9" xfId="0" applyFont="1" applyFill="1" applyBorder="1" applyAlignment="1">
      <alignment horizontal="center" vertical="center" textRotation="90"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4" borderId="7" xfId="0" applyFont="1" applyFill="1" applyBorder="1" applyAlignment="1">
      <alignment horizontal="center" vertical="center" textRotation="90" wrapText="1"/>
    </xf>
    <xf numFmtId="0" fontId="1" fillId="4" borderId="8" xfId="0" applyFont="1" applyFill="1" applyBorder="1" applyAlignment="1">
      <alignment horizontal="center" vertical="center" textRotation="90" wrapText="1"/>
    </xf>
    <xf numFmtId="0" fontId="1" fillId="4" borderId="9" xfId="0" applyFont="1" applyFill="1" applyBorder="1" applyAlignment="1">
      <alignment horizontal="center" vertical="center" textRotation="90" wrapText="1"/>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164" fontId="3" fillId="14" borderId="3" xfId="0" applyNumberFormat="1" applyFont="1" applyFill="1" applyBorder="1" applyAlignment="1">
      <alignment horizontal="center" wrapText="1"/>
    </xf>
    <xf numFmtId="164" fontId="3" fillId="14" borderId="4" xfId="0" applyNumberFormat="1" applyFont="1" applyFill="1" applyBorder="1"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BB432-DE7C-4397-BFB6-6450C08A68A5}">
  <dimension ref="B2:G6"/>
  <sheetViews>
    <sheetView workbookViewId="0">
      <selection activeCell="B11" sqref="B11"/>
    </sheetView>
  </sheetViews>
  <sheetFormatPr baseColWidth="10" defaultRowHeight="15" x14ac:dyDescent="0.25"/>
  <cols>
    <col min="2" max="2" width="18.42578125" bestFit="1" customWidth="1"/>
    <col min="3" max="3" width="7.28515625" bestFit="1" customWidth="1"/>
    <col min="4" max="4" width="27.28515625" bestFit="1" customWidth="1"/>
    <col min="5" max="5" width="14.5703125" bestFit="1" customWidth="1"/>
    <col min="6" max="6" width="17.28515625" bestFit="1" customWidth="1"/>
    <col min="7" max="7" width="10.140625" bestFit="1" customWidth="1"/>
  </cols>
  <sheetData>
    <row r="2" spans="2:7" x14ac:dyDescent="0.25">
      <c r="B2" t="s">
        <v>248</v>
      </c>
    </row>
    <row r="3" spans="2:7" ht="15.75" thickBot="1" x14ac:dyDescent="0.3"/>
    <row r="4" spans="2:7" ht="14.45" customHeight="1" thickBot="1" x14ac:dyDescent="0.3">
      <c r="B4" s="52" t="s">
        <v>232</v>
      </c>
      <c r="C4" s="52" t="s">
        <v>233</v>
      </c>
      <c r="D4" s="52" t="s">
        <v>237</v>
      </c>
      <c r="E4" s="52" t="s">
        <v>236</v>
      </c>
      <c r="F4" s="52" t="s">
        <v>235</v>
      </c>
      <c r="G4" s="53" t="s">
        <v>234</v>
      </c>
    </row>
    <row r="5" spans="2:7" ht="14.45" customHeight="1" x14ac:dyDescent="0.25">
      <c r="B5" s="47" t="s">
        <v>246</v>
      </c>
      <c r="C5" s="46" t="s">
        <v>230</v>
      </c>
      <c r="D5" s="46" t="s">
        <v>238</v>
      </c>
      <c r="E5" s="46">
        <v>68</v>
      </c>
      <c r="F5" s="46">
        <v>62</v>
      </c>
      <c r="G5" s="48">
        <v>66</v>
      </c>
    </row>
    <row r="6" spans="2:7" ht="18" thickBot="1" x14ac:dyDescent="0.3">
      <c r="B6" s="49" t="s">
        <v>246</v>
      </c>
      <c r="C6" s="50" t="s">
        <v>231</v>
      </c>
      <c r="D6" s="50" t="s">
        <v>239</v>
      </c>
      <c r="E6" s="50">
        <v>57</v>
      </c>
      <c r="F6" s="50">
        <v>73</v>
      </c>
      <c r="G6" s="51">
        <v>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60557-AA44-4F31-A833-AF56D19DC05D}">
  <dimension ref="B1:F15"/>
  <sheetViews>
    <sheetView workbookViewId="0">
      <selection activeCell="B1" sqref="B1"/>
    </sheetView>
  </sheetViews>
  <sheetFormatPr baseColWidth="10" defaultRowHeight="15" x14ac:dyDescent="0.25"/>
  <cols>
    <col min="2" max="2" width="17.85546875" customWidth="1"/>
    <col min="3" max="3" width="19.7109375" customWidth="1"/>
    <col min="4" max="4" width="30.28515625" customWidth="1"/>
    <col min="5" max="5" width="40" customWidth="1"/>
    <col min="6" max="6" width="26.5703125" customWidth="1"/>
  </cols>
  <sheetData>
    <row r="1" spans="2:6" x14ac:dyDescent="0.25">
      <c r="B1" t="s">
        <v>247</v>
      </c>
    </row>
    <row r="2" spans="2:6" ht="15.75" thickBot="1" x14ac:dyDescent="0.3"/>
    <row r="3" spans="2:6" ht="15.75" thickBot="1" x14ac:dyDescent="0.3">
      <c r="B3" s="38" t="s">
        <v>203</v>
      </c>
      <c r="C3" s="39" t="s">
        <v>204</v>
      </c>
      <c r="D3" s="39" t="s">
        <v>229</v>
      </c>
      <c r="E3" s="39" t="s">
        <v>209</v>
      </c>
      <c r="F3" s="40" t="s">
        <v>205</v>
      </c>
    </row>
    <row r="4" spans="2:6" x14ac:dyDescent="0.25">
      <c r="B4" s="54" t="s">
        <v>240</v>
      </c>
      <c r="C4" s="60" t="s">
        <v>208</v>
      </c>
      <c r="D4" s="45" t="s">
        <v>242</v>
      </c>
      <c r="E4" s="45" t="s">
        <v>210</v>
      </c>
      <c r="F4" s="57" t="s">
        <v>211</v>
      </c>
    </row>
    <row r="5" spans="2:6" ht="15.75" thickBot="1" x14ac:dyDescent="0.3">
      <c r="B5" s="56"/>
      <c r="C5" s="61"/>
      <c r="D5" s="42" t="s">
        <v>243</v>
      </c>
      <c r="E5" s="42" t="s">
        <v>212</v>
      </c>
      <c r="F5" s="59"/>
    </row>
    <row r="6" spans="2:6" x14ac:dyDescent="0.25">
      <c r="B6" s="55" t="s">
        <v>241</v>
      </c>
      <c r="C6" s="62" t="s">
        <v>213</v>
      </c>
      <c r="D6" s="41" t="s">
        <v>244</v>
      </c>
      <c r="E6" s="41" t="s">
        <v>214</v>
      </c>
      <c r="F6" s="58" t="s">
        <v>211</v>
      </c>
    </row>
    <row r="7" spans="2:6" ht="15.75" thickBot="1" x14ac:dyDescent="0.3">
      <c r="B7" s="55"/>
      <c r="C7" s="62"/>
      <c r="D7" s="41" t="s">
        <v>245</v>
      </c>
      <c r="E7" s="41" t="s">
        <v>215</v>
      </c>
      <c r="F7" s="58"/>
    </row>
    <row r="8" spans="2:6" ht="25.5" x14ac:dyDescent="0.25">
      <c r="B8" s="54" t="s">
        <v>206</v>
      </c>
      <c r="C8" s="45" t="s">
        <v>207</v>
      </c>
      <c r="D8" s="45" t="s">
        <v>216</v>
      </c>
      <c r="E8" s="44" t="s">
        <v>217</v>
      </c>
      <c r="F8" s="57" t="s">
        <v>218</v>
      </c>
    </row>
    <row r="9" spans="2:6" ht="25.5" x14ac:dyDescent="0.25">
      <c r="B9" s="55"/>
      <c r="C9" s="36" t="s">
        <v>207</v>
      </c>
      <c r="D9" s="36" t="s">
        <v>219</v>
      </c>
      <c r="E9" s="41" t="s">
        <v>220</v>
      </c>
      <c r="F9" s="58"/>
    </row>
    <row r="10" spans="2:6" ht="25.5" x14ac:dyDescent="0.25">
      <c r="B10" s="55"/>
      <c r="C10" s="36" t="s">
        <v>207</v>
      </c>
      <c r="D10" s="36" t="s">
        <v>221</v>
      </c>
      <c r="E10" s="41" t="s">
        <v>222</v>
      </c>
      <c r="F10" s="58" t="s">
        <v>226</v>
      </c>
    </row>
    <row r="11" spans="2:6" ht="26.25" thickBot="1" x14ac:dyDescent="0.3">
      <c r="B11" s="56"/>
      <c r="C11" s="42" t="s">
        <v>207</v>
      </c>
      <c r="D11" s="42" t="s">
        <v>223</v>
      </c>
      <c r="E11" s="43" t="s">
        <v>224</v>
      </c>
      <c r="F11" s="59"/>
    </row>
    <row r="14" spans="2:6" x14ac:dyDescent="0.25">
      <c r="B14" s="37" t="s">
        <v>225</v>
      </c>
      <c r="C14" s="36"/>
      <c r="D14" s="36"/>
      <c r="E14" s="36"/>
    </row>
    <row r="15" spans="2:6" x14ac:dyDescent="0.25">
      <c r="B15" s="37" t="s">
        <v>227</v>
      </c>
      <c r="C15" s="36"/>
      <c r="D15" s="36"/>
      <c r="E15" s="36"/>
    </row>
  </sheetData>
  <mergeCells count="9">
    <mergeCell ref="B8:B11"/>
    <mergeCell ref="F8:F9"/>
    <mergeCell ref="F10:F11"/>
    <mergeCell ref="B4:B5"/>
    <mergeCell ref="C4:C5"/>
    <mergeCell ref="F4:F5"/>
    <mergeCell ref="B6:B7"/>
    <mergeCell ref="C6:C7"/>
    <mergeCell ref="F6:F7"/>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D4B3-CECE-4F20-909F-DD28B87980E8}">
  <dimension ref="B2:T187"/>
  <sheetViews>
    <sheetView tabSelected="1" workbookViewId="0">
      <selection activeCell="P4" sqref="P4"/>
    </sheetView>
  </sheetViews>
  <sheetFormatPr baseColWidth="10" defaultRowHeight="15" x14ac:dyDescent="0.25"/>
  <sheetData>
    <row r="2" spans="2:20" x14ac:dyDescent="0.25">
      <c r="C2" s="78" t="s">
        <v>249</v>
      </c>
      <c r="D2" s="78"/>
      <c r="E2" s="78"/>
      <c r="F2" s="78"/>
      <c r="G2" s="78"/>
      <c r="H2" s="78"/>
      <c r="I2" s="78"/>
      <c r="J2" s="78"/>
      <c r="K2" s="78"/>
      <c r="L2" s="78"/>
      <c r="M2" s="78"/>
    </row>
    <row r="3" spans="2:20" x14ac:dyDescent="0.25">
      <c r="C3" s="78"/>
      <c r="D3" s="78"/>
      <c r="E3" s="78"/>
      <c r="F3" s="78"/>
      <c r="G3" s="78"/>
      <c r="H3" s="78"/>
      <c r="I3" s="78"/>
      <c r="J3" s="78"/>
      <c r="K3" s="78"/>
      <c r="L3" s="78"/>
      <c r="M3" s="78"/>
    </row>
    <row r="4" spans="2:20" x14ac:dyDescent="0.25">
      <c r="C4" s="78"/>
      <c r="D4" s="78"/>
      <c r="E4" s="78"/>
      <c r="F4" s="78"/>
      <c r="G4" s="78"/>
      <c r="H4" s="78"/>
      <c r="I4" s="78"/>
      <c r="J4" s="78"/>
      <c r="K4" s="78"/>
      <c r="L4" s="78"/>
      <c r="M4" s="78"/>
    </row>
    <row r="5" spans="2:20" x14ac:dyDescent="0.25">
      <c r="C5" s="78"/>
      <c r="D5" s="78"/>
      <c r="E5" s="78"/>
      <c r="F5" s="78"/>
      <c r="G5" s="78"/>
      <c r="H5" s="78"/>
      <c r="I5" s="78"/>
      <c r="J5" s="78"/>
      <c r="K5" s="78"/>
      <c r="L5" s="78"/>
      <c r="M5" s="78"/>
    </row>
    <row r="6" spans="2:20" x14ac:dyDescent="0.25">
      <c r="C6" s="78"/>
      <c r="D6" s="78"/>
      <c r="E6" s="78"/>
      <c r="F6" s="78"/>
      <c r="G6" s="78"/>
      <c r="H6" s="78"/>
      <c r="I6" s="78"/>
      <c r="J6" s="78"/>
      <c r="K6" s="78"/>
      <c r="L6" s="78"/>
      <c r="M6" s="78"/>
    </row>
    <row r="9" spans="2:20" ht="15.75" thickBot="1" x14ac:dyDescent="0.3"/>
    <row r="10" spans="2:20" ht="15.75" thickBot="1" x14ac:dyDescent="0.3">
      <c r="B10" s="1"/>
      <c r="C10" s="1"/>
      <c r="D10" s="2"/>
      <c r="E10" s="74" t="s">
        <v>0</v>
      </c>
      <c r="F10" s="75"/>
      <c r="G10" s="74" t="s">
        <v>1</v>
      </c>
      <c r="H10" s="75"/>
      <c r="I10" s="74" t="s">
        <v>2</v>
      </c>
      <c r="J10" s="75"/>
      <c r="K10" s="74" t="s">
        <v>3</v>
      </c>
      <c r="L10" s="75"/>
      <c r="M10" s="74" t="s">
        <v>4</v>
      </c>
      <c r="N10" s="75"/>
      <c r="O10" s="74" t="s">
        <v>5</v>
      </c>
      <c r="P10" s="75"/>
      <c r="Q10" s="74" t="s">
        <v>6</v>
      </c>
      <c r="R10" s="75"/>
    </row>
    <row r="11" spans="2:20" ht="27" thickBot="1" x14ac:dyDescent="0.3">
      <c r="B11" s="3"/>
      <c r="C11" s="3"/>
      <c r="D11" s="4"/>
      <c r="E11" s="5" t="s">
        <v>228</v>
      </c>
      <c r="F11" s="5" t="s">
        <v>7</v>
      </c>
      <c r="G11" s="5" t="s">
        <v>228</v>
      </c>
      <c r="H11" s="5" t="s">
        <v>7</v>
      </c>
      <c r="I11" s="5" t="s">
        <v>228</v>
      </c>
      <c r="J11" s="5" t="s">
        <v>7</v>
      </c>
      <c r="K11" s="5" t="s">
        <v>228</v>
      </c>
      <c r="L11" s="5" t="s">
        <v>7</v>
      </c>
      <c r="M11" s="5" t="s">
        <v>228</v>
      </c>
      <c r="N11" s="5" t="s">
        <v>7</v>
      </c>
      <c r="O11" s="5" t="s">
        <v>228</v>
      </c>
      <c r="P11" s="5" t="s">
        <v>7</v>
      </c>
      <c r="Q11" s="5" t="s">
        <v>228</v>
      </c>
      <c r="R11" s="5" t="s">
        <v>7</v>
      </c>
    </row>
    <row r="12" spans="2:20" ht="15.75" thickBot="1" x14ac:dyDescent="0.3">
      <c r="B12" s="71" t="s">
        <v>8</v>
      </c>
      <c r="C12" s="6" t="s">
        <v>9</v>
      </c>
      <c r="D12" s="7"/>
      <c r="E12" s="69">
        <v>9365</v>
      </c>
      <c r="F12" s="70"/>
      <c r="G12" s="69">
        <v>19013</v>
      </c>
      <c r="H12" s="70"/>
      <c r="I12" s="69">
        <v>10957</v>
      </c>
      <c r="J12" s="70"/>
      <c r="K12" s="69">
        <v>7918</v>
      </c>
      <c r="L12" s="70"/>
      <c r="M12" s="69">
        <v>21344</v>
      </c>
      <c r="N12" s="70"/>
      <c r="O12" s="69">
        <v>20808</v>
      </c>
      <c r="P12" s="70"/>
      <c r="Q12" s="69">
        <v>20809</v>
      </c>
      <c r="R12" s="70"/>
    </row>
    <row r="13" spans="2:20" ht="27" thickBot="1" x14ac:dyDescent="0.3">
      <c r="B13" s="72"/>
      <c r="C13" s="8" t="s">
        <v>10</v>
      </c>
      <c r="D13" s="9" t="s">
        <v>11</v>
      </c>
      <c r="E13" s="10" t="s">
        <v>12</v>
      </c>
      <c r="F13" s="11">
        <v>1.0999999999999999E-2</v>
      </c>
      <c r="G13" s="10">
        <v>0</v>
      </c>
      <c r="H13" s="11">
        <v>0</v>
      </c>
      <c r="I13" s="10">
        <v>1</v>
      </c>
      <c r="J13" s="11">
        <v>8.9999999999999993E-3</v>
      </c>
      <c r="K13" s="10">
        <v>0</v>
      </c>
      <c r="L13" s="11">
        <v>0</v>
      </c>
      <c r="M13" s="10">
        <v>0</v>
      </c>
      <c r="N13" s="11">
        <v>0</v>
      </c>
      <c r="O13" s="10">
        <v>0</v>
      </c>
      <c r="P13" s="11">
        <v>0</v>
      </c>
      <c r="Q13" s="10">
        <v>0</v>
      </c>
      <c r="R13" s="11">
        <v>0</v>
      </c>
    </row>
    <row r="14" spans="2:20" ht="27" thickBot="1" x14ac:dyDescent="0.3">
      <c r="B14" s="72"/>
      <c r="C14" s="8" t="s">
        <v>13</v>
      </c>
      <c r="D14" s="9" t="s">
        <v>14</v>
      </c>
      <c r="E14" s="10" t="s">
        <v>15</v>
      </c>
      <c r="F14" s="11">
        <v>4.2999999999999997E-2</v>
      </c>
      <c r="G14" s="10">
        <v>0</v>
      </c>
      <c r="H14" s="11">
        <v>0</v>
      </c>
      <c r="I14" s="10">
        <v>2</v>
      </c>
      <c r="J14" s="11">
        <v>1.7999999999999999E-2</v>
      </c>
      <c r="K14" s="10">
        <v>0</v>
      </c>
      <c r="L14" s="11">
        <v>0</v>
      </c>
      <c r="M14" s="10">
        <v>0</v>
      </c>
      <c r="N14" s="11">
        <v>0</v>
      </c>
      <c r="O14" s="10">
        <v>0</v>
      </c>
      <c r="P14" s="11">
        <v>0</v>
      </c>
      <c r="Q14" s="10">
        <v>0</v>
      </c>
      <c r="R14" s="11">
        <v>0</v>
      </c>
      <c r="T14" s="12" t="s">
        <v>16</v>
      </c>
    </row>
    <row r="15" spans="2:20" ht="27" thickBot="1" x14ac:dyDescent="0.3">
      <c r="B15" s="72"/>
      <c r="C15" s="8" t="s">
        <v>17</v>
      </c>
      <c r="D15" s="13" t="s">
        <v>18</v>
      </c>
      <c r="E15" s="10">
        <v>139</v>
      </c>
      <c r="F15" s="11">
        <v>1.484</v>
      </c>
      <c r="G15" s="10">
        <v>132</v>
      </c>
      <c r="H15" s="11">
        <v>0.69399999999999995</v>
      </c>
      <c r="I15" s="10">
        <v>133</v>
      </c>
      <c r="J15" s="11">
        <v>1.214</v>
      </c>
      <c r="K15" s="10">
        <v>198</v>
      </c>
      <c r="L15" s="11">
        <v>2.5009999999999999</v>
      </c>
      <c r="M15" s="10">
        <v>760</v>
      </c>
      <c r="N15" s="11">
        <v>3.5609999999999999</v>
      </c>
      <c r="O15" s="10">
        <v>0</v>
      </c>
      <c r="P15" s="11">
        <v>0</v>
      </c>
      <c r="Q15" s="10">
        <v>0</v>
      </c>
      <c r="R15" s="11">
        <v>0</v>
      </c>
      <c r="T15" s="14" t="s">
        <v>19</v>
      </c>
    </row>
    <row r="16" spans="2:20" ht="27" thickBot="1" x14ac:dyDescent="0.3">
      <c r="B16" s="72"/>
      <c r="C16" s="8" t="s">
        <v>20</v>
      </c>
      <c r="D16" s="13" t="s">
        <v>21</v>
      </c>
      <c r="E16" s="10">
        <v>19</v>
      </c>
      <c r="F16" s="11">
        <v>0.20300000000000001</v>
      </c>
      <c r="G16" s="10">
        <v>27</v>
      </c>
      <c r="H16" s="11">
        <v>0.14199999999999999</v>
      </c>
      <c r="I16" s="10">
        <v>28</v>
      </c>
      <c r="J16" s="11">
        <v>0.25600000000000001</v>
      </c>
      <c r="K16" s="10">
        <v>19</v>
      </c>
      <c r="L16" s="11">
        <v>0.24</v>
      </c>
      <c r="M16" s="10">
        <v>1</v>
      </c>
      <c r="N16" s="11">
        <v>5.0000000000000001E-3</v>
      </c>
      <c r="O16" s="10">
        <v>26</v>
      </c>
      <c r="P16" s="11">
        <v>0.125</v>
      </c>
      <c r="Q16" s="10">
        <v>0</v>
      </c>
      <c r="R16" s="11">
        <v>0</v>
      </c>
      <c r="T16" s="15" t="s">
        <v>22</v>
      </c>
    </row>
    <row r="17" spans="2:20" ht="39" thickBot="1" x14ac:dyDescent="0.3">
      <c r="B17" s="72"/>
      <c r="C17" s="8" t="s">
        <v>23</v>
      </c>
      <c r="D17" s="13" t="s">
        <v>24</v>
      </c>
      <c r="E17" s="10">
        <v>0</v>
      </c>
      <c r="F17" s="11">
        <v>0</v>
      </c>
      <c r="G17" s="10">
        <v>8</v>
      </c>
      <c r="H17" s="11">
        <v>4.2000000000000003E-2</v>
      </c>
      <c r="I17" s="10">
        <v>15</v>
      </c>
      <c r="J17" s="11">
        <v>0.13700000000000001</v>
      </c>
      <c r="K17" s="10">
        <v>7</v>
      </c>
      <c r="L17" s="11">
        <v>8.7999999999999995E-2</v>
      </c>
      <c r="M17" s="10">
        <v>0</v>
      </c>
      <c r="N17" s="11">
        <v>0</v>
      </c>
      <c r="O17" s="10">
        <v>23</v>
      </c>
      <c r="P17" s="11">
        <v>0.111</v>
      </c>
      <c r="Q17" s="10">
        <v>0</v>
      </c>
      <c r="R17" s="11">
        <v>0</v>
      </c>
      <c r="T17" s="16" t="s">
        <v>25</v>
      </c>
    </row>
    <row r="18" spans="2:20" ht="39.75" thickBot="1" x14ac:dyDescent="0.3">
      <c r="B18" s="72"/>
      <c r="C18" s="8" t="s">
        <v>26</v>
      </c>
      <c r="D18" s="17" t="s">
        <v>27</v>
      </c>
      <c r="E18" s="10">
        <v>0</v>
      </c>
      <c r="F18" s="11">
        <v>0</v>
      </c>
      <c r="G18" s="10">
        <v>8</v>
      </c>
      <c r="H18" s="11">
        <v>4.2000000000000003E-2</v>
      </c>
      <c r="I18" s="10">
        <v>0</v>
      </c>
      <c r="J18" s="11">
        <v>0</v>
      </c>
      <c r="K18" s="10">
        <v>0</v>
      </c>
      <c r="L18" s="11">
        <v>0</v>
      </c>
      <c r="M18" s="10">
        <v>3</v>
      </c>
      <c r="N18" s="11">
        <v>1.4E-2</v>
      </c>
      <c r="O18" s="10">
        <v>50</v>
      </c>
      <c r="P18" s="11">
        <v>0.24</v>
      </c>
      <c r="Q18" s="10">
        <v>0</v>
      </c>
      <c r="R18" s="11">
        <v>0</v>
      </c>
      <c r="T18" s="18" t="s">
        <v>28</v>
      </c>
    </row>
    <row r="19" spans="2:20" ht="39.75" thickBot="1" x14ac:dyDescent="0.3">
      <c r="B19" s="72"/>
      <c r="C19" s="8" t="s">
        <v>29</v>
      </c>
      <c r="D19" s="17" t="s">
        <v>30</v>
      </c>
      <c r="E19" s="10">
        <v>0</v>
      </c>
      <c r="F19" s="11">
        <v>0</v>
      </c>
      <c r="G19" s="10">
        <v>0</v>
      </c>
      <c r="H19" s="11">
        <v>0</v>
      </c>
      <c r="I19" s="10">
        <v>0</v>
      </c>
      <c r="J19" s="11">
        <v>0</v>
      </c>
      <c r="K19" s="10">
        <v>0</v>
      </c>
      <c r="L19" s="11">
        <v>0</v>
      </c>
      <c r="M19" s="10">
        <v>1</v>
      </c>
      <c r="N19" s="11">
        <v>5.0000000000000001E-3</v>
      </c>
      <c r="O19" s="10">
        <v>0</v>
      </c>
      <c r="P19" s="11">
        <v>0</v>
      </c>
      <c r="Q19" s="10">
        <v>0</v>
      </c>
      <c r="R19" s="11">
        <v>0</v>
      </c>
      <c r="T19" s="19" t="s">
        <v>31</v>
      </c>
    </row>
    <row r="20" spans="2:20" ht="27" thickBot="1" x14ac:dyDescent="0.3">
      <c r="B20" s="72"/>
      <c r="C20" s="8" t="s">
        <v>32</v>
      </c>
      <c r="D20" s="20" t="s">
        <v>33</v>
      </c>
      <c r="E20" s="10">
        <v>33</v>
      </c>
      <c r="F20" s="11">
        <v>0.35199999999999998</v>
      </c>
      <c r="G20" s="10">
        <v>67</v>
      </c>
      <c r="H20" s="11">
        <v>0.35199999999999998</v>
      </c>
      <c r="I20" s="10">
        <v>51</v>
      </c>
      <c r="J20" s="11">
        <v>0.46500000000000002</v>
      </c>
      <c r="K20" s="10">
        <v>15</v>
      </c>
      <c r="L20" s="11">
        <v>0.189</v>
      </c>
      <c r="M20" s="10">
        <v>549</v>
      </c>
      <c r="N20" s="11">
        <v>2.5720000000000001</v>
      </c>
      <c r="O20" s="10">
        <v>328</v>
      </c>
      <c r="P20" s="11">
        <v>1.5760000000000001</v>
      </c>
      <c r="Q20" s="10">
        <v>0</v>
      </c>
      <c r="R20" s="11">
        <v>0</v>
      </c>
    </row>
    <row r="21" spans="2:20" ht="27" thickBot="1" x14ac:dyDescent="0.3">
      <c r="B21" s="72"/>
      <c r="C21" s="8" t="s">
        <v>34</v>
      </c>
      <c r="D21" s="20" t="s">
        <v>35</v>
      </c>
      <c r="E21" s="10">
        <v>21</v>
      </c>
      <c r="F21" s="11">
        <v>0.224</v>
      </c>
      <c r="G21" s="10">
        <v>39</v>
      </c>
      <c r="H21" s="11">
        <v>0.20499999999999999</v>
      </c>
      <c r="I21" s="10">
        <v>18</v>
      </c>
      <c r="J21" s="11">
        <v>0.16400000000000001</v>
      </c>
      <c r="K21" s="10">
        <v>8</v>
      </c>
      <c r="L21" s="11">
        <v>0.10100000000000001</v>
      </c>
      <c r="M21" s="10">
        <v>0</v>
      </c>
      <c r="N21" s="11">
        <v>0</v>
      </c>
      <c r="O21" s="10">
        <v>25</v>
      </c>
      <c r="P21" s="11">
        <v>0.12</v>
      </c>
      <c r="Q21" s="10">
        <v>0</v>
      </c>
      <c r="R21" s="11">
        <v>0</v>
      </c>
    </row>
    <row r="22" spans="2:20" ht="27" thickBot="1" x14ac:dyDescent="0.3">
      <c r="B22" s="72"/>
      <c r="C22" s="8" t="s">
        <v>36</v>
      </c>
      <c r="D22" s="20" t="s">
        <v>37</v>
      </c>
      <c r="E22" s="10">
        <v>16</v>
      </c>
      <c r="F22" s="11">
        <v>0.17100000000000001</v>
      </c>
      <c r="G22" s="10">
        <v>10</v>
      </c>
      <c r="H22" s="11">
        <v>5.2999999999999999E-2</v>
      </c>
      <c r="I22" s="10">
        <v>0</v>
      </c>
      <c r="J22" s="11">
        <v>0</v>
      </c>
      <c r="K22" s="10">
        <v>6</v>
      </c>
      <c r="L22" s="11">
        <v>7.5999999999999998E-2</v>
      </c>
      <c r="M22" s="10">
        <v>0</v>
      </c>
      <c r="N22" s="11">
        <v>0</v>
      </c>
      <c r="O22" s="10">
        <v>0</v>
      </c>
      <c r="P22" s="11">
        <v>0</v>
      </c>
      <c r="Q22" s="10">
        <v>0</v>
      </c>
      <c r="R22" s="11">
        <v>0</v>
      </c>
    </row>
    <row r="23" spans="2:20" ht="27" thickBot="1" x14ac:dyDescent="0.3">
      <c r="B23" s="72"/>
      <c r="C23" s="8" t="s">
        <v>38</v>
      </c>
      <c r="D23" s="20" t="s">
        <v>39</v>
      </c>
      <c r="E23" s="10">
        <v>0</v>
      </c>
      <c r="F23" s="11">
        <v>0</v>
      </c>
      <c r="G23" s="10">
        <v>0</v>
      </c>
      <c r="H23" s="11">
        <v>0</v>
      </c>
      <c r="I23" s="10">
        <v>0</v>
      </c>
      <c r="J23" s="11">
        <v>0</v>
      </c>
      <c r="K23" s="10">
        <v>6</v>
      </c>
      <c r="L23" s="11">
        <v>7.5999999999999998E-2</v>
      </c>
      <c r="M23" s="10">
        <v>0</v>
      </c>
      <c r="N23" s="11">
        <v>0</v>
      </c>
      <c r="O23" s="10">
        <v>0</v>
      </c>
      <c r="P23" s="11">
        <v>0</v>
      </c>
      <c r="Q23" s="10">
        <v>0</v>
      </c>
      <c r="R23" s="11">
        <v>0</v>
      </c>
    </row>
    <row r="24" spans="2:20" ht="27" thickBot="1" x14ac:dyDescent="0.3">
      <c r="B24" s="72"/>
      <c r="C24" s="8" t="s">
        <v>40</v>
      </c>
      <c r="D24" s="21" t="s">
        <v>41</v>
      </c>
      <c r="E24" s="10">
        <v>0</v>
      </c>
      <c r="F24" s="11">
        <v>0</v>
      </c>
      <c r="G24" s="10">
        <v>1</v>
      </c>
      <c r="H24" s="11">
        <v>5.0000000000000001E-3</v>
      </c>
      <c r="I24" s="10">
        <v>0</v>
      </c>
      <c r="J24" s="11">
        <v>0</v>
      </c>
      <c r="K24" s="10">
        <v>0</v>
      </c>
      <c r="L24" s="11">
        <v>0</v>
      </c>
      <c r="M24" s="10">
        <v>0</v>
      </c>
      <c r="N24" s="11">
        <v>0</v>
      </c>
      <c r="O24" s="10">
        <v>0</v>
      </c>
      <c r="P24" s="11">
        <v>0</v>
      </c>
      <c r="Q24" s="10">
        <v>0</v>
      </c>
      <c r="R24" s="11">
        <v>0</v>
      </c>
    </row>
    <row r="25" spans="2:20" ht="27" thickBot="1" x14ac:dyDescent="0.3">
      <c r="B25" s="72"/>
      <c r="C25" s="8" t="s">
        <v>42</v>
      </c>
      <c r="D25" s="21" t="s">
        <v>43</v>
      </c>
      <c r="E25" s="10">
        <v>0</v>
      </c>
      <c r="F25" s="11">
        <v>0</v>
      </c>
      <c r="G25" s="10">
        <v>8</v>
      </c>
      <c r="H25" s="11">
        <v>4.2000000000000003E-2</v>
      </c>
      <c r="I25" s="10">
        <v>0</v>
      </c>
      <c r="J25" s="11">
        <v>0</v>
      </c>
      <c r="K25" s="10">
        <v>0</v>
      </c>
      <c r="L25" s="11">
        <v>0</v>
      </c>
      <c r="M25" s="10">
        <v>0</v>
      </c>
      <c r="N25" s="11">
        <v>0</v>
      </c>
      <c r="O25" s="10">
        <v>0</v>
      </c>
      <c r="P25" s="11">
        <v>0</v>
      </c>
      <c r="Q25" s="10">
        <v>0</v>
      </c>
      <c r="R25" s="11">
        <v>0</v>
      </c>
    </row>
    <row r="26" spans="2:20" ht="27" thickBot="1" x14ac:dyDescent="0.3">
      <c r="B26" s="72"/>
      <c r="C26" s="8" t="s">
        <v>44</v>
      </c>
      <c r="D26" s="21" t="s">
        <v>45</v>
      </c>
      <c r="E26" s="10">
        <v>0</v>
      </c>
      <c r="F26" s="11">
        <v>0</v>
      </c>
      <c r="G26" s="10">
        <v>16</v>
      </c>
      <c r="H26" s="11">
        <v>8.4000000000000005E-2</v>
      </c>
      <c r="I26" s="10">
        <v>0</v>
      </c>
      <c r="J26" s="11">
        <v>0</v>
      </c>
      <c r="K26" s="10">
        <v>0</v>
      </c>
      <c r="L26" s="11">
        <v>0</v>
      </c>
      <c r="M26" s="10">
        <v>0</v>
      </c>
      <c r="N26" s="11">
        <v>0</v>
      </c>
      <c r="O26" s="10">
        <v>0</v>
      </c>
      <c r="P26" s="11">
        <v>0</v>
      </c>
      <c r="Q26" s="10">
        <v>0</v>
      </c>
      <c r="R26" s="11">
        <v>0</v>
      </c>
    </row>
    <row r="27" spans="2:20" ht="27" thickBot="1" x14ac:dyDescent="0.3">
      <c r="B27" s="72"/>
      <c r="C27" s="8" t="s">
        <v>46</v>
      </c>
      <c r="D27" s="21" t="s">
        <v>47</v>
      </c>
      <c r="E27" s="10">
        <v>0</v>
      </c>
      <c r="F27" s="11">
        <v>0</v>
      </c>
      <c r="G27" s="10">
        <v>0</v>
      </c>
      <c r="H27" s="11">
        <v>0</v>
      </c>
      <c r="I27" s="10">
        <v>8</v>
      </c>
      <c r="J27" s="11">
        <v>7.2999999999999995E-2</v>
      </c>
      <c r="K27" s="10">
        <v>0</v>
      </c>
      <c r="L27" s="11">
        <v>0</v>
      </c>
      <c r="M27" s="10">
        <v>0</v>
      </c>
      <c r="N27" s="11">
        <v>0</v>
      </c>
      <c r="O27" s="10">
        <v>0</v>
      </c>
      <c r="P27" s="11">
        <v>0</v>
      </c>
      <c r="Q27" s="10">
        <v>0</v>
      </c>
      <c r="R27" s="11">
        <v>0</v>
      </c>
    </row>
    <row r="28" spans="2:20" ht="27" thickBot="1" x14ac:dyDescent="0.3">
      <c r="B28" s="72"/>
      <c r="C28" s="8" t="s">
        <v>48</v>
      </c>
      <c r="D28" s="9" t="s">
        <v>49</v>
      </c>
      <c r="E28" s="10" t="s">
        <v>50</v>
      </c>
      <c r="F28" s="11">
        <v>0</v>
      </c>
      <c r="G28" s="10">
        <v>0</v>
      </c>
      <c r="H28" s="11">
        <v>0</v>
      </c>
      <c r="I28" s="10">
        <v>4</v>
      </c>
      <c r="J28" s="11">
        <v>3.6999999999999998E-2</v>
      </c>
      <c r="K28" s="10">
        <v>0</v>
      </c>
      <c r="L28" s="11">
        <v>0</v>
      </c>
      <c r="M28" s="10">
        <v>0</v>
      </c>
      <c r="N28" s="11">
        <v>0</v>
      </c>
      <c r="O28" s="10">
        <v>0</v>
      </c>
      <c r="P28" s="11">
        <v>0</v>
      </c>
      <c r="Q28" s="10">
        <v>0</v>
      </c>
      <c r="R28" s="11">
        <v>0</v>
      </c>
    </row>
    <row r="29" spans="2:20" ht="27" thickBot="1" x14ac:dyDescent="0.3">
      <c r="B29" s="72"/>
      <c r="C29" s="8" t="s">
        <v>51</v>
      </c>
      <c r="D29" s="21" t="s">
        <v>52</v>
      </c>
      <c r="E29" s="10">
        <v>0</v>
      </c>
      <c r="F29" s="11">
        <v>0</v>
      </c>
      <c r="G29" s="10">
        <v>0</v>
      </c>
      <c r="H29" s="11">
        <v>0</v>
      </c>
      <c r="I29" s="10">
        <v>15</v>
      </c>
      <c r="J29" s="11">
        <v>0.13700000000000001</v>
      </c>
      <c r="K29" s="10">
        <v>0</v>
      </c>
      <c r="L29" s="11">
        <v>0</v>
      </c>
      <c r="M29" s="10">
        <v>0</v>
      </c>
      <c r="N29" s="11">
        <v>0</v>
      </c>
      <c r="O29" s="10">
        <v>0</v>
      </c>
      <c r="P29" s="11">
        <v>0</v>
      </c>
      <c r="Q29" s="10">
        <v>0</v>
      </c>
      <c r="R29" s="11">
        <v>0</v>
      </c>
    </row>
    <row r="30" spans="2:20" ht="27" thickBot="1" x14ac:dyDescent="0.3">
      <c r="B30" s="72"/>
      <c r="C30" s="8" t="s">
        <v>53</v>
      </c>
      <c r="D30" s="21" t="s">
        <v>54</v>
      </c>
      <c r="E30" s="10">
        <v>0</v>
      </c>
      <c r="F30" s="11">
        <v>0</v>
      </c>
      <c r="G30" s="10">
        <v>0</v>
      </c>
      <c r="H30" s="11">
        <v>0</v>
      </c>
      <c r="I30" s="10">
        <v>1</v>
      </c>
      <c r="J30" s="11">
        <v>8.9999999999999993E-3</v>
      </c>
      <c r="K30" s="10">
        <v>0</v>
      </c>
      <c r="L30" s="11">
        <v>0</v>
      </c>
      <c r="M30" s="10">
        <v>0</v>
      </c>
      <c r="N30" s="11">
        <v>0</v>
      </c>
      <c r="O30" s="10">
        <v>0</v>
      </c>
      <c r="P30" s="11">
        <v>0</v>
      </c>
      <c r="Q30" s="10">
        <v>0</v>
      </c>
      <c r="R30" s="11">
        <v>0</v>
      </c>
    </row>
    <row r="31" spans="2:20" ht="27" thickBot="1" x14ac:dyDescent="0.3">
      <c r="B31" s="72"/>
      <c r="C31" s="8" t="s">
        <v>55</v>
      </c>
      <c r="D31" s="9" t="s">
        <v>56</v>
      </c>
      <c r="E31" s="10" t="s">
        <v>50</v>
      </c>
      <c r="F31" s="11">
        <v>0</v>
      </c>
      <c r="G31" s="10">
        <v>0</v>
      </c>
      <c r="H31" s="11">
        <v>0</v>
      </c>
      <c r="I31" s="10">
        <v>0</v>
      </c>
      <c r="J31" s="11">
        <v>0</v>
      </c>
      <c r="K31" s="10">
        <v>1</v>
      </c>
      <c r="L31" s="11">
        <v>1.2999999999999999E-2</v>
      </c>
      <c r="M31" s="10">
        <v>0</v>
      </c>
      <c r="N31" s="11">
        <v>0</v>
      </c>
      <c r="O31" s="10">
        <v>0</v>
      </c>
      <c r="P31" s="11">
        <v>0</v>
      </c>
      <c r="Q31" s="10">
        <v>0</v>
      </c>
      <c r="R31" s="11">
        <v>0</v>
      </c>
    </row>
    <row r="32" spans="2:20" ht="27" thickBot="1" x14ac:dyDescent="0.3">
      <c r="B32" s="72"/>
      <c r="C32" s="8" t="s">
        <v>57</v>
      </c>
      <c r="D32" s="9" t="s">
        <v>58</v>
      </c>
      <c r="E32" s="10" t="s">
        <v>50</v>
      </c>
      <c r="F32" s="11">
        <v>0</v>
      </c>
      <c r="G32" s="10">
        <v>0</v>
      </c>
      <c r="H32" s="11">
        <v>0</v>
      </c>
      <c r="I32" s="10">
        <v>0</v>
      </c>
      <c r="J32" s="11">
        <v>0</v>
      </c>
      <c r="K32" s="10">
        <v>2</v>
      </c>
      <c r="L32" s="11">
        <v>2.5000000000000001E-2</v>
      </c>
      <c r="M32" s="10">
        <v>0</v>
      </c>
      <c r="N32" s="11">
        <v>0</v>
      </c>
      <c r="O32" s="10">
        <v>0</v>
      </c>
      <c r="P32" s="11">
        <v>0</v>
      </c>
      <c r="Q32" s="10">
        <v>0</v>
      </c>
      <c r="R32" s="11">
        <v>0</v>
      </c>
    </row>
    <row r="33" spans="2:18" ht="27" thickBot="1" x14ac:dyDescent="0.3">
      <c r="B33" s="72"/>
      <c r="C33" s="8" t="s">
        <v>59</v>
      </c>
      <c r="D33" s="9" t="s">
        <v>60</v>
      </c>
      <c r="E33" s="10" t="s">
        <v>50</v>
      </c>
      <c r="F33" s="11">
        <v>0</v>
      </c>
      <c r="G33" s="10">
        <v>0</v>
      </c>
      <c r="H33" s="11">
        <v>0</v>
      </c>
      <c r="I33" s="10">
        <v>0</v>
      </c>
      <c r="J33" s="11">
        <v>0</v>
      </c>
      <c r="K33" s="10">
        <v>1</v>
      </c>
      <c r="L33" s="11">
        <v>1.2999999999999999E-2</v>
      </c>
      <c r="M33" s="10">
        <v>0</v>
      </c>
      <c r="N33" s="11">
        <v>0</v>
      </c>
      <c r="O33" s="10">
        <v>19</v>
      </c>
      <c r="P33" s="11">
        <v>9.0999999999999998E-2</v>
      </c>
      <c r="Q33" s="10">
        <v>0</v>
      </c>
      <c r="R33" s="11">
        <v>0</v>
      </c>
    </row>
    <row r="34" spans="2:18" ht="27" thickBot="1" x14ac:dyDescent="0.3">
      <c r="B34" s="72"/>
      <c r="C34" s="8" t="s">
        <v>61</v>
      </c>
      <c r="D34" s="9" t="s">
        <v>62</v>
      </c>
      <c r="E34" s="10" t="s">
        <v>50</v>
      </c>
      <c r="F34" s="11">
        <v>0</v>
      </c>
      <c r="G34" s="10">
        <v>0</v>
      </c>
      <c r="H34" s="11">
        <v>0</v>
      </c>
      <c r="I34" s="10">
        <v>0</v>
      </c>
      <c r="J34" s="11">
        <v>0</v>
      </c>
      <c r="K34" s="10">
        <v>1</v>
      </c>
      <c r="L34" s="11">
        <v>1.2999999999999999E-2</v>
      </c>
      <c r="M34" s="10">
        <v>0</v>
      </c>
      <c r="N34" s="11">
        <v>0</v>
      </c>
      <c r="O34" s="10">
        <v>0</v>
      </c>
      <c r="P34" s="11">
        <v>0</v>
      </c>
      <c r="Q34" s="10">
        <v>0</v>
      </c>
      <c r="R34" s="11">
        <v>0</v>
      </c>
    </row>
    <row r="35" spans="2:18" ht="27" thickBot="1" x14ac:dyDescent="0.3">
      <c r="B35" s="72"/>
      <c r="C35" s="8" t="s">
        <v>63</v>
      </c>
      <c r="D35" s="9" t="s">
        <v>64</v>
      </c>
      <c r="E35" s="10" t="s">
        <v>50</v>
      </c>
      <c r="F35" s="11">
        <v>0</v>
      </c>
      <c r="G35" s="10">
        <v>0</v>
      </c>
      <c r="H35" s="11">
        <v>0</v>
      </c>
      <c r="I35" s="10">
        <v>0</v>
      </c>
      <c r="J35" s="11">
        <v>0</v>
      </c>
      <c r="K35" s="10">
        <v>2</v>
      </c>
      <c r="L35" s="11">
        <v>2.5000000000000001E-2</v>
      </c>
      <c r="M35" s="10">
        <v>0</v>
      </c>
      <c r="N35" s="11">
        <v>0</v>
      </c>
      <c r="O35" s="10">
        <v>0</v>
      </c>
      <c r="P35" s="11">
        <v>0</v>
      </c>
      <c r="Q35" s="10">
        <v>0</v>
      </c>
      <c r="R35" s="11">
        <v>0</v>
      </c>
    </row>
    <row r="36" spans="2:18" ht="27" thickBot="1" x14ac:dyDescent="0.3">
      <c r="B36" s="72"/>
      <c r="C36" s="8" t="s">
        <v>65</v>
      </c>
      <c r="D36" s="9" t="s">
        <v>66</v>
      </c>
      <c r="E36" s="10" t="s">
        <v>50</v>
      </c>
      <c r="F36" s="11">
        <v>0</v>
      </c>
      <c r="G36" s="10">
        <v>0</v>
      </c>
      <c r="H36" s="11">
        <v>0</v>
      </c>
      <c r="I36" s="10">
        <v>0</v>
      </c>
      <c r="J36" s="11">
        <v>0</v>
      </c>
      <c r="K36" s="10">
        <v>1</v>
      </c>
      <c r="L36" s="11">
        <v>1.2999999999999999E-2</v>
      </c>
      <c r="M36" s="10">
        <v>0</v>
      </c>
      <c r="N36" s="11">
        <v>0</v>
      </c>
      <c r="O36" s="10">
        <v>0</v>
      </c>
      <c r="P36" s="11">
        <v>0</v>
      </c>
      <c r="Q36" s="10">
        <v>0</v>
      </c>
      <c r="R36" s="11">
        <v>0</v>
      </c>
    </row>
    <row r="37" spans="2:18" ht="27" thickBot="1" x14ac:dyDescent="0.3">
      <c r="B37" s="72"/>
      <c r="C37" s="8" t="s">
        <v>67</v>
      </c>
      <c r="D37" s="21" t="s">
        <v>68</v>
      </c>
      <c r="E37" s="10">
        <v>0</v>
      </c>
      <c r="F37" s="11">
        <v>0</v>
      </c>
      <c r="G37" s="10">
        <v>0</v>
      </c>
      <c r="H37" s="11">
        <v>0</v>
      </c>
      <c r="I37" s="10">
        <v>0</v>
      </c>
      <c r="J37" s="11">
        <v>0</v>
      </c>
      <c r="K37" s="10">
        <v>9</v>
      </c>
      <c r="L37" s="11">
        <v>0.114</v>
      </c>
      <c r="M37" s="10">
        <v>0</v>
      </c>
      <c r="N37" s="11">
        <v>0</v>
      </c>
      <c r="O37" s="10">
        <v>0</v>
      </c>
      <c r="P37" s="11">
        <v>0</v>
      </c>
      <c r="Q37" s="10">
        <v>0</v>
      </c>
      <c r="R37" s="11">
        <v>0</v>
      </c>
    </row>
    <row r="38" spans="2:18" ht="27" thickBot="1" x14ac:dyDescent="0.3">
      <c r="B38" s="72"/>
      <c r="C38" s="8" t="s">
        <v>69</v>
      </c>
      <c r="D38" s="21" t="s">
        <v>70</v>
      </c>
      <c r="E38" s="10">
        <v>0</v>
      </c>
      <c r="F38" s="11">
        <v>0</v>
      </c>
      <c r="G38" s="10">
        <v>0</v>
      </c>
      <c r="H38" s="11">
        <v>0</v>
      </c>
      <c r="I38" s="10">
        <v>0</v>
      </c>
      <c r="J38" s="11">
        <v>0</v>
      </c>
      <c r="K38" s="10">
        <v>9</v>
      </c>
      <c r="L38" s="11">
        <v>0.114</v>
      </c>
      <c r="M38" s="10">
        <v>0</v>
      </c>
      <c r="N38" s="11">
        <v>0</v>
      </c>
      <c r="O38" s="10">
        <v>0</v>
      </c>
      <c r="P38" s="11">
        <v>0</v>
      </c>
      <c r="Q38" s="10">
        <v>0</v>
      </c>
      <c r="R38" s="11">
        <v>0</v>
      </c>
    </row>
    <row r="39" spans="2:18" ht="27" thickBot="1" x14ac:dyDescent="0.3">
      <c r="B39" s="72"/>
      <c r="C39" s="8" t="s">
        <v>71</v>
      </c>
      <c r="D39" s="21" t="s">
        <v>72</v>
      </c>
      <c r="E39" s="10">
        <v>0</v>
      </c>
      <c r="F39" s="11">
        <v>0</v>
      </c>
      <c r="G39" s="10">
        <v>0</v>
      </c>
      <c r="H39" s="11">
        <v>0</v>
      </c>
      <c r="I39" s="10">
        <v>0</v>
      </c>
      <c r="J39" s="11">
        <v>0</v>
      </c>
      <c r="K39" s="10">
        <v>10</v>
      </c>
      <c r="L39" s="11">
        <v>0.126</v>
      </c>
      <c r="M39" s="10">
        <v>0</v>
      </c>
      <c r="N39" s="11">
        <v>0</v>
      </c>
      <c r="O39" s="10">
        <v>0</v>
      </c>
      <c r="P39" s="11">
        <v>0</v>
      </c>
      <c r="Q39" s="10">
        <v>0</v>
      </c>
      <c r="R39" s="11">
        <v>0</v>
      </c>
    </row>
    <row r="40" spans="2:18" ht="27" thickBot="1" x14ac:dyDescent="0.3">
      <c r="B40" s="72"/>
      <c r="C40" s="8" t="s">
        <v>73</v>
      </c>
      <c r="D40" s="21" t="s">
        <v>74</v>
      </c>
      <c r="E40" s="10">
        <v>0</v>
      </c>
      <c r="F40" s="11">
        <v>0</v>
      </c>
      <c r="G40" s="10">
        <v>0</v>
      </c>
      <c r="H40" s="11">
        <v>0</v>
      </c>
      <c r="I40" s="10">
        <v>0</v>
      </c>
      <c r="J40" s="11">
        <v>0</v>
      </c>
      <c r="K40" s="10">
        <v>6</v>
      </c>
      <c r="L40" s="11">
        <v>7.5999999999999998E-2</v>
      </c>
      <c r="M40" s="10">
        <v>0</v>
      </c>
      <c r="N40" s="11">
        <v>0</v>
      </c>
      <c r="O40" s="10">
        <v>13</v>
      </c>
      <c r="P40" s="11">
        <v>6.2E-2</v>
      </c>
      <c r="Q40" s="10">
        <v>0</v>
      </c>
      <c r="R40" s="11">
        <v>0</v>
      </c>
    </row>
    <row r="41" spans="2:18" ht="27" thickBot="1" x14ac:dyDescent="0.3">
      <c r="B41" s="72"/>
      <c r="C41" s="8" t="s">
        <v>75</v>
      </c>
      <c r="D41" s="9" t="s">
        <v>76</v>
      </c>
      <c r="E41" s="10" t="s">
        <v>50</v>
      </c>
      <c r="F41" s="11">
        <v>0</v>
      </c>
      <c r="G41" s="10">
        <v>0</v>
      </c>
      <c r="H41" s="11">
        <v>0</v>
      </c>
      <c r="I41" s="10">
        <v>0</v>
      </c>
      <c r="J41" s="11">
        <v>0</v>
      </c>
      <c r="K41" s="10">
        <v>0</v>
      </c>
      <c r="L41" s="11">
        <v>0</v>
      </c>
      <c r="M41" s="10">
        <v>40</v>
      </c>
      <c r="N41" s="11">
        <v>0.187</v>
      </c>
      <c r="O41" s="10">
        <v>0</v>
      </c>
      <c r="P41" s="11">
        <v>0</v>
      </c>
      <c r="Q41" s="10">
        <v>0</v>
      </c>
      <c r="R41" s="11">
        <v>0</v>
      </c>
    </row>
    <row r="42" spans="2:18" ht="27" thickBot="1" x14ac:dyDescent="0.3">
      <c r="B42" s="72"/>
      <c r="C42" s="8" t="s">
        <v>77</v>
      </c>
      <c r="D42" s="9" t="s">
        <v>78</v>
      </c>
      <c r="E42" s="10" t="s">
        <v>50</v>
      </c>
      <c r="F42" s="11">
        <v>0</v>
      </c>
      <c r="G42" s="10">
        <v>0</v>
      </c>
      <c r="H42" s="11">
        <v>0</v>
      </c>
      <c r="I42" s="10">
        <v>0</v>
      </c>
      <c r="J42" s="11">
        <v>0</v>
      </c>
      <c r="K42" s="10">
        <v>0</v>
      </c>
      <c r="L42" s="11">
        <v>0</v>
      </c>
      <c r="M42" s="10">
        <v>42</v>
      </c>
      <c r="N42" s="11">
        <v>0.19700000000000001</v>
      </c>
      <c r="O42" s="10">
        <v>0</v>
      </c>
      <c r="P42" s="11">
        <v>0</v>
      </c>
      <c r="Q42" s="10">
        <v>0</v>
      </c>
      <c r="R42" s="11">
        <v>0</v>
      </c>
    </row>
    <row r="43" spans="2:18" ht="27" thickBot="1" x14ac:dyDescent="0.3">
      <c r="B43" s="72"/>
      <c r="C43" s="8" t="s">
        <v>79</v>
      </c>
      <c r="D43" s="9" t="s">
        <v>80</v>
      </c>
      <c r="E43" s="10" t="s">
        <v>50</v>
      </c>
      <c r="F43" s="11">
        <v>0</v>
      </c>
      <c r="G43" s="10">
        <v>0</v>
      </c>
      <c r="H43" s="11">
        <v>0</v>
      </c>
      <c r="I43" s="10">
        <v>0</v>
      </c>
      <c r="J43" s="11">
        <v>0</v>
      </c>
      <c r="K43" s="10">
        <v>0</v>
      </c>
      <c r="L43" s="11">
        <v>0</v>
      </c>
      <c r="M43" s="10">
        <v>26</v>
      </c>
      <c r="N43" s="11">
        <v>0.122</v>
      </c>
      <c r="O43" s="10">
        <v>0</v>
      </c>
      <c r="P43" s="11">
        <v>0</v>
      </c>
      <c r="Q43" s="10">
        <v>0</v>
      </c>
      <c r="R43" s="11">
        <v>0</v>
      </c>
    </row>
    <row r="44" spans="2:18" ht="27" thickBot="1" x14ac:dyDescent="0.3">
      <c r="B44" s="72"/>
      <c r="C44" s="8" t="s">
        <v>81</v>
      </c>
      <c r="D44" s="22" t="s">
        <v>82</v>
      </c>
      <c r="E44" s="23">
        <v>0</v>
      </c>
      <c r="F44" s="24">
        <v>0</v>
      </c>
      <c r="G44" s="23">
        <v>0</v>
      </c>
      <c r="H44" s="24">
        <v>0</v>
      </c>
      <c r="I44" s="23">
        <v>0</v>
      </c>
      <c r="J44" s="24">
        <v>0</v>
      </c>
      <c r="K44" s="23">
        <v>0</v>
      </c>
      <c r="L44" s="24">
        <v>0</v>
      </c>
      <c r="M44" s="23">
        <v>5</v>
      </c>
      <c r="N44" s="24">
        <v>2.3E-2</v>
      </c>
      <c r="O44" s="23">
        <v>2</v>
      </c>
      <c r="P44" s="24">
        <v>0.01</v>
      </c>
      <c r="Q44" s="25">
        <v>4</v>
      </c>
      <c r="R44" s="26">
        <v>1.9E-2</v>
      </c>
    </row>
    <row r="45" spans="2:18" ht="27" thickBot="1" x14ac:dyDescent="0.3">
      <c r="B45" s="72"/>
      <c r="C45" s="8" t="s">
        <v>83</v>
      </c>
      <c r="D45" s="21" t="s">
        <v>84</v>
      </c>
      <c r="E45" s="10">
        <v>0</v>
      </c>
      <c r="F45" s="11">
        <v>0</v>
      </c>
      <c r="G45" s="10">
        <v>0</v>
      </c>
      <c r="H45" s="11">
        <v>0</v>
      </c>
      <c r="I45" s="10">
        <v>0</v>
      </c>
      <c r="J45" s="11">
        <v>0</v>
      </c>
      <c r="K45" s="10">
        <v>0</v>
      </c>
      <c r="L45" s="11">
        <v>0</v>
      </c>
      <c r="M45" s="10">
        <v>68</v>
      </c>
      <c r="N45" s="11">
        <v>0.31900000000000001</v>
      </c>
      <c r="O45" s="10">
        <v>0</v>
      </c>
      <c r="P45" s="11">
        <v>0</v>
      </c>
      <c r="Q45" s="10">
        <v>0</v>
      </c>
      <c r="R45" s="11">
        <v>0</v>
      </c>
    </row>
    <row r="46" spans="2:18" ht="27" thickBot="1" x14ac:dyDescent="0.3">
      <c r="B46" s="72"/>
      <c r="C46" s="8" t="s">
        <v>85</v>
      </c>
      <c r="D46" s="21" t="s">
        <v>86</v>
      </c>
      <c r="E46" s="10">
        <v>0</v>
      </c>
      <c r="F46" s="11">
        <v>0</v>
      </c>
      <c r="G46" s="10">
        <v>0</v>
      </c>
      <c r="H46" s="11">
        <v>0</v>
      </c>
      <c r="I46" s="10">
        <v>0</v>
      </c>
      <c r="J46" s="11">
        <v>0</v>
      </c>
      <c r="K46" s="10">
        <v>0</v>
      </c>
      <c r="L46" s="11">
        <v>0</v>
      </c>
      <c r="M46" s="10">
        <v>78</v>
      </c>
      <c r="N46" s="11">
        <v>0.36499999999999999</v>
      </c>
      <c r="O46" s="10">
        <v>0</v>
      </c>
      <c r="P46" s="11">
        <v>0</v>
      </c>
      <c r="Q46" s="10">
        <v>0</v>
      </c>
      <c r="R46" s="11">
        <v>0</v>
      </c>
    </row>
    <row r="47" spans="2:18" ht="27" thickBot="1" x14ac:dyDescent="0.3">
      <c r="B47" s="72"/>
      <c r="C47" s="8" t="s">
        <v>87</v>
      </c>
      <c r="D47" s="21" t="s">
        <v>88</v>
      </c>
      <c r="E47" s="10">
        <v>0</v>
      </c>
      <c r="F47" s="11">
        <v>0</v>
      </c>
      <c r="G47" s="10">
        <v>0</v>
      </c>
      <c r="H47" s="11">
        <v>0</v>
      </c>
      <c r="I47" s="10">
        <v>0</v>
      </c>
      <c r="J47" s="11">
        <v>0</v>
      </c>
      <c r="K47" s="10">
        <v>0</v>
      </c>
      <c r="L47" s="11">
        <v>0</v>
      </c>
      <c r="M47" s="10">
        <v>9</v>
      </c>
      <c r="N47" s="11">
        <v>4.2000000000000003E-2</v>
      </c>
      <c r="O47" s="10">
        <v>0</v>
      </c>
      <c r="P47" s="11">
        <v>0</v>
      </c>
      <c r="Q47" s="10">
        <v>0</v>
      </c>
      <c r="R47" s="11">
        <v>0</v>
      </c>
    </row>
    <row r="48" spans="2:18" ht="27" thickBot="1" x14ac:dyDescent="0.3">
      <c r="B48" s="72"/>
      <c r="C48" s="8" t="s">
        <v>89</v>
      </c>
      <c r="D48" s="21" t="s">
        <v>90</v>
      </c>
      <c r="E48" s="10">
        <v>0</v>
      </c>
      <c r="F48" s="11">
        <v>0</v>
      </c>
      <c r="G48" s="10">
        <v>0</v>
      </c>
      <c r="H48" s="11">
        <v>0</v>
      </c>
      <c r="I48" s="10">
        <v>0</v>
      </c>
      <c r="J48" s="11">
        <v>0</v>
      </c>
      <c r="K48" s="10">
        <v>0</v>
      </c>
      <c r="L48" s="11">
        <v>0</v>
      </c>
      <c r="M48" s="10">
        <v>75</v>
      </c>
      <c r="N48" s="11">
        <v>0.35099999999999998</v>
      </c>
      <c r="O48" s="10">
        <v>0</v>
      </c>
      <c r="P48" s="11">
        <v>0</v>
      </c>
      <c r="Q48" s="10">
        <v>0</v>
      </c>
      <c r="R48" s="11">
        <v>0</v>
      </c>
    </row>
    <row r="49" spans="2:18" ht="27" thickBot="1" x14ac:dyDescent="0.3">
      <c r="B49" s="72"/>
      <c r="C49" s="8" t="s">
        <v>91</v>
      </c>
      <c r="D49" s="21" t="s">
        <v>92</v>
      </c>
      <c r="E49" s="10">
        <v>0</v>
      </c>
      <c r="F49" s="11">
        <v>0</v>
      </c>
      <c r="G49" s="10">
        <v>0</v>
      </c>
      <c r="H49" s="11">
        <v>0</v>
      </c>
      <c r="I49" s="10">
        <v>0</v>
      </c>
      <c r="J49" s="11">
        <v>0</v>
      </c>
      <c r="K49" s="10">
        <v>0</v>
      </c>
      <c r="L49" s="11">
        <v>0</v>
      </c>
      <c r="M49" s="10">
        <v>1</v>
      </c>
      <c r="N49" s="11">
        <v>5.0000000000000001E-3</v>
      </c>
      <c r="O49" s="10">
        <v>0</v>
      </c>
      <c r="P49" s="11">
        <v>0</v>
      </c>
      <c r="Q49" s="10">
        <v>0</v>
      </c>
      <c r="R49" s="11">
        <v>0</v>
      </c>
    </row>
    <row r="50" spans="2:18" ht="27" thickBot="1" x14ac:dyDescent="0.3">
      <c r="B50" s="72"/>
      <c r="C50" s="8" t="s">
        <v>93</v>
      </c>
      <c r="D50" s="21" t="s">
        <v>94</v>
      </c>
      <c r="E50" s="10">
        <v>0</v>
      </c>
      <c r="F50" s="11">
        <v>0</v>
      </c>
      <c r="G50" s="10">
        <v>0</v>
      </c>
      <c r="H50" s="11">
        <v>0</v>
      </c>
      <c r="I50" s="10">
        <v>0</v>
      </c>
      <c r="J50" s="11">
        <v>0</v>
      </c>
      <c r="K50" s="10">
        <v>0</v>
      </c>
      <c r="L50" s="11">
        <v>0</v>
      </c>
      <c r="M50" s="10">
        <v>85</v>
      </c>
      <c r="N50" s="11">
        <v>0.39800000000000002</v>
      </c>
      <c r="O50" s="10">
        <v>0</v>
      </c>
      <c r="P50" s="11">
        <v>0</v>
      </c>
      <c r="Q50" s="10">
        <v>0</v>
      </c>
      <c r="R50" s="11">
        <v>0</v>
      </c>
    </row>
    <row r="51" spans="2:18" ht="27" thickBot="1" x14ac:dyDescent="0.3">
      <c r="B51" s="72"/>
      <c r="C51" s="8" t="s">
        <v>95</v>
      </c>
      <c r="D51" s="20" t="s">
        <v>96</v>
      </c>
      <c r="E51" s="10">
        <v>0</v>
      </c>
      <c r="F51" s="11">
        <v>0</v>
      </c>
      <c r="G51" s="10">
        <v>0</v>
      </c>
      <c r="H51" s="11">
        <v>0</v>
      </c>
      <c r="I51" s="10">
        <v>0</v>
      </c>
      <c r="J51" s="11">
        <v>0</v>
      </c>
      <c r="K51" s="10">
        <v>0</v>
      </c>
      <c r="L51" s="11">
        <v>0</v>
      </c>
      <c r="M51" s="10">
        <v>47</v>
      </c>
      <c r="N51" s="11">
        <v>0.22</v>
      </c>
      <c r="O51" s="10">
        <v>0</v>
      </c>
      <c r="P51" s="11">
        <v>0</v>
      </c>
      <c r="Q51" s="10">
        <v>0</v>
      </c>
      <c r="R51" s="11">
        <v>0</v>
      </c>
    </row>
    <row r="52" spans="2:18" ht="27" thickBot="1" x14ac:dyDescent="0.3">
      <c r="B52" s="72"/>
      <c r="C52" s="8" t="s">
        <v>97</v>
      </c>
      <c r="D52" s="20" t="s">
        <v>98</v>
      </c>
      <c r="E52" s="10">
        <v>0</v>
      </c>
      <c r="F52" s="11">
        <v>0</v>
      </c>
      <c r="G52" s="10">
        <v>0</v>
      </c>
      <c r="H52" s="11">
        <v>0</v>
      </c>
      <c r="I52" s="10">
        <v>0</v>
      </c>
      <c r="J52" s="11">
        <v>0</v>
      </c>
      <c r="K52" s="10">
        <v>0</v>
      </c>
      <c r="L52" s="11">
        <v>0</v>
      </c>
      <c r="M52" s="10">
        <v>42</v>
      </c>
      <c r="N52" s="11">
        <v>0.19700000000000001</v>
      </c>
      <c r="O52" s="10">
        <v>0</v>
      </c>
      <c r="P52" s="11">
        <v>0</v>
      </c>
      <c r="Q52" s="10">
        <v>0</v>
      </c>
      <c r="R52" s="11">
        <v>0</v>
      </c>
    </row>
    <row r="53" spans="2:18" ht="27" thickBot="1" x14ac:dyDescent="0.3">
      <c r="B53" s="72"/>
      <c r="C53" s="8" t="s">
        <v>99</v>
      </c>
      <c r="D53" s="20" t="s">
        <v>100</v>
      </c>
      <c r="E53" s="10">
        <v>0</v>
      </c>
      <c r="F53" s="11">
        <v>0</v>
      </c>
      <c r="G53" s="10">
        <v>0</v>
      </c>
      <c r="H53" s="11">
        <v>0</v>
      </c>
      <c r="I53" s="10">
        <v>0</v>
      </c>
      <c r="J53" s="11">
        <v>0</v>
      </c>
      <c r="K53" s="10">
        <v>0</v>
      </c>
      <c r="L53" s="11">
        <v>0</v>
      </c>
      <c r="M53" s="10">
        <v>71</v>
      </c>
      <c r="N53" s="11">
        <v>0.33300000000000002</v>
      </c>
      <c r="O53" s="10">
        <v>0</v>
      </c>
      <c r="P53" s="11">
        <v>0</v>
      </c>
      <c r="Q53" s="10">
        <v>0</v>
      </c>
      <c r="R53" s="11">
        <v>0</v>
      </c>
    </row>
    <row r="54" spans="2:18" ht="27" thickBot="1" x14ac:dyDescent="0.3">
      <c r="B54" s="72"/>
      <c r="C54" s="8" t="s">
        <v>101</v>
      </c>
      <c r="D54" s="20" t="s">
        <v>102</v>
      </c>
      <c r="E54" s="10">
        <v>0</v>
      </c>
      <c r="F54" s="11">
        <v>0</v>
      </c>
      <c r="G54" s="10">
        <v>0</v>
      </c>
      <c r="H54" s="11">
        <v>0</v>
      </c>
      <c r="I54" s="10">
        <v>0</v>
      </c>
      <c r="J54" s="11">
        <v>0</v>
      </c>
      <c r="K54" s="10">
        <v>0</v>
      </c>
      <c r="L54" s="11">
        <v>0</v>
      </c>
      <c r="M54" s="10">
        <v>52</v>
      </c>
      <c r="N54" s="11">
        <v>0.24399999999999999</v>
      </c>
      <c r="O54" s="10">
        <v>0</v>
      </c>
      <c r="P54" s="11">
        <v>0</v>
      </c>
      <c r="Q54" s="10">
        <v>0</v>
      </c>
      <c r="R54" s="11">
        <v>0</v>
      </c>
    </row>
    <row r="55" spans="2:18" ht="27" thickBot="1" x14ac:dyDescent="0.3">
      <c r="B55" s="72"/>
      <c r="C55" s="8" t="s">
        <v>103</v>
      </c>
      <c r="D55" s="9" t="s">
        <v>104</v>
      </c>
      <c r="E55" s="10" t="s">
        <v>50</v>
      </c>
      <c r="F55" s="11">
        <v>0</v>
      </c>
      <c r="G55" s="10">
        <v>0</v>
      </c>
      <c r="H55" s="11">
        <v>0</v>
      </c>
      <c r="I55" s="10">
        <v>0</v>
      </c>
      <c r="J55" s="11">
        <v>0</v>
      </c>
      <c r="K55" s="10">
        <v>0</v>
      </c>
      <c r="L55" s="11">
        <v>0</v>
      </c>
      <c r="M55" s="10">
        <v>0</v>
      </c>
      <c r="N55" s="11">
        <v>0</v>
      </c>
      <c r="O55" s="10">
        <v>2</v>
      </c>
      <c r="P55" s="11">
        <v>0.01</v>
      </c>
      <c r="Q55" s="10">
        <v>0</v>
      </c>
      <c r="R55" s="11">
        <v>0</v>
      </c>
    </row>
    <row r="56" spans="2:18" ht="27" thickBot="1" x14ac:dyDescent="0.3">
      <c r="B56" s="72"/>
      <c r="C56" s="8" t="s">
        <v>105</v>
      </c>
      <c r="D56" s="9" t="s">
        <v>106</v>
      </c>
      <c r="E56" s="10" t="s">
        <v>50</v>
      </c>
      <c r="F56" s="11">
        <v>0</v>
      </c>
      <c r="G56" s="10">
        <v>0</v>
      </c>
      <c r="H56" s="11">
        <v>0</v>
      </c>
      <c r="I56" s="10">
        <v>0</v>
      </c>
      <c r="J56" s="11">
        <v>0</v>
      </c>
      <c r="K56" s="10">
        <v>0</v>
      </c>
      <c r="L56" s="11">
        <v>0</v>
      </c>
      <c r="M56" s="10">
        <v>0</v>
      </c>
      <c r="N56" s="11">
        <v>0</v>
      </c>
      <c r="O56" s="10">
        <v>9</v>
      </c>
      <c r="P56" s="11">
        <v>4.2999999999999997E-2</v>
      </c>
      <c r="Q56" s="10">
        <v>0</v>
      </c>
      <c r="R56" s="11">
        <v>0</v>
      </c>
    </row>
    <row r="57" spans="2:18" ht="15.75" thickBot="1" x14ac:dyDescent="0.3">
      <c r="B57" s="72"/>
      <c r="C57" s="27" t="s">
        <v>107</v>
      </c>
      <c r="D57" s="28" t="s">
        <v>108</v>
      </c>
      <c r="E57" s="29">
        <v>0</v>
      </c>
      <c r="F57" s="30">
        <v>0</v>
      </c>
      <c r="G57" s="29">
        <v>0</v>
      </c>
      <c r="H57" s="30">
        <v>0</v>
      </c>
      <c r="I57" s="29">
        <v>0</v>
      </c>
      <c r="J57" s="30">
        <v>0</v>
      </c>
      <c r="K57" s="29">
        <v>0</v>
      </c>
      <c r="L57" s="30">
        <v>0</v>
      </c>
      <c r="M57" s="29">
        <v>0</v>
      </c>
      <c r="N57" s="30">
        <v>0</v>
      </c>
      <c r="O57" s="29">
        <v>37</v>
      </c>
      <c r="P57" s="30">
        <v>0.17799999999999999</v>
      </c>
      <c r="Q57" s="29">
        <v>0</v>
      </c>
      <c r="R57" s="30">
        <v>0</v>
      </c>
    </row>
    <row r="58" spans="2:18" ht="15.75" thickBot="1" x14ac:dyDescent="0.3">
      <c r="B58" s="73"/>
      <c r="C58" s="63" t="s">
        <v>109</v>
      </c>
      <c r="D58" s="64"/>
      <c r="E58" s="63">
        <v>2.4900000000000002</v>
      </c>
      <c r="F58" s="64"/>
      <c r="G58" s="63">
        <v>1.66</v>
      </c>
      <c r="H58" s="64"/>
      <c r="I58" s="63">
        <v>2.52</v>
      </c>
      <c r="J58" s="64"/>
      <c r="K58" s="63">
        <v>3.8</v>
      </c>
      <c r="L58" s="64"/>
      <c r="M58" s="63">
        <v>9.14</v>
      </c>
      <c r="N58" s="64"/>
      <c r="O58" s="63">
        <v>2.56</v>
      </c>
      <c r="P58" s="64"/>
      <c r="Q58" s="63">
        <v>0</v>
      </c>
      <c r="R58" s="64"/>
    </row>
    <row r="59" spans="2:18" ht="15.75" thickBot="1" x14ac:dyDescent="0.3">
      <c r="C59" s="63" t="s">
        <v>110</v>
      </c>
      <c r="D59" s="64"/>
      <c r="E59" s="63">
        <f>SUM(F13,F14)</f>
        <v>5.3999999999999992E-2</v>
      </c>
      <c r="F59" s="64"/>
      <c r="G59" s="63">
        <v>0</v>
      </c>
      <c r="H59" s="64"/>
      <c r="I59" s="63">
        <f>SUM(J13,J14,J28)</f>
        <v>6.4000000000000001E-2</v>
      </c>
      <c r="J59" s="64"/>
      <c r="K59" s="63">
        <f>SUM(L31,L32,L33,L34,L35,)</f>
        <v>8.8999999999999996E-2</v>
      </c>
      <c r="L59" s="64"/>
      <c r="M59" s="63">
        <f>SUM(N41,N42,N43)</f>
        <v>0.50600000000000001</v>
      </c>
      <c r="N59" s="64"/>
      <c r="O59" s="63">
        <f>SUM(P33,P55,P56)</f>
        <v>0.14399999999999999</v>
      </c>
      <c r="P59" s="64"/>
      <c r="Q59" s="63">
        <v>0</v>
      </c>
      <c r="R59" s="64"/>
    </row>
    <row r="60" spans="2:18" ht="15.75" thickBot="1" x14ac:dyDescent="0.3">
      <c r="C60" s="63" t="s">
        <v>111</v>
      </c>
      <c r="D60" s="64"/>
      <c r="E60" s="63">
        <f>SUM(F15,F16)</f>
        <v>1.6870000000000001</v>
      </c>
      <c r="F60" s="64"/>
      <c r="G60" s="63">
        <f>SUM(H15,H16,H17,H18)</f>
        <v>0.92</v>
      </c>
      <c r="H60" s="64"/>
      <c r="I60" s="63">
        <f>SUM(J15,J16,J17)</f>
        <v>1.607</v>
      </c>
      <c r="J60" s="64"/>
      <c r="K60" s="63">
        <f>SUM(L15,L16,L17,L36)</f>
        <v>2.8419999999999996</v>
      </c>
      <c r="L60" s="64"/>
      <c r="M60" s="63">
        <f>SUM(N15:N19)</f>
        <v>3.5849999999999995</v>
      </c>
      <c r="N60" s="64"/>
      <c r="O60" s="63">
        <f>SUM(P16,P17,P18,P57)</f>
        <v>0.65399999999999991</v>
      </c>
      <c r="P60" s="64"/>
      <c r="Q60" s="63">
        <v>0</v>
      </c>
      <c r="R60" s="64"/>
    </row>
    <row r="61" spans="2:18" ht="15.75" thickBot="1" x14ac:dyDescent="0.3">
      <c r="C61" s="63" t="s">
        <v>112</v>
      </c>
      <c r="D61" s="64"/>
      <c r="E61" s="63">
        <f>SUM(F20,F21,F22)</f>
        <v>0.747</v>
      </c>
      <c r="F61" s="64"/>
      <c r="G61" s="63">
        <f>SUM(H20,H21,H22,H24,H25,H26)</f>
        <v>0.74099999999999999</v>
      </c>
      <c r="H61" s="64"/>
      <c r="I61" s="63">
        <f>SUM(J20,J21,J27,J29,J30)</f>
        <v>0.84799999999999998</v>
      </c>
      <c r="J61" s="64"/>
      <c r="K61" s="63">
        <f>SUM(L20,L21,L22,L23,L37,L38,L39,L40)</f>
        <v>0.872</v>
      </c>
      <c r="L61" s="64"/>
      <c r="M61" s="63">
        <f>SUM(N20,N45,N46,N47,N48,N49,N50,N51,N52,N53,N54)</f>
        <v>5.0459999999999994</v>
      </c>
      <c r="N61" s="64"/>
      <c r="O61" s="63">
        <f>SUM(P20,P21,P40)</f>
        <v>1.7580000000000002</v>
      </c>
      <c r="P61" s="64"/>
      <c r="Q61" s="63">
        <v>0</v>
      </c>
      <c r="R61" s="64"/>
    </row>
    <row r="62" spans="2:18" ht="15.75" thickBot="1" x14ac:dyDescent="0.3">
      <c r="C62" s="63" t="s">
        <v>113</v>
      </c>
      <c r="D62" s="64"/>
      <c r="E62" s="63">
        <v>0</v>
      </c>
      <c r="F62" s="64"/>
      <c r="G62" s="63">
        <v>0</v>
      </c>
      <c r="H62" s="64"/>
      <c r="I62" s="63">
        <v>0</v>
      </c>
      <c r="J62" s="64"/>
      <c r="K62" s="63">
        <v>0</v>
      </c>
      <c r="L62" s="64"/>
      <c r="M62" s="63">
        <v>0</v>
      </c>
      <c r="N62" s="64"/>
      <c r="O62" s="63">
        <v>0.01</v>
      </c>
      <c r="P62" s="64"/>
      <c r="Q62" s="63">
        <v>0</v>
      </c>
      <c r="R62" s="64"/>
    </row>
    <row r="64" spans="2:18" ht="15.75" thickBot="1" x14ac:dyDescent="0.3"/>
    <row r="65" spans="2:18" ht="15.75" thickBot="1" x14ac:dyDescent="0.3">
      <c r="B65" s="71" t="s">
        <v>114</v>
      </c>
      <c r="C65" s="69" t="s">
        <v>9</v>
      </c>
      <c r="D65" s="70"/>
      <c r="E65" s="69">
        <v>15417</v>
      </c>
      <c r="F65" s="70"/>
      <c r="G65" s="69">
        <v>28294</v>
      </c>
      <c r="H65" s="70"/>
      <c r="I65" s="69">
        <v>7840</v>
      </c>
      <c r="J65" s="70"/>
      <c r="K65" s="69">
        <v>14731</v>
      </c>
      <c r="L65" s="70"/>
      <c r="M65" s="69">
        <v>4600</v>
      </c>
      <c r="N65" s="70"/>
      <c r="O65" s="69">
        <v>23317</v>
      </c>
      <c r="P65" s="70"/>
      <c r="Q65" s="69">
        <v>6546</v>
      </c>
      <c r="R65" s="70"/>
    </row>
    <row r="66" spans="2:18" ht="15.75" thickBot="1" x14ac:dyDescent="0.3">
      <c r="B66" s="72"/>
      <c r="C66" s="8" t="s">
        <v>10</v>
      </c>
      <c r="D66" s="13" t="s">
        <v>115</v>
      </c>
      <c r="E66" s="10" t="s">
        <v>116</v>
      </c>
      <c r="F66" s="11">
        <v>0.19500000000000001</v>
      </c>
      <c r="G66" s="10">
        <v>19</v>
      </c>
      <c r="H66" s="11">
        <v>6.7000000000000004E-2</v>
      </c>
      <c r="I66" s="10">
        <v>2</v>
      </c>
      <c r="J66" s="11">
        <v>2.5999999999999999E-2</v>
      </c>
      <c r="K66" s="10">
        <v>0</v>
      </c>
      <c r="L66" s="11">
        <v>0</v>
      </c>
      <c r="M66" s="10">
        <v>0</v>
      </c>
      <c r="N66" s="11">
        <v>0</v>
      </c>
      <c r="O66" s="10">
        <v>45</v>
      </c>
      <c r="P66" s="11">
        <v>0.193</v>
      </c>
      <c r="Q66" s="10">
        <v>0</v>
      </c>
      <c r="R66" s="11">
        <v>0</v>
      </c>
    </row>
    <row r="67" spans="2:18" ht="27" thickBot="1" x14ac:dyDescent="0.3">
      <c r="B67" s="72"/>
      <c r="C67" s="8" t="s">
        <v>13</v>
      </c>
      <c r="D67" s="20" t="s">
        <v>117</v>
      </c>
      <c r="E67" s="10">
        <v>1</v>
      </c>
      <c r="F67" s="11">
        <v>6.0000000000000001E-3</v>
      </c>
      <c r="G67" s="10">
        <v>0</v>
      </c>
      <c r="H67" s="11">
        <v>0</v>
      </c>
      <c r="I67" s="10">
        <v>0</v>
      </c>
      <c r="J67" s="11">
        <v>0</v>
      </c>
      <c r="K67" s="10">
        <v>0</v>
      </c>
      <c r="L67" s="11">
        <v>0</v>
      </c>
      <c r="M67" s="10">
        <v>0</v>
      </c>
      <c r="N67" s="11">
        <v>0</v>
      </c>
      <c r="O67" s="10">
        <v>0</v>
      </c>
      <c r="P67" s="11">
        <v>0</v>
      </c>
      <c r="Q67" s="10">
        <v>0</v>
      </c>
      <c r="R67" s="11">
        <v>0</v>
      </c>
    </row>
    <row r="68" spans="2:18" ht="27" thickBot="1" x14ac:dyDescent="0.3">
      <c r="B68" s="72"/>
      <c r="C68" s="8" t="s">
        <v>17</v>
      </c>
      <c r="D68" s="9" t="s">
        <v>118</v>
      </c>
      <c r="E68" s="10" t="s">
        <v>119</v>
      </c>
      <c r="F68" s="11">
        <v>6.5000000000000002E-2</v>
      </c>
      <c r="G68" s="10">
        <v>0</v>
      </c>
      <c r="H68" s="11">
        <v>0</v>
      </c>
      <c r="I68" s="10">
        <v>0</v>
      </c>
      <c r="J68" s="11">
        <v>0</v>
      </c>
      <c r="K68" s="10">
        <v>0</v>
      </c>
      <c r="L68" s="11">
        <v>0</v>
      </c>
      <c r="M68" s="10">
        <v>0</v>
      </c>
      <c r="N68" s="11">
        <v>0</v>
      </c>
      <c r="O68" s="10">
        <v>0</v>
      </c>
      <c r="P68" s="11">
        <v>0</v>
      </c>
      <c r="Q68" s="10">
        <v>0</v>
      </c>
      <c r="R68" s="11">
        <v>0</v>
      </c>
    </row>
    <row r="69" spans="2:18" ht="27" thickBot="1" x14ac:dyDescent="0.3">
      <c r="B69" s="72"/>
      <c r="C69" s="8" t="s">
        <v>20</v>
      </c>
      <c r="D69" s="9" t="s">
        <v>120</v>
      </c>
      <c r="E69" s="10" t="s">
        <v>12</v>
      </c>
      <c r="F69" s="11">
        <v>6.0000000000000001E-3</v>
      </c>
      <c r="G69" s="10">
        <v>0</v>
      </c>
      <c r="H69" s="11">
        <v>0</v>
      </c>
      <c r="I69" s="10">
        <v>0</v>
      </c>
      <c r="J69" s="11">
        <v>0</v>
      </c>
      <c r="K69" s="10">
        <v>0</v>
      </c>
      <c r="L69" s="11">
        <v>0</v>
      </c>
      <c r="M69" s="10">
        <v>0</v>
      </c>
      <c r="N69" s="11">
        <v>0</v>
      </c>
      <c r="O69" s="10">
        <v>0</v>
      </c>
      <c r="P69" s="11">
        <v>0</v>
      </c>
      <c r="Q69" s="10">
        <v>0</v>
      </c>
      <c r="R69" s="11">
        <v>0</v>
      </c>
    </row>
    <row r="70" spans="2:18" ht="27" thickBot="1" x14ac:dyDescent="0.3">
      <c r="B70" s="72"/>
      <c r="C70" s="8" t="s">
        <v>23</v>
      </c>
      <c r="D70" s="13" t="s">
        <v>121</v>
      </c>
      <c r="E70" s="10" t="s">
        <v>122</v>
      </c>
      <c r="F70" s="11">
        <v>5.1999999999999998E-2</v>
      </c>
      <c r="G70" s="10">
        <v>0</v>
      </c>
      <c r="H70" s="11">
        <v>0</v>
      </c>
      <c r="I70" s="10">
        <v>4</v>
      </c>
      <c r="J70" s="11">
        <v>5.0999999999999997E-2</v>
      </c>
      <c r="K70" s="10">
        <v>6</v>
      </c>
      <c r="L70" s="11">
        <v>4.1000000000000002E-2</v>
      </c>
      <c r="M70" s="10">
        <v>0</v>
      </c>
      <c r="N70" s="11">
        <v>0</v>
      </c>
      <c r="O70" s="10">
        <v>75</v>
      </c>
      <c r="P70" s="11">
        <v>0.32200000000000001</v>
      </c>
      <c r="Q70" s="10">
        <v>0</v>
      </c>
      <c r="R70" s="11">
        <v>0</v>
      </c>
    </row>
    <row r="71" spans="2:18" ht="27" thickBot="1" x14ac:dyDescent="0.3">
      <c r="B71" s="72"/>
      <c r="C71" s="8" t="s">
        <v>26</v>
      </c>
      <c r="D71" s="20" t="s">
        <v>123</v>
      </c>
      <c r="E71" s="10">
        <v>51</v>
      </c>
      <c r="F71" s="11">
        <v>0.33100000000000002</v>
      </c>
      <c r="G71" s="10">
        <v>31</v>
      </c>
      <c r="H71" s="11">
        <v>0.11</v>
      </c>
      <c r="I71" s="10">
        <v>0</v>
      </c>
      <c r="J71" s="11">
        <v>0</v>
      </c>
      <c r="K71" s="10">
        <v>35</v>
      </c>
      <c r="L71" s="11">
        <v>0.23799999999999999</v>
      </c>
      <c r="M71" s="10">
        <v>33</v>
      </c>
      <c r="N71" s="11">
        <v>0.71699999999999997</v>
      </c>
      <c r="O71" s="10">
        <v>139</v>
      </c>
      <c r="P71" s="11">
        <v>0.59599999999999997</v>
      </c>
      <c r="Q71" s="10">
        <v>0</v>
      </c>
      <c r="R71" s="11">
        <v>0</v>
      </c>
    </row>
    <row r="72" spans="2:18" ht="27" thickBot="1" x14ac:dyDescent="0.3">
      <c r="B72" s="72"/>
      <c r="C72" s="8" t="s">
        <v>29</v>
      </c>
      <c r="D72" s="20" t="s">
        <v>124</v>
      </c>
      <c r="E72" s="10">
        <v>29</v>
      </c>
      <c r="F72" s="11">
        <v>0.188</v>
      </c>
      <c r="G72" s="10">
        <v>47</v>
      </c>
      <c r="H72" s="11">
        <v>0.16600000000000001</v>
      </c>
      <c r="I72" s="10">
        <v>9</v>
      </c>
      <c r="J72" s="11">
        <v>0.115</v>
      </c>
      <c r="K72" s="10">
        <v>68</v>
      </c>
      <c r="L72" s="11">
        <v>0.46200000000000002</v>
      </c>
      <c r="M72" s="10">
        <v>12</v>
      </c>
      <c r="N72" s="11">
        <v>0.26100000000000001</v>
      </c>
      <c r="O72" s="10">
        <v>100</v>
      </c>
      <c r="P72" s="11">
        <v>0.42899999999999999</v>
      </c>
      <c r="Q72" s="10">
        <v>0</v>
      </c>
      <c r="R72" s="11">
        <v>0</v>
      </c>
    </row>
    <row r="73" spans="2:18" ht="27" thickBot="1" x14ac:dyDescent="0.3">
      <c r="B73" s="72"/>
      <c r="C73" s="8" t="s">
        <v>32</v>
      </c>
      <c r="D73" s="20" t="s">
        <v>125</v>
      </c>
      <c r="E73" s="10">
        <v>22</v>
      </c>
      <c r="F73" s="11">
        <v>0.14299999999999999</v>
      </c>
      <c r="G73" s="10">
        <v>0</v>
      </c>
      <c r="H73" s="11">
        <v>0</v>
      </c>
      <c r="I73" s="10">
        <v>0</v>
      </c>
      <c r="J73" s="11">
        <v>0</v>
      </c>
      <c r="K73" s="10">
        <v>0</v>
      </c>
      <c r="L73" s="11">
        <v>0</v>
      </c>
      <c r="M73" s="10">
        <v>0</v>
      </c>
      <c r="N73" s="11">
        <v>0</v>
      </c>
      <c r="O73" s="10">
        <v>0</v>
      </c>
      <c r="P73" s="11">
        <v>0</v>
      </c>
      <c r="Q73" s="10">
        <v>0</v>
      </c>
      <c r="R73" s="11">
        <v>0</v>
      </c>
    </row>
    <row r="74" spans="2:18" ht="27" thickBot="1" x14ac:dyDescent="0.3">
      <c r="B74" s="72"/>
      <c r="C74" s="8" t="s">
        <v>34</v>
      </c>
      <c r="D74" s="20" t="s">
        <v>117</v>
      </c>
      <c r="E74" s="10">
        <v>17</v>
      </c>
      <c r="F74" s="11">
        <v>0.11</v>
      </c>
      <c r="G74" s="10">
        <v>0</v>
      </c>
      <c r="H74" s="11">
        <v>0</v>
      </c>
      <c r="I74" s="10">
        <v>0</v>
      </c>
      <c r="J74" s="11">
        <v>0</v>
      </c>
      <c r="K74" s="10">
        <v>0</v>
      </c>
      <c r="L74" s="11">
        <v>0</v>
      </c>
      <c r="M74" s="10">
        <v>0</v>
      </c>
      <c r="N74" s="11">
        <v>0</v>
      </c>
      <c r="O74" s="10">
        <v>0</v>
      </c>
      <c r="P74" s="11">
        <v>0</v>
      </c>
      <c r="Q74" s="10">
        <v>0</v>
      </c>
      <c r="R74" s="11">
        <v>0</v>
      </c>
    </row>
    <row r="75" spans="2:18" ht="27" thickBot="1" x14ac:dyDescent="0.3">
      <c r="B75" s="72"/>
      <c r="C75" s="8" t="s">
        <v>36</v>
      </c>
      <c r="D75" s="21" t="s">
        <v>126</v>
      </c>
      <c r="E75" s="10">
        <v>1</v>
      </c>
      <c r="F75" s="11">
        <v>6.0000000000000001E-3</v>
      </c>
      <c r="G75" s="10">
        <v>0</v>
      </c>
      <c r="H75" s="11">
        <v>0</v>
      </c>
      <c r="I75" s="10">
        <v>0</v>
      </c>
      <c r="J75" s="11">
        <v>0</v>
      </c>
      <c r="K75" s="10">
        <v>0</v>
      </c>
      <c r="L75" s="11">
        <v>0</v>
      </c>
      <c r="M75" s="10">
        <v>0</v>
      </c>
      <c r="N75" s="11">
        <v>0</v>
      </c>
      <c r="O75" s="10">
        <v>0</v>
      </c>
      <c r="P75" s="11">
        <v>0</v>
      </c>
      <c r="Q75" s="10">
        <v>0</v>
      </c>
      <c r="R75" s="11">
        <v>0</v>
      </c>
    </row>
    <row r="76" spans="2:18" ht="27" thickBot="1" x14ac:dyDescent="0.3">
      <c r="B76" s="72"/>
      <c r="C76" s="8" t="s">
        <v>38</v>
      </c>
      <c r="D76" s="20" t="s">
        <v>127</v>
      </c>
      <c r="E76" s="10">
        <v>0</v>
      </c>
      <c r="F76" s="11">
        <v>0</v>
      </c>
      <c r="G76" s="10">
        <v>27</v>
      </c>
      <c r="H76" s="11">
        <v>9.5000000000000001E-2</v>
      </c>
      <c r="I76" s="10">
        <v>0</v>
      </c>
      <c r="J76" s="11">
        <v>0</v>
      </c>
      <c r="K76" s="10">
        <v>0</v>
      </c>
      <c r="L76" s="11">
        <v>0</v>
      </c>
      <c r="M76" s="10">
        <v>0</v>
      </c>
      <c r="N76" s="11">
        <v>0</v>
      </c>
      <c r="O76" s="10">
        <v>0</v>
      </c>
      <c r="P76" s="11">
        <v>0</v>
      </c>
      <c r="Q76" s="10">
        <v>0</v>
      </c>
      <c r="R76" s="11">
        <v>0</v>
      </c>
    </row>
    <row r="77" spans="2:18" ht="27" thickBot="1" x14ac:dyDescent="0.3">
      <c r="B77" s="72"/>
      <c r="C77" s="8" t="s">
        <v>40</v>
      </c>
      <c r="D77" s="21" t="s">
        <v>128</v>
      </c>
      <c r="E77" s="10">
        <v>0</v>
      </c>
      <c r="F77" s="11">
        <v>0</v>
      </c>
      <c r="G77" s="10">
        <v>21</v>
      </c>
      <c r="H77" s="11">
        <v>7.3999999999999996E-2</v>
      </c>
      <c r="I77" s="10">
        <v>0</v>
      </c>
      <c r="J77" s="11">
        <v>0</v>
      </c>
      <c r="K77" s="10">
        <v>0</v>
      </c>
      <c r="L77" s="11">
        <v>0</v>
      </c>
      <c r="M77" s="10">
        <v>0</v>
      </c>
      <c r="N77" s="11">
        <v>0</v>
      </c>
      <c r="O77" s="10">
        <v>0</v>
      </c>
      <c r="P77" s="11">
        <v>0</v>
      </c>
      <c r="Q77" s="10">
        <v>0</v>
      </c>
      <c r="R77" s="11">
        <v>0</v>
      </c>
    </row>
    <row r="78" spans="2:18" ht="27" thickBot="1" x14ac:dyDescent="0.3">
      <c r="B78" s="72"/>
      <c r="C78" s="8" t="s">
        <v>42</v>
      </c>
      <c r="D78" s="21" t="s">
        <v>129</v>
      </c>
      <c r="E78" s="10">
        <v>0</v>
      </c>
      <c r="F78" s="11">
        <v>0</v>
      </c>
      <c r="G78" s="10">
        <v>14</v>
      </c>
      <c r="H78" s="11">
        <v>4.9000000000000002E-2</v>
      </c>
      <c r="I78" s="10">
        <v>0</v>
      </c>
      <c r="J78" s="11">
        <v>0</v>
      </c>
      <c r="K78" s="10">
        <v>0</v>
      </c>
      <c r="L78" s="11">
        <v>0</v>
      </c>
      <c r="M78" s="10">
        <v>0</v>
      </c>
      <c r="N78" s="11">
        <v>0</v>
      </c>
      <c r="O78" s="10">
        <v>2</v>
      </c>
      <c r="P78" s="11">
        <v>8.9999999999999993E-3</v>
      </c>
      <c r="Q78" s="10">
        <v>0</v>
      </c>
      <c r="R78" s="11">
        <v>0</v>
      </c>
    </row>
    <row r="79" spans="2:18" ht="27" thickBot="1" x14ac:dyDescent="0.3">
      <c r="B79" s="72"/>
      <c r="C79" s="8" t="s">
        <v>44</v>
      </c>
      <c r="D79" s="20" t="s">
        <v>130</v>
      </c>
      <c r="E79" s="10">
        <v>0</v>
      </c>
      <c r="F79" s="11">
        <v>0</v>
      </c>
      <c r="G79" s="10">
        <v>0</v>
      </c>
      <c r="H79" s="11">
        <v>0</v>
      </c>
      <c r="I79" s="10">
        <v>6</v>
      </c>
      <c r="J79" s="11">
        <v>7.6999999999999999E-2</v>
      </c>
      <c r="K79" s="10">
        <v>0</v>
      </c>
      <c r="L79" s="11">
        <v>0</v>
      </c>
      <c r="M79" s="10">
        <v>0</v>
      </c>
      <c r="N79" s="11">
        <v>0</v>
      </c>
      <c r="O79" s="10">
        <v>0</v>
      </c>
      <c r="P79" s="11">
        <v>0</v>
      </c>
      <c r="Q79" s="10">
        <v>0</v>
      </c>
      <c r="R79" s="11">
        <v>0</v>
      </c>
    </row>
    <row r="80" spans="2:18" ht="27" thickBot="1" x14ac:dyDescent="0.3">
      <c r="B80" s="72"/>
      <c r="C80" s="8" t="s">
        <v>46</v>
      </c>
      <c r="D80" s="20" t="s">
        <v>131</v>
      </c>
      <c r="E80" s="10">
        <v>0</v>
      </c>
      <c r="F80" s="11">
        <v>0</v>
      </c>
      <c r="G80" s="10">
        <v>0</v>
      </c>
      <c r="H80" s="11">
        <v>0</v>
      </c>
      <c r="I80" s="10">
        <v>6</v>
      </c>
      <c r="J80" s="11">
        <v>7.6999999999999999E-2</v>
      </c>
      <c r="K80" s="10">
        <v>13</v>
      </c>
      <c r="L80" s="11">
        <v>8.7999999999999995E-2</v>
      </c>
      <c r="M80" s="10">
        <v>0</v>
      </c>
      <c r="N80" s="11">
        <v>0</v>
      </c>
      <c r="O80" s="10">
        <v>97</v>
      </c>
      <c r="P80" s="11">
        <v>0.41599999999999998</v>
      </c>
      <c r="Q80" s="10">
        <v>0</v>
      </c>
      <c r="R80" s="11">
        <v>0</v>
      </c>
    </row>
    <row r="81" spans="2:18" ht="27" thickBot="1" x14ac:dyDescent="0.3">
      <c r="B81" s="72"/>
      <c r="C81" s="8" t="s">
        <v>48</v>
      </c>
      <c r="D81" s="21" t="s">
        <v>132</v>
      </c>
      <c r="E81" s="10">
        <v>0</v>
      </c>
      <c r="F81" s="11">
        <v>0</v>
      </c>
      <c r="G81" s="10">
        <v>0</v>
      </c>
      <c r="H81" s="11">
        <v>0</v>
      </c>
      <c r="I81" s="10">
        <v>1</v>
      </c>
      <c r="J81" s="11">
        <v>1.2999999999999999E-2</v>
      </c>
      <c r="K81" s="10">
        <v>0</v>
      </c>
      <c r="L81" s="11">
        <v>0</v>
      </c>
      <c r="M81" s="10">
        <v>0</v>
      </c>
      <c r="N81" s="11">
        <v>0</v>
      </c>
      <c r="O81" s="10">
        <v>0</v>
      </c>
      <c r="P81" s="11">
        <v>0</v>
      </c>
      <c r="Q81" s="10">
        <v>0</v>
      </c>
      <c r="R81" s="11">
        <v>0</v>
      </c>
    </row>
    <row r="82" spans="2:18" ht="27" thickBot="1" x14ac:dyDescent="0.3">
      <c r="B82" s="72"/>
      <c r="C82" s="8" t="s">
        <v>51</v>
      </c>
      <c r="D82" s="21" t="s">
        <v>133</v>
      </c>
      <c r="E82" s="10">
        <v>0</v>
      </c>
      <c r="F82" s="11">
        <v>0</v>
      </c>
      <c r="G82" s="10">
        <v>0</v>
      </c>
      <c r="H82" s="11">
        <v>0</v>
      </c>
      <c r="I82" s="10">
        <v>8</v>
      </c>
      <c r="J82" s="11">
        <v>0.10199999999999999</v>
      </c>
      <c r="K82" s="10">
        <v>0</v>
      </c>
      <c r="L82" s="11">
        <v>0</v>
      </c>
      <c r="M82" s="10">
        <v>0</v>
      </c>
      <c r="N82" s="11">
        <v>0</v>
      </c>
      <c r="O82" s="10">
        <v>0</v>
      </c>
      <c r="P82" s="11">
        <v>0</v>
      </c>
      <c r="Q82" s="10">
        <v>0</v>
      </c>
      <c r="R82" s="11">
        <v>0</v>
      </c>
    </row>
    <row r="83" spans="2:18" ht="27" thickBot="1" x14ac:dyDescent="0.3">
      <c r="B83" s="72"/>
      <c r="C83" s="8" t="s">
        <v>53</v>
      </c>
      <c r="D83" s="21" t="s">
        <v>134</v>
      </c>
      <c r="E83" s="10" t="s">
        <v>50</v>
      </c>
      <c r="F83" s="11">
        <v>0</v>
      </c>
      <c r="G83" s="10">
        <v>0</v>
      </c>
      <c r="H83" s="11">
        <v>0</v>
      </c>
      <c r="I83" s="10">
        <v>0</v>
      </c>
      <c r="J83" s="11">
        <v>0</v>
      </c>
      <c r="K83" s="10">
        <v>5</v>
      </c>
      <c r="L83" s="11">
        <v>3.4000000000000002E-2</v>
      </c>
      <c r="M83" s="10">
        <v>0</v>
      </c>
      <c r="N83" s="11">
        <v>0</v>
      </c>
      <c r="O83" s="10">
        <v>0</v>
      </c>
      <c r="P83" s="11">
        <v>0</v>
      </c>
      <c r="Q83" s="10">
        <v>0</v>
      </c>
      <c r="R83" s="11">
        <v>0</v>
      </c>
    </row>
    <row r="84" spans="2:18" ht="27" thickBot="1" x14ac:dyDescent="0.3">
      <c r="B84" s="72"/>
      <c r="C84" s="8" t="s">
        <v>55</v>
      </c>
      <c r="D84" s="21" t="s">
        <v>135</v>
      </c>
      <c r="E84" s="10">
        <v>0</v>
      </c>
      <c r="F84" s="11">
        <v>0</v>
      </c>
      <c r="G84" s="10">
        <v>0</v>
      </c>
      <c r="H84" s="11">
        <v>0</v>
      </c>
      <c r="I84" s="10">
        <v>0</v>
      </c>
      <c r="J84" s="11">
        <v>0</v>
      </c>
      <c r="K84" s="10">
        <v>8</v>
      </c>
      <c r="L84" s="11">
        <v>5.3999999999999999E-2</v>
      </c>
      <c r="M84" s="10">
        <v>0</v>
      </c>
      <c r="N84" s="11">
        <v>0</v>
      </c>
      <c r="O84" s="10">
        <v>0</v>
      </c>
      <c r="P84" s="11">
        <v>0</v>
      </c>
      <c r="Q84" s="10">
        <v>0</v>
      </c>
      <c r="R84" s="11">
        <v>0</v>
      </c>
    </row>
    <row r="85" spans="2:18" ht="27" thickBot="1" x14ac:dyDescent="0.3">
      <c r="B85" s="72"/>
      <c r="C85" s="8" t="s">
        <v>57</v>
      </c>
      <c r="D85" s="21" t="s">
        <v>136</v>
      </c>
      <c r="E85" s="10">
        <v>0</v>
      </c>
      <c r="F85" s="11">
        <v>0</v>
      </c>
      <c r="G85" s="10">
        <v>0</v>
      </c>
      <c r="H85" s="11">
        <v>0</v>
      </c>
      <c r="I85" s="10">
        <v>0</v>
      </c>
      <c r="J85" s="11">
        <v>0</v>
      </c>
      <c r="K85" s="10">
        <v>1</v>
      </c>
      <c r="L85" s="11">
        <v>7.0000000000000001E-3</v>
      </c>
      <c r="M85" s="10">
        <v>0</v>
      </c>
      <c r="N85" s="11">
        <v>0</v>
      </c>
      <c r="O85" s="10">
        <v>0</v>
      </c>
      <c r="P85" s="11">
        <v>0</v>
      </c>
      <c r="Q85" s="10">
        <v>0</v>
      </c>
      <c r="R85" s="11">
        <v>0</v>
      </c>
    </row>
    <row r="86" spans="2:18" ht="27" thickBot="1" x14ac:dyDescent="0.3">
      <c r="B86" s="72"/>
      <c r="C86" s="8" t="s">
        <v>59</v>
      </c>
      <c r="D86" s="9" t="s">
        <v>137</v>
      </c>
      <c r="E86" s="10" t="s">
        <v>50</v>
      </c>
      <c r="F86" s="11">
        <v>0</v>
      </c>
      <c r="G86" s="10">
        <v>0</v>
      </c>
      <c r="H86" s="11">
        <v>0</v>
      </c>
      <c r="I86" s="10">
        <v>0</v>
      </c>
      <c r="J86" s="11">
        <v>0</v>
      </c>
      <c r="K86" s="10">
        <v>0</v>
      </c>
      <c r="L86" s="11">
        <v>0</v>
      </c>
      <c r="M86" s="10">
        <v>13</v>
      </c>
      <c r="N86" s="11">
        <v>0.28299999999999997</v>
      </c>
      <c r="O86" s="10">
        <v>0</v>
      </c>
      <c r="P86" s="11">
        <v>0</v>
      </c>
      <c r="Q86" s="10">
        <v>0</v>
      </c>
      <c r="R86" s="11">
        <v>0</v>
      </c>
    </row>
    <row r="87" spans="2:18" ht="27" thickBot="1" x14ac:dyDescent="0.3">
      <c r="B87" s="72"/>
      <c r="C87" s="8" t="s">
        <v>61</v>
      </c>
      <c r="D87" s="21" t="s">
        <v>138</v>
      </c>
      <c r="E87" s="10">
        <v>0</v>
      </c>
      <c r="F87" s="11">
        <v>0</v>
      </c>
      <c r="G87" s="10">
        <v>0</v>
      </c>
      <c r="H87" s="11">
        <v>0</v>
      </c>
      <c r="I87" s="10">
        <v>0</v>
      </c>
      <c r="J87" s="11">
        <v>0</v>
      </c>
      <c r="K87" s="10">
        <v>0</v>
      </c>
      <c r="L87" s="11">
        <v>0</v>
      </c>
      <c r="M87" s="10">
        <v>0</v>
      </c>
      <c r="N87" s="11">
        <v>0</v>
      </c>
      <c r="O87" s="10">
        <v>123</v>
      </c>
      <c r="P87" s="11">
        <v>0.52800000000000002</v>
      </c>
      <c r="Q87" s="10">
        <v>0</v>
      </c>
      <c r="R87" s="11">
        <v>0</v>
      </c>
    </row>
    <row r="88" spans="2:18" ht="27" thickBot="1" x14ac:dyDescent="0.3">
      <c r="B88" s="72"/>
      <c r="C88" s="8" t="s">
        <v>63</v>
      </c>
      <c r="D88" s="22" t="s">
        <v>139</v>
      </c>
      <c r="E88" s="10">
        <v>0</v>
      </c>
      <c r="F88" s="11">
        <v>0</v>
      </c>
      <c r="G88" s="10">
        <v>0</v>
      </c>
      <c r="H88" s="11">
        <v>0</v>
      </c>
      <c r="I88" s="10">
        <v>0</v>
      </c>
      <c r="J88" s="11">
        <v>0</v>
      </c>
      <c r="K88" s="10">
        <v>0</v>
      </c>
      <c r="L88" s="11">
        <v>0</v>
      </c>
      <c r="M88" s="10">
        <v>0</v>
      </c>
      <c r="N88" s="11">
        <v>0</v>
      </c>
      <c r="O88" s="10">
        <v>2</v>
      </c>
      <c r="P88" s="11">
        <v>8.9999999999999993E-3</v>
      </c>
      <c r="Q88" s="10">
        <v>0</v>
      </c>
      <c r="R88" s="11">
        <v>0</v>
      </c>
    </row>
    <row r="89" spans="2:18" ht="27" thickBot="1" x14ac:dyDescent="0.3">
      <c r="B89" s="72"/>
      <c r="C89" s="27" t="s">
        <v>65</v>
      </c>
      <c r="D89" s="31" t="s">
        <v>140</v>
      </c>
      <c r="E89" s="29">
        <v>0</v>
      </c>
      <c r="F89" s="30">
        <v>0</v>
      </c>
      <c r="G89" s="29">
        <v>0</v>
      </c>
      <c r="H89" s="30">
        <v>0</v>
      </c>
      <c r="I89" s="29">
        <v>0</v>
      </c>
      <c r="J89" s="30">
        <v>0</v>
      </c>
      <c r="K89" s="29">
        <v>0</v>
      </c>
      <c r="L89" s="30">
        <v>0</v>
      </c>
      <c r="M89" s="29">
        <v>0</v>
      </c>
      <c r="N89" s="30">
        <v>0</v>
      </c>
      <c r="O89" s="29">
        <v>56</v>
      </c>
      <c r="P89" s="30">
        <v>0.24</v>
      </c>
      <c r="Q89" s="29">
        <v>0</v>
      </c>
      <c r="R89" s="30">
        <v>0</v>
      </c>
    </row>
    <row r="90" spans="2:18" ht="15.75" thickBot="1" x14ac:dyDescent="0.3">
      <c r="B90" s="73"/>
      <c r="C90" s="63" t="s">
        <v>109</v>
      </c>
      <c r="D90" s="64"/>
      <c r="E90" s="76">
        <v>1.1000000000000001</v>
      </c>
      <c r="F90" s="77"/>
      <c r="G90" s="63">
        <v>0.56000000000000005</v>
      </c>
      <c r="H90" s="64"/>
      <c r="I90" s="63">
        <v>0.46</v>
      </c>
      <c r="J90" s="64"/>
      <c r="K90" s="63">
        <v>0.92</v>
      </c>
      <c r="L90" s="64"/>
      <c r="M90" s="63">
        <v>1.26</v>
      </c>
      <c r="N90" s="64"/>
      <c r="O90" s="63">
        <v>2.74</v>
      </c>
      <c r="P90" s="64"/>
      <c r="Q90" s="63">
        <v>0</v>
      </c>
      <c r="R90" s="64"/>
    </row>
    <row r="91" spans="2:18" ht="15.75" thickBot="1" x14ac:dyDescent="0.3">
      <c r="C91" s="63" t="s">
        <v>110</v>
      </c>
      <c r="D91" s="64"/>
      <c r="E91" s="63">
        <f>SUM(F68,F69)</f>
        <v>7.1000000000000008E-2</v>
      </c>
      <c r="F91" s="64"/>
      <c r="G91" s="63">
        <v>0</v>
      </c>
      <c r="H91" s="64"/>
      <c r="I91" s="63">
        <v>0</v>
      </c>
      <c r="J91" s="64"/>
      <c r="K91" s="63">
        <v>0</v>
      </c>
      <c r="L91" s="64"/>
      <c r="M91" s="63">
        <f>SUM(N86)</f>
        <v>0.28299999999999997</v>
      </c>
      <c r="N91" s="64"/>
      <c r="O91" s="63">
        <v>0</v>
      </c>
      <c r="P91" s="64"/>
      <c r="Q91" s="63">
        <v>0</v>
      </c>
      <c r="R91" s="64"/>
    </row>
    <row r="92" spans="2:18" ht="15.75" thickBot="1" x14ac:dyDescent="0.3">
      <c r="C92" s="63" t="s">
        <v>111</v>
      </c>
      <c r="D92" s="64"/>
      <c r="E92" s="63">
        <f>SUM(F66,F70)</f>
        <v>0.247</v>
      </c>
      <c r="F92" s="64"/>
      <c r="G92" s="63">
        <f>SUM(H66)</f>
        <v>6.7000000000000004E-2</v>
      </c>
      <c r="H92" s="64"/>
      <c r="I92" s="63">
        <f>SUM(J66,J70)</f>
        <v>7.6999999999999999E-2</v>
      </c>
      <c r="J92" s="64"/>
      <c r="K92" s="63">
        <f>SUM(L70,L83)</f>
        <v>7.5000000000000011E-2</v>
      </c>
      <c r="L92" s="64"/>
      <c r="M92" s="63">
        <v>0</v>
      </c>
      <c r="N92" s="64"/>
      <c r="O92" s="63">
        <f>SUM(P66,P70)</f>
        <v>0.51500000000000001</v>
      </c>
      <c r="P92" s="64"/>
      <c r="Q92" s="63">
        <v>0</v>
      </c>
      <c r="R92" s="64"/>
    </row>
    <row r="93" spans="2:18" ht="15.75" thickBot="1" x14ac:dyDescent="0.3">
      <c r="C93" s="63" t="s">
        <v>112</v>
      </c>
      <c r="D93" s="64"/>
      <c r="E93" s="63">
        <f>SUM(F67,F71,F72,F73,F74,F75)</f>
        <v>0.78400000000000003</v>
      </c>
      <c r="F93" s="64"/>
      <c r="G93" s="63">
        <f>SUM(H71,H72,H76,H77,H78)</f>
        <v>0.49399999999999999</v>
      </c>
      <c r="H93" s="64"/>
      <c r="I93" s="63">
        <f>SUM(J79,J72,J80,J81,J82)</f>
        <v>0.38400000000000001</v>
      </c>
      <c r="J93" s="64"/>
      <c r="K93" s="63">
        <f>SUM(L71,L72,L80,L84,L85)</f>
        <v>0.84899999999999998</v>
      </c>
      <c r="L93" s="64"/>
      <c r="M93" s="63">
        <f>SUM(N71,N72)</f>
        <v>0.97799999999999998</v>
      </c>
      <c r="N93" s="64"/>
      <c r="O93" s="63">
        <f>SUM(P71,P72,P78,P80,P87,P89)</f>
        <v>2.218</v>
      </c>
      <c r="P93" s="64"/>
      <c r="Q93" s="63">
        <v>0</v>
      </c>
      <c r="R93" s="64"/>
    </row>
    <row r="94" spans="2:18" ht="15.75" thickBot="1" x14ac:dyDescent="0.3">
      <c r="C94" s="63" t="s">
        <v>113</v>
      </c>
      <c r="D94" s="64"/>
      <c r="E94" s="63">
        <v>0</v>
      </c>
      <c r="F94" s="64"/>
      <c r="G94" s="63">
        <v>0</v>
      </c>
      <c r="H94" s="64"/>
      <c r="I94" s="63">
        <v>0</v>
      </c>
      <c r="J94" s="64"/>
      <c r="K94" s="63">
        <v>0</v>
      </c>
      <c r="L94" s="64"/>
      <c r="M94" s="63">
        <v>0</v>
      </c>
      <c r="N94" s="64"/>
      <c r="O94" s="63">
        <v>8.9999999999999993E-3</v>
      </c>
      <c r="P94" s="64"/>
      <c r="Q94" s="63">
        <v>0</v>
      </c>
      <c r="R94" s="64"/>
    </row>
    <row r="95" spans="2:18" x14ac:dyDescent="0.25">
      <c r="E95" s="65"/>
      <c r="F95" s="65"/>
      <c r="G95" s="65"/>
      <c r="H95" s="65"/>
      <c r="I95" s="65"/>
      <c r="J95" s="65"/>
      <c r="K95" s="65"/>
      <c r="L95" s="65"/>
      <c r="M95" s="65"/>
      <c r="N95" s="65"/>
      <c r="O95" s="65"/>
      <c r="P95" s="65"/>
      <c r="Q95" s="65"/>
      <c r="R95" s="65"/>
    </row>
    <row r="97" spans="2:18" ht="15.75" thickBot="1" x14ac:dyDescent="0.3"/>
    <row r="98" spans="2:18" ht="15.75" thickBot="1" x14ac:dyDescent="0.3">
      <c r="B98" s="71" t="s">
        <v>141</v>
      </c>
      <c r="C98" s="69" t="s">
        <v>9</v>
      </c>
      <c r="D98" s="70"/>
      <c r="E98" s="69">
        <v>28167</v>
      </c>
      <c r="F98" s="70"/>
      <c r="G98" s="69">
        <v>27017</v>
      </c>
      <c r="H98" s="70"/>
      <c r="I98" s="69">
        <v>23260</v>
      </c>
      <c r="J98" s="70"/>
      <c r="K98" s="69">
        <v>13764</v>
      </c>
      <c r="L98" s="70"/>
      <c r="M98" s="69">
        <v>25669</v>
      </c>
      <c r="N98" s="70"/>
      <c r="O98" s="69">
        <v>31558</v>
      </c>
      <c r="P98" s="70"/>
      <c r="Q98" s="69">
        <v>25201</v>
      </c>
      <c r="R98" s="70"/>
    </row>
    <row r="99" spans="2:18" ht="27" thickBot="1" x14ac:dyDescent="0.3">
      <c r="B99" s="72"/>
      <c r="C99" s="8" t="s">
        <v>10</v>
      </c>
      <c r="D99" s="9" t="s">
        <v>11</v>
      </c>
      <c r="E99" s="10" t="s">
        <v>142</v>
      </c>
      <c r="F99" s="11">
        <v>1.7999999999999999E-2</v>
      </c>
      <c r="G99" s="10">
        <v>0</v>
      </c>
      <c r="H99" s="11">
        <v>0</v>
      </c>
      <c r="I99" s="10">
        <v>0</v>
      </c>
      <c r="J99" s="11">
        <v>0</v>
      </c>
      <c r="K99" s="10">
        <v>0</v>
      </c>
      <c r="L99" s="11">
        <v>0</v>
      </c>
      <c r="M99" s="10">
        <v>0</v>
      </c>
      <c r="N99" s="11">
        <v>0</v>
      </c>
      <c r="O99" s="10">
        <v>0</v>
      </c>
      <c r="P99" s="11">
        <v>0</v>
      </c>
      <c r="Q99" s="10">
        <v>0</v>
      </c>
      <c r="R99" s="11">
        <v>0</v>
      </c>
    </row>
    <row r="100" spans="2:18" ht="27" thickBot="1" x14ac:dyDescent="0.3">
      <c r="B100" s="72"/>
      <c r="C100" s="8" t="s">
        <v>13</v>
      </c>
      <c r="D100" s="13" t="s">
        <v>18</v>
      </c>
      <c r="E100" s="10">
        <v>213</v>
      </c>
      <c r="F100" s="11">
        <v>0.75600000000000001</v>
      </c>
      <c r="G100" s="10">
        <v>372</v>
      </c>
      <c r="H100" s="11">
        <v>1.377</v>
      </c>
      <c r="I100" s="10">
        <v>211</v>
      </c>
      <c r="J100" s="11">
        <v>0.90700000000000003</v>
      </c>
      <c r="K100" s="10">
        <v>311</v>
      </c>
      <c r="L100" s="11">
        <v>2.2599999999999998</v>
      </c>
      <c r="M100" s="10">
        <v>1137</v>
      </c>
      <c r="N100" s="11">
        <v>4.4290000000000003</v>
      </c>
      <c r="O100" s="10">
        <v>586</v>
      </c>
      <c r="P100" s="11">
        <v>1.857</v>
      </c>
      <c r="Q100" s="10">
        <v>0</v>
      </c>
      <c r="R100" s="11">
        <v>0</v>
      </c>
    </row>
    <row r="101" spans="2:18" ht="27" thickBot="1" x14ac:dyDescent="0.3">
      <c r="B101" s="72"/>
      <c r="C101" s="8" t="s">
        <v>17</v>
      </c>
      <c r="D101" s="13" t="s">
        <v>21</v>
      </c>
      <c r="E101" s="10">
        <v>67</v>
      </c>
      <c r="F101" s="11">
        <v>0.23799999999999999</v>
      </c>
      <c r="G101" s="10">
        <v>5</v>
      </c>
      <c r="H101" s="11">
        <v>1.9E-2</v>
      </c>
      <c r="I101" s="10">
        <v>34</v>
      </c>
      <c r="J101" s="11">
        <v>0.14599999999999999</v>
      </c>
      <c r="K101" s="10">
        <v>24</v>
      </c>
      <c r="L101" s="11">
        <v>0.17399999999999999</v>
      </c>
      <c r="M101" s="10">
        <v>58</v>
      </c>
      <c r="N101" s="11">
        <v>0.22600000000000001</v>
      </c>
      <c r="O101" s="10">
        <v>147</v>
      </c>
      <c r="P101" s="11">
        <v>0.46600000000000003</v>
      </c>
      <c r="Q101" s="10">
        <v>0</v>
      </c>
      <c r="R101" s="11">
        <v>0</v>
      </c>
    </row>
    <row r="102" spans="2:18" ht="27" thickBot="1" x14ac:dyDescent="0.3">
      <c r="B102" s="72"/>
      <c r="C102" s="8" t="s">
        <v>20</v>
      </c>
      <c r="D102" s="13" t="s">
        <v>24</v>
      </c>
      <c r="E102" s="10">
        <v>32</v>
      </c>
      <c r="F102" s="11">
        <v>0.114</v>
      </c>
      <c r="G102" s="10">
        <v>0</v>
      </c>
      <c r="H102" s="11">
        <v>0</v>
      </c>
      <c r="I102" s="10">
        <v>39</v>
      </c>
      <c r="J102" s="11">
        <v>0.16800000000000001</v>
      </c>
      <c r="K102" s="10">
        <v>13</v>
      </c>
      <c r="L102" s="11">
        <v>9.4E-2</v>
      </c>
      <c r="M102" s="10">
        <v>0</v>
      </c>
      <c r="N102" s="11">
        <v>0</v>
      </c>
      <c r="O102" s="10">
        <v>34</v>
      </c>
      <c r="P102" s="11">
        <v>0.108</v>
      </c>
      <c r="Q102" s="10">
        <v>0</v>
      </c>
      <c r="R102" s="11">
        <v>0</v>
      </c>
    </row>
    <row r="103" spans="2:18" ht="27" thickBot="1" x14ac:dyDescent="0.3">
      <c r="B103" s="72"/>
      <c r="C103" s="8" t="s">
        <v>23</v>
      </c>
      <c r="D103" s="17" t="s">
        <v>143</v>
      </c>
      <c r="E103" s="10" t="s">
        <v>50</v>
      </c>
      <c r="F103" s="11">
        <v>0</v>
      </c>
      <c r="G103" s="10">
        <v>0</v>
      </c>
      <c r="H103" s="11">
        <v>0</v>
      </c>
      <c r="I103" s="10">
        <v>0</v>
      </c>
      <c r="J103" s="11">
        <v>0</v>
      </c>
      <c r="K103" s="10">
        <v>16</v>
      </c>
      <c r="L103" s="11">
        <v>0.11600000000000001</v>
      </c>
      <c r="M103" s="10">
        <v>0</v>
      </c>
      <c r="N103" s="11">
        <v>0</v>
      </c>
      <c r="O103" s="10">
        <v>0</v>
      </c>
      <c r="P103" s="11">
        <v>0</v>
      </c>
      <c r="Q103" s="10">
        <v>0</v>
      </c>
      <c r="R103" s="11">
        <v>0</v>
      </c>
    </row>
    <row r="104" spans="2:18" ht="27" thickBot="1" x14ac:dyDescent="0.3">
      <c r="B104" s="72"/>
      <c r="C104" s="8" t="s">
        <v>26</v>
      </c>
      <c r="D104" s="20" t="s">
        <v>144</v>
      </c>
      <c r="E104" s="10">
        <v>126</v>
      </c>
      <c r="F104" s="11">
        <v>0.44700000000000001</v>
      </c>
      <c r="G104" s="10">
        <v>62</v>
      </c>
      <c r="H104" s="11">
        <v>0.22900000000000001</v>
      </c>
      <c r="I104" s="10">
        <v>15</v>
      </c>
      <c r="J104" s="11">
        <v>6.4000000000000001E-2</v>
      </c>
      <c r="K104" s="10">
        <v>0</v>
      </c>
      <c r="L104" s="11">
        <v>0</v>
      </c>
      <c r="M104" s="10">
        <v>270</v>
      </c>
      <c r="N104" s="11">
        <v>1.052</v>
      </c>
      <c r="O104" s="10">
        <v>115</v>
      </c>
      <c r="P104" s="11">
        <v>0.36399999999999999</v>
      </c>
      <c r="Q104" s="10">
        <v>0</v>
      </c>
      <c r="R104" s="11">
        <v>0</v>
      </c>
    </row>
    <row r="105" spans="2:18" ht="27" thickBot="1" x14ac:dyDescent="0.3">
      <c r="B105" s="72"/>
      <c r="C105" s="8" t="s">
        <v>29</v>
      </c>
      <c r="D105" s="20" t="s">
        <v>35</v>
      </c>
      <c r="E105" s="10">
        <v>27</v>
      </c>
      <c r="F105" s="11">
        <v>9.6000000000000002E-2</v>
      </c>
      <c r="G105" s="10">
        <v>0</v>
      </c>
      <c r="H105" s="11">
        <v>0</v>
      </c>
      <c r="I105" s="10">
        <v>0</v>
      </c>
      <c r="J105" s="11">
        <v>0</v>
      </c>
      <c r="K105" s="10">
        <v>0</v>
      </c>
      <c r="L105" s="11">
        <v>0</v>
      </c>
      <c r="M105" s="10">
        <v>0</v>
      </c>
      <c r="N105" s="11">
        <v>0</v>
      </c>
      <c r="O105" s="10">
        <v>0</v>
      </c>
      <c r="P105" s="11">
        <v>0</v>
      </c>
      <c r="Q105" s="10">
        <v>0</v>
      </c>
      <c r="R105" s="11">
        <v>0</v>
      </c>
    </row>
    <row r="106" spans="2:18" ht="27" thickBot="1" x14ac:dyDescent="0.3">
      <c r="B106" s="72"/>
      <c r="C106" s="8" t="s">
        <v>32</v>
      </c>
      <c r="D106" s="21" t="s">
        <v>45</v>
      </c>
      <c r="E106" s="10">
        <v>46</v>
      </c>
      <c r="F106" s="11">
        <v>0.16300000000000001</v>
      </c>
      <c r="G106" s="10">
        <v>0</v>
      </c>
      <c r="H106" s="11">
        <v>0</v>
      </c>
      <c r="I106" s="10">
        <v>0</v>
      </c>
      <c r="J106" s="11">
        <v>0</v>
      </c>
      <c r="K106" s="10">
        <v>0</v>
      </c>
      <c r="L106" s="11">
        <v>0</v>
      </c>
      <c r="M106" s="10">
        <v>0</v>
      </c>
      <c r="N106" s="11">
        <v>0</v>
      </c>
      <c r="O106" s="10">
        <v>0</v>
      </c>
      <c r="P106" s="11">
        <v>0</v>
      </c>
      <c r="Q106" s="10">
        <v>0</v>
      </c>
      <c r="R106" s="11">
        <v>0</v>
      </c>
    </row>
    <row r="107" spans="2:18" ht="27" thickBot="1" x14ac:dyDescent="0.3">
      <c r="B107" s="72"/>
      <c r="C107" s="8" t="s">
        <v>34</v>
      </c>
      <c r="D107" s="9" t="s">
        <v>60</v>
      </c>
      <c r="E107" s="10" t="s">
        <v>50</v>
      </c>
      <c r="F107" s="11">
        <v>0</v>
      </c>
      <c r="G107" s="10">
        <v>0</v>
      </c>
      <c r="H107" s="11">
        <v>0</v>
      </c>
      <c r="I107" s="10">
        <v>0</v>
      </c>
      <c r="J107" s="11">
        <v>0</v>
      </c>
      <c r="K107" s="10">
        <v>0</v>
      </c>
      <c r="L107" s="11">
        <v>0</v>
      </c>
      <c r="M107" s="10">
        <v>3</v>
      </c>
      <c r="N107" s="11">
        <v>1.2E-2</v>
      </c>
      <c r="O107" s="10">
        <v>0</v>
      </c>
      <c r="P107" s="11">
        <v>0</v>
      </c>
      <c r="Q107" s="10">
        <v>0</v>
      </c>
      <c r="R107" s="11">
        <v>0</v>
      </c>
    </row>
    <row r="108" spans="2:18" ht="27" thickBot="1" x14ac:dyDescent="0.3">
      <c r="B108" s="72"/>
      <c r="C108" s="8" t="s">
        <v>36</v>
      </c>
      <c r="D108" s="9" t="s">
        <v>66</v>
      </c>
      <c r="E108" s="10" t="s">
        <v>50</v>
      </c>
      <c r="F108" s="11">
        <v>0</v>
      </c>
      <c r="G108" s="10">
        <v>23</v>
      </c>
      <c r="H108" s="11">
        <v>8.5000000000000006E-2</v>
      </c>
      <c r="I108" s="10">
        <v>0</v>
      </c>
      <c r="J108" s="11">
        <v>0</v>
      </c>
      <c r="K108" s="10">
        <v>0</v>
      </c>
      <c r="L108" s="11">
        <v>0</v>
      </c>
      <c r="M108" s="10">
        <v>0</v>
      </c>
      <c r="N108" s="11">
        <v>0</v>
      </c>
      <c r="O108" s="10">
        <v>0</v>
      </c>
      <c r="P108" s="11">
        <v>0</v>
      </c>
      <c r="Q108" s="10">
        <v>0</v>
      </c>
      <c r="R108" s="11">
        <v>0</v>
      </c>
    </row>
    <row r="109" spans="2:18" ht="27" thickBot="1" x14ac:dyDescent="0.3">
      <c r="B109" s="72"/>
      <c r="C109" s="8" t="s">
        <v>38</v>
      </c>
      <c r="D109" s="21" t="s">
        <v>68</v>
      </c>
      <c r="E109" s="10">
        <v>0</v>
      </c>
      <c r="F109" s="11">
        <v>0</v>
      </c>
      <c r="G109" s="10">
        <v>1</v>
      </c>
      <c r="H109" s="11">
        <v>4.0000000000000001E-3</v>
      </c>
      <c r="I109" s="10">
        <v>0</v>
      </c>
      <c r="J109" s="11">
        <v>0</v>
      </c>
      <c r="K109" s="10">
        <v>0</v>
      </c>
      <c r="L109" s="11">
        <v>0</v>
      </c>
      <c r="M109" s="10">
        <v>0</v>
      </c>
      <c r="N109" s="11">
        <v>0</v>
      </c>
      <c r="O109" s="10">
        <v>0</v>
      </c>
      <c r="P109" s="11">
        <v>0</v>
      </c>
      <c r="Q109" s="10">
        <v>0</v>
      </c>
      <c r="R109" s="11">
        <v>0</v>
      </c>
    </row>
    <row r="110" spans="2:18" ht="27" thickBot="1" x14ac:dyDescent="0.3">
      <c r="B110" s="72"/>
      <c r="C110" s="8" t="s">
        <v>40</v>
      </c>
      <c r="D110" s="32" t="s">
        <v>72</v>
      </c>
      <c r="E110" s="10">
        <v>38</v>
      </c>
      <c r="F110" s="11">
        <v>0.13500000000000001</v>
      </c>
      <c r="G110" s="10">
        <v>31</v>
      </c>
      <c r="H110" s="11">
        <v>0.115</v>
      </c>
      <c r="I110" s="10">
        <v>1</v>
      </c>
      <c r="J110" s="11">
        <v>4.0000000000000001E-3</v>
      </c>
      <c r="K110" s="10">
        <v>0</v>
      </c>
      <c r="L110" s="11">
        <v>0</v>
      </c>
      <c r="M110" s="10">
        <v>0</v>
      </c>
      <c r="N110" s="11">
        <v>0</v>
      </c>
      <c r="O110" s="10">
        <v>0</v>
      </c>
      <c r="P110" s="11">
        <v>0</v>
      </c>
      <c r="Q110" s="10">
        <v>0</v>
      </c>
      <c r="R110" s="11">
        <v>0</v>
      </c>
    </row>
    <row r="111" spans="2:18" ht="27" thickBot="1" x14ac:dyDescent="0.3">
      <c r="B111" s="72"/>
      <c r="C111" s="8" t="s">
        <v>42</v>
      </c>
      <c r="D111" s="21" t="s">
        <v>94</v>
      </c>
      <c r="E111" s="10">
        <v>0</v>
      </c>
      <c r="F111" s="11">
        <v>0</v>
      </c>
      <c r="G111" s="10">
        <v>29</v>
      </c>
      <c r="H111" s="11">
        <v>0.107</v>
      </c>
      <c r="I111" s="10">
        <v>0</v>
      </c>
      <c r="J111" s="11">
        <v>0</v>
      </c>
      <c r="K111" s="10">
        <v>0</v>
      </c>
      <c r="L111" s="11">
        <v>0</v>
      </c>
      <c r="M111" s="10">
        <v>0</v>
      </c>
      <c r="N111" s="11">
        <v>0</v>
      </c>
      <c r="O111" s="10">
        <v>0</v>
      </c>
      <c r="P111" s="11">
        <v>0</v>
      </c>
      <c r="Q111" s="10">
        <v>0</v>
      </c>
      <c r="R111" s="11">
        <v>0</v>
      </c>
    </row>
    <row r="112" spans="2:18" ht="27" thickBot="1" x14ac:dyDescent="0.3">
      <c r="B112" s="72"/>
      <c r="C112" s="8" t="s">
        <v>44</v>
      </c>
      <c r="D112" s="20" t="s">
        <v>102</v>
      </c>
      <c r="E112" s="10">
        <v>0</v>
      </c>
      <c r="F112" s="11">
        <v>0</v>
      </c>
      <c r="G112" s="10">
        <v>0</v>
      </c>
      <c r="H112" s="11">
        <v>0</v>
      </c>
      <c r="I112" s="10">
        <v>0</v>
      </c>
      <c r="J112" s="11">
        <v>0</v>
      </c>
      <c r="K112" s="10">
        <v>0</v>
      </c>
      <c r="L112" s="11">
        <v>0</v>
      </c>
      <c r="M112" s="10">
        <v>3</v>
      </c>
      <c r="N112" s="11">
        <v>1.2E-2</v>
      </c>
      <c r="O112" s="10">
        <v>0</v>
      </c>
      <c r="P112" s="11">
        <v>0</v>
      </c>
      <c r="Q112" s="10">
        <v>0</v>
      </c>
      <c r="R112" s="11">
        <v>0</v>
      </c>
    </row>
    <row r="113" spans="2:18" ht="27" thickBot="1" x14ac:dyDescent="0.3">
      <c r="B113" s="72"/>
      <c r="C113" s="8" t="s">
        <v>46</v>
      </c>
      <c r="D113" s="20" t="s">
        <v>145</v>
      </c>
      <c r="E113" s="10">
        <v>13</v>
      </c>
      <c r="F113" s="11">
        <v>4.5999999999999999E-2</v>
      </c>
      <c r="G113" s="10">
        <v>0</v>
      </c>
      <c r="H113" s="11">
        <v>0</v>
      </c>
      <c r="I113" s="10">
        <v>4</v>
      </c>
      <c r="J113" s="11">
        <v>1.7000000000000001E-2</v>
      </c>
      <c r="K113" s="10">
        <v>0</v>
      </c>
      <c r="L113" s="11">
        <v>0</v>
      </c>
      <c r="M113" s="10">
        <v>0</v>
      </c>
      <c r="N113" s="11">
        <v>0</v>
      </c>
      <c r="O113" s="10">
        <v>0</v>
      </c>
      <c r="P113" s="11">
        <v>0</v>
      </c>
      <c r="Q113" s="10">
        <v>0</v>
      </c>
      <c r="R113" s="11">
        <v>0</v>
      </c>
    </row>
    <row r="114" spans="2:18" ht="27" thickBot="1" x14ac:dyDescent="0.3">
      <c r="B114" s="72"/>
      <c r="C114" s="8" t="s">
        <v>48</v>
      </c>
      <c r="D114" s="20" t="s">
        <v>146</v>
      </c>
      <c r="E114" s="10">
        <v>32</v>
      </c>
      <c r="F114" s="11">
        <v>0.114</v>
      </c>
      <c r="G114" s="10">
        <v>0</v>
      </c>
      <c r="H114" s="11">
        <v>0</v>
      </c>
      <c r="I114" s="10">
        <v>0</v>
      </c>
      <c r="J114" s="11">
        <v>0</v>
      </c>
      <c r="K114" s="10">
        <v>9</v>
      </c>
      <c r="L114" s="11">
        <v>6.5000000000000002E-2</v>
      </c>
      <c r="M114" s="10">
        <v>0</v>
      </c>
      <c r="N114" s="11">
        <v>0</v>
      </c>
      <c r="O114" s="10">
        <v>0</v>
      </c>
      <c r="P114" s="11">
        <v>0</v>
      </c>
      <c r="Q114" s="10">
        <v>0</v>
      </c>
      <c r="R114" s="11">
        <v>0</v>
      </c>
    </row>
    <row r="115" spans="2:18" ht="27" thickBot="1" x14ac:dyDescent="0.3">
      <c r="B115" s="72"/>
      <c r="C115" s="8" t="s">
        <v>51</v>
      </c>
      <c r="D115" s="20" t="s">
        <v>147</v>
      </c>
      <c r="E115" s="10">
        <v>1</v>
      </c>
      <c r="F115" s="11">
        <v>4.0000000000000001E-3</v>
      </c>
      <c r="G115" s="10">
        <v>0</v>
      </c>
      <c r="H115" s="11">
        <v>0</v>
      </c>
      <c r="I115" s="10">
        <v>0</v>
      </c>
      <c r="J115" s="11">
        <v>0</v>
      </c>
      <c r="K115" s="10">
        <v>0</v>
      </c>
      <c r="L115" s="11">
        <v>0</v>
      </c>
      <c r="M115" s="10">
        <v>0</v>
      </c>
      <c r="N115" s="11">
        <v>0</v>
      </c>
      <c r="O115" s="10">
        <v>0</v>
      </c>
      <c r="P115" s="11">
        <v>0</v>
      </c>
      <c r="Q115" s="10">
        <v>0</v>
      </c>
      <c r="R115" s="11">
        <v>0</v>
      </c>
    </row>
    <row r="116" spans="2:18" ht="27" thickBot="1" x14ac:dyDescent="0.3">
      <c r="B116" s="72"/>
      <c r="C116" s="8" t="s">
        <v>53</v>
      </c>
      <c r="D116" s="21" t="s">
        <v>148</v>
      </c>
      <c r="E116" s="10">
        <v>0</v>
      </c>
      <c r="F116" s="11">
        <v>0</v>
      </c>
      <c r="G116" s="10">
        <v>0</v>
      </c>
      <c r="H116" s="11">
        <v>0</v>
      </c>
      <c r="I116" s="10">
        <v>0</v>
      </c>
      <c r="J116" s="11">
        <v>0</v>
      </c>
      <c r="K116" s="10">
        <v>0</v>
      </c>
      <c r="L116" s="11">
        <v>0</v>
      </c>
      <c r="M116" s="10">
        <v>50</v>
      </c>
      <c r="N116" s="11">
        <v>0.19500000000000001</v>
      </c>
      <c r="O116" s="10">
        <v>0</v>
      </c>
      <c r="P116" s="11">
        <v>0</v>
      </c>
      <c r="Q116" s="10">
        <v>0</v>
      </c>
      <c r="R116" s="11">
        <v>0</v>
      </c>
    </row>
    <row r="117" spans="2:18" ht="27" thickBot="1" x14ac:dyDescent="0.3">
      <c r="B117" s="72"/>
      <c r="C117" s="8" t="s">
        <v>55</v>
      </c>
      <c r="D117" s="21" t="s">
        <v>149</v>
      </c>
      <c r="E117" s="10">
        <v>1</v>
      </c>
      <c r="F117" s="11">
        <v>4.0000000000000001E-3</v>
      </c>
      <c r="G117" s="10">
        <v>0</v>
      </c>
      <c r="H117" s="11">
        <v>0</v>
      </c>
      <c r="I117" s="10">
        <v>0</v>
      </c>
      <c r="J117" s="11">
        <v>0</v>
      </c>
      <c r="K117" s="10">
        <v>0</v>
      </c>
      <c r="L117" s="11">
        <v>0</v>
      </c>
      <c r="M117" s="10">
        <v>0</v>
      </c>
      <c r="N117" s="11">
        <v>0</v>
      </c>
      <c r="O117" s="10">
        <v>0</v>
      </c>
      <c r="P117" s="11">
        <v>0</v>
      </c>
      <c r="Q117" s="10">
        <v>0</v>
      </c>
      <c r="R117" s="11">
        <v>0</v>
      </c>
    </row>
    <row r="118" spans="2:18" ht="27" thickBot="1" x14ac:dyDescent="0.3">
      <c r="B118" s="72"/>
      <c r="C118" s="8" t="s">
        <v>57</v>
      </c>
      <c r="D118" s="21" t="s">
        <v>150</v>
      </c>
      <c r="E118" s="10">
        <v>26</v>
      </c>
      <c r="F118" s="11">
        <v>9.1999999999999998E-2</v>
      </c>
      <c r="G118" s="10">
        <v>0</v>
      </c>
      <c r="H118" s="11">
        <v>0</v>
      </c>
      <c r="I118" s="10">
        <v>0</v>
      </c>
      <c r="J118" s="11">
        <v>0</v>
      </c>
      <c r="K118" s="10">
        <v>0</v>
      </c>
      <c r="L118" s="11">
        <v>0</v>
      </c>
      <c r="M118" s="10">
        <v>0</v>
      </c>
      <c r="N118" s="11">
        <v>0</v>
      </c>
      <c r="O118" s="10">
        <v>0</v>
      </c>
      <c r="P118" s="11">
        <v>0</v>
      </c>
      <c r="Q118" s="10">
        <v>0</v>
      </c>
      <c r="R118" s="11">
        <v>0</v>
      </c>
    </row>
    <row r="119" spans="2:18" ht="27" thickBot="1" x14ac:dyDescent="0.3">
      <c r="B119" s="72"/>
      <c r="C119" s="8" t="s">
        <v>59</v>
      </c>
      <c r="D119" s="9" t="s">
        <v>151</v>
      </c>
      <c r="E119" s="10" t="s">
        <v>50</v>
      </c>
      <c r="F119" s="11">
        <v>0</v>
      </c>
      <c r="G119" s="10">
        <v>5</v>
      </c>
      <c r="H119" s="11">
        <v>1.9E-2</v>
      </c>
      <c r="I119" s="10">
        <v>0</v>
      </c>
      <c r="J119" s="11">
        <v>0</v>
      </c>
      <c r="K119" s="10">
        <v>0</v>
      </c>
      <c r="L119" s="11">
        <v>0</v>
      </c>
      <c r="M119" s="10">
        <v>0</v>
      </c>
      <c r="N119" s="11">
        <v>0</v>
      </c>
      <c r="O119" s="10">
        <v>0</v>
      </c>
      <c r="P119" s="11">
        <v>0</v>
      </c>
      <c r="Q119" s="10">
        <v>0</v>
      </c>
      <c r="R119" s="11">
        <v>0</v>
      </c>
    </row>
    <row r="120" spans="2:18" ht="27" thickBot="1" x14ac:dyDescent="0.3">
      <c r="B120" s="72"/>
      <c r="C120" s="8" t="s">
        <v>61</v>
      </c>
      <c r="D120" s="9" t="s">
        <v>104</v>
      </c>
      <c r="E120" s="10" t="s">
        <v>50</v>
      </c>
      <c r="F120" s="11">
        <v>0</v>
      </c>
      <c r="G120" s="10">
        <v>12</v>
      </c>
      <c r="H120" s="11">
        <v>4.3999999999999997E-2</v>
      </c>
      <c r="I120" s="10">
        <v>0</v>
      </c>
      <c r="J120" s="11">
        <v>0</v>
      </c>
      <c r="K120" s="10">
        <v>0</v>
      </c>
      <c r="L120" s="11">
        <v>0</v>
      </c>
      <c r="M120" s="10">
        <v>0</v>
      </c>
      <c r="N120" s="11">
        <v>0</v>
      </c>
      <c r="O120" s="10">
        <v>0</v>
      </c>
      <c r="P120" s="11">
        <v>0</v>
      </c>
      <c r="Q120" s="10">
        <v>0</v>
      </c>
      <c r="R120" s="11">
        <v>0</v>
      </c>
    </row>
    <row r="121" spans="2:18" ht="27" thickBot="1" x14ac:dyDescent="0.3">
      <c r="B121" s="72"/>
      <c r="C121" s="8" t="s">
        <v>63</v>
      </c>
      <c r="D121" s="9" t="s">
        <v>152</v>
      </c>
      <c r="E121" s="10" t="s">
        <v>50</v>
      </c>
      <c r="F121" s="11">
        <v>0</v>
      </c>
      <c r="G121" s="10">
        <v>2</v>
      </c>
      <c r="H121" s="11">
        <v>7.0000000000000001E-3</v>
      </c>
      <c r="I121" s="10">
        <v>0</v>
      </c>
      <c r="J121" s="11">
        <v>0</v>
      </c>
      <c r="K121" s="10">
        <v>0</v>
      </c>
      <c r="L121" s="11">
        <v>0</v>
      </c>
      <c r="M121" s="10">
        <v>0</v>
      </c>
      <c r="N121" s="11">
        <v>0</v>
      </c>
      <c r="O121" s="10">
        <v>0</v>
      </c>
      <c r="P121" s="11">
        <v>0</v>
      </c>
      <c r="Q121" s="10">
        <v>0</v>
      </c>
      <c r="R121" s="11">
        <v>0</v>
      </c>
    </row>
    <row r="122" spans="2:18" ht="27" thickBot="1" x14ac:dyDescent="0.3">
      <c r="B122" s="72"/>
      <c r="C122" s="8" t="s">
        <v>65</v>
      </c>
      <c r="D122" s="21" t="s">
        <v>153</v>
      </c>
      <c r="E122" s="10">
        <v>0</v>
      </c>
      <c r="F122" s="11">
        <v>0</v>
      </c>
      <c r="G122" s="10">
        <v>31</v>
      </c>
      <c r="H122" s="11">
        <v>0.115</v>
      </c>
      <c r="I122" s="10">
        <v>0</v>
      </c>
      <c r="J122" s="11">
        <v>0</v>
      </c>
      <c r="K122" s="10">
        <v>0</v>
      </c>
      <c r="L122" s="11">
        <v>0</v>
      </c>
      <c r="M122" s="10">
        <v>0</v>
      </c>
      <c r="N122" s="11">
        <v>0</v>
      </c>
      <c r="O122" s="10">
        <v>0</v>
      </c>
      <c r="P122" s="11">
        <v>0</v>
      </c>
      <c r="Q122" s="10">
        <v>0</v>
      </c>
      <c r="R122" s="11">
        <v>0</v>
      </c>
    </row>
    <row r="123" spans="2:18" ht="27" thickBot="1" x14ac:dyDescent="0.3">
      <c r="B123" s="72"/>
      <c r="C123" s="8" t="s">
        <v>67</v>
      </c>
      <c r="D123" s="21" t="s">
        <v>154</v>
      </c>
      <c r="E123" s="10">
        <v>0</v>
      </c>
      <c r="F123" s="11">
        <v>0</v>
      </c>
      <c r="G123" s="10">
        <v>47</v>
      </c>
      <c r="H123" s="11">
        <v>0.17399999999999999</v>
      </c>
      <c r="I123" s="10">
        <v>0</v>
      </c>
      <c r="J123" s="11">
        <v>0</v>
      </c>
      <c r="K123" s="10">
        <v>0</v>
      </c>
      <c r="L123" s="11">
        <v>0</v>
      </c>
      <c r="M123" s="10">
        <v>0</v>
      </c>
      <c r="N123" s="11">
        <v>0</v>
      </c>
      <c r="O123" s="10">
        <v>0</v>
      </c>
      <c r="P123" s="11">
        <v>0</v>
      </c>
      <c r="Q123" s="10">
        <v>0</v>
      </c>
      <c r="R123" s="11">
        <v>0</v>
      </c>
    </row>
    <row r="124" spans="2:18" ht="27" thickBot="1" x14ac:dyDescent="0.3">
      <c r="B124" s="72"/>
      <c r="C124" s="8" t="s">
        <v>69</v>
      </c>
      <c r="D124" s="21" t="s">
        <v>155</v>
      </c>
      <c r="E124" s="10">
        <v>0</v>
      </c>
      <c r="F124" s="11">
        <v>0</v>
      </c>
      <c r="G124" s="10">
        <v>1</v>
      </c>
      <c r="H124" s="11">
        <v>4.0000000000000001E-3</v>
      </c>
      <c r="I124" s="10">
        <v>0</v>
      </c>
      <c r="J124" s="11">
        <v>0</v>
      </c>
      <c r="K124" s="10">
        <v>0</v>
      </c>
      <c r="L124" s="11">
        <v>0</v>
      </c>
      <c r="M124" s="10">
        <v>0</v>
      </c>
      <c r="N124" s="11">
        <v>0</v>
      </c>
      <c r="O124" s="10">
        <v>0</v>
      </c>
      <c r="P124" s="11">
        <v>0</v>
      </c>
      <c r="Q124" s="10">
        <v>0</v>
      </c>
      <c r="R124" s="11">
        <v>0</v>
      </c>
    </row>
    <row r="125" spans="2:18" ht="27" thickBot="1" x14ac:dyDescent="0.3">
      <c r="B125" s="72"/>
      <c r="C125" s="8" t="s">
        <v>71</v>
      </c>
      <c r="D125" s="20" t="s">
        <v>156</v>
      </c>
      <c r="E125" s="10">
        <v>0</v>
      </c>
      <c r="F125" s="11">
        <v>0</v>
      </c>
      <c r="G125" s="10">
        <v>0</v>
      </c>
      <c r="H125" s="11">
        <v>0</v>
      </c>
      <c r="I125" s="10">
        <v>119</v>
      </c>
      <c r="J125" s="11">
        <v>0.51200000000000001</v>
      </c>
      <c r="K125" s="10">
        <v>5</v>
      </c>
      <c r="L125" s="11">
        <v>3.5999999999999997E-2</v>
      </c>
      <c r="M125" s="10">
        <v>0</v>
      </c>
      <c r="N125" s="11">
        <v>0</v>
      </c>
      <c r="O125" s="10">
        <v>0</v>
      </c>
      <c r="P125" s="11">
        <v>0</v>
      </c>
      <c r="Q125" s="10">
        <v>0</v>
      </c>
      <c r="R125" s="11">
        <v>0</v>
      </c>
    </row>
    <row r="126" spans="2:18" ht="27" thickBot="1" x14ac:dyDescent="0.3">
      <c r="B126" s="72"/>
      <c r="C126" s="8" t="s">
        <v>73</v>
      </c>
      <c r="D126" s="21" t="s">
        <v>157</v>
      </c>
      <c r="E126" s="10">
        <v>0</v>
      </c>
      <c r="F126" s="11">
        <v>0</v>
      </c>
      <c r="G126" s="10">
        <v>0</v>
      </c>
      <c r="H126" s="11">
        <v>0</v>
      </c>
      <c r="I126" s="10">
        <v>39</v>
      </c>
      <c r="J126" s="11">
        <v>0.16800000000000001</v>
      </c>
      <c r="K126" s="10">
        <v>0</v>
      </c>
      <c r="L126" s="11">
        <v>0</v>
      </c>
      <c r="M126" s="10">
        <v>0</v>
      </c>
      <c r="N126" s="11">
        <v>0</v>
      </c>
      <c r="O126" s="10">
        <v>0</v>
      </c>
      <c r="P126" s="11">
        <v>0</v>
      </c>
      <c r="Q126" s="10">
        <v>0</v>
      </c>
      <c r="R126" s="11">
        <v>0</v>
      </c>
    </row>
    <row r="127" spans="2:18" ht="27" thickBot="1" x14ac:dyDescent="0.3">
      <c r="B127" s="72"/>
      <c r="C127" s="8" t="s">
        <v>75</v>
      </c>
      <c r="D127" s="21" t="s">
        <v>158</v>
      </c>
      <c r="E127" s="10">
        <v>0</v>
      </c>
      <c r="F127" s="11">
        <v>0</v>
      </c>
      <c r="G127" s="10">
        <v>0</v>
      </c>
      <c r="H127" s="11">
        <v>0</v>
      </c>
      <c r="I127" s="10">
        <v>1</v>
      </c>
      <c r="J127" s="11">
        <v>4.0000000000000001E-3</v>
      </c>
      <c r="K127" s="10">
        <v>0</v>
      </c>
      <c r="L127" s="11">
        <v>0</v>
      </c>
      <c r="M127" s="10">
        <v>1</v>
      </c>
      <c r="N127" s="11">
        <v>4.0000000000000001E-3</v>
      </c>
      <c r="O127" s="10">
        <v>0</v>
      </c>
      <c r="P127" s="11">
        <v>0</v>
      </c>
      <c r="Q127" s="10">
        <v>0</v>
      </c>
      <c r="R127" s="11">
        <v>0</v>
      </c>
    </row>
    <row r="128" spans="2:18" ht="27" thickBot="1" x14ac:dyDescent="0.3">
      <c r="B128" s="72"/>
      <c r="C128" s="8" t="s">
        <v>77</v>
      </c>
      <c r="D128" s="21" t="s">
        <v>159</v>
      </c>
      <c r="E128" s="10">
        <v>0</v>
      </c>
      <c r="F128" s="11">
        <v>0</v>
      </c>
      <c r="G128" s="10">
        <v>0</v>
      </c>
      <c r="H128" s="11">
        <v>0</v>
      </c>
      <c r="I128" s="10">
        <v>0</v>
      </c>
      <c r="J128" s="11">
        <v>0</v>
      </c>
      <c r="K128" s="10">
        <v>19</v>
      </c>
      <c r="L128" s="11">
        <v>0.13800000000000001</v>
      </c>
      <c r="M128" s="10">
        <v>0</v>
      </c>
      <c r="N128" s="11">
        <v>0</v>
      </c>
      <c r="O128" s="10">
        <v>0</v>
      </c>
      <c r="P128" s="11">
        <v>0</v>
      </c>
      <c r="Q128" s="10">
        <v>0</v>
      </c>
      <c r="R128" s="11">
        <v>0</v>
      </c>
    </row>
    <row r="129" spans="2:18" ht="27" thickBot="1" x14ac:dyDescent="0.3">
      <c r="B129" s="72"/>
      <c r="C129" s="8" t="s">
        <v>79</v>
      </c>
      <c r="D129" s="21" t="s">
        <v>160</v>
      </c>
      <c r="E129" s="10">
        <v>0</v>
      </c>
      <c r="F129" s="11">
        <v>0</v>
      </c>
      <c r="G129" s="10">
        <v>0</v>
      </c>
      <c r="H129" s="11">
        <v>0</v>
      </c>
      <c r="I129" s="10">
        <v>56</v>
      </c>
      <c r="J129" s="11">
        <v>0.24099999999999999</v>
      </c>
      <c r="K129" s="10">
        <v>0</v>
      </c>
      <c r="L129" s="11">
        <v>0</v>
      </c>
      <c r="M129" s="10">
        <v>0</v>
      </c>
      <c r="N129" s="11">
        <v>0</v>
      </c>
      <c r="O129" s="10">
        <v>0</v>
      </c>
      <c r="P129" s="11">
        <v>0</v>
      </c>
      <c r="Q129" s="10">
        <v>0</v>
      </c>
      <c r="R129" s="11">
        <v>0</v>
      </c>
    </row>
    <row r="130" spans="2:18" ht="27" thickBot="1" x14ac:dyDescent="0.3">
      <c r="B130" s="72"/>
      <c r="C130" s="8" t="s">
        <v>81</v>
      </c>
      <c r="D130" s="21" t="s">
        <v>161</v>
      </c>
      <c r="E130" s="10">
        <v>0</v>
      </c>
      <c r="F130" s="11">
        <v>0</v>
      </c>
      <c r="G130" s="10">
        <v>0</v>
      </c>
      <c r="H130" s="11">
        <v>0</v>
      </c>
      <c r="I130" s="10">
        <v>0</v>
      </c>
      <c r="J130" s="11">
        <v>0</v>
      </c>
      <c r="K130" s="10">
        <v>11</v>
      </c>
      <c r="L130" s="11">
        <v>0.08</v>
      </c>
      <c r="M130" s="10">
        <v>0</v>
      </c>
      <c r="N130" s="11">
        <v>0</v>
      </c>
      <c r="O130" s="10">
        <v>0</v>
      </c>
      <c r="P130" s="11">
        <v>0</v>
      </c>
      <c r="Q130" s="10">
        <v>0</v>
      </c>
      <c r="R130" s="11">
        <v>0</v>
      </c>
    </row>
    <row r="131" spans="2:18" ht="27" thickBot="1" x14ac:dyDescent="0.3">
      <c r="B131" s="72"/>
      <c r="C131" s="8" t="s">
        <v>83</v>
      </c>
      <c r="D131" s="20" t="s">
        <v>162</v>
      </c>
      <c r="E131" s="10">
        <v>0</v>
      </c>
      <c r="F131" s="11">
        <v>0</v>
      </c>
      <c r="G131" s="10">
        <v>0</v>
      </c>
      <c r="H131" s="11">
        <v>0</v>
      </c>
      <c r="I131" s="10">
        <v>0</v>
      </c>
      <c r="J131" s="11">
        <v>0</v>
      </c>
      <c r="K131" s="10">
        <v>13</v>
      </c>
      <c r="L131" s="11">
        <v>9.4E-2</v>
      </c>
      <c r="M131" s="10">
        <v>2</v>
      </c>
      <c r="N131" s="11">
        <v>8.0000000000000002E-3</v>
      </c>
      <c r="O131" s="10">
        <v>6</v>
      </c>
      <c r="P131" s="11">
        <v>1.9E-2</v>
      </c>
      <c r="Q131" s="10">
        <v>0</v>
      </c>
      <c r="R131" s="11">
        <v>0</v>
      </c>
    </row>
    <row r="132" spans="2:18" ht="27" thickBot="1" x14ac:dyDescent="0.3">
      <c r="B132" s="72"/>
      <c r="C132" s="8" t="s">
        <v>85</v>
      </c>
      <c r="D132" s="9" t="s">
        <v>163</v>
      </c>
      <c r="E132" s="10" t="s">
        <v>50</v>
      </c>
      <c r="F132" s="11">
        <v>0</v>
      </c>
      <c r="G132" s="10">
        <v>0</v>
      </c>
      <c r="H132" s="11">
        <v>0</v>
      </c>
      <c r="I132" s="10">
        <v>0</v>
      </c>
      <c r="J132" s="11">
        <v>0</v>
      </c>
      <c r="K132" s="10">
        <v>7</v>
      </c>
      <c r="L132" s="11">
        <v>5.0999999999999997E-2</v>
      </c>
      <c r="M132" s="10">
        <v>0</v>
      </c>
      <c r="N132" s="11">
        <v>0</v>
      </c>
      <c r="O132" s="10">
        <v>0</v>
      </c>
      <c r="P132" s="11">
        <v>0</v>
      </c>
      <c r="Q132" s="10">
        <v>0</v>
      </c>
      <c r="R132" s="11">
        <v>0</v>
      </c>
    </row>
    <row r="133" spans="2:18" ht="27" thickBot="1" x14ac:dyDescent="0.3">
      <c r="B133" s="72"/>
      <c r="C133" s="8" t="s">
        <v>87</v>
      </c>
      <c r="D133" s="21" t="s">
        <v>164</v>
      </c>
      <c r="E133" s="10">
        <v>0</v>
      </c>
      <c r="F133" s="11">
        <v>0</v>
      </c>
      <c r="G133" s="10">
        <v>0</v>
      </c>
      <c r="H133" s="11">
        <v>0</v>
      </c>
      <c r="I133" s="10">
        <v>0</v>
      </c>
      <c r="J133" s="11">
        <v>0</v>
      </c>
      <c r="K133" s="10">
        <v>15</v>
      </c>
      <c r="L133" s="11">
        <v>0.109</v>
      </c>
      <c r="M133" s="10">
        <v>0</v>
      </c>
      <c r="N133" s="11">
        <v>0</v>
      </c>
      <c r="O133" s="10">
        <v>0</v>
      </c>
      <c r="P133" s="11">
        <v>0</v>
      </c>
      <c r="Q133" s="10">
        <v>0</v>
      </c>
      <c r="R133" s="11">
        <v>0</v>
      </c>
    </row>
    <row r="134" spans="2:18" ht="27" thickBot="1" x14ac:dyDescent="0.3">
      <c r="B134" s="72"/>
      <c r="C134" s="8" t="s">
        <v>89</v>
      </c>
      <c r="D134" s="21" t="s">
        <v>165</v>
      </c>
      <c r="E134" s="10">
        <v>0</v>
      </c>
      <c r="F134" s="11">
        <v>0</v>
      </c>
      <c r="G134" s="10">
        <v>0</v>
      </c>
      <c r="H134" s="11">
        <v>0</v>
      </c>
      <c r="I134" s="10">
        <v>0</v>
      </c>
      <c r="J134" s="11">
        <v>0</v>
      </c>
      <c r="K134" s="10">
        <v>20</v>
      </c>
      <c r="L134" s="11">
        <v>0.14499999999999999</v>
      </c>
      <c r="M134" s="10">
        <v>0</v>
      </c>
      <c r="N134" s="11">
        <v>0</v>
      </c>
      <c r="O134" s="10">
        <v>0</v>
      </c>
      <c r="P134" s="11">
        <v>0</v>
      </c>
      <c r="Q134" s="10">
        <v>0</v>
      </c>
      <c r="R134" s="11">
        <v>0</v>
      </c>
    </row>
    <row r="135" spans="2:18" ht="27" thickBot="1" x14ac:dyDescent="0.3">
      <c r="B135" s="72"/>
      <c r="C135" s="8" t="s">
        <v>91</v>
      </c>
      <c r="D135" s="21" t="s">
        <v>166</v>
      </c>
      <c r="E135" s="10">
        <v>0</v>
      </c>
      <c r="F135" s="11">
        <v>0</v>
      </c>
      <c r="G135" s="10">
        <v>0</v>
      </c>
      <c r="H135" s="11">
        <v>0</v>
      </c>
      <c r="I135" s="10">
        <v>0</v>
      </c>
      <c r="J135" s="11">
        <v>0</v>
      </c>
      <c r="K135" s="10">
        <v>14</v>
      </c>
      <c r="L135" s="11">
        <v>0.10199999999999999</v>
      </c>
      <c r="M135" s="10">
        <v>0</v>
      </c>
      <c r="N135" s="11">
        <v>0</v>
      </c>
      <c r="O135" s="10">
        <v>0</v>
      </c>
      <c r="P135" s="11">
        <v>0</v>
      </c>
      <c r="Q135" s="10">
        <v>0</v>
      </c>
      <c r="R135" s="11">
        <v>0</v>
      </c>
    </row>
    <row r="136" spans="2:18" ht="27" thickBot="1" x14ac:dyDescent="0.3">
      <c r="B136" s="72"/>
      <c r="C136" s="8" t="s">
        <v>93</v>
      </c>
      <c r="D136" s="21" t="s">
        <v>68</v>
      </c>
      <c r="E136" s="10">
        <v>0</v>
      </c>
      <c r="F136" s="11">
        <v>0</v>
      </c>
      <c r="G136" s="10">
        <v>0</v>
      </c>
      <c r="H136" s="11">
        <v>0</v>
      </c>
      <c r="I136" s="10">
        <v>0</v>
      </c>
      <c r="J136" s="11">
        <v>0</v>
      </c>
      <c r="K136" s="10">
        <v>2</v>
      </c>
      <c r="L136" s="11">
        <v>1.4999999999999999E-2</v>
      </c>
      <c r="M136" s="10">
        <v>2</v>
      </c>
      <c r="N136" s="11">
        <v>8.0000000000000002E-3</v>
      </c>
      <c r="O136" s="10">
        <v>0</v>
      </c>
      <c r="P136" s="11">
        <v>0</v>
      </c>
      <c r="Q136" s="10">
        <v>0</v>
      </c>
      <c r="R136" s="11">
        <v>0</v>
      </c>
    </row>
    <row r="137" spans="2:18" ht="27" thickBot="1" x14ac:dyDescent="0.3">
      <c r="B137" s="72"/>
      <c r="C137" s="8" t="s">
        <v>95</v>
      </c>
      <c r="D137" s="20" t="s">
        <v>167</v>
      </c>
      <c r="E137" s="10">
        <v>0</v>
      </c>
      <c r="F137" s="11">
        <v>0</v>
      </c>
      <c r="G137" s="10">
        <v>0</v>
      </c>
      <c r="H137" s="11">
        <v>0</v>
      </c>
      <c r="I137" s="10">
        <v>0</v>
      </c>
      <c r="J137" s="11">
        <v>0</v>
      </c>
      <c r="K137" s="10">
        <v>0</v>
      </c>
      <c r="L137" s="11">
        <v>0</v>
      </c>
      <c r="M137" s="10">
        <v>199</v>
      </c>
      <c r="N137" s="11">
        <v>0.77500000000000002</v>
      </c>
      <c r="O137" s="10">
        <v>0</v>
      </c>
      <c r="P137" s="11">
        <v>0</v>
      </c>
      <c r="Q137" s="10">
        <v>0</v>
      </c>
      <c r="R137" s="11">
        <v>0</v>
      </c>
    </row>
    <row r="138" spans="2:18" ht="27" thickBot="1" x14ac:dyDescent="0.3">
      <c r="B138" s="72"/>
      <c r="C138" s="8" t="s">
        <v>97</v>
      </c>
      <c r="D138" s="20" t="s">
        <v>168</v>
      </c>
      <c r="E138" s="10">
        <v>0</v>
      </c>
      <c r="F138" s="11">
        <v>0</v>
      </c>
      <c r="G138" s="10">
        <v>0</v>
      </c>
      <c r="H138" s="11">
        <v>0</v>
      </c>
      <c r="I138" s="10">
        <v>0</v>
      </c>
      <c r="J138" s="11">
        <v>0</v>
      </c>
      <c r="K138" s="10">
        <v>0</v>
      </c>
      <c r="L138" s="11">
        <v>0</v>
      </c>
      <c r="M138" s="10">
        <v>1</v>
      </c>
      <c r="N138" s="11">
        <v>4.0000000000000001E-3</v>
      </c>
      <c r="O138" s="10">
        <v>64</v>
      </c>
      <c r="P138" s="11">
        <v>0.20300000000000001</v>
      </c>
      <c r="Q138" s="10">
        <v>0</v>
      </c>
      <c r="R138" s="11">
        <v>0</v>
      </c>
    </row>
    <row r="139" spans="2:18" ht="27" thickBot="1" x14ac:dyDescent="0.3">
      <c r="B139" s="72"/>
      <c r="C139" s="8" t="s">
        <v>99</v>
      </c>
      <c r="D139" s="20" t="s">
        <v>169</v>
      </c>
      <c r="E139" s="10">
        <v>0</v>
      </c>
      <c r="F139" s="11">
        <v>0</v>
      </c>
      <c r="G139" s="10">
        <v>0</v>
      </c>
      <c r="H139" s="11">
        <v>0</v>
      </c>
      <c r="I139" s="10">
        <v>0</v>
      </c>
      <c r="J139" s="11">
        <v>0</v>
      </c>
      <c r="K139" s="10">
        <v>0</v>
      </c>
      <c r="L139" s="11">
        <v>0</v>
      </c>
      <c r="M139" s="10">
        <v>100</v>
      </c>
      <c r="N139" s="11">
        <v>0.39</v>
      </c>
      <c r="O139" s="10">
        <v>0</v>
      </c>
      <c r="P139" s="11">
        <v>0</v>
      </c>
      <c r="Q139" s="10">
        <v>0</v>
      </c>
      <c r="R139" s="11">
        <v>0</v>
      </c>
    </row>
    <row r="140" spans="2:18" ht="27" thickBot="1" x14ac:dyDescent="0.3">
      <c r="B140" s="72"/>
      <c r="C140" s="8" t="s">
        <v>101</v>
      </c>
      <c r="D140" s="21" t="s">
        <v>170</v>
      </c>
      <c r="E140" s="10">
        <v>0</v>
      </c>
      <c r="F140" s="11">
        <v>0</v>
      </c>
      <c r="G140" s="10">
        <v>0</v>
      </c>
      <c r="H140" s="11">
        <v>0</v>
      </c>
      <c r="I140" s="10">
        <v>0</v>
      </c>
      <c r="J140" s="11">
        <v>0</v>
      </c>
      <c r="K140" s="10">
        <v>0</v>
      </c>
      <c r="L140" s="11">
        <v>0</v>
      </c>
      <c r="M140" s="10">
        <v>2</v>
      </c>
      <c r="N140" s="11">
        <v>8.0000000000000002E-3</v>
      </c>
      <c r="O140" s="10">
        <v>0</v>
      </c>
      <c r="P140" s="11">
        <v>0</v>
      </c>
      <c r="Q140" s="10">
        <v>0</v>
      </c>
      <c r="R140" s="11">
        <v>0</v>
      </c>
    </row>
    <row r="141" spans="2:18" ht="27" thickBot="1" x14ac:dyDescent="0.3">
      <c r="B141" s="72"/>
      <c r="C141" s="8" t="s">
        <v>103</v>
      </c>
      <c r="D141" s="21" t="s">
        <v>171</v>
      </c>
      <c r="E141" s="10">
        <v>0</v>
      </c>
      <c r="F141" s="11">
        <v>0</v>
      </c>
      <c r="G141" s="10">
        <v>0</v>
      </c>
      <c r="H141" s="11">
        <v>0</v>
      </c>
      <c r="I141" s="10">
        <v>0</v>
      </c>
      <c r="J141" s="11">
        <v>0</v>
      </c>
      <c r="K141" s="10">
        <v>0</v>
      </c>
      <c r="L141" s="11">
        <v>0</v>
      </c>
      <c r="M141" s="10">
        <v>67</v>
      </c>
      <c r="N141" s="11">
        <v>0.26100000000000001</v>
      </c>
      <c r="O141" s="10">
        <v>0</v>
      </c>
      <c r="P141" s="11">
        <v>0</v>
      </c>
      <c r="Q141" s="10">
        <v>0</v>
      </c>
      <c r="R141" s="11">
        <v>0</v>
      </c>
    </row>
    <row r="142" spans="2:18" ht="27" thickBot="1" x14ac:dyDescent="0.3">
      <c r="B142" s="72"/>
      <c r="C142" s="8" t="s">
        <v>105</v>
      </c>
      <c r="D142" s="9" t="s">
        <v>172</v>
      </c>
      <c r="E142" s="10" t="s">
        <v>50</v>
      </c>
      <c r="F142" s="11">
        <v>0</v>
      </c>
      <c r="G142" s="10">
        <v>0</v>
      </c>
      <c r="H142" s="11">
        <v>0</v>
      </c>
      <c r="I142" s="10">
        <v>0</v>
      </c>
      <c r="J142" s="11">
        <v>0</v>
      </c>
      <c r="K142" s="10">
        <v>0</v>
      </c>
      <c r="L142" s="11">
        <v>0</v>
      </c>
      <c r="M142" s="10">
        <v>35</v>
      </c>
      <c r="N142" s="11">
        <v>0.13600000000000001</v>
      </c>
      <c r="O142" s="10">
        <v>0</v>
      </c>
      <c r="P142" s="11">
        <v>0</v>
      </c>
      <c r="Q142" s="10">
        <v>0</v>
      </c>
      <c r="R142" s="11">
        <v>0</v>
      </c>
    </row>
    <row r="143" spans="2:18" ht="27" thickBot="1" x14ac:dyDescent="0.3">
      <c r="B143" s="72"/>
      <c r="C143" s="8" t="s">
        <v>107</v>
      </c>
      <c r="D143" s="9" t="s">
        <v>173</v>
      </c>
      <c r="E143" s="10" t="s">
        <v>50</v>
      </c>
      <c r="F143" s="11">
        <v>0</v>
      </c>
      <c r="G143" s="10">
        <v>0</v>
      </c>
      <c r="H143" s="11">
        <v>0</v>
      </c>
      <c r="I143" s="10">
        <v>0</v>
      </c>
      <c r="J143" s="11">
        <v>0</v>
      </c>
      <c r="K143" s="10">
        <v>0</v>
      </c>
      <c r="L143" s="11">
        <v>0</v>
      </c>
      <c r="M143" s="10">
        <v>1</v>
      </c>
      <c r="N143" s="11">
        <v>4.0000000000000001E-3</v>
      </c>
      <c r="O143" s="10">
        <v>0</v>
      </c>
      <c r="P143" s="11">
        <v>0</v>
      </c>
      <c r="Q143" s="10">
        <v>0</v>
      </c>
      <c r="R143" s="11">
        <v>0</v>
      </c>
    </row>
    <row r="144" spans="2:18" ht="27" thickBot="1" x14ac:dyDescent="0.3">
      <c r="B144" s="72"/>
      <c r="C144" s="8" t="s">
        <v>174</v>
      </c>
      <c r="D144" s="9" t="s">
        <v>175</v>
      </c>
      <c r="E144" s="10" t="s">
        <v>50</v>
      </c>
      <c r="F144" s="11">
        <v>0</v>
      </c>
      <c r="G144" s="10">
        <v>0</v>
      </c>
      <c r="H144" s="11">
        <v>0</v>
      </c>
      <c r="I144" s="10">
        <v>0</v>
      </c>
      <c r="J144" s="11">
        <v>0</v>
      </c>
      <c r="K144" s="10">
        <v>0</v>
      </c>
      <c r="L144" s="11">
        <v>0</v>
      </c>
      <c r="M144" s="10">
        <v>2</v>
      </c>
      <c r="N144" s="11">
        <v>8.0000000000000002E-3</v>
      </c>
      <c r="O144" s="10">
        <v>0</v>
      </c>
      <c r="P144" s="11">
        <v>0</v>
      </c>
      <c r="Q144" s="10">
        <v>0</v>
      </c>
      <c r="R144" s="11">
        <v>0</v>
      </c>
    </row>
    <row r="145" spans="2:18" ht="27" thickBot="1" x14ac:dyDescent="0.3">
      <c r="B145" s="72"/>
      <c r="C145" s="8" t="s">
        <v>176</v>
      </c>
      <c r="D145" s="20" t="s">
        <v>177</v>
      </c>
      <c r="E145" s="10">
        <v>0</v>
      </c>
      <c r="F145" s="11">
        <v>0</v>
      </c>
      <c r="G145" s="10">
        <v>0</v>
      </c>
      <c r="H145" s="11">
        <v>0</v>
      </c>
      <c r="I145" s="10">
        <v>0</v>
      </c>
      <c r="J145" s="11">
        <v>0</v>
      </c>
      <c r="K145" s="10">
        <v>0</v>
      </c>
      <c r="L145" s="11">
        <v>0</v>
      </c>
      <c r="M145" s="10">
        <v>0</v>
      </c>
      <c r="N145" s="11">
        <v>0</v>
      </c>
      <c r="O145" s="10">
        <v>31</v>
      </c>
      <c r="P145" s="11">
        <v>9.8000000000000004E-2</v>
      </c>
      <c r="Q145" s="10">
        <v>0</v>
      </c>
      <c r="R145" s="11">
        <v>0</v>
      </c>
    </row>
    <row r="146" spans="2:18" ht="27" thickBot="1" x14ac:dyDescent="0.3">
      <c r="B146" s="72"/>
      <c r="C146" s="8" t="s">
        <v>178</v>
      </c>
      <c r="D146" s="21" t="s">
        <v>179</v>
      </c>
      <c r="E146" s="10">
        <v>0</v>
      </c>
      <c r="F146" s="11">
        <v>0</v>
      </c>
      <c r="G146" s="10">
        <v>0</v>
      </c>
      <c r="H146" s="11">
        <v>0</v>
      </c>
      <c r="I146" s="10">
        <v>0</v>
      </c>
      <c r="J146" s="11">
        <v>0</v>
      </c>
      <c r="K146" s="10">
        <v>0</v>
      </c>
      <c r="L146" s="11">
        <v>0</v>
      </c>
      <c r="M146" s="10">
        <v>0</v>
      </c>
      <c r="N146" s="11">
        <v>0</v>
      </c>
      <c r="O146" s="10">
        <v>23</v>
      </c>
      <c r="P146" s="11">
        <v>7.2999999999999995E-2</v>
      </c>
      <c r="Q146" s="10">
        <v>0</v>
      </c>
      <c r="R146" s="11">
        <v>0</v>
      </c>
    </row>
    <row r="147" spans="2:18" ht="27" thickBot="1" x14ac:dyDescent="0.3">
      <c r="B147" s="72"/>
      <c r="C147" s="8" t="s">
        <v>180</v>
      </c>
      <c r="D147" s="21" t="s">
        <v>181</v>
      </c>
      <c r="E147" s="10">
        <v>0</v>
      </c>
      <c r="F147" s="11">
        <v>0</v>
      </c>
      <c r="G147" s="10">
        <v>0</v>
      </c>
      <c r="H147" s="11">
        <v>0</v>
      </c>
      <c r="I147" s="10">
        <v>0</v>
      </c>
      <c r="J147" s="11">
        <v>0</v>
      </c>
      <c r="K147" s="10">
        <v>0</v>
      </c>
      <c r="L147" s="11">
        <v>0</v>
      </c>
      <c r="M147" s="10">
        <v>0</v>
      </c>
      <c r="N147" s="11">
        <v>0</v>
      </c>
      <c r="O147" s="10">
        <v>5</v>
      </c>
      <c r="P147" s="11">
        <v>1.6E-2</v>
      </c>
      <c r="Q147" s="10">
        <v>0</v>
      </c>
      <c r="R147" s="11">
        <v>0</v>
      </c>
    </row>
    <row r="148" spans="2:18" ht="27" thickBot="1" x14ac:dyDescent="0.3">
      <c r="B148" s="72"/>
      <c r="C148" s="8" t="s">
        <v>182</v>
      </c>
      <c r="D148" s="21" t="s">
        <v>183</v>
      </c>
      <c r="E148" s="10">
        <v>0</v>
      </c>
      <c r="F148" s="11">
        <v>0</v>
      </c>
      <c r="G148" s="10">
        <v>0</v>
      </c>
      <c r="H148" s="11">
        <v>0</v>
      </c>
      <c r="I148" s="10">
        <v>0</v>
      </c>
      <c r="J148" s="11">
        <v>0</v>
      </c>
      <c r="K148" s="10">
        <v>0</v>
      </c>
      <c r="L148" s="11">
        <v>0</v>
      </c>
      <c r="M148" s="10">
        <v>0</v>
      </c>
      <c r="N148" s="11">
        <v>0</v>
      </c>
      <c r="O148" s="10">
        <v>37</v>
      </c>
      <c r="P148" s="11">
        <v>0.11700000000000001</v>
      </c>
      <c r="Q148" s="10">
        <v>0</v>
      </c>
      <c r="R148" s="11">
        <v>0</v>
      </c>
    </row>
    <row r="149" spans="2:18" ht="27" thickBot="1" x14ac:dyDescent="0.3">
      <c r="B149" s="72"/>
      <c r="C149" s="8" t="s">
        <v>184</v>
      </c>
      <c r="D149" s="21" t="s">
        <v>185</v>
      </c>
      <c r="E149" s="10">
        <v>0</v>
      </c>
      <c r="F149" s="11">
        <v>0</v>
      </c>
      <c r="G149" s="10">
        <v>0</v>
      </c>
      <c r="H149" s="11">
        <v>0</v>
      </c>
      <c r="I149" s="10">
        <v>0</v>
      </c>
      <c r="J149" s="11">
        <v>0</v>
      </c>
      <c r="K149" s="10">
        <v>17</v>
      </c>
      <c r="L149" s="11">
        <v>0.124</v>
      </c>
      <c r="M149" s="10">
        <v>0</v>
      </c>
      <c r="N149" s="11">
        <v>0</v>
      </c>
      <c r="O149" s="10">
        <v>0</v>
      </c>
      <c r="P149" s="11">
        <v>0</v>
      </c>
      <c r="Q149" s="10">
        <v>0</v>
      </c>
      <c r="R149" s="11">
        <v>0</v>
      </c>
    </row>
    <row r="150" spans="2:18" ht="39.75" thickBot="1" x14ac:dyDescent="0.3">
      <c r="B150" s="72"/>
      <c r="C150" s="27" t="s">
        <v>186</v>
      </c>
      <c r="D150" s="31" t="s">
        <v>187</v>
      </c>
      <c r="E150" s="29">
        <v>0</v>
      </c>
      <c r="F150" s="30">
        <v>0</v>
      </c>
      <c r="G150" s="29">
        <v>19</v>
      </c>
      <c r="H150" s="30">
        <v>7.0000000000000007E-2</v>
      </c>
      <c r="I150" s="29">
        <v>0</v>
      </c>
      <c r="J150" s="30">
        <v>0</v>
      </c>
      <c r="K150" s="29">
        <v>0</v>
      </c>
      <c r="L150" s="30">
        <v>0</v>
      </c>
      <c r="M150" s="29">
        <v>0</v>
      </c>
      <c r="N150" s="30">
        <v>0</v>
      </c>
      <c r="O150" s="29">
        <v>0</v>
      </c>
      <c r="P150" s="30">
        <v>0</v>
      </c>
      <c r="Q150" s="29">
        <v>0</v>
      </c>
      <c r="R150" s="30">
        <v>0</v>
      </c>
    </row>
    <row r="151" spans="2:18" ht="15.75" thickBot="1" x14ac:dyDescent="0.3">
      <c r="B151" s="73"/>
      <c r="C151" s="63" t="s">
        <v>109</v>
      </c>
      <c r="D151" s="64"/>
      <c r="E151" s="63">
        <v>2.23</v>
      </c>
      <c r="F151" s="64"/>
      <c r="G151" s="63">
        <v>2.37</v>
      </c>
      <c r="H151" s="64"/>
      <c r="I151" s="63">
        <v>2.23</v>
      </c>
      <c r="J151" s="64"/>
      <c r="K151" s="63">
        <v>3.6</v>
      </c>
      <c r="L151" s="64"/>
      <c r="M151" s="63">
        <v>7.53</v>
      </c>
      <c r="N151" s="64"/>
      <c r="O151" s="63">
        <v>3.32</v>
      </c>
      <c r="P151" s="64"/>
      <c r="Q151" s="63">
        <v>0</v>
      </c>
      <c r="R151" s="64"/>
    </row>
    <row r="152" spans="2:18" ht="15.75" thickBot="1" x14ac:dyDescent="0.3">
      <c r="C152" s="63" t="s">
        <v>110</v>
      </c>
      <c r="D152" s="64"/>
      <c r="E152" s="63">
        <f>SUM(F99)</f>
        <v>1.7999999999999999E-2</v>
      </c>
      <c r="F152" s="64"/>
      <c r="G152" s="63">
        <f>SUM(H119,H120,H121)</f>
        <v>7.0000000000000007E-2</v>
      </c>
      <c r="H152" s="64"/>
      <c r="I152" s="63">
        <f t="shared" ref="I152" si="0">SUM(J99)</f>
        <v>0</v>
      </c>
      <c r="J152" s="64"/>
      <c r="K152" s="63">
        <f>L132</f>
        <v>5.0999999999999997E-2</v>
      </c>
      <c r="L152" s="64"/>
      <c r="M152" s="63">
        <f>SUM(N107,N142,N144,N143)</f>
        <v>0.16000000000000003</v>
      </c>
      <c r="N152" s="64"/>
      <c r="O152" s="63">
        <f t="shared" ref="O152" si="1">SUM(P99)</f>
        <v>0</v>
      </c>
      <c r="P152" s="64"/>
      <c r="Q152" s="63">
        <f t="shared" ref="Q152" si="2">SUM(R99)</f>
        <v>0</v>
      </c>
      <c r="R152" s="64"/>
    </row>
    <row r="153" spans="2:18" ht="15.75" thickBot="1" x14ac:dyDescent="0.3">
      <c r="C153" s="63" t="s">
        <v>111</v>
      </c>
      <c r="D153" s="64"/>
      <c r="E153" s="63">
        <f>SUM(F100,F101,F102)</f>
        <v>1.1080000000000001</v>
      </c>
      <c r="F153" s="64"/>
      <c r="G153" s="63">
        <f>SUM(H100,H101,H108)</f>
        <v>1.4809999999999999</v>
      </c>
      <c r="H153" s="64"/>
      <c r="I153" s="63">
        <f>SUM(J100,J101,J102)</f>
        <v>1.2209999999999999</v>
      </c>
      <c r="J153" s="64"/>
      <c r="K153" s="63">
        <f>SUM(L100,L101,L102,L103)</f>
        <v>2.6439999999999997</v>
      </c>
      <c r="L153" s="64"/>
      <c r="M153" s="63">
        <f>SUM(N100,N101)</f>
        <v>4.6550000000000002</v>
      </c>
      <c r="N153" s="64"/>
      <c r="O153" s="63">
        <f>SUM(P100,P101,P102)</f>
        <v>2.431</v>
      </c>
      <c r="P153" s="64"/>
      <c r="Q153" s="63">
        <f t="shared" ref="Q153" si="3">SUM(R100,R101,R102)</f>
        <v>0</v>
      </c>
      <c r="R153" s="64"/>
    </row>
    <row r="154" spans="2:18" ht="15.75" thickBot="1" x14ac:dyDescent="0.3">
      <c r="C154" s="63" t="s">
        <v>112</v>
      </c>
      <c r="D154" s="64"/>
      <c r="E154" s="63">
        <f>SUM(F104,F105,F106,F110,F113,F114,F115,F117,F118)</f>
        <v>1.1010000000000002</v>
      </c>
      <c r="F154" s="64"/>
      <c r="G154" s="63">
        <f>SUM(H104,H109,H110,H111,H122,H123,H124,H150)</f>
        <v>0.81800000000000006</v>
      </c>
      <c r="H154" s="64"/>
      <c r="I154" s="63">
        <f>SUM(J104,J110,J113,J125,J126,J127,J129)</f>
        <v>1.01</v>
      </c>
      <c r="J154" s="64"/>
      <c r="K154" s="63">
        <f>SUM(L114,L125,L128,L130,L131,L133,L134,L135,L136,L149)</f>
        <v>0.90800000000000003</v>
      </c>
      <c r="L154" s="64"/>
      <c r="M154" s="63">
        <f>SUM(N104,N112,N116,N127,N131,N136,N137,N138,N139,N140,N141)</f>
        <v>2.7170000000000005</v>
      </c>
      <c r="N154" s="64"/>
      <c r="O154" s="63">
        <f>SUM(P104,P131,P138,P145,P146,P147,P148)</f>
        <v>0.89</v>
      </c>
      <c r="P154" s="64"/>
      <c r="Q154" s="63">
        <f t="shared" ref="Q154" si="4">SUM(R104,R105,R106,R110,R113,R114,R115,R117,R118)</f>
        <v>0</v>
      </c>
      <c r="R154" s="64"/>
    </row>
    <row r="155" spans="2:18" ht="15.75" thickBot="1" x14ac:dyDescent="0.3">
      <c r="C155" s="63" t="s">
        <v>113</v>
      </c>
      <c r="D155" s="64"/>
      <c r="E155" s="63">
        <v>0</v>
      </c>
      <c r="F155" s="64"/>
      <c r="G155" s="63">
        <v>0</v>
      </c>
      <c r="H155" s="64"/>
      <c r="I155" s="63">
        <v>0</v>
      </c>
      <c r="J155" s="64"/>
      <c r="K155" s="63"/>
      <c r="L155" s="64"/>
      <c r="M155" s="63"/>
      <c r="N155" s="64"/>
      <c r="O155" s="63"/>
      <c r="P155" s="64"/>
      <c r="Q155" s="63">
        <v>0</v>
      </c>
      <c r="R155" s="64"/>
    </row>
    <row r="156" spans="2:18" x14ac:dyDescent="0.25">
      <c r="E156" s="65"/>
      <c r="F156" s="65"/>
      <c r="G156" s="65"/>
      <c r="H156" s="65"/>
      <c r="I156" s="65"/>
      <c r="J156" s="65"/>
      <c r="K156" s="65"/>
      <c r="L156" s="65"/>
      <c r="M156" s="65"/>
      <c r="N156" s="65"/>
      <c r="O156" s="65"/>
      <c r="P156" s="65"/>
      <c r="Q156" s="65"/>
      <c r="R156" s="65"/>
    </row>
    <row r="158" spans="2:18" ht="15.75" thickBot="1" x14ac:dyDescent="0.3"/>
    <row r="159" spans="2:18" ht="15.75" thickBot="1" x14ac:dyDescent="0.3">
      <c r="B159" s="66" t="s">
        <v>188</v>
      </c>
      <c r="C159" s="69" t="s">
        <v>9</v>
      </c>
      <c r="D159" s="70"/>
      <c r="E159" s="69">
        <v>3192</v>
      </c>
      <c r="F159" s="70"/>
      <c r="G159" s="69">
        <v>15476</v>
      </c>
      <c r="H159" s="70"/>
      <c r="I159" s="69">
        <v>14782</v>
      </c>
      <c r="J159" s="70"/>
      <c r="K159" s="69">
        <v>9507</v>
      </c>
      <c r="L159" s="70"/>
      <c r="M159" s="69">
        <v>8258</v>
      </c>
      <c r="N159" s="70"/>
      <c r="O159" s="69">
        <v>16272</v>
      </c>
      <c r="P159" s="70"/>
      <c r="Q159" s="69">
        <v>9039</v>
      </c>
      <c r="R159" s="70"/>
    </row>
    <row r="160" spans="2:18" ht="15.75" thickBot="1" x14ac:dyDescent="0.3">
      <c r="B160" s="67"/>
      <c r="C160" s="8" t="s">
        <v>10</v>
      </c>
      <c r="D160" s="13" t="s">
        <v>115</v>
      </c>
      <c r="E160" s="33" t="s">
        <v>50</v>
      </c>
      <c r="F160" s="11">
        <v>0</v>
      </c>
      <c r="G160" s="33">
        <v>0</v>
      </c>
      <c r="H160" s="11">
        <v>0</v>
      </c>
      <c r="I160" s="33">
        <v>0</v>
      </c>
      <c r="J160" s="11">
        <v>0</v>
      </c>
      <c r="K160" s="10">
        <v>14</v>
      </c>
      <c r="L160" s="11">
        <v>1.4999999999999999E-2</v>
      </c>
      <c r="M160" s="10">
        <v>0</v>
      </c>
      <c r="N160" s="11">
        <v>0</v>
      </c>
      <c r="O160" s="33">
        <v>0</v>
      </c>
      <c r="P160" s="11">
        <v>0</v>
      </c>
      <c r="Q160" s="33">
        <v>0</v>
      </c>
      <c r="R160" s="11">
        <v>0</v>
      </c>
    </row>
    <row r="161" spans="2:18" ht="27" thickBot="1" x14ac:dyDescent="0.3">
      <c r="B161" s="67"/>
      <c r="C161" s="8" t="s">
        <v>13</v>
      </c>
      <c r="D161" s="13" t="s">
        <v>121</v>
      </c>
      <c r="E161" s="33" t="s">
        <v>50</v>
      </c>
      <c r="F161" s="11">
        <v>0</v>
      </c>
      <c r="G161" s="10">
        <v>14</v>
      </c>
      <c r="H161" s="11">
        <v>0.09</v>
      </c>
      <c r="I161" s="33">
        <v>0</v>
      </c>
      <c r="J161" s="11">
        <v>0</v>
      </c>
      <c r="K161" s="33">
        <v>0</v>
      </c>
      <c r="L161" s="11">
        <v>0</v>
      </c>
      <c r="M161" s="10">
        <v>0</v>
      </c>
      <c r="N161" s="11">
        <v>0</v>
      </c>
      <c r="O161" s="33">
        <v>0</v>
      </c>
      <c r="P161" s="11">
        <v>0</v>
      </c>
      <c r="Q161" s="33">
        <v>0</v>
      </c>
      <c r="R161" s="11">
        <v>0</v>
      </c>
    </row>
    <row r="162" spans="2:18" ht="27" thickBot="1" x14ac:dyDescent="0.3">
      <c r="B162" s="67"/>
      <c r="C162" s="8" t="s">
        <v>17</v>
      </c>
      <c r="D162" s="20" t="s">
        <v>123</v>
      </c>
      <c r="E162" s="10">
        <v>10</v>
      </c>
      <c r="F162" s="11">
        <v>0.313</v>
      </c>
      <c r="G162" s="33">
        <v>0</v>
      </c>
      <c r="H162" s="11">
        <v>0</v>
      </c>
      <c r="I162" s="33">
        <v>0</v>
      </c>
      <c r="J162" s="11">
        <v>0</v>
      </c>
      <c r="K162" s="10">
        <v>16</v>
      </c>
      <c r="L162" s="11">
        <v>1.7000000000000001E-2</v>
      </c>
      <c r="M162" s="10">
        <v>0</v>
      </c>
      <c r="N162" s="11">
        <v>0</v>
      </c>
      <c r="O162" s="33">
        <v>0</v>
      </c>
      <c r="P162" s="11">
        <v>0</v>
      </c>
      <c r="Q162" s="33">
        <v>0</v>
      </c>
      <c r="R162" s="11">
        <v>0</v>
      </c>
    </row>
    <row r="163" spans="2:18" ht="27" thickBot="1" x14ac:dyDescent="0.3">
      <c r="B163" s="67"/>
      <c r="C163" s="8" t="s">
        <v>20</v>
      </c>
      <c r="D163" s="20" t="s">
        <v>124</v>
      </c>
      <c r="E163" s="10">
        <v>4</v>
      </c>
      <c r="F163" s="11">
        <v>0.125</v>
      </c>
      <c r="G163" s="10">
        <v>34</v>
      </c>
      <c r="H163" s="11">
        <v>0.22</v>
      </c>
      <c r="I163" s="10">
        <v>156</v>
      </c>
      <c r="J163" s="11">
        <v>1.0549999999999999</v>
      </c>
      <c r="K163" s="10">
        <v>17</v>
      </c>
      <c r="L163" s="11">
        <v>1.7999999999999999E-2</v>
      </c>
      <c r="M163" s="10">
        <v>0</v>
      </c>
      <c r="N163" s="11">
        <v>0</v>
      </c>
      <c r="O163" s="10">
        <v>40</v>
      </c>
      <c r="P163" s="11">
        <v>0.246</v>
      </c>
      <c r="Q163" s="33">
        <v>0</v>
      </c>
      <c r="R163" s="11">
        <v>0</v>
      </c>
    </row>
    <row r="164" spans="2:18" ht="27" thickBot="1" x14ac:dyDescent="0.3">
      <c r="B164" s="67"/>
      <c r="C164" s="8" t="s">
        <v>23</v>
      </c>
      <c r="D164" s="20" t="s">
        <v>117</v>
      </c>
      <c r="E164" s="33">
        <v>0</v>
      </c>
      <c r="F164" s="11">
        <v>0</v>
      </c>
      <c r="G164" s="33">
        <v>0</v>
      </c>
      <c r="H164" s="11">
        <v>0</v>
      </c>
      <c r="I164" s="33">
        <v>0</v>
      </c>
      <c r="J164" s="11">
        <v>0</v>
      </c>
      <c r="K164" s="10">
        <v>5</v>
      </c>
      <c r="L164" s="11">
        <v>5.0000000000000001E-3</v>
      </c>
      <c r="M164" s="10">
        <v>0</v>
      </c>
      <c r="N164" s="11">
        <v>0</v>
      </c>
      <c r="O164" s="33">
        <v>0</v>
      </c>
      <c r="P164" s="11">
        <v>0</v>
      </c>
      <c r="Q164" s="33">
        <v>0</v>
      </c>
      <c r="R164" s="11">
        <v>0</v>
      </c>
    </row>
    <row r="165" spans="2:18" ht="27" thickBot="1" x14ac:dyDescent="0.3">
      <c r="B165" s="67"/>
      <c r="C165" s="8" t="s">
        <v>26</v>
      </c>
      <c r="D165" s="20" t="s">
        <v>189</v>
      </c>
      <c r="E165" s="10">
        <v>7</v>
      </c>
      <c r="F165" s="11">
        <v>0.219</v>
      </c>
      <c r="G165" s="33">
        <v>0</v>
      </c>
      <c r="H165" s="11">
        <v>0</v>
      </c>
      <c r="I165" s="33">
        <v>0</v>
      </c>
      <c r="J165" s="11">
        <v>0</v>
      </c>
      <c r="K165" s="33">
        <v>0</v>
      </c>
      <c r="L165" s="11">
        <v>0</v>
      </c>
      <c r="M165" s="10">
        <v>0</v>
      </c>
      <c r="N165" s="11">
        <v>0</v>
      </c>
      <c r="O165" s="33">
        <v>0</v>
      </c>
      <c r="P165" s="11">
        <v>0</v>
      </c>
      <c r="Q165" s="33">
        <v>0</v>
      </c>
      <c r="R165" s="11">
        <v>0</v>
      </c>
    </row>
    <row r="166" spans="2:18" ht="27" thickBot="1" x14ac:dyDescent="0.3">
      <c r="B166" s="67"/>
      <c r="C166" s="8" t="s">
        <v>29</v>
      </c>
      <c r="D166" s="21" t="s">
        <v>126</v>
      </c>
      <c r="E166" s="33">
        <v>0</v>
      </c>
      <c r="F166" s="11">
        <v>0</v>
      </c>
      <c r="G166" s="10">
        <v>11</v>
      </c>
      <c r="H166" s="11">
        <v>7.0999999999999994E-2</v>
      </c>
      <c r="I166" s="33">
        <v>0</v>
      </c>
      <c r="J166" s="11">
        <v>0</v>
      </c>
      <c r="K166" s="33">
        <v>0</v>
      </c>
      <c r="L166" s="11">
        <v>0</v>
      </c>
      <c r="M166" s="10">
        <v>0</v>
      </c>
      <c r="N166" s="11">
        <v>0</v>
      </c>
      <c r="O166" s="33">
        <v>0</v>
      </c>
      <c r="P166" s="11">
        <v>0</v>
      </c>
      <c r="Q166" s="33">
        <v>0</v>
      </c>
      <c r="R166" s="11">
        <v>0</v>
      </c>
    </row>
    <row r="167" spans="2:18" ht="27" thickBot="1" x14ac:dyDescent="0.3">
      <c r="B167" s="67"/>
      <c r="C167" s="8" t="s">
        <v>32</v>
      </c>
      <c r="D167" s="20" t="s">
        <v>127</v>
      </c>
      <c r="E167" s="10">
        <v>1</v>
      </c>
      <c r="F167" s="11">
        <v>3.1E-2</v>
      </c>
      <c r="G167" s="33">
        <v>0</v>
      </c>
      <c r="H167" s="11">
        <v>0</v>
      </c>
      <c r="I167" s="33">
        <v>0</v>
      </c>
      <c r="J167" s="11">
        <v>0</v>
      </c>
      <c r="K167" s="33">
        <v>0</v>
      </c>
      <c r="L167" s="11">
        <v>0</v>
      </c>
      <c r="M167" s="10">
        <v>0</v>
      </c>
      <c r="N167" s="11">
        <v>0</v>
      </c>
      <c r="O167" s="33">
        <v>0</v>
      </c>
      <c r="P167" s="11">
        <v>0</v>
      </c>
      <c r="Q167" s="33">
        <v>0</v>
      </c>
      <c r="R167" s="11">
        <v>0</v>
      </c>
    </row>
    <row r="168" spans="2:18" ht="27" thickBot="1" x14ac:dyDescent="0.3">
      <c r="B168" s="67"/>
      <c r="C168" s="8" t="s">
        <v>34</v>
      </c>
      <c r="D168" s="20" t="s">
        <v>190</v>
      </c>
      <c r="E168" s="33">
        <v>0</v>
      </c>
      <c r="F168" s="11">
        <v>0</v>
      </c>
      <c r="G168" s="10">
        <v>19</v>
      </c>
      <c r="H168" s="11">
        <v>0.123</v>
      </c>
      <c r="I168" s="33">
        <v>0</v>
      </c>
      <c r="J168" s="11">
        <v>0</v>
      </c>
      <c r="K168" s="10">
        <v>15</v>
      </c>
      <c r="L168" s="11">
        <v>1.6E-2</v>
      </c>
      <c r="M168" s="10">
        <v>0</v>
      </c>
      <c r="N168" s="11">
        <v>0</v>
      </c>
      <c r="O168" s="33">
        <v>0</v>
      </c>
      <c r="P168" s="11">
        <v>0</v>
      </c>
      <c r="Q168" s="33">
        <v>0</v>
      </c>
      <c r="R168" s="11">
        <v>0</v>
      </c>
    </row>
    <row r="169" spans="2:18" ht="27" thickBot="1" x14ac:dyDescent="0.3">
      <c r="B169" s="67"/>
      <c r="C169" s="8" t="s">
        <v>36</v>
      </c>
      <c r="D169" s="20" t="s">
        <v>191</v>
      </c>
      <c r="E169" s="10">
        <v>1</v>
      </c>
      <c r="F169" s="11">
        <v>3.1E-2</v>
      </c>
      <c r="G169" s="33">
        <v>0</v>
      </c>
      <c r="H169" s="11">
        <v>0</v>
      </c>
      <c r="I169" s="33">
        <v>0</v>
      </c>
      <c r="J169" s="11">
        <v>0</v>
      </c>
      <c r="K169" s="33">
        <v>0</v>
      </c>
      <c r="L169" s="11">
        <v>0</v>
      </c>
      <c r="M169" s="10">
        <v>0</v>
      </c>
      <c r="N169" s="11">
        <v>0</v>
      </c>
      <c r="O169" s="33">
        <v>0</v>
      </c>
      <c r="P169" s="11">
        <v>0</v>
      </c>
      <c r="Q169" s="33">
        <v>0</v>
      </c>
      <c r="R169" s="11">
        <v>0</v>
      </c>
    </row>
    <row r="170" spans="2:18" ht="27" thickBot="1" x14ac:dyDescent="0.3">
      <c r="B170" s="67"/>
      <c r="C170" s="8" t="s">
        <v>38</v>
      </c>
      <c r="D170" s="20" t="s">
        <v>192</v>
      </c>
      <c r="E170" s="33">
        <v>0</v>
      </c>
      <c r="F170" s="11">
        <v>0</v>
      </c>
      <c r="G170" s="33">
        <v>0</v>
      </c>
      <c r="H170" s="11">
        <v>0</v>
      </c>
      <c r="I170" s="33">
        <v>0</v>
      </c>
      <c r="J170" s="11">
        <v>0</v>
      </c>
      <c r="K170" s="10">
        <v>9</v>
      </c>
      <c r="L170" s="11">
        <v>8.9999999999999993E-3</v>
      </c>
      <c r="M170" s="10">
        <v>0</v>
      </c>
      <c r="N170" s="11">
        <v>0</v>
      </c>
      <c r="O170" s="33">
        <v>0</v>
      </c>
      <c r="P170" s="11">
        <v>0</v>
      </c>
      <c r="Q170" s="33">
        <v>0</v>
      </c>
      <c r="R170" s="11">
        <v>0</v>
      </c>
    </row>
    <row r="171" spans="2:18" ht="27" thickBot="1" x14ac:dyDescent="0.3">
      <c r="B171" s="67"/>
      <c r="C171" s="8" t="s">
        <v>40</v>
      </c>
      <c r="D171" s="21" t="s">
        <v>193</v>
      </c>
      <c r="E171" s="33">
        <v>0</v>
      </c>
      <c r="F171" s="11">
        <v>0</v>
      </c>
      <c r="G171" s="33">
        <v>0</v>
      </c>
      <c r="H171" s="11">
        <v>0</v>
      </c>
      <c r="I171" s="33">
        <v>0</v>
      </c>
      <c r="J171" s="11">
        <v>0</v>
      </c>
      <c r="K171" s="10">
        <v>13</v>
      </c>
      <c r="L171" s="11">
        <v>1.4E-2</v>
      </c>
      <c r="M171" s="10">
        <v>0</v>
      </c>
      <c r="N171" s="11">
        <v>0</v>
      </c>
      <c r="O171" s="33">
        <v>0</v>
      </c>
      <c r="P171" s="11">
        <v>0</v>
      </c>
      <c r="Q171" s="33">
        <v>0</v>
      </c>
      <c r="R171" s="11">
        <v>0</v>
      </c>
    </row>
    <row r="172" spans="2:18" ht="27" thickBot="1" x14ac:dyDescent="0.3">
      <c r="B172" s="67"/>
      <c r="C172" s="8" t="s">
        <v>42</v>
      </c>
      <c r="D172" s="21" t="s">
        <v>194</v>
      </c>
      <c r="E172" s="33">
        <v>0</v>
      </c>
      <c r="F172" s="11">
        <v>0</v>
      </c>
      <c r="G172" s="33">
        <v>0</v>
      </c>
      <c r="H172" s="11">
        <v>0</v>
      </c>
      <c r="I172" s="10">
        <v>25</v>
      </c>
      <c r="J172" s="11">
        <v>0.16900000000000001</v>
      </c>
      <c r="K172" s="33">
        <v>0</v>
      </c>
      <c r="L172" s="11">
        <v>0</v>
      </c>
      <c r="M172" s="10">
        <v>0</v>
      </c>
      <c r="N172" s="11">
        <v>0</v>
      </c>
      <c r="O172" s="33">
        <v>0</v>
      </c>
      <c r="P172" s="11">
        <v>0</v>
      </c>
      <c r="Q172" s="33">
        <v>0</v>
      </c>
      <c r="R172" s="11">
        <v>0</v>
      </c>
    </row>
    <row r="173" spans="2:18" ht="27" thickBot="1" x14ac:dyDescent="0.3">
      <c r="B173" s="67"/>
      <c r="C173" s="8" t="s">
        <v>44</v>
      </c>
      <c r="D173" s="9" t="s">
        <v>195</v>
      </c>
      <c r="E173" s="33" t="s">
        <v>50</v>
      </c>
      <c r="F173" s="11">
        <v>0</v>
      </c>
      <c r="G173" s="33">
        <v>0</v>
      </c>
      <c r="H173" s="11">
        <v>0</v>
      </c>
      <c r="I173" s="33">
        <v>0</v>
      </c>
      <c r="J173" s="11">
        <v>0</v>
      </c>
      <c r="K173" s="10">
        <v>2</v>
      </c>
      <c r="L173" s="11">
        <v>2E-3</v>
      </c>
      <c r="M173" s="10">
        <v>0</v>
      </c>
      <c r="N173" s="11">
        <v>0</v>
      </c>
      <c r="O173" s="33">
        <v>0</v>
      </c>
      <c r="P173" s="11">
        <v>0</v>
      </c>
      <c r="Q173" s="33">
        <v>0</v>
      </c>
      <c r="R173" s="11">
        <v>0</v>
      </c>
    </row>
    <row r="174" spans="2:18" ht="27" thickBot="1" x14ac:dyDescent="0.3">
      <c r="B174" s="67"/>
      <c r="C174" s="8" t="s">
        <v>46</v>
      </c>
      <c r="D174" s="9" t="s">
        <v>196</v>
      </c>
      <c r="E174" s="33" t="s">
        <v>50</v>
      </c>
      <c r="F174" s="11">
        <v>0</v>
      </c>
      <c r="G174" s="33">
        <v>0</v>
      </c>
      <c r="H174" s="11">
        <v>0</v>
      </c>
      <c r="I174" s="33">
        <v>0</v>
      </c>
      <c r="J174" s="11">
        <v>0</v>
      </c>
      <c r="K174" s="10">
        <v>1</v>
      </c>
      <c r="L174" s="11">
        <v>1E-3</v>
      </c>
      <c r="M174" s="10">
        <v>0</v>
      </c>
      <c r="N174" s="11">
        <v>0</v>
      </c>
      <c r="O174" s="33">
        <v>0</v>
      </c>
      <c r="P174" s="11">
        <v>0</v>
      </c>
      <c r="Q174" s="33">
        <v>0</v>
      </c>
      <c r="R174" s="11">
        <v>0</v>
      </c>
    </row>
    <row r="175" spans="2:18" ht="27" thickBot="1" x14ac:dyDescent="0.3">
      <c r="B175" s="67"/>
      <c r="C175" s="8" t="s">
        <v>48</v>
      </c>
      <c r="D175" s="9" t="s">
        <v>197</v>
      </c>
      <c r="E175" s="33" t="s">
        <v>50</v>
      </c>
      <c r="F175" s="11">
        <v>0</v>
      </c>
      <c r="G175" s="33">
        <v>0</v>
      </c>
      <c r="H175" s="11">
        <v>0</v>
      </c>
      <c r="I175" s="33">
        <v>0</v>
      </c>
      <c r="J175" s="11">
        <v>0</v>
      </c>
      <c r="K175" s="10">
        <v>3</v>
      </c>
      <c r="L175" s="11">
        <v>3.0000000000000001E-3</v>
      </c>
      <c r="M175" s="10">
        <v>0</v>
      </c>
      <c r="N175" s="11">
        <v>0</v>
      </c>
      <c r="O175" s="33">
        <v>0</v>
      </c>
      <c r="P175" s="11">
        <v>0</v>
      </c>
      <c r="Q175" s="33">
        <v>0</v>
      </c>
      <c r="R175" s="11">
        <v>0</v>
      </c>
    </row>
    <row r="176" spans="2:18" ht="27" thickBot="1" x14ac:dyDescent="0.3">
      <c r="B176" s="67"/>
      <c r="C176" s="8" t="s">
        <v>51</v>
      </c>
      <c r="D176" s="9" t="s">
        <v>198</v>
      </c>
      <c r="E176" s="33" t="s">
        <v>50</v>
      </c>
      <c r="F176" s="11">
        <v>0</v>
      </c>
      <c r="G176" s="33">
        <v>0</v>
      </c>
      <c r="H176" s="11">
        <v>0</v>
      </c>
      <c r="I176" s="33">
        <v>0</v>
      </c>
      <c r="J176" s="11">
        <v>0</v>
      </c>
      <c r="K176" s="10">
        <v>2</v>
      </c>
      <c r="L176" s="11">
        <v>2E-3</v>
      </c>
      <c r="M176" s="10">
        <v>0</v>
      </c>
      <c r="N176" s="11">
        <v>0</v>
      </c>
      <c r="O176" s="33">
        <v>0</v>
      </c>
      <c r="P176" s="11">
        <v>0</v>
      </c>
      <c r="Q176" s="33">
        <v>0</v>
      </c>
      <c r="R176" s="11">
        <v>0</v>
      </c>
    </row>
    <row r="177" spans="2:18" ht="27" thickBot="1" x14ac:dyDescent="0.3">
      <c r="B177" s="67"/>
      <c r="C177" s="8" t="s">
        <v>53</v>
      </c>
      <c r="D177" s="9" t="s">
        <v>199</v>
      </c>
      <c r="E177" s="10" t="s">
        <v>12</v>
      </c>
      <c r="F177" s="11">
        <v>3.1E-2</v>
      </c>
      <c r="G177" s="33">
        <v>0</v>
      </c>
      <c r="H177" s="11">
        <v>0</v>
      </c>
      <c r="I177" s="33">
        <v>0</v>
      </c>
      <c r="J177" s="11">
        <v>0</v>
      </c>
      <c r="K177" s="33">
        <v>0</v>
      </c>
      <c r="L177" s="11">
        <v>0</v>
      </c>
      <c r="M177" s="10">
        <v>0</v>
      </c>
      <c r="N177" s="11">
        <v>0</v>
      </c>
      <c r="O177" s="33">
        <v>0</v>
      </c>
      <c r="P177" s="11">
        <v>0</v>
      </c>
      <c r="Q177" s="33">
        <v>0</v>
      </c>
      <c r="R177" s="11">
        <v>0</v>
      </c>
    </row>
    <row r="178" spans="2:18" ht="27" thickBot="1" x14ac:dyDescent="0.3">
      <c r="B178" s="67"/>
      <c r="C178" s="8" t="s">
        <v>55</v>
      </c>
      <c r="D178" s="20" t="s">
        <v>191</v>
      </c>
      <c r="E178" s="33">
        <v>0</v>
      </c>
      <c r="F178" s="11">
        <v>0</v>
      </c>
      <c r="G178" s="33">
        <v>0</v>
      </c>
      <c r="H178" s="11">
        <v>0</v>
      </c>
      <c r="I178" s="33">
        <v>0</v>
      </c>
      <c r="J178" s="11">
        <v>0</v>
      </c>
      <c r="K178" s="33">
        <v>0</v>
      </c>
      <c r="L178" s="11">
        <v>0</v>
      </c>
      <c r="M178" s="33">
        <v>0</v>
      </c>
      <c r="N178" s="11">
        <v>0</v>
      </c>
      <c r="O178" s="10">
        <v>27</v>
      </c>
      <c r="P178" s="11">
        <v>0.16600000000000001</v>
      </c>
      <c r="Q178" s="33">
        <v>0</v>
      </c>
      <c r="R178" s="11">
        <v>0</v>
      </c>
    </row>
    <row r="179" spans="2:18" ht="27" thickBot="1" x14ac:dyDescent="0.3">
      <c r="B179" s="67"/>
      <c r="C179" s="8" t="s">
        <v>57</v>
      </c>
      <c r="D179" s="21" t="s">
        <v>200</v>
      </c>
      <c r="E179" s="33">
        <v>0</v>
      </c>
      <c r="F179" s="11">
        <v>0</v>
      </c>
      <c r="G179" s="33">
        <v>0</v>
      </c>
      <c r="H179" s="11">
        <v>0</v>
      </c>
      <c r="I179" s="33">
        <v>0</v>
      </c>
      <c r="J179" s="11">
        <v>0</v>
      </c>
      <c r="K179" s="33">
        <v>0</v>
      </c>
      <c r="L179" s="11">
        <v>0</v>
      </c>
      <c r="M179" s="33">
        <v>0</v>
      </c>
      <c r="N179" s="11">
        <v>0</v>
      </c>
      <c r="O179" s="10">
        <v>19</v>
      </c>
      <c r="P179" s="11">
        <v>0.11700000000000001</v>
      </c>
      <c r="Q179" s="33">
        <v>0</v>
      </c>
      <c r="R179" s="11">
        <v>0</v>
      </c>
    </row>
    <row r="180" spans="2:18" ht="27" thickBot="1" x14ac:dyDescent="0.3">
      <c r="B180" s="67"/>
      <c r="C180" s="8" t="s">
        <v>59</v>
      </c>
      <c r="D180" s="21" t="s">
        <v>201</v>
      </c>
      <c r="E180" s="33">
        <v>0</v>
      </c>
      <c r="F180" s="11">
        <v>0</v>
      </c>
      <c r="G180" s="33">
        <v>0</v>
      </c>
      <c r="H180" s="11">
        <v>0</v>
      </c>
      <c r="I180" s="33">
        <v>0</v>
      </c>
      <c r="J180" s="11">
        <v>0</v>
      </c>
      <c r="K180" s="10">
        <v>12</v>
      </c>
      <c r="L180" s="11">
        <v>1.2999999999999999E-2</v>
      </c>
      <c r="M180" s="10">
        <v>0</v>
      </c>
      <c r="N180" s="11">
        <v>0</v>
      </c>
      <c r="O180" s="10">
        <v>36</v>
      </c>
      <c r="P180" s="11">
        <v>0.221</v>
      </c>
      <c r="Q180" s="33">
        <v>0</v>
      </c>
      <c r="R180" s="11">
        <v>0</v>
      </c>
    </row>
    <row r="181" spans="2:18" ht="27" thickBot="1" x14ac:dyDescent="0.3">
      <c r="B181" s="67"/>
      <c r="C181" s="27" t="s">
        <v>61</v>
      </c>
      <c r="D181" s="34" t="s">
        <v>202</v>
      </c>
      <c r="E181" s="29">
        <v>8</v>
      </c>
      <c r="F181" s="30">
        <v>0.251</v>
      </c>
      <c r="G181" s="35">
        <v>0</v>
      </c>
      <c r="H181" s="30">
        <v>0</v>
      </c>
      <c r="I181" s="35">
        <v>0</v>
      </c>
      <c r="J181" s="30">
        <v>0</v>
      </c>
      <c r="K181" s="29">
        <v>25</v>
      </c>
      <c r="L181" s="30">
        <v>2.5999999999999999E-2</v>
      </c>
      <c r="M181" s="29">
        <v>0</v>
      </c>
      <c r="N181" s="30">
        <v>0</v>
      </c>
      <c r="O181" s="35">
        <v>0</v>
      </c>
      <c r="P181" s="30">
        <v>0</v>
      </c>
      <c r="Q181" s="35">
        <v>0</v>
      </c>
      <c r="R181" s="30">
        <v>0</v>
      </c>
    </row>
    <row r="182" spans="2:18" ht="15.75" thickBot="1" x14ac:dyDescent="0.3">
      <c r="B182" s="68"/>
      <c r="C182" s="63" t="s">
        <v>109</v>
      </c>
      <c r="D182" s="64"/>
      <c r="E182" s="63">
        <v>1</v>
      </c>
      <c r="F182" s="64"/>
      <c r="G182" s="63">
        <v>0.5</v>
      </c>
      <c r="H182" s="64"/>
      <c r="I182" s="63">
        <v>1.22</v>
      </c>
      <c r="J182" s="64"/>
      <c r="K182" s="63">
        <v>0.14000000000000001</v>
      </c>
      <c r="L182" s="64"/>
      <c r="M182" s="63">
        <v>0</v>
      </c>
      <c r="N182" s="64"/>
      <c r="O182" s="63">
        <v>0.75</v>
      </c>
      <c r="P182" s="64"/>
      <c r="Q182" s="63">
        <v>0</v>
      </c>
      <c r="R182" s="64"/>
    </row>
    <row r="183" spans="2:18" ht="15.75" thickBot="1" x14ac:dyDescent="0.3">
      <c r="C183" s="63" t="s">
        <v>110</v>
      </c>
      <c r="D183" s="64"/>
      <c r="E183" s="63">
        <f>F177</f>
        <v>3.1E-2</v>
      </c>
      <c r="F183" s="64"/>
      <c r="G183" s="63">
        <v>0</v>
      </c>
      <c r="H183" s="64"/>
      <c r="I183" s="63">
        <f t="shared" ref="I183" si="5">SUM(J130)</f>
        <v>0</v>
      </c>
      <c r="J183" s="64"/>
      <c r="K183" s="63">
        <f>SUM(L173,L174,L175,L176)</f>
        <v>8.0000000000000002E-3</v>
      </c>
      <c r="L183" s="64"/>
      <c r="M183" s="63">
        <v>0</v>
      </c>
      <c r="N183" s="64"/>
      <c r="O183" s="63">
        <v>0</v>
      </c>
      <c r="P183" s="64"/>
      <c r="Q183" s="63">
        <f t="shared" ref="Q183" si="6">SUM(R130)</f>
        <v>0</v>
      </c>
      <c r="R183" s="64"/>
    </row>
    <row r="184" spans="2:18" ht="15.75" thickBot="1" x14ac:dyDescent="0.3">
      <c r="C184" s="63" t="s">
        <v>111</v>
      </c>
      <c r="D184" s="64"/>
      <c r="E184" s="63">
        <f>SUM(F131,F132,F133)</f>
        <v>0</v>
      </c>
      <c r="F184" s="64"/>
      <c r="G184" s="63">
        <f>SUM(H161)</f>
        <v>0.09</v>
      </c>
      <c r="H184" s="64"/>
      <c r="I184" s="63">
        <f>SUM(J131,J132,J133)</f>
        <v>0</v>
      </c>
      <c r="J184" s="64"/>
      <c r="K184" s="63">
        <f>SUM(L160)</f>
        <v>1.4999999999999999E-2</v>
      </c>
      <c r="L184" s="64"/>
      <c r="M184" s="63">
        <v>0</v>
      </c>
      <c r="N184" s="64"/>
      <c r="O184" s="63">
        <v>0</v>
      </c>
      <c r="P184" s="64"/>
      <c r="Q184" s="63">
        <f t="shared" ref="Q184" si="7">SUM(R131,R132,R133)</f>
        <v>0</v>
      </c>
      <c r="R184" s="64"/>
    </row>
    <row r="185" spans="2:18" ht="15.75" thickBot="1" x14ac:dyDescent="0.3">
      <c r="C185" s="63" t="s">
        <v>112</v>
      </c>
      <c r="D185" s="64"/>
      <c r="E185" s="63">
        <f>SUM(F162,F163,F165,F167,F169,F181)</f>
        <v>0.97000000000000008</v>
      </c>
      <c r="F185" s="64"/>
      <c r="G185" s="63">
        <f>SUM(H168,H166,H163)</f>
        <v>0.41400000000000003</v>
      </c>
      <c r="H185" s="64"/>
      <c r="I185" s="63">
        <f>SUM(J172,J163)</f>
        <v>1.224</v>
      </c>
      <c r="J185" s="64"/>
      <c r="K185" s="63">
        <f>SUM(L162,L163,L164,L168,L170,L171,L180,L181)</f>
        <v>0.11799999999999999</v>
      </c>
      <c r="L185" s="64"/>
      <c r="M185" s="63">
        <v>0</v>
      </c>
      <c r="N185" s="64"/>
      <c r="O185" s="63">
        <f>SUM(P180,P179,P178,P163)</f>
        <v>0.75</v>
      </c>
      <c r="P185" s="64"/>
      <c r="Q185" s="63">
        <f t="shared" ref="Q185" si="8">SUM(R135,R136,R137,R141,R144,R145,R146,R148,R149)</f>
        <v>0</v>
      </c>
      <c r="R185" s="64"/>
    </row>
    <row r="186" spans="2:18" ht="15.75" thickBot="1" x14ac:dyDescent="0.3">
      <c r="C186" s="63" t="s">
        <v>113</v>
      </c>
      <c r="D186" s="64"/>
      <c r="E186" s="63">
        <v>0</v>
      </c>
      <c r="F186" s="64"/>
      <c r="G186" s="63">
        <v>0</v>
      </c>
      <c r="H186" s="64"/>
      <c r="I186" s="63">
        <v>0</v>
      </c>
      <c r="J186" s="64"/>
      <c r="K186" s="63">
        <v>0</v>
      </c>
      <c r="L186" s="64"/>
      <c r="M186" s="63">
        <v>0</v>
      </c>
      <c r="N186" s="64"/>
      <c r="O186" s="63">
        <v>0</v>
      </c>
      <c r="P186" s="64"/>
      <c r="Q186" s="63">
        <v>0</v>
      </c>
      <c r="R186" s="64"/>
    </row>
    <row r="187" spans="2:18" x14ac:dyDescent="0.25">
      <c r="E187" s="65"/>
      <c r="F187" s="65"/>
      <c r="G187" s="65"/>
      <c r="H187" s="65"/>
      <c r="I187" s="65"/>
      <c r="J187" s="65"/>
      <c r="K187" s="65"/>
      <c r="L187" s="65"/>
      <c r="M187" s="65"/>
      <c r="N187" s="65"/>
      <c r="O187" s="65"/>
      <c r="P187" s="65"/>
      <c r="Q187" s="65"/>
      <c r="R187" s="65"/>
    </row>
  </sheetData>
  <mergeCells count="224">
    <mergeCell ref="C2:M6"/>
    <mergeCell ref="Q60:R60"/>
    <mergeCell ref="C61:D61"/>
    <mergeCell ref="C60:D60"/>
    <mergeCell ref="E60:F60"/>
    <mergeCell ref="G60:H60"/>
    <mergeCell ref="I60:J60"/>
    <mergeCell ref="K60:L60"/>
    <mergeCell ref="M60:N60"/>
    <mergeCell ref="O60:P60"/>
    <mergeCell ref="C93:D93"/>
    <mergeCell ref="E93:F93"/>
    <mergeCell ref="G93:H93"/>
    <mergeCell ref="I93:J93"/>
    <mergeCell ref="K93:L93"/>
    <mergeCell ref="M93:N93"/>
    <mergeCell ref="O93:P93"/>
    <mergeCell ref="Q93:R93"/>
    <mergeCell ref="E90:F90"/>
    <mergeCell ref="G90:H90"/>
    <mergeCell ref="I90:J90"/>
    <mergeCell ref="K90:L90"/>
    <mergeCell ref="M90:N90"/>
    <mergeCell ref="O90:P90"/>
    <mergeCell ref="M154:N154"/>
    <mergeCell ref="O154:P154"/>
    <mergeCell ref="Q154:R154"/>
    <mergeCell ref="C154:D154"/>
    <mergeCell ref="E154:F154"/>
    <mergeCell ref="G154:H154"/>
    <mergeCell ref="I154:J154"/>
    <mergeCell ref="K154:L154"/>
    <mergeCell ref="C155:D155"/>
    <mergeCell ref="E155:F155"/>
    <mergeCell ref="G155:H155"/>
    <mergeCell ref="I155:J155"/>
    <mergeCell ref="Q10:R10"/>
    <mergeCell ref="B12:B58"/>
    <mergeCell ref="E12:F12"/>
    <mergeCell ref="G12:H12"/>
    <mergeCell ref="I12:J12"/>
    <mergeCell ref="K12:L12"/>
    <mergeCell ref="M12:N12"/>
    <mergeCell ref="O12:P12"/>
    <mergeCell ref="Q12:R12"/>
    <mergeCell ref="C58:D58"/>
    <mergeCell ref="E10:F10"/>
    <mergeCell ref="G10:H10"/>
    <mergeCell ref="I10:J10"/>
    <mergeCell ref="K10:L10"/>
    <mergeCell ref="M10:N10"/>
    <mergeCell ref="O10:P10"/>
    <mergeCell ref="Q58:R58"/>
    <mergeCell ref="C59:D59"/>
    <mergeCell ref="E59:F59"/>
    <mergeCell ref="G59:H59"/>
    <mergeCell ref="I59:J59"/>
    <mergeCell ref="K59:L59"/>
    <mergeCell ref="M59:N59"/>
    <mergeCell ref="O59:P59"/>
    <mergeCell ref="Q59:R59"/>
    <mergeCell ref="E58:F58"/>
    <mergeCell ref="G58:H58"/>
    <mergeCell ref="I58:J58"/>
    <mergeCell ref="K58:L58"/>
    <mergeCell ref="M58:N58"/>
    <mergeCell ref="O58:P58"/>
    <mergeCell ref="B65:B90"/>
    <mergeCell ref="C65:D65"/>
    <mergeCell ref="E65:F65"/>
    <mergeCell ref="G65:H65"/>
    <mergeCell ref="I65:J65"/>
    <mergeCell ref="K65:L65"/>
    <mergeCell ref="Q61:R61"/>
    <mergeCell ref="C62:D62"/>
    <mergeCell ref="E62:F62"/>
    <mergeCell ref="G62:H62"/>
    <mergeCell ref="I62:J62"/>
    <mergeCell ref="K62:L62"/>
    <mergeCell ref="M62:N62"/>
    <mergeCell ref="O62:P62"/>
    <mergeCell ref="Q62:R62"/>
    <mergeCell ref="E61:F61"/>
    <mergeCell ref="G61:H61"/>
    <mergeCell ref="I61:J61"/>
    <mergeCell ref="K61:L61"/>
    <mergeCell ref="M61:N61"/>
    <mergeCell ref="O61:P61"/>
    <mergeCell ref="Q90:R90"/>
    <mergeCell ref="M65:N65"/>
    <mergeCell ref="O65:P65"/>
    <mergeCell ref="Q65:R65"/>
    <mergeCell ref="C90:D90"/>
    <mergeCell ref="C91:D91"/>
    <mergeCell ref="E91:F91"/>
    <mergeCell ref="G91:H91"/>
    <mergeCell ref="I91:J91"/>
    <mergeCell ref="K91:L91"/>
    <mergeCell ref="M91:N91"/>
    <mergeCell ref="O91:P91"/>
    <mergeCell ref="Q91:R91"/>
    <mergeCell ref="C92:D92"/>
    <mergeCell ref="E92:F92"/>
    <mergeCell ref="G92:H92"/>
    <mergeCell ref="I92:J92"/>
    <mergeCell ref="K92:L92"/>
    <mergeCell ref="M92:N92"/>
    <mergeCell ref="O92:P92"/>
    <mergeCell ref="Q92:R92"/>
    <mergeCell ref="B98:B151"/>
    <mergeCell ref="C98:D98"/>
    <mergeCell ref="E98:F98"/>
    <mergeCell ref="G98:H98"/>
    <mergeCell ref="I98:J98"/>
    <mergeCell ref="K98:L98"/>
    <mergeCell ref="O94:P94"/>
    <mergeCell ref="Q94:R94"/>
    <mergeCell ref="E95:F95"/>
    <mergeCell ref="G95:H95"/>
    <mergeCell ref="I95:J95"/>
    <mergeCell ref="K95:L95"/>
    <mergeCell ref="M95:N95"/>
    <mergeCell ref="O95:P95"/>
    <mergeCell ref="Q95:R95"/>
    <mergeCell ref="C94:D94"/>
    <mergeCell ref="E94:F94"/>
    <mergeCell ref="G94:H94"/>
    <mergeCell ref="I94:J94"/>
    <mergeCell ref="K94:L94"/>
    <mergeCell ref="M94:N94"/>
    <mergeCell ref="E151:F151"/>
    <mergeCell ref="G151:H151"/>
    <mergeCell ref="I151:J151"/>
    <mergeCell ref="M98:N98"/>
    <mergeCell ref="O98:P98"/>
    <mergeCell ref="Q98:R98"/>
    <mergeCell ref="C151:D151"/>
    <mergeCell ref="C152:D152"/>
    <mergeCell ref="E152:F152"/>
    <mergeCell ref="G152:H152"/>
    <mergeCell ref="I152:J152"/>
    <mergeCell ref="K152:L152"/>
    <mergeCell ref="M152:N152"/>
    <mergeCell ref="K151:L151"/>
    <mergeCell ref="M151:N151"/>
    <mergeCell ref="O151:P151"/>
    <mergeCell ref="Q151:R151"/>
    <mergeCell ref="O152:P152"/>
    <mergeCell ref="Q152:R152"/>
    <mergeCell ref="C153:D153"/>
    <mergeCell ref="E153:F153"/>
    <mergeCell ref="G153:H153"/>
    <mergeCell ref="I153:J153"/>
    <mergeCell ref="K153:L153"/>
    <mergeCell ref="M153:N153"/>
    <mergeCell ref="O153:P153"/>
    <mergeCell ref="Q153:R153"/>
    <mergeCell ref="K155:L155"/>
    <mergeCell ref="M155:N155"/>
    <mergeCell ref="O155:P155"/>
    <mergeCell ref="Q155:R155"/>
    <mergeCell ref="E156:F156"/>
    <mergeCell ref="G156:H156"/>
    <mergeCell ref="I156:J156"/>
    <mergeCell ref="K156:L156"/>
    <mergeCell ref="M156:N156"/>
    <mergeCell ref="O156:P156"/>
    <mergeCell ref="C182:D182"/>
    <mergeCell ref="C183:D183"/>
    <mergeCell ref="E183:F183"/>
    <mergeCell ref="G183:H183"/>
    <mergeCell ref="I183:J183"/>
    <mergeCell ref="K183:L183"/>
    <mergeCell ref="Q156:R156"/>
    <mergeCell ref="B159:B182"/>
    <mergeCell ref="C159:D159"/>
    <mergeCell ref="E159:F159"/>
    <mergeCell ref="G159:H159"/>
    <mergeCell ref="I159:J159"/>
    <mergeCell ref="K159:L159"/>
    <mergeCell ref="M159:N159"/>
    <mergeCell ref="O159:P159"/>
    <mergeCell ref="Q159:R159"/>
    <mergeCell ref="E182:F182"/>
    <mergeCell ref="G182:H182"/>
    <mergeCell ref="I182:J182"/>
    <mergeCell ref="K182:L182"/>
    <mergeCell ref="M182:N182"/>
    <mergeCell ref="O182:P182"/>
    <mergeCell ref="Q182:R182"/>
    <mergeCell ref="M183:N183"/>
    <mergeCell ref="O183:P183"/>
    <mergeCell ref="Q183:R183"/>
    <mergeCell ref="C184:D184"/>
    <mergeCell ref="E184:F184"/>
    <mergeCell ref="G184:H184"/>
    <mergeCell ref="I184:J184"/>
    <mergeCell ref="K184:L184"/>
    <mergeCell ref="M184:N184"/>
    <mergeCell ref="O184:P184"/>
    <mergeCell ref="C186:D186"/>
    <mergeCell ref="E186:F186"/>
    <mergeCell ref="G186:H186"/>
    <mergeCell ref="I186:J186"/>
    <mergeCell ref="K186:L186"/>
    <mergeCell ref="M186:N186"/>
    <mergeCell ref="Q184:R184"/>
    <mergeCell ref="C185:D185"/>
    <mergeCell ref="E185:F185"/>
    <mergeCell ref="G185:H185"/>
    <mergeCell ref="I185:J185"/>
    <mergeCell ref="K185:L185"/>
    <mergeCell ref="M185:N185"/>
    <mergeCell ref="O185:P185"/>
    <mergeCell ref="Q185:R185"/>
    <mergeCell ref="O186:P186"/>
    <mergeCell ref="Q186:R186"/>
    <mergeCell ref="E187:F187"/>
    <mergeCell ref="G187:H187"/>
    <mergeCell ref="I187:J187"/>
    <mergeCell ref="K187:L187"/>
    <mergeCell ref="M187:N187"/>
    <mergeCell ref="O187:P187"/>
    <mergeCell ref="Q187:R187"/>
  </mergeCells>
  <conditionalFormatting sqref="F10:F62 H10 J10 L10 N10 P10">
    <cfRule type="colorScale" priority="33">
      <colorScale>
        <cfvo type="min"/>
        <cfvo type="percentile" val="50"/>
        <cfvo type="max"/>
        <color rgb="FFF8696B"/>
        <color rgb="FFFFEB84"/>
        <color rgb="FF63BE7B"/>
      </colorScale>
    </cfRule>
  </conditionalFormatting>
  <conditionalFormatting sqref="F65:F90">
    <cfRule type="colorScale" priority="22">
      <colorScale>
        <cfvo type="min"/>
        <cfvo type="percentile" val="50"/>
        <cfvo type="max"/>
        <color rgb="FFF8696B"/>
        <color rgb="FFFFEB84"/>
        <color rgb="FF63BE7B"/>
      </colorScale>
    </cfRule>
  </conditionalFormatting>
  <conditionalFormatting sqref="F91:F94">
    <cfRule type="colorScale" priority="19">
      <colorScale>
        <cfvo type="min"/>
        <cfvo type="percentile" val="50"/>
        <cfvo type="max"/>
        <color rgb="FFF8696B"/>
        <color rgb="FFFFEB84"/>
        <color rgb="FF63BE7B"/>
      </colorScale>
    </cfRule>
  </conditionalFormatting>
  <conditionalFormatting sqref="F98:F151">
    <cfRule type="colorScale" priority="8">
      <colorScale>
        <cfvo type="min"/>
        <cfvo type="percentile" val="50"/>
        <cfvo type="max"/>
        <color rgb="FFF8696B"/>
        <color rgb="FFFFEB84"/>
        <color rgb="FF63BE7B"/>
      </colorScale>
    </cfRule>
  </conditionalFormatting>
  <conditionalFormatting sqref="F152:F155 H152:H155 J152:J155 L152:L155 N152:N155 P152:P155 R152:R155">
    <cfRule type="colorScale" priority="5">
      <colorScale>
        <cfvo type="min"/>
        <cfvo type="percentile" val="50"/>
        <cfvo type="max"/>
        <color rgb="FFF8696B"/>
        <color rgb="FFFFEB84"/>
        <color rgb="FF63BE7B"/>
      </colorScale>
    </cfRule>
  </conditionalFormatting>
  <conditionalFormatting sqref="F152:F155">
    <cfRule type="colorScale" priority="6">
      <colorScale>
        <cfvo type="min"/>
        <cfvo type="percentile" val="50"/>
        <cfvo type="max"/>
        <color rgb="FFF8696B"/>
        <color rgb="FFFFEB84"/>
        <color rgb="FF63BE7B"/>
      </colorScale>
    </cfRule>
  </conditionalFormatting>
  <conditionalFormatting sqref="F159:F182">
    <cfRule type="colorScale" priority="4">
      <colorScale>
        <cfvo type="min"/>
        <cfvo type="percentile" val="50"/>
        <cfvo type="max"/>
        <color rgb="FFF8696B"/>
        <color rgb="FFFFEB84"/>
        <color rgb="FF63BE7B"/>
      </colorScale>
    </cfRule>
  </conditionalFormatting>
  <conditionalFormatting sqref="F183:F186 H183:H186 J183:J186 R183:R186 L183:L186 N183:N186 P183:P186">
    <cfRule type="colorScale" priority="1">
      <colorScale>
        <cfvo type="min"/>
        <cfvo type="percentile" val="50"/>
        <cfvo type="max"/>
        <color rgb="FFF8696B"/>
        <color rgb="FFFFEB84"/>
        <color rgb="FF63BE7B"/>
      </colorScale>
    </cfRule>
  </conditionalFormatting>
  <conditionalFormatting sqref="F183:F186">
    <cfRule type="colorScale" priority="2">
      <colorScale>
        <cfvo type="min"/>
        <cfvo type="percentile" val="50"/>
        <cfvo type="max"/>
        <color rgb="FFF8696B"/>
        <color rgb="FFFFEB84"/>
        <color rgb="FF63BE7B"/>
      </colorScale>
    </cfRule>
  </conditionalFormatting>
  <conditionalFormatting sqref="H60:H62">
    <cfRule type="colorScale" priority="31">
      <colorScale>
        <cfvo type="min"/>
        <cfvo type="percentile" val="50"/>
        <cfvo type="max"/>
        <color rgb="FFF8696B"/>
        <color rgb="FFFFEB84"/>
        <color rgb="FF63BE7B"/>
      </colorScale>
    </cfRule>
    <cfRule type="colorScale" priority="32">
      <colorScale>
        <cfvo type="min"/>
        <cfvo type="percentile" val="50"/>
        <cfvo type="max"/>
        <color rgb="FFF8696B"/>
        <color rgb="FFFFEB84"/>
        <color rgb="FF63BE7B"/>
      </colorScale>
    </cfRule>
  </conditionalFormatting>
  <conditionalFormatting sqref="H91:H94">
    <cfRule type="colorScale" priority="9">
      <colorScale>
        <cfvo type="min"/>
        <cfvo type="percentile" val="50"/>
        <cfvo type="max"/>
        <color rgb="FFF8696B"/>
        <color rgb="FFFFEB84"/>
        <color rgb="FF63BE7B"/>
      </colorScale>
    </cfRule>
    <cfRule type="colorScale" priority="10">
      <colorScale>
        <cfvo type="min"/>
        <cfvo type="percentile" val="50"/>
        <cfvo type="max"/>
        <color rgb="FFF8696B"/>
        <color rgb="FFFFEB84"/>
        <color rgb="FF63BE7B"/>
      </colorScale>
    </cfRule>
  </conditionalFormatting>
  <conditionalFormatting sqref="J59:J62">
    <cfRule type="colorScale" priority="29">
      <colorScale>
        <cfvo type="min"/>
        <cfvo type="percentile" val="50"/>
        <cfvo type="max"/>
        <color rgb="FFF8696B"/>
        <color rgb="FFFFEB84"/>
        <color rgb="FF63BE7B"/>
      </colorScale>
    </cfRule>
    <cfRule type="colorScale" priority="30">
      <colorScale>
        <cfvo type="min"/>
        <cfvo type="percentile" val="50"/>
        <cfvo type="max"/>
        <color rgb="FFF8696B"/>
        <color rgb="FFFFEB84"/>
        <color rgb="FF63BE7B"/>
      </colorScale>
    </cfRule>
  </conditionalFormatting>
  <conditionalFormatting sqref="J65:J90 H65:H90 L65:L90 N65:N90 P65:P90 R65:R90 F65:F90">
    <cfRule type="colorScale" priority="21">
      <colorScale>
        <cfvo type="min"/>
        <cfvo type="percentile" val="50"/>
        <cfvo type="max"/>
        <color rgb="FFF8696B"/>
        <color rgb="FFFFEB84"/>
        <color rgb="FF63BE7B"/>
      </colorScale>
    </cfRule>
  </conditionalFormatting>
  <conditionalFormatting sqref="J91:J94">
    <cfRule type="colorScale" priority="17">
      <colorScale>
        <cfvo type="min"/>
        <cfvo type="percentile" val="50"/>
        <cfvo type="max"/>
        <color rgb="FFF8696B"/>
        <color rgb="FFFFEB84"/>
        <color rgb="FF63BE7B"/>
      </colorScale>
    </cfRule>
    <cfRule type="colorScale" priority="18">
      <colorScale>
        <cfvo type="min"/>
        <cfvo type="percentile" val="50"/>
        <cfvo type="max"/>
        <color rgb="FFF8696B"/>
        <color rgb="FFFFEB84"/>
        <color rgb="FF63BE7B"/>
      </colorScale>
    </cfRule>
  </conditionalFormatting>
  <conditionalFormatting sqref="J98:J151 H98:H151 L98:L151 N98:N151 P98:P151 R98:R151 F98:F151">
    <cfRule type="colorScale" priority="7">
      <colorScale>
        <cfvo type="min"/>
        <cfvo type="percentile" val="50"/>
        <cfvo type="max"/>
        <color rgb="FFF8696B"/>
        <color rgb="FFFFEB84"/>
        <color rgb="FF63BE7B"/>
      </colorScale>
    </cfRule>
  </conditionalFormatting>
  <conditionalFormatting sqref="J159:J182 H159:H182 L159:L182 N159:N182 P159:P182 R159:R182 F159:F182">
    <cfRule type="colorScale" priority="3">
      <colorScale>
        <cfvo type="min"/>
        <cfvo type="percentile" val="50"/>
        <cfvo type="max"/>
        <color rgb="FFF8696B"/>
        <color rgb="FFFFEB84"/>
        <color rgb="FF63BE7B"/>
      </colorScale>
    </cfRule>
  </conditionalFormatting>
  <conditionalFormatting sqref="L59:L62">
    <cfRule type="colorScale" priority="27">
      <colorScale>
        <cfvo type="min"/>
        <cfvo type="percentile" val="50"/>
        <cfvo type="max"/>
        <color rgb="FFF8696B"/>
        <color rgb="FFFFEB84"/>
        <color rgb="FF63BE7B"/>
      </colorScale>
    </cfRule>
    <cfRule type="colorScale" priority="28">
      <colorScale>
        <cfvo type="min"/>
        <cfvo type="percentile" val="50"/>
        <cfvo type="max"/>
        <color rgb="FFF8696B"/>
        <color rgb="FFFFEB84"/>
        <color rgb="FF63BE7B"/>
      </colorScale>
    </cfRule>
  </conditionalFormatting>
  <conditionalFormatting sqref="L91:L94">
    <cfRule type="colorScale" priority="15">
      <colorScale>
        <cfvo type="min"/>
        <cfvo type="percentile" val="50"/>
        <cfvo type="max"/>
        <color rgb="FFF8696B"/>
        <color rgb="FFFFEB84"/>
        <color rgb="FF63BE7B"/>
      </colorScale>
    </cfRule>
    <cfRule type="colorScale" priority="16">
      <colorScale>
        <cfvo type="min"/>
        <cfvo type="percentile" val="50"/>
        <cfvo type="max"/>
        <color rgb="FFF8696B"/>
        <color rgb="FFFFEB84"/>
        <color rgb="FF63BE7B"/>
      </colorScale>
    </cfRule>
  </conditionalFormatting>
  <conditionalFormatting sqref="N59:N62">
    <cfRule type="colorScale" priority="25">
      <colorScale>
        <cfvo type="min"/>
        <cfvo type="percentile" val="50"/>
        <cfvo type="max"/>
        <color rgb="FFF8696B"/>
        <color rgb="FFFFEB84"/>
        <color rgb="FF63BE7B"/>
      </colorScale>
    </cfRule>
    <cfRule type="colorScale" priority="26">
      <colorScale>
        <cfvo type="min"/>
        <cfvo type="percentile" val="50"/>
        <cfvo type="max"/>
        <color rgb="FFF8696B"/>
        <color rgb="FFFFEB84"/>
        <color rgb="FF63BE7B"/>
      </colorScale>
    </cfRule>
  </conditionalFormatting>
  <conditionalFormatting sqref="N91:N94">
    <cfRule type="colorScale" priority="13">
      <colorScale>
        <cfvo type="min"/>
        <cfvo type="percentile" val="50"/>
        <cfvo type="max"/>
        <color rgb="FFF8696B"/>
        <color rgb="FFFFEB84"/>
        <color rgb="FF63BE7B"/>
      </colorScale>
    </cfRule>
    <cfRule type="colorScale" priority="14">
      <colorScale>
        <cfvo type="min"/>
        <cfvo type="percentile" val="50"/>
        <cfvo type="max"/>
        <color rgb="FFF8696B"/>
        <color rgb="FFFFEB84"/>
        <color rgb="FF63BE7B"/>
      </colorScale>
    </cfRule>
  </conditionalFormatting>
  <conditionalFormatting sqref="P59:P62">
    <cfRule type="colorScale" priority="23">
      <colorScale>
        <cfvo type="min"/>
        <cfvo type="percentile" val="50"/>
        <cfvo type="max"/>
        <color rgb="FFF8696B"/>
        <color rgb="FFFFEB84"/>
        <color rgb="FF63BE7B"/>
      </colorScale>
    </cfRule>
    <cfRule type="colorScale" priority="24">
      <colorScale>
        <cfvo type="min"/>
        <cfvo type="percentile" val="50"/>
        <cfvo type="max"/>
        <color rgb="FFF8696B"/>
        <color rgb="FFFFEB84"/>
        <color rgb="FF63BE7B"/>
      </colorScale>
    </cfRule>
  </conditionalFormatting>
  <conditionalFormatting sqref="P91:P94">
    <cfRule type="colorScale" priority="11">
      <colorScale>
        <cfvo type="min"/>
        <cfvo type="percentile" val="50"/>
        <cfvo type="max"/>
        <color rgb="FFF8696B"/>
        <color rgb="FFFFEB84"/>
        <color rgb="FF63BE7B"/>
      </colorScale>
    </cfRule>
    <cfRule type="colorScale" priority="12">
      <colorScale>
        <cfvo type="min"/>
        <cfvo type="percentile" val="50"/>
        <cfvo type="max"/>
        <color rgb="FFF8696B"/>
        <color rgb="FFFFEB84"/>
        <color rgb="FF63BE7B"/>
      </colorScale>
    </cfRule>
  </conditionalFormatting>
  <conditionalFormatting sqref="R10:R62 F10:F62 H10:H59 J10:J58 L10:L58 N10:N58 P10:P58">
    <cfRule type="colorScale" priority="34">
      <colorScale>
        <cfvo type="min"/>
        <cfvo type="percentile" val="50"/>
        <cfvo type="max"/>
        <color rgb="FFF8696B"/>
        <color rgb="FFFFEB84"/>
        <color rgb="FF63BE7B"/>
      </colorScale>
    </cfRule>
  </conditionalFormatting>
  <conditionalFormatting sqref="R91:R94 F91:F94">
    <cfRule type="colorScale" priority="20">
      <colorScale>
        <cfvo type="min"/>
        <cfvo type="percentile" val="50"/>
        <cfvo type="max"/>
        <color rgb="FFF8696B"/>
        <color rgb="FFFFEB84"/>
        <color rgb="FF63BE7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S1</vt:lpstr>
      <vt:lpstr>S2</vt:lpstr>
      <vt:lpstr>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LAFLAQUIERE</dc:creator>
  <cp:lastModifiedBy>Lucas LAFLAQUIERE</cp:lastModifiedBy>
  <dcterms:created xsi:type="dcterms:W3CDTF">2026-03-06T07:47:07Z</dcterms:created>
  <dcterms:modified xsi:type="dcterms:W3CDTF">2026-03-31T07:42:48Z</dcterms:modified>
</cp:coreProperties>
</file>