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loeg/*CHLOE/Utrecht Masters/Thesis/Drafts/Supplementary Information/"/>
    </mc:Choice>
  </mc:AlternateContent>
  <xr:revisionPtr revIDLastSave="0" documentId="13_ncr:1_{BA65DBA2-A5B5-8840-9916-B3E2645B5A26}" xr6:coauthVersionLast="47" xr6:coauthVersionMax="47" xr10:uidLastSave="{00000000-0000-0000-0000-000000000000}"/>
  <bookViews>
    <workbookView xWindow="20" yWindow="460" windowWidth="19780" windowHeight="16120" xr2:uid="{F134257D-C416-F046-BDF5-430194B11BEC}"/>
  </bookViews>
  <sheets>
    <sheet name="Selection of countries" sheetId="1" r:id="rId1"/>
    <sheet name="TPF21 Data" sheetId="2" r:id="rId2"/>
    <sheet name="CBF4 Data" sheetId="3" r:id="rId3"/>
    <sheet name="CBF8 Data" sheetId="4" r:id="rId4"/>
    <sheet name="BCI assessments" sheetId="5" r:id="rId5"/>
    <sheet name="BCI scores per continent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6" l="1"/>
  <c r="J8" i="6"/>
  <c r="H8" i="6" l="1"/>
  <c r="G8" i="6"/>
  <c r="K3" i="6"/>
  <c r="K4" i="6"/>
  <c r="K5" i="6"/>
  <c r="K6" i="6"/>
  <c r="K7" i="6"/>
  <c r="K2" i="6"/>
  <c r="H7" i="6"/>
  <c r="H6" i="6"/>
  <c r="H5" i="6"/>
  <c r="H4" i="6"/>
  <c r="H3" i="6"/>
  <c r="H2" i="6"/>
  <c r="G7" i="6"/>
  <c r="G6" i="6"/>
  <c r="G5" i="6"/>
  <c r="G4" i="6"/>
  <c r="G3" i="6"/>
  <c r="G2" i="6"/>
  <c r="L17" i="1"/>
  <c r="L16" i="1"/>
  <c r="L15" i="1"/>
  <c r="I197" i="1"/>
  <c r="D197" i="1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D2" i="5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A3" i="4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E2" i="4"/>
  <c r="G77" i="3"/>
  <c r="H77" i="3" s="1"/>
  <c r="H76" i="3"/>
  <c r="G76" i="3"/>
  <c r="G75" i="3"/>
  <c r="H75" i="3" s="1"/>
  <c r="H74" i="3"/>
  <c r="G74" i="3"/>
  <c r="G73" i="3"/>
  <c r="H73" i="3" s="1"/>
  <c r="H72" i="3"/>
  <c r="G72" i="3"/>
  <c r="G71" i="3"/>
  <c r="H71" i="3" s="1"/>
  <c r="H70" i="3"/>
  <c r="G70" i="3"/>
  <c r="G69" i="3"/>
  <c r="H69" i="3" s="1"/>
  <c r="H68" i="3"/>
  <c r="G68" i="3"/>
  <c r="H67" i="3"/>
  <c r="H66" i="3"/>
  <c r="G65" i="3"/>
  <c r="H65" i="3" s="1"/>
  <c r="H64" i="3"/>
  <c r="G64" i="3"/>
  <c r="G63" i="3"/>
  <c r="H63" i="3" s="1"/>
  <c r="H62" i="3"/>
  <c r="G62" i="3"/>
  <c r="G61" i="3"/>
  <c r="H61" i="3" s="1"/>
  <c r="H60" i="3"/>
  <c r="G60" i="3"/>
  <c r="G59" i="3"/>
  <c r="H59" i="3" s="1"/>
  <c r="H58" i="3"/>
  <c r="G58" i="3"/>
  <c r="G57" i="3"/>
  <c r="H57" i="3" s="1"/>
  <c r="G56" i="3"/>
  <c r="H56" i="3" s="1"/>
  <c r="G55" i="3"/>
  <c r="H55" i="3" s="1"/>
  <c r="H54" i="3"/>
  <c r="G54" i="3"/>
  <c r="G53" i="3"/>
  <c r="H53" i="3" s="1"/>
  <c r="G52" i="3"/>
  <c r="H52" i="3" s="1"/>
  <c r="G51" i="3"/>
  <c r="H51" i="3" s="1"/>
  <c r="H50" i="3"/>
  <c r="G50" i="3"/>
  <c r="H49" i="3"/>
  <c r="G48" i="3"/>
  <c r="H48" i="3" s="1"/>
  <c r="H47" i="3"/>
  <c r="G47" i="3"/>
  <c r="G46" i="3"/>
  <c r="H46" i="3" s="1"/>
  <c r="G45" i="3"/>
  <c r="H45" i="3" s="1"/>
  <c r="G44" i="3"/>
  <c r="H44" i="3" s="1"/>
  <c r="H43" i="3"/>
  <c r="G43" i="3"/>
  <c r="G42" i="3"/>
  <c r="H42" i="3" s="1"/>
  <c r="G41" i="3"/>
  <c r="H41" i="3" s="1"/>
  <c r="G40" i="3"/>
  <c r="H40" i="3" s="1"/>
  <c r="H39" i="3"/>
  <c r="G39" i="3"/>
  <c r="G38" i="3"/>
  <c r="H38" i="3" s="1"/>
  <c r="G37" i="3"/>
  <c r="H37" i="3" s="1"/>
  <c r="G36" i="3"/>
  <c r="H36" i="3" s="1"/>
  <c r="H35" i="3"/>
  <c r="G35" i="3"/>
  <c r="G34" i="3"/>
  <c r="H34" i="3" s="1"/>
  <c r="G33" i="3"/>
  <c r="H33" i="3" s="1"/>
  <c r="G32" i="3"/>
  <c r="H32" i="3" s="1"/>
  <c r="H31" i="3"/>
  <c r="G31" i="3"/>
  <c r="G30" i="3"/>
  <c r="H30" i="3" s="1"/>
  <c r="G29" i="3"/>
  <c r="H29" i="3" s="1"/>
  <c r="G28" i="3"/>
  <c r="H28" i="3" s="1"/>
  <c r="H27" i="3"/>
  <c r="G27" i="3"/>
  <c r="G26" i="3"/>
  <c r="H26" i="3" s="1"/>
  <c r="G25" i="3"/>
  <c r="H25" i="3" s="1"/>
  <c r="G24" i="3"/>
  <c r="H24" i="3" s="1"/>
  <c r="H23" i="3"/>
  <c r="G23" i="3"/>
  <c r="H22" i="3"/>
  <c r="G21" i="3"/>
  <c r="H21" i="3" s="1"/>
  <c r="H20" i="3"/>
  <c r="G20" i="3"/>
  <c r="G19" i="3"/>
  <c r="H19" i="3" s="1"/>
  <c r="G18" i="3"/>
  <c r="H18" i="3" s="1"/>
  <c r="G17" i="3"/>
  <c r="H17" i="3" s="1"/>
  <c r="H16" i="3"/>
  <c r="G16" i="3"/>
  <c r="G15" i="3"/>
  <c r="H15" i="3" s="1"/>
  <c r="G14" i="3"/>
  <c r="H14" i="3" s="1"/>
  <c r="G13" i="3"/>
  <c r="H13" i="3" s="1"/>
  <c r="H12" i="3"/>
  <c r="G12" i="3"/>
  <c r="G11" i="3"/>
  <c r="H11" i="3" s="1"/>
  <c r="G10" i="3"/>
  <c r="H10" i="3" s="1"/>
  <c r="G9" i="3"/>
  <c r="H9" i="3" s="1"/>
  <c r="H8" i="3"/>
  <c r="G8" i="3"/>
  <c r="G7" i="3"/>
  <c r="H7" i="3" s="1"/>
  <c r="G6" i="3"/>
  <c r="H6" i="3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G5" i="3"/>
  <c r="H5" i="3" s="1"/>
  <c r="A5" i="3"/>
  <c r="H4" i="3"/>
  <c r="G4" i="3"/>
  <c r="A4" i="3"/>
  <c r="H3" i="3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E2" i="2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4" i="1"/>
  <c r="C197" i="1" l="1"/>
</calcChain>
</file>

<file path=xl/sharedStrings.xml><?xml version="1.0" encoding="utf-8"?>
<sst xmlns="http://schemas.openxmlformats.org/spreadsheetml/2006/main" count="1590" uniqueCount="478">
  <si>
    <t>Country</t>
  </si>
  <si>
    <t>Population (2020)</t>
  </si>
  <si>
    <t>% of World Population</t>
  </si>
  <si>
    <t>Highest Population Cities</t>
  </si>
  <si>
    <t>WHO UNICEF assessed</t>
  </si>
  <si>
    <t>IB-NET assessed</t>
  </si>
  <si>
    <t>proportion of ww treated</t>
  </si>
  <si>
    <t>percentage of collected sewage that receives at least secondary treatment</t>
  </si>
  <si>
    <t xml:space="preserve"> </t>
  </si>
  <si>
    <t>Afghanistan</t>
  </si>
  <si>
    <t>Albania</t>
  </si>
  <si>
    <t>Algeria</t>
  </si>
  <si>
    <t>Andorra</t>
  </si>
  <si>
    <t>less than 0.02%</t>
  </si>
  <si>
    <t>Antigua and Barbuda</t>
  </si>
  <si>
    <t>Argentina</t>
  </si>
  <si>
    <t>greater than 0.5%</t>
  </si>
  <si>
    <t>Armenia</t>
  </si>
  <si>
    <t>Austria</t>
  </si>
  <si>
    <t>https://www.who.int/water_sanitation_health/publications/jmp-2019-full-report.pdf</t>
  </si>
  <si>
    <t>Azerbaijan</t>
  </si>
  <si>
    <t>Bahamas</t>
  </si>
  <si>
    <t>https://database.ib-net.org/Reports/Indicators/HeatMap?itemId=18</t>
  </si>
  <si>
    <t>Bahrain</t>
  </si>
  <si>
    <t>Bangladesh</t>
  </si>
  <si>
    <t>Barbados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</si>
  <si>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</si>
  <si>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</si>
  <si>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</si>
  <si>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</si>
  <si>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</si>
  <si>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</si>
  <si>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</si>
  <si>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</si>
  <si>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</si>
  <si>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Burkina Faso</t>
  </si>
  <si>
    <t>Burundi</t>
  </si>
  <si>
    <t>Côte d'Ivoire</t>
  </si>
  <si>
    <t>Cabo Verde</t>
  </si>
  <si>
    <t>Cambodia</t>
  </si>
  <si>
    <t>Chad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</si>
  <si>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</si>
  <si>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</si>
  <si>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</si>
  <si>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</si>
  <si>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</si>
  <si>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</si>
  <si>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</si>
  <si>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</si>
  <si>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</si>
  <si>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Djibouti</t>
  </si>
  <si>
    <t>Dominica</t>
  </si>
  <si>
    <t>Dominican Republic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</si>
  <si>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</si>
  <si>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</si>
  <si>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</si>
  <si>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</si>
  <si>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</si>
  <si>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</si>
  <si>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</si>
  <si>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</si>
  <si>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Gambia</t>
  </si>
  <si>
    <t>Georgia</t>
  </si>
  <si>
    <t>Ghana</t>
  </si>
  <si>
    <t>Grenada</t>
  </si>
  <si>
    <t>Guatemala</t>
  </si>
  <si>
    <t>Guinea</t>
  </si>
  <si>
    <t>Guinea-Bissau</t>
  </si>
  <si>
    <t>Guyana</t>
  </si>
  <si>
    <t>Haiti</t>
  </si>
  <si>
    <t>Honduras</t>
  </si>
  <si>
    <t>Iran</t>
  </si>
  <si>
    <t>Iraq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</si>
  <si>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</si>
  <si>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</si>
  <si>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</si>
  <si>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</si>
  <si>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</si>
  <si>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</si>
  <si>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</si>
  <si>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</si>
  <si>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</si>
  <si>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</si>
  <si>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</si>
  <si>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</si>
  <si>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</si>
  <si>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</si>
  <si>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</si>
  <si>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</si>
  <si>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</si>
  <si>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</si>
  <si>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</si>
  <si>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</si>
  <si>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</si>
  <si>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</si>
  <si>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</si>
  <si>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</si>
  <si>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</si>
  <si>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</t>
  </si>
  <si>
    <t>Moldova</t>
  </si>
  <si>
    <t>Montenegro</t>
  </si>
  <si>
    <t>Morocco</t>
  </si>
  <si>
    <t>Myanmar (formerly Burma)</t>
  </si>
  <si>
    <t>Nauru</t>
  </si>
  <si>
    <t>New Zealand</t>
  </si>
  <si>
    <t>Nicaragua</t>
  </si>
  <si>
    <t>Niger</t>
  </si>
  <si>
    <t>North Korea</t>
  </si>
  <si>
    <t>North Macedonia</t>
  </si>
  <si>
    <t>Oman</t>
  </si>
  <si>
    <t>Pakistan</t>
  </si>
  <si>
    <t>Palau</t>
  </si>
  <si>
    <t>Panama</t>
  </si>
  <si>
    <t>Papua New Guinea</t>
  </si>
  <si>
    <t>Paraguay</t>
  </si>
  <si>
    <t>Peru</t>
  </si>
  <si>
    <t>Qatar</t>
  </si>
  <si>
    <t>Russia</t>
  </si>
  <si>
    <t>Rwanda</t>
  </si>
  <si>
    <t>Saint Kitts and Nevis</t>
  </si>
  <si>
    <t>Saint Lucia</t>
  </si>
  <si>
    <t>Saint Vincent and the Grenadines</t>
  </si>
  <si>
    <t>Samoa</t>
  </si>
  <si>
    <t>Sao Tome and Principe</t>
  </si>
  <si>
    <t>Saudi Arabia</t>
  </si>
  <si>
    <t>Senegal</t>
  </si>
  <si>
    <t>Seychelles</t>
  </si>
  <si>
    <t>Sierra Leone</t>
  </si>
  <si>
    <t>Slovakia</t>
  </si>
  <si>
    <t>Solomon Islands</t>
  </si>
  <si>
    <t>Somalia</t>
  </si>
  <si>
    <t>South Sudan</t>
  </si>
  <si>
    <t>Sri Lanka</t>
  </si>
  <si>
    <t>Sudan</t>
  </si>
  <si>
    <t>Suriname</t>
  </si>
  <si>
    <t>Syria</t>
  </si>
  <si>
    <t>Tajikistan</t>
  </si>
  <si>
    <t>Timor-Leste</t>
  </si>
  <si>
    <t>Togo</t>
  </si>
  <si>
    <t>Tonga</t>
  </si>
  <si>
    <t>Trinidad and Tobago</t>
  </si>
  <si>
    <t>Tunisia</t>
  </si>
  <si>
    <t>Turkmenistan</t>
  </si>
  <si>
    <t>Tuvalu</t>
  </si>
  <si>
    <t>Uganda</t>
  </si>
  <si>
    <t>Ukraine</t>
  </si>
  <si>
    <t>United Arab Emirates</t>
  </si>
  <si>
    <t>Uruguay</t>
  </si>
  <si>
    <t>Uzbekistan</t>
  </si>
  <si>
    <t>Vanuatu</t>
  </si>
  <si>
    <t>Venezuela</t>
  </si>
  <si>
    <t>Yemen</t>
  </si>
  <si>
    <t>Zambia</t>
  </si>
  <si>
    <t>Total</t>
  </si>
  <si>
    <t>Angola</t>
  </si>
  <si>
    <t>Australia</t>
  </si>
  <si>
    <t>Belgium</t>
  </si>
  <si>
    <t>Bulgaria</t>
  </si>
  <si>
    <t>Cameroon</t>
  </si>
  <si>
    <t>Canada</t>
  </si>
  <si>
    <t>Central African Republic</t>
  </si>
  <si>
    <t>Chile</t>
  </si>
  <si>
    <t>China</t>
  </si>
  <si>
    <t>Denmark</t>
  </si>
  <si>
    <t>Ecuador</t>
  </si>
  <si>
    <t>Finland</t>
  </si>
  <si>
    <t>France</t>
  </si>
  <si>
    <t>Gabon</t>
  </si>
  <si>
    <t>Germany</t>
  </si>
  <si>
    <t>Greece</t>
  </si>
  <si>
    <t>Hungary</t>
  </si>
  <si>
    <t>Iceland</t>
  </si>
  <si>
    <t>India</t>
  </si>
  <si>
    <t>Indonesia</t>
  </si>
  <si>
    <t>Ireland</t>
  </si>
  <si>
    <t>Israel</t>
  </si>
  <si>
    <t>Italy</t>
  </si>
  <si>
    <t>Latvia</t>
  </si>
  <si>
    <t>Malta</t>
  </si>
  <si>
    <t>Monaco</t>
  </si>
  <si>
    <t>Mongolia</t>
  </si>
  <si>
    <t>Mozambique</t>
  </si>
  <si>
    <t>Namibia</t>
  </si>
  <si>
    <t>Nepal</t>
  </si>
  <si>
    <t>Netherlands</t>
  </si>
  <si>
    <t>Nigeria</t>
  </si>
  <si>
    <t>Norway</t>
  </si>
  <si>
    <t>Philippines</t>
  </si>
  <si>
    <t>Poland</t>
  </si>
  <si>
    <t>Portugal</t>
  </si>
  <si>
    <t>Romania</t>
  </si>
  <si>
    <t>Serbia</t>
  </si>
  <si>
    <t>Singapore</t>
  </si>
  <si>
    <t>Slovenia</t>
  </si>
  <si>
    <t>South Africa</t>
  </si>
  <si>
    <t>South Korea</t>
  </si>
  <si>
    <t>Spain</t>
  </si>
  <si>
    <t>Sweden</t>
  </si>
  <si>
    <t>Switzerland</t>
  </si>
  <si>
    <t>Taiwan</t>
  </si>
  <si>
    <t>Tanzania</t>
  </si>
  <si>
    <t>Thailand</t>
  </si>
  <si>
    <t>Turkey</t>
  </si>
  <si>
    <t>United Kingdom</t>
  </si>
  <si>
    <t>United States of America</t>
  </si>
  <si>
    <t>Vietnam</t>
  </si>
  <si>
    <t>Zimbabwe</t>
  </si>
  <si>
    <t>CBA assessed countries</t>
  </si>
  <si>
    <t>x</t>
  </si>
  <si>
    <t>CBF 4 Data</t>
  </si>
  <si>
    <t>CBF 8 Data</t>
  </si>
  <si>
    <t>IWA assessed</t>
  </si>
  <si>
    <t>% energy recovered</t>
  </si>
  <si>
    <t xml:space="preserve">https://www.iwa-network.org/wp-content/uploads/2018/02/OFID-Wastewater-report-2018.pdf </t>
  </si>
  <si>
    <t>Countries to Assess</t>
  </si>
  <si>
    <t>NR</t>
  </si>
  <si>
    <t>City</t>
  </si>
  <si>
    <t>Raw Data</t>
  </si>
  <si>
    <t>TPF21 score</t>
  </si>
  <si>
    <t>Kabul</t>
  </si>
  <si>
    <t>Tirana</t>
  </si>
  <si>
    <t>Algiers</t>
  </si>
  <si>
    <t>Buenos Aires</t>
  </si>
  <si>
    <t>Yerevan</t>
  </si>
  <si>
    <t>Vienna</t>
  </si>
  <si>
    <t>Baku</t>
  </si>
  <si>
    <t>Manama</t>
  </si>
  <si>
    <t>Dhaka</t>
  </si>
  <si>
    <t>Minsk</t>
  </si>
  <si>
    <t>La Paz</t>
  </si>
  <si>
    <t>Sarajevo</t>
  </si>
  <si>
    <t>Brasilia</t>
  </si>
  <si>
    <t>Yamoussoukro</t>
  </si>
  <si>
    <t>Bogota</t>
  </si>
  <si>
    <t>San Jose</t>
  </si>
  <si>
    <t>Zagreb</t>
  </si>
  <si>
    <t>Havana</t>
  </si>
  <si>
    <t>Prague</t>
  </si>
  <si>
    <t>Kinshasa</t>
  </si>
  <si>
    <t>Santo Domingo</t>
  </si>
  <si>
    <t>Cairo</t>
  </si>
  <si>
    <t>Addis Ababa</t>
  </si>
  <si>
    <t>Tbilisi</t>
  </si>
  <si>
    <t>Guatemala City</t>
  </si>
  <si>
    <t>Conakry</t>
  </si>
  <si>
    <t>Tegucigalpa</t>
  </si>
  <si>
    <t>Tehran</t>
  </si>
  <si>
    <t>Baghdad</t>
  </si>
  <si>
    <t>Kingston</t>
  </si>
  <si>
    <t>Tokyo</t>
  </si>
  <si>
    <t>Amman</t>
  </si>
  <si>
    <t>Nur-Sultan</t>
  </si>
  <si>
    <t>Nairobi</t>
  </si>
  <si>
    <t>Kuwait City</t>
  </si>
  <si>
    <t>Bishkek</t>
  </si>
  <si>
    <t>Vientiane</t>
  </si>
  <si>
    <t>Beirut</t>
  </si>
  <si>
    <t>Maseru</t>
  </si>
  <si>
    <t>Tripoli</t>
  </si>
  <si>
    <t>Vilnius</t>
  </si>
  <si>
    <t>Kuala Lumpur</t>
  </si>
  <si>
    <t>Bamako</t>
  </si>
  <si>
    <t>Mexico City</t>
  </si>
  <si>
    <t>Chisinau</t>
  </si>
  <si>
    <t>Rabat</t>
  </si>
  <si>
    <t>Naypyidaw</t>
  </si>
  <si>
    <t>Wellington</t>
  </si>
  <si>
    <t>Managua</t>
  </si>
  <si>
    <t>Niamey</t>
  </si>
  <si>
    <t>Skopje</t>
  </si>
  <si>
    <t>Muscat</t>
  </si>
  <si>
    <t>Islamabad</t>
  </si>
  <si>
    <t>Panama City</t>
  </si>
  <si>
    <t>Port Moresby</t>
  </si>
  <si>
    <t>Asuncion</t>
  </si>
  <si>
    <t>Lima</t>
  </si>
  <si>
    <t>Doha</t>
  </si>
  <si>
    <t>Moscow</t>
  </si>
  <si>
    <t>Riyadh</t>
  </si>
  <si>
    <t>Dakar</t>
  </si>
  <si>
    <t>Freetown</t>
  </si>
  <si>
    <t>Bratislava</t>
  </si>
  <si>
    <t>Khartoum</t>
  </si>
  <si>
    <t>Damascus</t>
  </si>
  <si>
    <t>Dushanbe</t>
  </si>
  <si>
    <t>Tunis</t>
  </si>
  <si>
    <t>Kampala</t>
  </si>
  <si>
    <t>Kyiv</t>
  </si>
  <si>
    <t>Abu Dhabi</t>
  </si>
  <si>
    <t>Montevideo</t>
  </si>
  <si>
    <t>Tashkent</t>
  </si>
  <si>
    <t>Caracas</t>
  </si>
  <si>
    <t>Sana'a</t>
  </si>
  <si>
    <t>Lusaka</t>
  </si>
  <si>
    <t>Raw Data WHO UNICEF</t>
  </si>
  <si>
    <t>Raw Data IB-NET</t>
  </si>
  <si>
    <t>Selected Score</t>
  </si>
  <si>
    <t>CBF4 score</t>
  </si>
  <si>
    <t>Additional Sources</t>
  </si>
  <si>
    <t>Data</t>
  </si>
  <si>
    <t>Year</t>
  </si>
  <si>
    <t>https://doi.org/10.1007/s40899-019-00312-7</t>
  </si>
  <si>
    <t xml:space="preserve">https://www.researchgate.net/publication/340033088_Evaluation_of_Wastewater_Collection_and_Disposal_in_Kabul_City_and_Its_Environmental_Impacts </t>
  </si>
  <si>
    <t>https://www.researchgate.net/publication/202342601_Water_supply_and_sanitation_in_the_Democratic_Republic_of_the_Congo?enrichId=rgreq-d3eb79540e0d1232eaae607aed555eb4- XXX&amp;enrichSource=Y292ZXJQYWdlOzIwMjM0MjYwMTtBUzoyOTU2MTAzOTA0NjY1NjdAMTQ0NzQ5MDQxNzc1Nw%3D%3D&amp;el=1_x_2&amp;_esc=publicationCoverPdf</t>
  </si>
  <si>
    <t xml:space="preserve">http://documents1.worldbank.org/curated/en/651601498206668610/pdf/116679-22-6-2017-12-42-8.pdf </t>
  </si>
  <si>
    <t xml:space="preserve">https://www.ais.unwater.org/ais/pluginfile.php/231/mod_page/content/188/ethiopia_country_report.pdf </t>
  </si>
  <si>
    <t xml:space="preserve">https://www.iwapublishing.com/news/addis-ababa-sanitation-status </t>
  </si>
  <si>
    <t xml:space="preserve">https://www.gefcrew.org/index.php/participating-countries/guatemala </t>
  </si>
  <si>
    <t xml:space="preserve">https://waterfund.go.ke/toolkit/Downloads/3.%20MWI,%20Annual%20Water%20Sector%20Review,%202009.pdf </t>
  </si>
  <si>
    <t xml:space="preserve">https://www.fukuoka.unhabitat.org/kcap/activities/egm/2011/pdf/Myanmar.pdf </t>
  </si>
  <si>
    <t xml:space="preserve">https://www.iosrjournals.org/iosr-jmce/papers/vol13-issue6/Version-4/I1306048294.pdf </t>
  </si>
  <si>
    <t xml:space="preserve">https://www.academia.edu/37772023/Performance_assessment_of_a_wastewater_treatment_plant_in_Khartoum_Sudan </t>
  </si>
  <si>
    <t>https://www.ais.unwater.org/ais/pluginfile.php/356/mod_page/content/111/Syria%20Reusing%20Sewage%20and%20treated%20Water%20for%20Irrigation%20and%20its%20Effects.pdf</t>
  </si>
  <si>
    <t>CBF8 score</t>
  </si>
  <si>
    <t>Notes</t>
  </si>
  <si>
    <t>For Aqaba</t>
  </si>
  <si>
    <t>low energy recovered</t>
  </si>
  <si>
    <t>227000 KWh/y Energy recovered</t>
  </si>
  <si>
    <t>BCI*</t>
  </si>
  <si>
    <t>TPF21</t>
  </si>
  <si>
    <t>CBF4</t>
  </si>
  <si>
    <t>CBF8</t>
  </si>
  <si>
    <t>Legend</t>
  </si>
  <si>
    <t>WHO UNICEF</t>
  </si>
  <si>
    <t>http://info.worldbank.org/governance/wgi/#home</t>
  </si>
  <si>
    <t>Data source:</t>
  </si>
  <si>
    <t>World Bank - Government effectiveness</t>
  </si>
  <si>
    <t>Main data sources:</t>
  </si>
  <si>
    <t>IB-NET</t>
  </si>
  <si>
    <t>Data sources</t>
  </si>
  <si>
    <t>IWA</t>
  </si>
  <si>
    <t>p.36</t>
  </si>
  <si>
    <t>Population</t>
  </si>
  <si>
    <t>https://www.worldometers.info/world-population/population-by-country/</t>
  </si>
  <si>
    <t>CBF empirically assessed countries</t>
  </si>
  <si>
    <t>% of population represented</t>
  </si>
  <si>
    <t>Countries to assess (estimation model)</t>
  </si>
  <si>
    <t>BCI score</t>
  </si>
  <si>
    <t>Abuja</t>
  </si>
  <si>
    <t>Bangui</t>
  </si>
  <si>
    <t>Cape Town</t>
  </si>
  <si>
    <t>Dar es Salaam</t>
  </si>
  <si>
    <t xml:space="preserve">Durban </t>
  </si>
  <si>
    <t>Harare</t>
  </si>
  <si>
    <t>Kilamba  Kiaxi</t>
  </si>
  <si>
    <t>Libreville</t>
  </si>
  <si>
    <t>Maputo</t>
  </si>
  <si>
    <t>Windhoek</t>
  </si>
  <si>
    <t>Yaoundé</t>
  </si>
  <si>
    <t>Africa</t>
  </si>
  <si>
    <r>
      <rPr>
        <b/>
        <sz val="12"/>
        <color theme="1"/>
        <rFont val="Calibri"/>
        <family val="2"/>
        <scheme val="minor"/>
      </rPr>
      <t>NR</t>
    </r>
    <r>
      <rPr>
        <sz val="12"/>
        <color theme="1"/>
        <rFont val="Calibri"/>
        <family val="2"/>
        <scheme val="minor"/>
      </rPr>
      <t xml:space="preserve"> (empirical or </t>
    </r>
    <r>
      <rPr>
        <b/>
        <i/>
        <u/>
        <sz val="12"/>
        <color theme="1"/>
        <rFont val="Calibri (Body)"/>
      </rPr>
      <t>estimated</t>
    </r>
    <r>
      <rPr>
        <sz val="12"/>
        <color theme="1"/>
        <rFont val="Calibri"/>
        <family val="2"/>
        <scheme val="minor"/>
      </rPr>
      <t>)</t>
    </r>
  </si>
  <si>
    <t>Asia</t>
  </si>
  <si>
    <t>Ahmedabad</t>
  </si>
  <si>
    <t>Ankara</t>
  </si>
  <si>
    <t>Bandung</t>
  </si>
  <si>
    <t>Bangkok</t>
  </si>
  <si>
    <t>Beijing</t>
  </si>
  <si>
    <t>Changchun</t>
  </si>
  <si>
    <t>Changsha</t>
  </si>
  <si>
    <t>Chengdu</t>
  </si>
  <si>
    <t>Chogqing</t>
  </si>
  <si>
    <t>Fuzhou</t>
  </si>
  <si>
    <t>Godawari</t>
  </si>
  <si>
    <t>Guangzhou</t>
  </si>
  <si>
    <t>Guiyang</t>
  </si>
  <si>
    <t>Haikou</t>
  </si>
  <si>
    <t>Hangzhou</t>
  </si>
  <si>
    <t>Harbin</t>
  </si>
  <si>
    <t>Heifei</t>
  </si>
  <si>
    <t>Ho Chi Minh City</t>
  </si>
  <si>
    <t>Hohhot</t>
  </si>
  <si>
    <t>Istanbul</t>
  </si>
  <si>
    <t>Jakarta</t>
  </si>
  <si>
    <t>Jerusalem</t>
  </si>
  <si>
    <t>Ji'nan</t>
  </si>
  <si>
    <t>Kritipur</t>
  </si>
  <si>
    <t>Kunming</t>
  </si>
  <si>
    <t>Lanzhou</t>
  </si>
  <si>
    <t>Leh</t>
  </si>
  <si>
    <t>Lhasa</t>
  </si>
  <si>
    <t>Manilla</t>
  </si>
  <si>
    <t>Nanchang</t>
  </si>
  <si>
    <t>Nanjing</t>
  </si>
  <si>
    <t>Nanning</t>
  </si>
  <si>
    <t>Seoul</t>
  </si>
  <si>
    <t>Shanghai</t>
  </si>
  <si>
    <t>Shenyang</t>
  </si>
  <si>
    <t>Shenzhen</t>
  </si>
  <si>
    <t>Shijazhuang</t>
  </si>
  <si>
    <t>SG</t>
  </si>
  <si>
    <t>Taipei</t>
  </si>
  <si>
    <t>Taiyuan</t>
  </si>
  <si>
    <t>Tianjin</t>
  </si>
  <si>
    <t>Ulaanbaatar</t>
  </si>
  <si>
    <t>Urumchi</t>
  </si>
  <si>
    <t>Wuhan</t>
  </si>
  <si>
    <t>Xi'an</t>
  </si>
  <si>
    <t>Xi'ning</t>
  </si>
  <si>
    <t>Yinchuan</t>
  </si>
  <si>
    <t>Zhengzhou</t>
  </si>
  <si>
    <t>North America</t>
  </si>
  <si>
    <t>Boston</t>
  </si>
  <si>
    <t>Los Angeles</t>
  </si>
  <si>
    <t>Milwaukee</t>
  </si>
  <si>
    <t>New York City</t>
  </si>
  <si>
    <t>Phoenix</t>
  </si>
  <si>
    <t xml:space="preserve">Portland </t>
  </si>
  <si>
    <t>Europe</t>
  </si>
  <si>
    <t>Algarve</t>
  </si>
  <si>
    <t>the Netherlands</t>
  </si>
  <si>
    <t>Amsterdam</t>
  </si>
  <si>
    <t>Antwerp</t>
  </si>
  <si>
    <t>Athens</t>
  </si>
  <si>
    <t>Bath</t>
  </si>
  <si>
    <t>Belgrade</t>
  </si>
  <si>
    <t>Berlin</t>
  </si>
  <si>
    <t>Bologna</t>
  </si>
  <si>
    <t>Bristol</t>
  </si>
  <si>
    <t>Bucharest</t>
  </si>
  <si>
    <t>Budapest</t>
  </si>
  <si>
    <t>Copenhagen</t>
  </si>
  <si>
    <t>Dordrecht</t>
  </si>
  <si>
    <t>Dublin</t>
  </si>
  <si>
    <t>Eindhoven</t>
  </si>
  <si>
    <t>Eslov</t>
  </si>
  <si>
    <t>Galati</t>
  </si>
  <si>
    <t>Gava</t>
  </si>
  <si>
    <t>Genova</t>
  </si>
  <si>
    <t>Groningen</t>
  </si>
  <si>
    <t>Hamburg</t>
  </si>
  <si>
    <t>Helsingborg</t>
  </si>
  <si>
    <t>Helsinki</t>
  </si>
  <si>
    <t>Jelgava</t>
  </si>
  <si>
    <t>Kortrijk</t>
  </si>
  <si>
    <t>Kristianstad</t>
  </si>
  <si>
    <t>Leeuwarden</t>
  </si>
  <si>
    <t>Leicester</t>
  </si>
  <si>
    <t>Ljubljana</t>
  </si>
  <si>
    <t>Lodz</t>
  </si>
  <si>
    <t>London</t>
  </si>
  <si>
    <t>Lyon</t>
  </si>
  <si>
    <t>Maastricht</t>
  </si>
  <si>
    <t>Malmö</t>
  </si>
  <si>
    <t>Manresa</t>
  </si>
  <si>
    <t>Milton Keynes</t>
  </si>
  <si>
    <t>Nieuwegein</t>
  </si>
  <si>
    <t>Oslo</t>
  </si>
  <si>
    <t>Paris</t>
  </si>
  <si>
    <t>Porto</t>
  </si>
  <si>
    <t>Reggio Emilia</t>
  </si>
  <si>
    <t>Icelend</t>
  </si>
  <si>
    <t>Reykjavik</t>
  </si>
  <si>
    <t>Rotterdam</t>
  </si>
  <si>
    <t>Sabadell</t>
  </si>
  <si>
    <t>Scotland</t>
  </si>
  <si>
    <t>Seville</t>
  </si>
  <si>
    <t>Stockholm</t>
  </si>
  <si>
    <t>Thessaloniki</t>
  </si>
  <si>
    <t>Utrecht</t>
  </si>
  <si>
    <t>Varna</t>
  </si>
  <si>
    <t>Venlo</t>
  </si>
  <si>
    <t>Wroclaw</t>
  </si>
  <si>
    <t>Zaragoza</t>
  </si>
  <si>
    <t>Zurich</t>
  </si>
  <si>
    <t>Oceania</t>
  </si>
  <si>
    <t>Melbourne</t>
  </si>
  <si>
    <t>Belem</t>
  </si>
  <si>
    <t>Toronto</t>
  </si>
  <si>
    <t>Antofagasta</t>
  </si>
  <si>
    <t>Quito</t>
  </si>
  <si>
    <t>Latin America</t>
  </si>
  <si>
    <t>Continent</t>
  </si>
  <si>
    <t>Average BCI score</t>
  </si>
  <si>
    <t>BCI Score Standard Deviation</t>
  </si>
  <si>
    <t>All Continents</t>
  </si>
  <si>
    <t>Number of cities</t>
  </si>
  <si>
    <t>Number of cities with BCI &lt; 5</t>
  </si>
  <si>
    <t>Number of cities with BCI &lt; 5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</si>
</sst>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theme="1"/>
      <name val="Calibri (Body)"/>
    </font>
    <font>
      <b/>
      <sz val="11.5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F"/>
        <bgColor indexed="64"/>
      </patternFill>
    </fill>
    <fill>
      <patternFill patternType="solid">
        <fgColor rgb="FFC6EFCF"/>
        <bgColor indexed="64"/>
      </patternFill>
    </fill>
  </fills>
  <borders count="25">
    <border>
      <left/>
      <right/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7">
    <xf numFmtId="0" fontId="0" fillId="0" borderId="0" xfId="0"/>
    <xf numFmtId="0" fontId="4" fillId="0" borderId="0" xfId="2"/>
    <xf numFmtId="10" fontId="0" fillId="0" borderId="0" xfId="1" applyNumberFormat="1" applyFont="1"/>
    <xf numFmtId="0" fontId="0" fillId="0" borderId="0" xfId="0" applyFont="1"/>
    <xf numFmtId="3" fontId="0" fillId="0" borderId="2" xfId="0" applyNumberFormat="1" applyFont="1" applyBorder="1"/>
    <xf numFmtId="10" fontId="0" fillId="0" borderId="2" xfId="1" applyNumberFormat="1" applyFont="1" applyBorder="1"/>
    <xf numFmtId="3" fontId="0" fillId="0" borderId="1" xfId="0" applyNumberFormat="1" applyFont="1" applyBorder="1"/>
    <xf numFmtId="10" fontId="0" fillId="0" borderId="1" xfId="1" applyNumberFormat="1" applyFont="1" applyBorder="1"/>
    <xf numFmtId="3" fontId="0" fillId="0" borderId="0" xfId="0" applyNumberFormat="1" applyFont="1"/>
    <xf numFmtId="0" fontId="0" fillId="2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4" fillId="0" borderId="0" xfId="2" applyFont="1"/>
    <xf numFmtId="0" fontId="4" fillId="0" borderId="0" xfId="2" applyFont="1" applyFill="1"/>
    <xf numFmtId="0" fontId="0" fillId="0" borderId="1" xfId="0" applyFont="1" applyFill="1" applyBorder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10" fontId="0" fillId="0" borderId="0" xfId="1" applyNumberFormat="1" applyFont="1" applyFill="1"/>
    <xf numFmtId="10" fontId="0" fillId="0" borderId="2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10" fontId="1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 applyAlignment="1">
      <alignment horizontal="center"/>
    </xf>
    <xf numFmtId="0" fontId="0" fillId="0" borderId="5" xfId="0" applyBorder="1"/>
    <xf numFmtId="2" fontId="0" fillId="0" borderId="0" xfId="0" applyNumberFormat="1"/>
    <xf numFmtId="164" fontId="0" fillId="0" borderId="5" xfId="0" applyNumberFormat="1" applyBorder="1"/>
    <xf numFmtId="0" fontId="0" fillId="0" borderId="6" xfId="0" applyBorder="1" applyAlignment="1">
      <alignment horizontal="center"/>
    </xf>
    <xf numFmtId="0" fontId="0" fillId="0" borderId="6" xfId="0" applyBorder="1"/>
    <xf numFmtId="2" fontId="0" fillId="0" borderId="6" xfId="0" applyNumberFormat="1" applyBorder="1"/>
    <xf numFmtId="0" fontId="0" fillId="0" borderId="0" xfId="0" applyAlignment="1">
      <alignment horizontal="center"/>
    </xf>
    <xf numFmtId="9" fontId="0" fillId="0" borderId="0" xfId="1" applyFont="1"/>
    <xf numFmtId="9" fontId="0" fillId="0" borderId="9" xfId="1" applyFont="1" applyBorder="1"/>
    <xf numFmtId="0" fontId="0" fillId="0" borderId="10" xfId="0" applyBorder="1"/>
    <xf numFmtId="9" fontId="0" fillId="0" borderId="10" xfId="1" applyFont="1" applyFill="1" applyBorder="1"/>
    <xf numFmtId="164" fontId="0" fillId="0" borderId="10" xfId="0" applyNumberFormat="1" applyBorder="1"/>
    <xf numFmtId="9" fontId="0" fillId="0" borderId="6" xfId="1" applyFont="1" applyBorder="1"/>
    <xf numFmtId="9" fontId="0" fillId="0" borderId="5" xfId="1" applyFont="1" applyBorder="1"/>
    <xf numFmtId="9" fontId="0" fillId="0" borderId="5" xfId="0" applyNumberFormat="1" applyBorder="1"/>
    <xf numFmtId="9" fontId="0" fillId="0" borderId="5" xfId="1" applyFont="1" applyFill="1" applyBorder="1"/>
    <xf numFmtId="9" fontId="0" fillId="0" borderId="6" xfId="1" applyFont="1" applyFill="1" applyBorder="1"/>
    <xf numFmtId="0" fontId="0" fillId="0" borderId="0" xfId="0" applyAlignment="1">
      <alignment horizontal="right"/>
    </xf>
    <xf numFmtId="9" fontId="0" fillId="0" borderId="0" xfId="1" applyFont="1" applyFill="1"/>
    <xf numFmtId="164" fontId="0" fillId="0" borderId="0" xfId="0" applyNumberFormat="1"/>
    <xf numFmtId="0" fontId="3" fillId="0" borderId="11" xfId="0" applyFont="1" applyBorder="1"/>
    <xf numFmtId="0" fontId="3" fillId="0" borderId="0" xfId="0" applyFont="1"/>
    <xf numFmtId="0" fontId="0" fillId="0" borderId="12" xfId="0" applyBorder="1"/>
    <xf numFmtId="0" fontId="0" fillId="0" borderId="13" xfId="0" applyBorder="1"/>
    <xf numFmtId="0" fontId="2" fillId="0" borderId="0" xfId="0" applyFont="1"/>
    <xf numFmtId="0" fontId="0" fillId="0" borderId="0" xfId="0" applyFill="1"/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0" fontId="2" fillId="0" borderId="2" xfId="1" applyNumberFormat="1" applyFont="1" applyBorder="1" applyAlignment="1">
      <alignment horizontal="center" vertical="center" wrapText="1"/>
    </xf>
    <xf numFmtId="10" fontId="2" fillId="0" borderId="2" xfId="1" applyNumberFormat="1" applyFont="1" applyFill="1" applyBorder="1" applyAlignment="1">
      <alignment horizontal="center" vertical="center" wrapText="1"/>
    </xf>
    <xf numFmtId="10" fontId="0" fillId="0" borderId="7" xfId="1" applyNumberFormat="1" applyFont="1" applyFill="1" applyBorder="1"/>
    <xf numFmtId="10" fontId="0" fillId="0" borderId="7" xfId="1" applyNumberFormat="1" applyFont="1" applyBorder="1"/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2" xfId="0" applyFont="1" applyFill="1" applyBorder="1"/>
    <xf numFmtId="0" fontId="2" fillId="0" borderId="17" xfId="0" applyFont="1" applyFill="1" applyBorder="1"/>
    <xf numFmtId="0" fontId="2" fillId="0" borderId="17" xfId="0" applyFont="1" applyBorder="1"/>
    <xf numFmtId="10" fontId="2" fillId="0" borderId="17" xfId="1" applyNumberFormat="1" applyFont="1" applyBorder="1"/>
    <xf numFmtId="10" fontId="2" fillId="0" borderId="17" xfId="1" applyNumberFormat="1" applyFont="1" applyBorder="1" applyAlignment="1">
      <alignment horizontal="center" vertical="center"/>
    </xf>
    <xf numFmtId="10" fontId="2" fillId="0" borderId="17" xfId="1" applyNumberFormat="1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0" xfId="0" applyFont="1" applyFill="1" applyBorder="1"/>
    <xf numFmtId="0" fontId="1" fillId="0" borderId="0" xfId="2" applyFont="1"/>
    <xf numFmtId="164" fontId="0" fillId="0" borderId="1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0" fontId="0" fillId="0" borderId="0" xfId="0" applyNumberFormat="1" applyFont="1" applyAlignment="1">
      <alignment horizontal="center" vertical="center"/>
    </xf>
    <xf numFmtId="10" fontId="0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right"/>
    </xf>
    <xf numFmtId="10" fontId="2" fillId="0" borderId="0" xfId="0" applyNumberFormat="1" applyFont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5" fontId="0" fillId="0" borderId="6" xfId="0" applyNumberFormat="1" applyBorder="1"/>
    <xf numFmtId="0" fontId="5" fillId="0" borderId="6" xfId="0" applyFont="1" applyBorder="1"/>
    <xf numFmtId="166" fontId="0" fillId="0" borderId="6" xfId="0" applyNumberFormat="1" applyBorder="1"/>
    <xf numFmtId="0" fontId="0" fillId="0" borderId="21" xfId="0" applyBorder="1" applyAlignment="1">
      <alignment wrapText="1"/>
    </xf>
    <xf numFmtId="0" fontId="2" fillId="0" borderId="21" xfId="0" applyFont="1" applyBorder="1"/>
    <xf numFmtId="165" fontId="0" fillId="0" borderId="5" xfId="0" applyNumberFormat="1" applyBorder="1"/>
    <xf numFmtId="0" fontId="2" fillId="0" borderId="22" xfId="0" applyFont="1" applyBorder="1" applyAlignment="1">
      <alignment horizontal="center"/>
    </xf>
    <xf numFmtId="0" fontId="5" fillId="0" borderId="5" xfId="0" applyFont="1" applyBorder="1"/>
    <xf numFmtId="166" fontId="0" fillId="0" borderId="5" xfId="0" applyNumberFormat="1" applyBorder="1"/>
    <xf numFmtId="0" fontId="2" fillId="0" borderId="11" xfId="0" applyFont="1" applyBorder="1" applyAlignment="1">
      <alignment horizontal="center"/>
    </xf>
    <xf numFmtId="0" fontId="0" fillId="0" borderId="21" xfId="0" applyBorder="1"/>
    <xf numFmtId="165" fontId="0" fillId="0" borderId="21" xfId="0" applyNumberFormat="1" applyBorder="1"/>
    <xf numFmtId="166" fontId="0" fillId="0" borderId="21" xfId="0" applyNumberFormat="1" applyBorder="1"/>
    <xf numFmtId="0" fontId="5" fillId="0" borderId="21" xfId="0" applyFont="1" applyBorder="1"/>
    <xf numFmtId="0" fontId="7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2" fillId="0" borderId="0" xfId="0" applyNumberFormat="1" applyFont="1"/>
    <xf numFmtId="0" fontId="2" fillId="0" borderId="0" xfId="0" applyFont="1" applyAlignment="1">
      <alignment horizontal="right"/>
    </xf>
    <xf numFmtId="9" fontId="0" fillId="0" borderId="23" xfId="1" applyFont="1" applyBorder="1"/>
    <xf numFmtId="9" fontId="2" fillId="0" borderId="24" xfId="1" applyFont="1" applyBorder="1"/>
    <xf numFmtId="0" fontId="2" fillId="0" borderId="17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0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Percent" xfId="1" builtinId="5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worldometers.info/world-population/population-by-country/" TargetMode="External"/><Relationship Id="rId1" Type="http://schemas.openxmlformats.org/officeDocument/2006/relationships/hyperlink" Target="https://www.iwa-network.org/wp-content/uploads/2018/02/OFID-Wastewater-report-2018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info.worldbank.org/governance/wgi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osrjournals.org/iosr-jmce/papers/vol13-issue6/Version-4/I1306048294.pdf" TargetMode="External"/><Relationship Id="rId3" Type="http://schemas.openxmlformats.org/officeDocument/2006/relationships/hyperlink" Target="http://documents1.worldbank.org/curated/en/651601498206668610/pdf/116679-22-6-2017-12-42-8.pdf" TargetMode="External"/><Relationship Id="rId7" Type="http://schemas.openxmlformats.org/officeDocument/2006/relationships/hyperlink" Target="https://www.fukuoka.unhabitat.org/kcap/activities/egm/2011/pdf/Myanmar.pdf" TargetMode="External"/><Relationship Id="rId2" Type="http://schemas.openxmlformats.org/officeDocument/2006/relationships/hyperlink" Target="https://www.researchgate.net/publication/202342601_Water_supply_and_sanitation_in_the_Democratic_Republic_of_the_Congo?enrichId=rgreq-d3eb79540e0d1232eaae607aed555eb4-%20XXX&amp;enrichSource=Y292ZXJQYWdlOzIwMjM0MjYwMTtBUzoyOTU2MTAzOTA0NjY1NjdAMTQ0NzQ5MDQxNzc1Nw%3D%3D&amp;el=1_x_2&amp;_esc=publicationCoverPdf" TargetMode="External"/><Relationship Id="rId1" Type="http://schemas.openxmlformats.org/officeDocument/2006/relationships/hyperlink" Target="https://www.researchgate.net/publication/340033088_Evaluation_of_Wastewater_Collection_and_Disposal_in_Kabul_City_and_Its_Environmental_Impacts" TargetMode="External"/><Relationship Id="rId6" Type="http://schemas.openxmlformats.org/officeDocument/2006/relationships/hyperlink" Target="https://www.gefcrew.org/index.php/participating-countries/guatemala" TargetMode="External"/><Relationship Id="rId11" Type="http://schemas.openxmlformats.org/officeDocument/2006/relationships/hyperlink" Target="https://waterfund.go.ke/toolkit/Downloads/3.%20MWI,%20Annual%20Water%20Sector%20Review,%202009.pdf" TargetMode="External"/><Relationship Id="rId5" Type="http://schemas.openxmlformats.org/officeDocument/2006/relationships/hyperlink" Target="https://www.iwapublishing.com/news/addis-ababa-sanitation-status" TargetMode="External"/><Relationship Id="rId10" Type="http://schemas.openxmlformats.org/officeDocument/2006/relationships/hyperlink" Target="https://www.ais.unwater.org/ais/pluginfile.php/356/mod_page/content/111/Syria%20Reusing%20Sewage%20and%20treated%20Water%20for%20Irrigation%20and%20its%20Effects.pdf" TargetMode="External"/><Relationship Id="rId4" Type="http://schemas.openxmlformats.org/officeDocument/2006/relationships/hyperlink" Target="https://www.ais.unwater.org/ais/pluginfile.php/231/mod_page/content/188/ethiopia_country_report.pdf" TargetMode="External"/><Relationship Id="rId9" Type="http://schemas.openxmlformats.org/officeDocument/2006/relationships/hyperlink" Target="https://www.academia.edu/37772023/Performance_assessment_of_a_wastewater_treatment_plant_in_Khartoum_Suda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wa-network.org/wp-content/uploads/2018/02/OFID-Wastewater-report-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C2A57-341B-704B-88F2-0410B7D2A058}">
  <dimension ref="A1:L197"/>
  <sheetViews>
    <sheetView tabSelected="1" workbookViewId="0">
      <selection activeCell="J20" sqref="J20"/>
    </sheetView>
  </sheetViews>
  <sheetFormatPr baseColWidth="10" defaultRowHeight="16" x14ac:dyDescent="0.2"/>
  <cols>
    <col min="1" max="1" width="12.83203125" style="16" customWidth="1"/>
    <col min="2" max="2" width="12.83203125" style="2" customWidth="1"/>
    <col min="3" max="3" width="12.83203125" style="3" customWidth="1"/>
    <col min="4" max="4" width="9.83203125" style="21" customWidth="1"/>
    <col min="5" max="5" width="9.83203125" style="24" customWidth="1"/>
    <col min="6" max="8" width="14" style="24" customWidth="1"/>
    <col min="9" max="9" width="12.1640625" style="126" customWidth="1"/>
    <col min="10" max="10" width="13.1640625" style="3" customWidth="1"/>
    <col min="11" max="11" width="15.6640625" style="3" customWidth="1"/>
    <col min="12" max="12" width="23.83203125" style="3" customWidth="1"/>
    <col min="13" max="16384" width="10.83203125" style="3"/>
  </cols>
  <sheetData>
    <row r="1" spans="1:12" x14ac:dyDescent="0.2">
      <c r="A1" s="65"/>
      <c r="B1" s="66"/>
      <c r="C1" s="67"/>
      <c r="D1" s="68"/>
      <c r="E1" s="69"/>
      <c r="F1" s="95" t="s">
        <v>209</v>
      </c>
      <c r="G1" s="96"/>
      <c r="H1" s="25" t="s">
        <v>210</v>
      </c>
      <c r="I1" s="70"/>
    </row>
    <row r="2" spans="1:12" ht="47" customHeight="1" x14ac:dyDescent="0.2">
      <c r="A2" s="61" t="s">
        <v>0</v>
      </c>
      <c r="B2" s="62" t="s">
        <v>1</v>
      </c>
      <c r="C2" s="63" t="s">
        <v>2</v>
      </c>
      <c r="D2" s="63" t="s">
        <v>207</v>
      </c>
      <c r="E2" s="64" t="s">
        <v>3</v>
      </c>
      <c r="F2" s="26" t="s">
        <v>4</v>
      </c>
      <c r="G2" s="26" t="s">
        <v>5</v>
      </c>
      <c r="H2" s="26" t="s">
        <v>211</v>
      </c>
      <c r="I2" s="26" t="s">
        <v>214</v>
      </c>
    </row>
    <row r="3" spans="1:12" ht="17" thickBot="1" x14ac:dyDescent="0.25">
      <c r="A3" s="72"/>
      <c r="B3" s="73"/>
      <c r="C3" s="74"/>
      <c r="D3" s="75"/>
      <c r="E3" s="76"/>
      <c r="F3" s="77" t="s">
        <v>6</v>
      </c>
      <c r="G3" s="77" t="s">
        <v>7</v>
      </c>
      <c r="H3" s="77" t="s">
        <v>212</v>
      </c>
      <c r="I3" s="122" t="s">
        <v>8</v>
      </c>
      <c r="K3" s="78" t="s">
        <v>322</v>
      </c>
    </row>
    <row r="4" spans="1:12" x14ac:dyDescent="0.2">
      <c r="A4" s="71" t="s">
        <v>9</v>
      </c>
      <c r="B4" s="4">
        <v>38928346</v>
      </c>
      <c r="C4" s="5">
        <f>B4/7794798739</f>
        <v>4.9941438263477397E-3</v>
      </c>
      <c r="D4" s="17"/>
      <c r="E4" s="22" t="s">
        <v>208</v>
      </c>
      <c r="F4" s="27"/>
      <c r="G4" s="27"/>
      <c r="H4" s="27"/>
      <c r="I4" s="123" t="s">
        <v>208</v>
      </c>
      <c r="K4" s="9" t="s">
        <v>13</v>
      </c>
    </row>
    <row r="5" spans="1:12" x14ac:dyDescent="0.2">
      <c r="A5" s="13" t="s">
        <v>10</v>
      </c>
      <c r="B5" s="6">
        <v>2877797</v>
      </c>
      <c r="C5" s="7">
        <f t="shared" ref="C5:C68" si="0">B5/7794798739</f>
        <v>3.691945227015822E-4</v>
      </c>
      <c r="D5" s="18"/>
      <c r="E5" s="19"/>
      <c r="F5" s="20" t="s">
        <v>208</v>
      </c>
      <c r="G5" s="20"/>
      <c r="H5" s="20"/>
      <c r="I5" s="124" t="s">
        <v>208</v>
      </c>
      <c r="K5" s="10" t="s">
        <v>16</v>
      </c>
    </row>
    <row r="6" spans="1:12" x14ac:dyDescent="0.2">
      <c r="A6" s="13" t="s">
        <v>11</v>
      </c>
      <c r="B6" s="6">
        <v>43851044</v>
      </c>
      <c r="C6" s="7">
        <f t="shared" si="0"/>
        <v>5.6256800808208779E-3</v>
      </c>
      <c r="D6" s="18"/>
      <c r="E6" s="19"/>
      <c r="F6" s="20" t="s">
        <v>208</v>
      </c>
      <c r="G6" s="20"/>
      <c r="H6" s="20"/>
      <c r="I6" s="124" t="s">
        <v>208</v>
      </c>
      <c r="K6" s="117"/>
    </row>
    <row r="7" spans="1:12" x14ac:dyDescent="0.2">
      <c r="A7" s="13" t="s">
        <v>12</v>
      </c>
      <c r="B7" s="6">
        <v>77265</v>
      </c>
      <c r="C7" s="7">
        <f t="shared" si="0"/>
        <v>9.9123790859945128E-6</v>
      </c>
      <c r="D7" s="18"/>
      <c r="E7" s="19"/>
      <c r="F7" s="20" t="s">
        <v>208</v>
      </c>
      <c r="G7" s="20"/>
      <c r="H7" s="20"/>
      <c r="I7" s="124"/>
      <c r="K7" s="78" t="s">
        <v>329</v>
      </c>
    </row>
    <row r="8" spans="1:12" s="14" customFormat="1" x14ac:dyDescent="0.2">
      <c r="A8" s="13" t="s">
        <v>154</v>
      </c>
      <c r="B8" s="6">
        <v>32866272</v>
      </c>
      <c r="C8" s="7">
        <f t="shared" si="0"/>
        <v>4.2164362545448397E-3</v>
      </c>
      <c r="D8" s="19" t="s">
        <v>208</v>
      </c>
      <c r="E8" s="19"/>
      <c r="F8" s="20"/>
      <c r="G8" s="20"/>
      <c r="H8" s="20"/>
      <c r="I8" s="124"/>
      <c r="K8" s="15" t="s">
        <v>332</v>
      </c>
      <c r="L8" s="1" t="s">
        <v>333</v>
      </c>
    </row>
    <row r="9" spans="1:12" x14ac:dyDescent="0.2">
      <c r="A9" s="13" t="s">
        <v>14</v>
      </c>
      <c r="B9" s="6">
        <v>97929</v>
      </c>
      <c r="C9" s="7">
        <f t="shared" si="0"/>
        <v>1.2563377616156819E-5</v>
      </c>
      <c r="D9" s="18"/>
      <c r="E9" s="19"/>
      <c r="F9" s="20"/>
      <c r="G9" s="20"/>
      <c r="H9" s="20"/>
      <c r="I9" s="124"/>
      <c r="K9" s="15" t="s">
        <v>323</v>
      </c>
      <c r="L9" s="11" t="s">
        <v>19</v>
      </c>
    </row>
    <row r="10" spans="1:12" x14ac:dyDescent="0.2">
      <c r="A10" s="13" t="s">
        <v>15</v>
      </c>
      <c r="B10" s="6">
        <v>45195774</v>
      </c>
      <c r="C10" s="7">
        <f t="shared" si="0"/>
        <v>5.7981964016428468E-3</v>
      </c>
      <c r="D10" s="18"/>
      <c r="E10" s="19" t="s">
        <v>208</v>
      </c>
      <c r="F10" s="20"/>
      <c r="G10" s="20" t="s">
        <v>208</v>
      </c>
      <c r="H10" s="20"/>
      <c r="I10" s="124" t="s">
        <v>208</v>
      </c>
      <c r="K10" s="15" t="s">
        <v>328</v>
      </c>
      <c r="L10" s="12" t="s">
        <v>22</v>
      </c>
    </row>
    <row r="11" spans="1:12" x14ac:dyDescent="0.2">
      <c r="A11" s="13" t="s">
        <v>17</v>
      </c>
      <c r="B11" s="6">
        <v>2963243</v>
      </c>
      <c r="C11" s="7">
        <f t="shared" si="0"/>
        <v>3.8015644780844672E-4</v>
      </c>
      <c r="D11" s="18"/>
      <c r="E11" s="19"/>
      <c r="F11" s="20" t="s">
        <v>208</v>
      </c>
      <c r="G11" s="20" t="s">
        <v>208</v>
      </c>
      <c r="H11" s="20"/>
      <c r="I11" s="124" t="s">
        <v>208</v>
      </c>
      <c r="K11" s="59" t="s">
        <v>330</v>
      </c>
      <c r="L11" s="1" t="s">
        <v>213</v>
      </c>
    </row>
    <row r="12" spans="1:12" s="14" customFormat="1" x14ac:dyDescent="0.2">
      <c r="A12" s="13" t="s">
        <v>155</v>
      </c>
      <c r="B12" s="6">
        <v>25499884</v>
      </c>
      <c r="C12" s="7">
        <f t="shared" si="0"/>
        <v>3.2713973578837262E-3</v>
      </c>
      <c r="D12" s="19" t="s">
        <v>208</v>
      </c>
      <c r="E12" s="19"/>
      <c r="F12" s="20"/>
      <c r="G12" s="20"/>
      <c r="H12" s="20"/>
      <c r="I12" s="124"/>
    </row>
    <row r="13" spans="1:12" x14ac:dyDescent="0.2">
      <c r="A13" s="13" t="s">
        <v>18</v>
      </c>
      <c r="B13" s="6">
        <v>9006398</v>
      </c>
      <c r="C13" s="7">
        <f t="shared" si="0"/>
        <v>1.1554368883109145E-3</v>
      </c>
      <c r="D13" s="18"/>
      <c r="E13" s="19"/>
      <c r="F13" s="20" t="s">
        <v>208</v>
      </c>
      <c r="G13" s="20"/>
      <c r="H13" s="20"/>
      <c r="I13" s="124" t="s">
        <v>208</v>
      </c>
    </row>
    <row r="14" spans="1:12" x14ac:dyDescent="0.2">
      <c r="A14" s="13" t="s">
        <v>20</v>
      </c>
      <c r="B14" s="6">
        <v>10139177</v>
      </c>
      <c r="C14" s="7">
        <f t="shared" si="0"/>
        <v>1.3007618720506902E-3</v>
      </c>
      <c r="D14" s="18"/>
      <c r="E14" s="19"/>
      <c r="F14" s="20" t="s">
        <v>208</v>
      </c>
      <c r="G14" s="20" t="s">
        <v>208</v>
      </c>
      <c r="H14" s="20"/>
      <c r="I14" s="124" t="s">
        <v>208</v>
      </c>
      <c r="L14" s="3" t="s">
        <v>335</v>
      </c>
    </row>
    <row r="15" spans="1:12" x14ac:dyDescent="0.2">
      <c r="A15" s="13" t="s">
        <v>21</v>
      </c>
      <c r="B15" s="6">
        <v>393244</v>
      </c>
      <c r="C15" s="7">
        <f t="shared" si="0"/>
        <v>5.0449538617651278E-5</v>
      </c>
      <c r="D15" s="18"/>
      <c r="E15" s="19"/>
      <c r="F15" s="20"/>
      <c r="G15" s="20"/>
      <c r="H15" s="20"/>
      <c r="I15" s="124"/>
      <c r="K15" t="s">
        <v>334</v>
      </c>
      <c r="L15" s="92">
        <f>D197</f>
        <v>0.63482836089682415</v>
      </c>
    </row>
    <row r="16" spans="1:12" x14ac:dyDescent="0.2">
      <c r="A16" s="13" t="s">
        <v>23</v>
      </c>
      <c r="B16" s="6">
        <v>1701575</v>
      </c>
      <c r="C16" s="7">
        <f t="shared" si="0"/>
        <v>2.1829620712160891E-4</v>
      </c>
      <c r="D16" s="18"/>
      <c r="E16" s="19"/>
      <c r="F16" s="20" t="s">
        <v>208</v>
      </c>
      <c r="G16" s="20"/>
      <c r="H16" s="20"/>
      <c r="I16" s="124" t="s">
        <v>208</v>
      </c>
      <c r="K16" s="3" t="s">
        <v>336</v>
      </c>
      <c r="L16" s="92">
        <f>I197</f>
        <v>0.32123634526595041</v>
      </c>
    </row>
    <row r="17" spans="1:12" x14ac:dyDescent="0.2">
      <c r="A17" s="13" t="s">
        <v>24</v>
      </c>
      <c r="B17" s="6">
        <v>164689383</v>
      </c>
      <c r="C17" s="7">
        <f t="shared" si="0"/>
        <v>2.1128112285440242E-2</v>
      </c>
      <c r="D17" s="18"/>
      <c r="E17" s="19" t="s">
        <v>208</v>
      </c>
      <c r="F17" s="20"/>
      <c r="G17" s="20" t="s">
        <v>208</v>
      </c>
      <c r="H17" s="20"/>
      <c r="I17" s="124" t="s">
        <v>208</v>
      </c>
      <c r="K17" s="93" t="s">
        <v>153</v>
      </c>
      <c r="L17" s="94">
        <f>L15+L16</f>
        <v>0.9560647061627745</v>
      </c>
    </row>
    <row r="18" spans="1:12" x14ac:dyDescent="0.2">
      <c r="A18" s="13" t="s">
        <v>25</v>
      </c>
      <c r="B18" s="6">
        <v>287375</v>
      </c>
      <c r="C18" s="7">
        <f t="shared" si="0"/>
        <v>3.6867533033555592E-5</v>
      </c>
      <c r="D18" s="18"/>
      <c r="E18" s="19"/>
      <c r="F18" s="20" t="s">
        <v>208</v>
      </c>
      <c r="G18" s="20"/>
      <c r="H18" s="20"/>
      <c r="I18" s="124"/>
    </row>
    <row r="19" spans="1:12" x14ac:dyDescent="0.2">
      <c r="A19" s="13" t="s">
        <v>26</v>
      </c>
      <c r="B19" s="6">
        <v>9449323</v>
      </c>
      <c r="C19" s="7">
        <f t="shared" si="0"/>
        <v>1.2122600360060431E-3</v>
      </c>
      <c r="D19" s="18"/>
      <c r="E19" s="19"/>
      <c r="F19" s="20" t="s">
        <v>208</v>
      </c>
      <c r="G19" s="20" t="s">
        <v>208</v>
      </c>
      <c r="H19" s="20"/>
      <c r="I19" s="124" t="s">
        <v>208</v>
      </c>
    </row>
    <row r="20" spans="1:12" s="14" customFormat="1" x14ac:dyDescent="0.2">
      <c r="A20" s="13" t="s">
        <v>156</v>
      </c>
      <c r="B20" s="6">
        <v>11589623</v>
      </c>
      <c r="C20" s="7">
        <f t="shared" si="0"/>
        <v>1.486840569983317E-3</v>
      </c>
      <c r="D20" s="19" t="s">
        <v>208</v>
      </c>
      <c r="E20" s="19"/>
      <c r="F20" s="20"/>
      <c r="G20" s="20"/>
      <c r="H20" s="20"/>
      <c r="I20" s="124"/>
    </row>
    <row r="21" spans="1:12" x14ac:dyDescent="0.2">
      <c r="A21" s="13" t="s">
        <v>27</v>
      </c>
      <c r="B21" s="6">
        <v>397628</v>
      </c>
      <c r="C21" s="7">
        <f t="shared" si="0"/>
        <v>5.1011964941510725E-5</v>
      </c>
      <c r="D21" s="18"/>
      <c r="E21" s="19"/>
      <c r="F21" s="20"/>
      <c r="G21" s="20"/>
      <c r="H21" s="20"/>
      <c r="I21" s="124"/>
    </row>
    <row r="22" spans="1:12" x14ac:dyDescent="0.2">
      <c r="A22" s="13" t="s">
        <v>28</v>
      </c>
      <c r="B22" s="6">
        <v>12123200</v>
      </c>
      <c r="C22" s="7">
        <f t="shared" si="0"/>
        <v>1.5552935240448933E-3</v>
      </c>
      <c r="D22" s="18"/>
      <c r="E22" s="19"/>
      <c r="F22" s="20"/>
      <c r="G22" s="20"/>
      <c r="H22" s="20"/>
      <c r="I22" s="124"/>
    </row>
    <row r="23" spans="1:12" x14ac:dyDescent="0.2">
      <c r="A23" s="13" t="s">
        <v>29</v>
      </c>
      <c r="B23" s="6">
        <v>771608</v>
      </c>
      <c r="C23" s="7">
        <f t="shared" si="0"/>
        <v>9.8990111975487665E-5</v>
      </c>
      <c r="D23" s="18"/>
      <c r="E23" s="19"/>
      <c r="F23" s="20"/>
      <c r="G23" s="20"/>
      <c r="H23" s="20"/>
      <c r="I23" s="124"/>
    </row>
    <row r="24" spans="1:12" x14ac:dyDescent="0.2">
      <c r="A24" s="13" t="s">
        <v>30</v>
      </c>
      <c r="B24" s="6">
        <v>11673021</v>
      </c>
      <c r="C24" s="7">
        <f t="shared" si="0"/>
        <v>1.4975397557856047E-3</v>
      </c>
      <c r="D24" s="18"/>
      <c r="E24" s="19"/>
      <c r="F24" s="20" t="s">
        <v>208</v>
      </c>
      <c r="G24" s="20" t="s">
        <v>208</v>
      </c>
      <c r="H24" s="20"/>
      <c r="I24" s="124" t="s">
        <v>208</v>
      </c>
    </row>
    <row r="25" spans="1:12" x14ac:dyDescent="0.2">
      <c r="A25" s="13" t="s">
        <v>31</v>
      </c>
      <c r="B25" s="6">
        <v>3280819</v>
      </c>
      <c r="C25" s="7">
        <f t="shared" si="0"/>
        <v>4.2089848754977584E-4</v>
      </c>
      <c r="D25" s="18"/>
      <c r="E25" s="19"/>
      <c r="F25" s="20" t="s">
        <v>208</v>
      </c>
      <c r="G25" s="20" t="s">
        <v>208</v>
      </c>
      <c r="H25" s="20"/>
      <c r="I25" s="124" t="s">
        <v>208</v>
      </c>
    </row>
    <row r="26" spans="1:12" x14ac:dyDescent="0.2">
      <c r="A26" s="13" t="s">
        <v>32</v>
      </c>
      <c r="B26" s="6">
        <v>2351627</v>
      </c>
      <c r="C26" s="7">
        <f t="shared" si="0"/>
        <v>3.0169181767760329E-4</v>
      </c>
      <c r="D26" s="18"/>
      <c r="E26" s="19"/>
      <c r="F26" s="20"/>
      <c r="G26" s="20"/>
      <c r="H26" s="20"/>
      <c r="I26" s="124"/>
    </row>
    <row r="27" spans="1:12" x14ac:dyDescent="0.2">
      <c r="A27" s="13" t="s">
        <v>33</v>
      </c>
      <c r="B27" s="6">
        <v>212559417</v>
      </c>
      <c r="C27" s="7">
        <f t="shared" si="0"/>
        <v>2.726939131045087E-2</v>
      </c>
      <c r="D27" s="18"/>
      <c r="E27" s="19" t="s">
        <v>208</v>
      </c>
      <c r="F27" s="20" t="s">
        <v>208</v>
      </c>
      <c r="G27" s="20"/>
      <c r="H27" s="20"/>
      <c r="I27" s="124" t="s">
        <v>208</v>
      </c>
    </row>
    <row r="28" spans="1:12" x14ac:dyDescent="0.2">
      <c r="A28" s="13" t="s">
        <v>34</v>
      </c>
      <c r="B28" s="6">
        <v>437479</v>
      </c>
      <c r="C28" s="7">
        <f t="shared" si="0"/>
        <v>5.6124476673290541E-5</v>
      </c>
      <c r="D28" s="18"/>
      <c r="E28" s="19"/>
      <c r="F28" s="20"/>
      <c r="G28" s="20"/>
      <c r="H28" s="20"/>
      <c r="I28" s="124"/>
    </row>
    <row r="29" spans="1:12" s="14" customFormat="1" x14ac:dyDescent="0.2">
      <c r="A29" s="13" t="s">
        <v>157</v>
      </c>
      <c r="B29" s="6">
        <v>6948445</v>
      </c>
      <c r="C29" s="7">
        <f t="shared" si="0"/>
        <v>8.9142070663538657E-4</v>
      </c>
      <c r="D29" s="19" t="s">
        <v>208</v>
      </c>
      <c r="E29" s="19"/>
      <c r="F29" s="20"/>
      <c r="G29" s="20"/>
      <c r="H29" s="20"/>
      <c r="I29" s="124"/>
    </row>
    <row r="30" spans="1:12" x14ac:dyDescent="0.2">
      <c r="A30" s="13" t="s">
        <v>35</v>
      </c>
      <c r="B30" s="6">
        <v>20903273</v>
      </c>
      <c r="C30" s="7">
        <f t="shared" si="0"/>
        <v>2.681695025095888E-3</v>
      </c>
      <c r="D30" s="18"/>
      <c r="E30" s="19"/>
      <c r="F30" s="20"/>
      <c r="G30" s="20"/>
      <c r="H30" s="20"/>
      <c r="I30" s="124"/>
    </row>
    <row r="31" spans="1:12" x14ac:dyDescent="0.2">
      <c r="A31" s="13" t="s">
        <v>36</v>
      </c>
      <c r="B31" s="6">
        <v>11890784</v>
      </c>
      <c r="C31" s="7">
        <f t="shared" si="0"/>
        <v>1.5254767182770748E-3</v>
      </c>
      <c r="D31" s="18"/>
      <c r="E31" s="19"/>
      <c r="F31" s="20"/>
      <c r="G31" s="20"/>
      <c r="H31" s="20"/>
      <c r="I31" s="124"/>
    </row>
    <row r="32" spans="1:12" x14ac:dyDescent="0.2">
      <c r="A32" s="13" t="s">
        <v>37</v>
      </c>
      <c r="B32" s="6">
        <v>26378274</v>
      </c>
      <c r="C32" s="7">
        <f t="shared" si="0"/>
        <v>3.3840866048305547E-3</v>
      </c>
      <c r="D32" s="18"/>
      <c r="E32" s="19" t="s">
        <v>208</v>
      </c>
      <c r="F32" s="20"/>
      <c r="G32" s="20" t="s">
        <v>208</v>
      </c>
      <c r="H32" s="20"/>
      <c r="I32" s="124" t="s">
        <v>208</v>
      </c>
    </row>
    <row r="33" spans="1:9" x14ac:dyDescent="0.2">
      <c r="A33" s="13" t="s">
        <v>38</v>
      </c>
      <c r="B33" s="6">
        <v>555987</v>
      </c>
      <c r="C33" s="7">
        <f t="shared" si="0"/>
        <v>7.1327948112144326E-5</v>
      </c>
      <c r="D33" s="18"/>
      <c r="E33" s="19"/>
      <c r="F33" s="20"/>
      <c r="G33" s="20" t="s">
        <v>208</v>
      </c>
      <c r="H33" s="20"/>
      <c r="I33" s="124"/>
    </row>
    <row r="34" spans="1:9" x14ac:dyDescent="0.2">
      <c r="A34" s="13" t="s">
        <v>39</v>
      </c>
      <c r="B34" s="6">
        <v>16718965</v>
      </c>
      <c r="C34" s="7">
        <f t="shared" si="0"/>
        <v>2.1448873229207824E-3</v>
      </c>
      <c r="D34" s="18"/>
      <c r="E34" s="19"/>
      <c r="F34" s="20"/>
      <c r="G34" s="20"/>
      <c r="H34" s="20"/>
      <c r="I34" s="124"/>
    </row>
    <row r="35" spans="1:9" x14ac:dyDescent="0.2">
      <c r="A35" s="13" t="s">
        <v>158</v>
      </c>
      <c r="B35" s="6">
        <v>26545863</v>
      </c>
      <c r="C35" s="7">
        <f t="shared" si="0"/>
        <v>3.4055867109412485E-3</v>
      </c>
      <c r="D35" s="19" t="s">
        <v>208</v>
      </c>
      <c r="E35" s="19"/>
      <c r="F35" s="20"/>
      <c r="G35" s="20"/>
      <c r="H35" s="20"/>
      <c r="I35" s="124"/>
    </row>
    <row r="36" spans="1:9" x14ac:dyDescent="0.2">
      <c r="A36" s="13" t="s">
        <v>159</v>
      </c>
      <c r="B36" s="6">
        <v>37742154</v>
      </c>
      <c r="C36" s="7">
        <f t="shared" si="0"/>
        <v>4.8419664527274203E-3</v>
      </c>
      <c r="D36" s="19" t="s">
        <v>208</v>
      </c>
      <c r="E36" s="19"/>
      <c r="F36" s="20"/>
      <c r="G36" s="20"/>
      <c r="H36" s="20"/>
      <c r="I36" s="124"/>
    </row>
    <row r="37" spans="1:9" x14ac:dyDescent="0.2">
      <c r="A37" s="13" t="s">
        <v>160</v>
      </c>
      <c r="B37" s="6">
        <v>4829767</v>
      </c>
      <c r="C37" s="7">
        <f t="shared" si="0"/>
        <v>6.1961407365594332E-4</v>
      </c>
      <c r="D37" s="19" t="s">
        <v>208</v>
      </c>
      <c r="E37" s="19"/>
      <c r="F37" s="20"/>
      <c r="G37" s="20"/>
      <c r="H37" s="20"/>
      <c r="I37" s="124"/>
    </row>
    <row r="38" spans="1:9" x14ac:dyDescent="0.2">
      <c r="A38" s="13" t="s">
        <v>40</v>
      </c>
      <c r="B38" s="6">
        <v>16425864</v>
      </c>
      <c r="C38" s="7">
        <f t="shared" si="0"/>
        <v>2.107285197476091E-3</v>
      </c>
      <c r="D38" s="18"/>
      <c r="E38" s="19"/>
      <c r="F38" s="20"/>
      <c r="G38" s="20"/>
      <c r="H38" s="20"/>
      <c r="I38" s="124"/>
    </row>
    <row r="39" spans="1:9" x14ac:dyDescent="0.2">
      <c r="A39" s="13" t="s">
        <v>161</v>
      </c>
      <c r="B39" s="6">
        <v>19116201</v>
      </c>
      <c r="C39" s="7">
        <f t="shared" si="0"/>
        <v>2.4524303500429354E-3</v>
      </c>
      <c r="D39" s="19" t="s">
        <v>208</v>
      </c>
      <c r="E39" s="19"/>
      <c r="F39" s="20"/>
      <c r="G39" s="20"/>
      <c r="H39" s="20"/>
      <c r="I39" s="124"/>
    </row>
    <row r="40" spans="1:9" x14ac:dyDescent="0.2">
      <c r="A40" s="13" t="s">
        <v>162</v>
      </c>
      <c r="B40" s="6">
        <v>1439323776</v>
      </c>
      <c r="C40" s="7">
        <f t="shared" si="0"/>
        <v>0.18465182029634442</v>
      </c>
      <c r="D40" s="19" t="s">
        <v>208</v>
      </c>
      <c r="E40" s="19"/>
      <c r="F40" s="20"/>
      <c r="G40" s="20"/>
      <c r="H40" s="20"/>
      <c r="I40" s="124"/>
    </row>
    <row r="41" spans="1:9" x14ac:dyDescent="0.2">
      <c r="A41" s="13" t="s">
        <v>41</v>
      </c>
      <c r="B41" s="6">
        <v>50882891</v>
      </c>
      <c r="C41" s="7">
        <f t="shared" si="0"/>
        <v>6.5278004864212568E-3</v>
      </c>
      <c r="D41" s="18"/>
      <c r="E41" s="19" t="s">
        <v>208</v>
      </c>
      <c r="F41" s="20" t="s">
        <v>208</v>
      </c>
      <c r="G41" s="20"/>
      <c r="H41" s="20"/>
      <c r="I41" s="124" t="s">
        <v>208</v>
      </c>
    </row>
    <row r="42" spans="1:9" x14ac:dyDescent="0.2">
      <c r="A42" s="13" t="s">
        <v>42</v>
      </c>
      <c r="B42" s="6">
        <v>869601</v>
      </c>
      <c r="C42" s="7">
        <f t="shared" si="0"/>
        <v>1.1156170019491249E-4</v>
      </c>
      <c r="D42" s="18"/>
      <c r="E42" s="19"/>
      <c r="F42" s="20"/>
      <c r="G42" s="20"/>
      <c r="H42" s="20"/>
      <c r="I42" s="124"/>
    </row>
    <row r="43" spans="1:9" x14ac:dyDescent="0.2">
      <c r="A43" s="13" t="s">
        <v>43</v>
      </c>
      <c r="B43" s="6">
        <v>5518087</v>
      </c>
      <c r="C43" s="7">
        <f t="shared" si="0"/>
        <v>7.0791911180351002E-4</v>
      </c>
      <c r="D43" s="18"/>
      <c r="E43" s="19"/>
      <c r="F43" s="20"/>
      <c r="G43" s="20"/>
      <c r="H43" s="20"/>
      <c r="I43" s="124"/>
    </row>
    <row r="44" spans="1:9" x14ac:dyDescent="0.2">
      <c r="A44" s="13" t="s">
        <v>44</v>
      </c>
      <c r="B44" s="6">
        <v>5094118</v>
      </c>
      <c r="C44" s="7">
        <f t="shared" si="0"/>
        <v>6.5352784216382836E-4</v>
      </c>
      <c r="D44" s="18"/>
      <c r="E44" s="19"/>
      <c r="F44" s="20" t="s">
        <v>208</v>
      </c>
      <c r="G44" s="20"/>
      <c r="H44" s="20"/>
      <c r="I44" s="124" t="s">
        <v>208</v>
      </c>
    </row>
    <row r="45" spans="1:9" x14ac:dyDescent="0.2">
      <c r="A45" s="13" t="s">
        <v>45</v>
      </c>
      <c r="B45" s="6">
        <v>4105267</v>
      </c>
      <c r="C45" s="7">
        <f t="shared" si="0"/>
        <v>5.2666747884842346E-4</v>
      </c>
      <c r="D45" s="18"/>
      <c r="E45" s="19"/>
      <c r="F45" s="20" t="s">
        <v>208</v>
      </c>
      <c r="G45" s="20" t="s">
        <v>208</v>
      </c>
      <c r="H45" s="20"/>
      <c r="I45" s="124" t="s">
        <v>208</v>
      </c>
    </row>
    <row r="46" spans="1:9" x14ac:dyDescent="0.2">
      <c r="A46" s="13" t="s">
        <v>46</v>
      </c>
      <c r="B46" s="6">
        <v>11326616</v>
      </c>
      <c r="C46" s="7">
        <f t="shared" si="0"/>
        <v>1.4530992241440603E-3</v>
      </c>
      <c r="D46" s="18"/>
      <c r="E46" s="19"/>
      <c r="F46" s="20" t="s">
        <v>208</v>
      </c>
      <c r="G46" s="20"/>
      <c r="H46" s="20"/>
      <c r="I46" s="124" t="s">
        <v>208</v>
      </c>
    </row>
    <row r="47" spans="1:9" x14ac:dyDescent="0.2">
      <c r="A47" s="13" t="s">
        <v>47</v>
      </c>
      <c r="B47" s="6">
        <v>1207359</v>
      </c>
      <c r="C47" s="7">
        <f t="shared" si="0"/>
        <v>1.5489290236054163E-4</v>
      </c>
      <c r="D47" s="18"/>
      <c r="E47" s="19"/>
      <c r="F47" s="20" t="s">
        <v>208</v>
      </c>
      <c r="G47" s="20"/>
      <c r="H47" s="20"/>
      <c r="I47" s="124"/>
    </row>
    <row r="48" spans="1:9" x14ac:dyDescent="0.2">
      <c r="A48" s="13" t="s">
        <v>48</v>
      </c>
      <c r="B48" s="6">
        <v>10708981</v>
      </c>
      <c r="C48" s="7">
        <f t="shared" si="0"/>
        <v>1.3738624124339947E-3</v>
      </c>
      <c r="D48" s="18"/>
      <c r="E48" s="19"/>
      <c r="F48" s="20" t="s">
        <v>208</v>
      </c>
      <c r="G48" s="20" t="s">
        <v>208</v>
      </c>
      <c r="H48" s="20"/>
      <c r="I48" s="124" t="s">
        <v>208</v>
      </c>
    </row>
    <row r="49" spans="1:9" x14ac:dyDescent="0.2">
      <c r="A49" s="13" t="s">
        <v>49</v>
      </c>
      <c r="B49" s="6">
        <v>89561403</v>
      </c>
      <c r="C49" s="7">
        <f t="shared" si="0"/>
        <v>1.1489892940005516E-2</v>
      </c>
      <c r="D49" s="18"/>
      <c r="E49" s="19" t="s">
        <v>208</v>
      </c>
      <c r="F49" s="20"/>
      <c r="G49" s="20"/>
      <c r="H49" s="20"/>
      <c r="I49" s="124" t="s">
        <v>208</v>
      </c>
    </row>
    <row r="50" spans="1:9" s="14" customFormat="1" x14ac:dyDescent="0.2">
      <c r="A50" s="13" t="s">
        <v>163</v>
      </c>
      <c r="B50" s="6">
        <v>5792202</v>
      </c>
      <c r="C50" s="7">
        <f t="shared" si="0"/>
        <v>7.4308551047247255E-4</v>
      </c>
      <c r="D50" s="19" t="s">
        <v>208</v>
      </c>
      <c r="E50" s="19"/>
      <c r="F50" s="20"/>
      <c r="G50" s="20"/>
      <c r="H50" s="20"/>
      <c r="I50" s="124"/>
    </row>
    <row r="51" spans="1:9" x14ac:dyDescent="0.2">
      <c r="A51" s="13" t="s">
        <v>50</v>
      </c>
      <c r="B51" s="6">
        <v>988000</v>
      </c>
      <c r="C51" s="7">
        <f t="shared" si="0"/>
        <v>1.2675118795007543E-4</v>
      </c>
      <c r="D51" s="18"/>
      <c r="E51" s="19"/>
      <c r="F51" s="20" t="s">
        <v>208</v>
      </c>
      <c r="G51" s="20"/>
      <c r="H51" s="20"/>
      <c r="I51" s="124"/>
    </row>
    <row r="52" spans="1:9" x14ac:dyDescent="0.2">
      <c r="A52" s="13" t="s">
        <v>51</v>
      </c>
      <c r="B52" s="6">
        <v>71986</v>
      </c>
      <c r="C52" s="7">
        <f t="shared" si="0"/>
        <v>9.2351326070588367E-6</v>
      </c>
      <c r="D52" s="18"/>
      <c r="E52" s="19"/>
      <c r="F52" s="20"/>
      <c r="G52" s="20"/>
      <c r="H52" s="20"/>
      <c r="I52" s="124"/>
    </row>
    <row r="53" spans="1:9" x14ac:dyDescent="0.2">
      <c r="A53" s="13" t="s">
        <v>52</v>
      </c>
      <c r="B53" s="6">
        <v>10847910</v>
      </c>
      <c r="C53" s="7">
        <f t="shared" si="0"/>
        <v>1.3916857077687275E-3</v>
      </c>
      <c r="D53" s="18"/>
      <c r="E53" s="19" t="s">
        <v>208</v>
      </c>
      <c r="F53" s="20" t="s">
        <v>208</v>
      </c>
      <c r="G53" s="20" t="s">
        <v>208</v>
      </c>
      <c r="H53" s="20"/>
      <c r="I53" s="124" t="s">
        <v>208</v>
      </c>
    </row>
    <row r="54" spans="1:9" x14ac:dyDescent="0.2">
      <c r="A54" s="13" t="s">
        <v>164</v>
      </c>
      <c r="B54" s="6">
        <v>17643054</v>
      </c>
      <c r="C54" s="7">
        <f t="shared" si="0"/>
        <v>2.2634393254730061E-3</v>
      </c>
      <c r="D54" s="18" t="s">
        <v>208</v>
      </c>
      <c r="E54" s="19" t="s">
        <v>208</v>
      </c>
      <c r="F54" s="20" t="s">
        <v>208</v>
      </c>
      <c r="G54" s="20" t="s">
        <v>208</v>
      </c>
      <c r="H54" s="20"/>
      <c r="I54" s="124"/>
    </row>
    <row r="55" spans="1:9" x14ac:dyDescent="0.2">
      <c r="A55" s="13" t="s">
        <v>53</v>
      </c>
      <c r="B55" s="6">
        <v>102334404</v>
      </c>
      <c r="C55" s="7">
        <f t="shared" si="0"/>
        <v>1.3128549873646712E-2</v>
      </c>
      <c r="D55" s="18"/>
      <c r="E55" s="19" t="s">
        <v>208</v>
      </c>
      <c r="F55" s="20"/>
      <c r="G55" s="20" t="s">
        <v>208</v>
      </c>
      <c r="H55" s="20"/>
      <c r="I55" s="124" t="s">
        <v>208</v>
      </c>
    </row>
    <row r="56" spans="1:9" x14ac:dyDescent="0.2">
      <c r="A56" s="13" t="s">
        <v>54</v>
      </c>
      <c r="B56" s="6">
        <v>6486205</v>
      </c>
      <c r="C56" s="7">
        <f t="shared" si="0"/>
        <v>8.3211962453210429E-4</v>
      </c>
      <c r="D56" s="18"/>
      <c r="E56" s="19"/>
      <c r="F56" s="20"/>
      <c r="G56" s="20"/>
      <c r="H56" s="20"/>
      <c r="I56" s="124"/>
    </row>
    <row r="57" spans="1:9" x14ac:dyDescent="0.2">
      <c r="A57" s="13" t="s">
        <v>55</v>
      </c>
      <c r="B57" s="6">
        <v>1402985</v>
      </c>
      <c r="C57" s="7">
        <f t="shared" si="0"/>
        <v>1.7998989415600868E-4</v>
      </c>
      <c r="D57" s="18"/>
      <c r="E57" s="19"/>
      <c r="F57" s="20"/>
      <c r="G57" s="20"/>
      <c r="H57" s="20"/>
      <c r="I57" s="124"/>
    </row>
    <row r="58" spans="1:9" x14ac:dyDescent="0.2">
      <c r="A58" s="13" t="s">
        <v>56</v>
      </c>
      <c r="B58" s="6">
        <v>3546421</v>
      </c>
      <c r="C58" s="7">
        <f t="shared" si="0"/>
        <v>4.5497274769341548E-4</v>
      </c>
      <c r="D58" s="18"/>
      <c r="E58" s="19"/>
      <c r="F58" s="20"/>
      <c r="G58" s="20"/>
      <c r="H58" s="20"/>
      <c r="I58" s="124"/>
    </row>
    <row r="59" spans="1:9" x14ac:dyDescent="0.2">
      <c r="A59" s="13" t="s">
        <v>57</v>
      </c>
      <c r="B59" s="6">
        <v>1326535</v>
      </c>
      <c r="C59" s="7">
        <f t="shared" si="0"/>
        <v>1.7018207197100539E-4</v>
      </c>
      <c r="D59" s="18"/>
      <c r="E59" s="19"/>
      <c r="F59" s="20" t="s">
        <v>208</v>
      </c>
      <c r="G59" s="20"/>
      <c r="H59" s="20"/>
      <c r="I59" s="124"/>
    </row>
    <row r="60" spans="1:9" x14ac:dyDescent="0.2">
      <c r="A60" s="13" t="s">
        <v>58</v>
      </c>
      <c r="B60" s="6">
        <v>1160164</v>
      </c>
      <c r="C60" s="7">
        <f t="shared" si="0"/>
        <v>1.4883822390375639E-4</v>
      </c>
      <c r="D60" s="18"/>
      <c r="E60" s="19"/>
      <c r="F60" s="20" t="s">
        <v>208</v>
      </c>
      <c r="G60" s="20" t="s">
        <v>208</v>
      </c>
      <c r="H60" s="20"/>
      <c r="I60" s="124"/>
    </row>
    <row r="61" spans="1:9" x14ac:dyDescent="0.2">
      <c r="A61" s="13" t="s">
        <v>59</v>
      </c>
      <c r="B61" s="6">
        <v>114963588</v>
      </c>
      <c r="C61" s="7">
        <f t="shared" si="0"/>
        <v>1.4748756427128579E-2</v>
      </c>
      <c r="D61" s="18"/>
      <c r="E61" s="19" t="s">
        <v>208</v>
      </c>
      <c r="F61" s="20"/>
      <c r="G61" s="20"/>
      <c r="H61" s="20"/>
      <c r="I61" s="124" t="s">
        <v>208</v>
      </c>
    </row>
    <row r="62" spans="1:9" x14ac:dyDescent="0.2">
      <c r="A62" s="13" t="s">
        <v>60</v>
      </c>
      <c r="B62" s="6">
        <v>896445</v>
      </c>
      <c r="C62" s="7">
        <f t="shared" si="0"/>
        <v>1.1500553510314308E-4</v>
      </c>
      <c r="D62" s="18"/>
      <c r="E62" s="19"/>
      <c r="F62" s="20"/>
      <c r="G62" s="20" t="s">
        <v>208</v>
      </c>
      <c r="H62" s="20"/>
      <c r="I62" s="124"/>
    </row>
    <row r="63" spans="1:9" x14ac:dyDescent="0.2">
      <c r="A63" s="13" t="s">
        <v>165</v>
      </c>
      <c r="B63" s="6">
        <v>5540720</v>
      </c>
      <c r="C63" s="7">
        <f t="shared" si="0"/>
        <v>7.1082271467484009E-4</v>
      </c>
      <c r="D63" s="19" t="s">
        <v>208</v>
      </c>
      <c r="E63" s="19"/>
      <c r="F63" s="20"/>
      <c r="G63" s="20"/>
      <c r="H63" s="20"/>
      <c r="I63" s="124"/>
    </row>
    <row r="64" spans="1:9" x14ac:dyDescent="0.2">
      <c r="A64" s="13" t="s">
        <v>166</v>
      </c>
      <c r="B64" s="6">
        <v>65273511</v>
      </c>
      <c r="C64" s="7">
        <f t="shared" si="0"/>
        <v>8.3739828551845311E-3</v>
      </c>
      <c r="D64" s="19" t="s">
        <v>208</v>
      </c>
      <c r="E64" s="19"/>
      <c r="F64" s="20"/>
      <c r="G64" s="20"/>
      <c r="H64" s="20"/>
      <c r="I64" s="124"/>
    </row>
    <row r="65" spans="1:9" x14ac:dyDescent="0.2">
      <c r="A65" s="13" t="s">
        <v>167</v>
      </c>
      <c r="B65" s="6">
        <v>2225734</v>
      </c>
      <c r="C65" s="7">
        <f t="shared" si="0"/>
        <v>2.855409195960255E-4</v>
      </c>
      <c r="D65" s="19" t="s">
        <v>208</v>
      </c>
      <c r="E65" s="19"/>
      <c r="F65" s="20"/>
      <c r="G65" s="20"/>
      <c r="H65" s="20"/>
      <c r="I65" s="124"/>
    </row>
    <row r="66" spans="1:9" x14ac:dyDescent="0.2">
      <c r="A66" s="13" t="s">
        <v>61</v>
      </c>
      <c r="B66" s="6">
        <v>2416668</v>
      </c>
      <c r="C66" s="7">
        <f t="shared" si="0"/>
        <v>3.1003597153940579E-4</v>
      </c>
      <c r="D66" s="18"/>
      <c r="E66" s="19"/>
      <c r="F66" s="20"/>
      <c r="G66" s="20"/>
      <c r="H66" s="20"/>
      <c r="I66" s="124"/>
    </row>
    <row r="67" spans="1:9" x14ac:dyDescent="0.2">
      <c r="A67" s="13" t="s">
        <v>62</v>
      </c>
      <c r="B67" s="6">
        <v>3989167</v>
      </c>
      <c r="C67" s="7">
        <f t="shared" si="0"/>
        <v>5.1177293135752893E-4</v>
      </c>
      <c r="D67" s="18"/>
      <c r="E67" s="19"/>
      <c r="F67" s="20" t="s">
        <v>208</v>
      </c>
      <c r="G67" s="20" t="s">
        <v>208</v>
      </c>
      <c r="H67" s="20"/>
      <c r="I67" s="124" t="s">
        <v>208</v>
      </c>
    </row>
    <row r="68" spans="1:9" s="14" customFormat="1" x14ac:dyDescent="0.2">
      <c r="A68" s="13" t="s">
        <v>168</v>
      </c>
      <c r="B68" s="6">
        <v>83783942</v>
      </c>
      <c r="C68" s="7">
        <f t="shared" si="0"/>
        <v>1.0748698562388886E-2</v>
      </c>
      <c r="D68" s="19" t="s">
        <v>208</v>
      </c>
      <c r="E68" s="19"/>
      <c r="F68" s="20"/>
      <c r="G68" s="20"/>
      <c r="H68" s="20"/>
      <c r="I68" s="124"/>
    </row>
    <row r="69" spans="1:9" x14ac:dyDescent="0.2">
      <c r="A69" s="13" t="s">
        <v>63</v>
      </c>
      <c r="B69" s="6">
        <v>31072940</v>
      </c>
      <c r="C69" s="7">
        <f t="shared" ref="C69:C132" si="1">B69/7794798739</f>
        <v>3.9863684798597341E-3</v>
      </c>
      <c r="D69" s="18"/>
      <c r="E69" s="19"/>
      <c r="F69" s="20"/>
      <c r="G69" s="20"/>
      <c r="H69" s="20"/>
      <c r="I69" s="124"/>
    </row>
    <row r="70" spans="1:9" s="14" customFormat="1" x14ac:dyDescent="0.2">
      <c r="A70" s="13" t="s">
        <v>169</v>
      </c>
      <c r="B70" s="6">
        <v>10423054</v>
      </c>
      <c r="C70" s="7">
        <f t="shared" si="1"/>
        <v>1.3371806442993781E-3</v>
      </c>
      <c r="D70" s="19" t="s">
        <v>208</v>
      </c>
      <c r="E70" s="19"/>
      <c r="F70" s="20"/>
      <c r="G70" s="20"/>
      <c r="H70" s="20"/>
      <c r="I70" s="124"/>
    </row>
    <row r="71" spans="1:9" x14ac:dyDescent="0.2">
      <c r="A71" s="13" t="s">
        <v>64</v>
      </c>
      <c r="B71" s="6">
        <v>112523</v>
      </c>
      <c r="C71" s="7">
        <f t="shared" si="1"/>
        <v>1.4435651742617751E-5</v>
      </c>
      <c r="D71" s="18"/>
      <c r="E71" s="19"/>
      <c r="F71" s="20"/>
      <c r="G71" s="20"/>
      <c r="H71" s="20"/>
      <c r="I71" s="124"/>
    </row>
    <row r="72" spans="1:9" x14ac:dyDescent="0.2">
      <c r="A72" s="13" t="s">
        <v>65</v>
      </c>
      <c r="B72" s="6">
        <v>17915568</v>
      </c>
      <c r="C72" s="7">
        <f t="shared" si="1"/>
        <v>2.2984003307695922E-3</v>
      </c>
      <c r="D72" s="18"/>
      <c r="E72" s="19" t="s">
        <v>208</v>
      </c>
      <c r="F72" s="20"/>
      <c r="G72" s="20"/>
      <c r="H72" s="20"/>
      <c r="I72" s="124" t="s">
        <v>208</v>
      </c>
    </row>
    <row r="73" spans="1:9" x14ac:dyDescent="0.2">
      <c r="A73" s="13" t="s">
        <v>66</v>
      </c>
      <c r="B73" s="6">
        <v>13132795</v>
      </c>
      <c r="C73" s="7">
        <f t="shared" si="1"/>
        <v>1.6848151491445456E-3</v>
      </c>
      <c r="D73" s="18"/>
      <c r="E73" s="19"/>
      <c r="F73" s="20"/>
      <c r="G73" s="20" t="s">
        <v>208</v>
      </c>
      <c r="H73" s="20"/>
      <c r="I73" s="124" t="s">
        <v>208</v>
      </c>
    </row>
    <row r="74" spans="1:9" x14ac:dyDescent="0.2">
      <c r="A74" s="13" t="s">
        <v>67</v>
      </c>
      <c r="B74" s="6">
        <v>1968001</v>
      </c>
      <c r="C74" s="7">
        <f t="shared" si="1"/>
        <v>2.524761787823243E-4</v>
      </c>
      <c r="D74" s="18"/>
      <c r="E74" s="19"/>
      <c r="F74" s="20"/>
      <c r="G74" s="20"/>
      <c r="H74" s="20"/>
      <c r="I74" s="124"/>
    </row>
    <row r="75" spans="1:9" x14ac:dyDescent="0.2">
      <c r="A75" s="13" t="s">
        <v>68</v>
      </c>
      <c r="B75" s="6">
        <v>786552</v>
      </c>
      <c r="C75" s="7">
        <f t="shared" si="1"/>
        <v>1.0090728783857058E-4</v>
      </c>
      <c r="D75" s="18"/>
      <c r="E75" s="19"/>
      <c r="F75" s="20"/>
      <c r="G75" s="20"/>
      <c r="H75" s="20"/>
      <c r="I75" s="124"/>
    </row>
    <row r="76" spans="1:9" x14ac:dyDescent="0.2">
      <c r="A76" s="13" t="s">
        <v>69</v>
      </c>
      <c r="B76" s="6">
        <v>11402528</v>
      </c>
      <c r="C76" s="7">
        <f t="shared" si="1"/>
        <v>1.462838025945342E-3</v>
      </c>
      <c r="D76" s="18"/>
      <c r="E76" s="19"/>
      <c r="F76" s="20"/>
      <c r="G76" s="20"/>
      <c r="H76" s="20"/>
      <c r="I76" s="124"/>
    </row>
    <row r="77" spans="1:9" x14ac:dyDescent="0.2">
      <c r="A77" s="13" t="s">
        <v>70</v>
      </c>
      <c r="B77" s="6">
        <v>9904607</v>
      </c>
      <c r="C77" s="7">
        <f t="shared" si="1"/>
        <v>1.2706687281666324E-3</v>
      </c>
      <c r="D77" s="18"/>
      <c r="E77" s="19"/>
      <c r="F77" s="20" t="s">
        <v>208</v>
      </c>
      <c r="G77" s="20" t="s">
        <v>208</v>
      </c>
      <c r="H77" s="20"/>
      <c r="I77" s="124" t="s">
        <v>208</v>
      </c>
    </row>
    <row r="78" spans="1:9" x14ac:dyDescent="0.2">
      <c r="A78" s="13" t="s">
        <v>170</v>
      </c>
      <c r="B78" s="6">
        <v>9660351</v>
      </c>
      <c r="C78" s="7">
        <f t="shared" si="1"/>
        <v>1.2393329607942299E-3</v>
      </c>
      <c r="D78" s="19" t="s">
        <v>208</v>
      </c>
      <c r="E78" s="19"/>
      <c r="F78" s="20"/>
      <c r="G78" s="20"/>
      <c r="H78" s="20"/>
      <c r="I78" s="124"/>
    </row>
    <row r="79" spans="1:9" x14ac:dyDescent="0.2">
      <c r="A79" s="13" t="s">
        <v>171</v>
      </c>
      <c r="B79" s="6">
        <v>341243</v>
      </c>
      <c r="C79" s="7">
        <f t="shared" si="1"/>
        <v>4.3778295171708087E-5</v>
      </c>
      <c r="D79" s="19" t="s">
        <v>208</v>
      </c>
      <c r="E79" s="19"/>
      <c r="F79" s="20"/>
      <c r="G79" s="20"/>
      <c r="H79" s="20"/>
      <c r="I79" s="124"/>
    </row>
    <row r="80" spans="1:9" x14ac:dyDescent="0.2">
      <c r="A80" s="13" t="s">
        <v>172</v>
      </c>
      <c r="B80" s="6">
        <v>1380004385</v>
      </c>
      <c r="C80" s="7">
        <f t="shared" si="1"/>
        <v>0.1770416955213191</v>
      </c>
      <c r="D80" s="19" t="s">
        <v>208</v>
      </c>
      <c r="E80" s="19"/>
      <c r="F80" s="20"/>
      <c r="G80" s="20"/>
      <c r="H80" s="20"/>
      <c r="I80" s="124"/>
    </row>
    <row r="81" spans="1:9" x14ac:dyDescent="0.2">
      <c r="A81" s="13" t="s">
        <v>173</v>
      </c>
      <c r="B81" s="6">
        <v>273523615</v>
      </c>
      <c r="C81" s="7">
        <f t="shared" si="1"/>
        <v>3.5090529487499064E-2</v>
      </c>
      <c r="D81" s="19" t="s">
        <v>208</v>
      </c>
      <c r="E81" s="19"/>
      <c r="F81" s="20"/>
      <c r="G81" s="20"/>
      <c r="H81" s="20"/>
      <c r="I81" s="124"/>
    </row>
    <row r="82" spans="1:9" x14ac:dyDescent="0.2">
      <c r="A82" s="13" t="s">
        <v>71</v>
      </c>
      <c r="B82" s="6">
        <v>83992949</v>
      </c>
      <c r="C82" s="7">
        <f t="shared" si="1"/>
        <v>1.077551221172075E-2</v>
      </c>
      <c r="D82" s="18"/>
      <c r="E82" s="19" t="s">
        <v>208</v>
      </c>
      <c r="F82" s="20" t="s">
        <v>208</v>
      </c>
      <c r="G82" s="20"/>
      <c r="H82" s="20"/>
      <c r="I82" s="124" t="s">
        <v>208</v>
      </c>
    </row>
    <row r="83" spans="1:9" x14ac:dyDescent="0.2">
      <c r="A83" s="13" t="s">
        <v>72</v>
      </c>
      <c r="B83" s="6">
        <v>40222493</v>
      </c>
      <c r="C83" s="7">
        <f t="shared" si="1"/>
        <v>5.1601708199024224E-3</v>
      </c>
      <c r="D83" s="18"/>
      <c r="E83" s="19" t="s">
        <v>208</v>
      </c>
      <c r="F83" s="20" t="s">
        <v>208</v>
      </c>
      <c r="G83" s="20"/>
      <c r="H83" s="20"/>
      <c r="I83" s="124" t="s">
        <v>208</v>
      </c>
    </row>
    <row r="84" spans="1:9" x14ac:dyDescent="0.2">
      <c r="A84" s="13" t="s">
        <v>174</v>
      </c>
      <c r="B84" s="6">
        <v>4937786</v>
      </c>
      <c r="C84" s="7">
        <f t="shared" si="1"/>
        <v>6.3347190419357411E-4</v>
      </c>
      <c r="D84" s="19" t="s">
        <v>208</v>
      </c>
      <c r="E84" s="19"/>
      <c r="F84" s="20"/>
      <c r="G84" s="20"/>
      <c r="H84" s="20"/>
      <c r="I84" s="124"/>
    </row>
    <row r="85" spans="1:9" x14ac:dyDescent="0.2">
      <c r="A85" s="13" t="s">
        <v>175</v>
      </c>
      <c r="B85" s="6">
        <v>8655535</v>
      </c>
      <c r="C85" s="7">
        <f t="shared" si="1"/>
        <v>1.1104244368354819E-3</v>
      </c>
      <c r="D85" s="19" t="s">
        <v>208</v>
      </c>
      <c r="E85" s="19"/>
      <c r="F85" s="20"/>
      <c r="G85" s="20"/>
      <c r="H85" s="20"/>
      <c r="I85" s="124"/>
    </row>
    <row r="86" spans="1:9" x14ac:dyDescent="0.2">
      <c r="A86" s="13" t="s">
        <v>176</v>
      </c>
      <c r="B86" s="6">
        <v>60461826</v>
      </c>
      <c r="C86" s="7">
        <f t="shared" si="1"/>
        <v>7.7566885335331555E-3</v>
      </c>
      <c r="D86" s="19" t="s">
        <v>208</v>
      </c>
      <c r="E86" s="19"/>
      <c r="F86" s="20"/>
      <c r="G86" s="20"/>
      <c r="H86" s="20"/>
      <c r="I86" s="124"/>
    </row>
    <row r="87" spans="1:9" x14ac:dyDescent="0.2">
      <c r="A87" s="13" t="s">
        <v>73</v>
      </c>
      <c r="B87" s="6">
        <v>2961167</v>
      </c>
      <c r="C87" s="7">
        <f t="shared" si="1"/>
        <v>3.7989011636494033E-4</v>
      </c>
      <c r="D87" s="18"/>
      <c r="E87" s="19"/>
      <c r="F87" s="20" t="s">
        <v>208</v>
      </c>
      <c r="G87" s="20"/>
      <c r="H87" s="20"/>
      <c r="I87" s="124" t="s">
        <v>208</v>
      </c>
    </row>
    <row r="88" spans="1:9" x14ac:dyDescent="0.2">
      <c r="A88" s="13" t="s">
        <v>74</v>
      </c>
      <c r="B88" s="6">
        <v>126476461</v>
      </c>
      <c r="C88" s="7">
        <f t="shared" si="1"/>
        <v>1.6225750687724076E-2</v>
      </c>
      <c r="D88" s="18"/>
      <c r="E88" s="23" t="s">
        <v>208</v>
      </c>
      <c r="F88" s="20" t="s">
        <v>208</v>
      </c>
      <c r="G88" s="20"/>
      <c r="H88" s="20"/>
      <c r="I88" s="124" t="s">
        <v>208</v>
      </c>
    </row>
    <row r="89" spans="1:9" x14ac:dyDescent="0.2">
      <c r="A89" s="13" t="s">
        <v>75</v>
      </c>
      <c r="B89" s="6">
        <v>10203134</v>
      </c>
      <c r="C89" s="7">
        <f t="shared" si="1"/>
        <v>1.3089669588196406E-3</v>
      </c>
      <c r="D89" s="18"/>
      <c r="E89" s="19"/>
      <c r="F89" s="20" t="s">
        <v>208</v>
      </c>
      <c r="G89" s="20" t="s">
        <v>208</v>
      </c>
      <c r="H89" s="20" t="s">
        <v>208</v>
      </c>
      <c r="I89" s="124" t="s">
        <v>208</v>
      </c>
    </row>
    <row r="90" spans="1:9" x14ac:dyDescent="0.2">
      <c r="A90" s="13" t="s">
        <v>76</v>
      </c>
      <c r="B90" s="6">
        <v>18776707</v>
      </c>
      <c r="C90" s="7">
        <f t="shared" si="1"/>
        <v>2.408876435263661E-3</v>
      </c>
      <c r="D90" s="18"/>
      <c r="E90" s="19"/>
      <c r="F90" s="20" t="s">
        <v>208</v>
      </c>
      <c r="G90" s="20" t="s">
        <v>208</v>
      </c>
      <c r="H90" s="20"/>
      <c r="I90" s="124" t="s">
        <v>208</v>
      </c>
    </row>
    <row r="91" spans="1:9" x14ac:dyDescent="0.2">
      <c r="A91" s="13" t="s">
        <v>77</v>
      </c>
      <c r="B91" s="6">
        <v>53771296</v>
      </c>
      <c r="C91" s="7">
        <f t="shared" si="1"/>
        <v>6.8983559166145136E-3</v>
      </c>
      <c r="D91" s="18"/>
      <c r="E91" s="19" t="s">
        <v>208</v>
      </c>
      <c r="F91" s="20"/>
      <c r="G91" s="20"/>
      <c r="H91" s="20"/>
      <c r="I91" s="124" t="s">
        <v>208</v>
      </c>
    </row>
    <row r="92" spans="1:9" x14ac:dyDescent="0.2">
      <c r="A92" s="13" t="s">
        <v>78</v>
      </c>
      <c r="B92" s="6">
        <v>119449</v>
      </c>
      <c r="C92" s="7">
        <f t="shared" si="1"/>
        <v>1.5324192965028909E-5</v>
      </c>
      <c r="D92" s="18"/>
      <c r="E92" s="19"/>
      <c r="F92" s="20"/>
      <c r="G92" s="20" t="s">
        <v>208</v>
      </c>
      <c r="H92" s="20"/>
      <c r="I92" s="124"/>
    </row>
    <row r="93" spans="1:9" x14ac:dyDescent="0.2">
      <c r="A93" s="13" t="s">
        <v>79</v>
      </c>
      <c r="B93" s="6">
        <v>4270571</v>
      </c>
      <c r="C93" s="7">
        <f t="shared" si="1"/>
        <v>5.4787444076431335E-4</v>
      </c>
      <c r="D93" s="18"/>
      <c r="E93" s="19"/>
      <c r="F93" s="20" t="s">
        <v>208</v>
      </c>
      <c r="G93" s="20" t="s">
        <v>208</v>
      </c>
      <c r="H93" s="20"/>
      <c r="I93" s="124" t="s">
        <v>208</v>
      </c>
    </row>
    <row r="94" spans="1:9" x14ac:dyDescent="0.2">
      <c r="A94" s="13" t="s">
        <v>80</v>
      </c>
      <c r="B94" s="6">
        <v>6524195</v>
      </c>
      <c r="C94" s="7">
        <f t="shared" si="1"/>
        <v>8.3699338731573121E-4</v>
      </c>
      <c r="D94" s="18"/>
      <c r="E94" s="19"/>
      <c r="F94" s="20" t="s">
        <v>208</v>
      </c>
      <c r="G94" s="20" t="s">
        <v>208</v>
      </c>
      <c r="H94" s="20"/>
      <c r="I94" s="124" t="s">
        <v>208</v>
      </c>
    </row>
    <row r="95" spans="1:9" x14ac:dyDescent="0.2">
      <c r="A95" s="13" t="s">
        <v>81</v>
      </c>
      <c r="B95" s="6">
        <v>7275560</v>
      </c>
      <c r="C95" s="7">
        <f t="shared" si="1"/>
        <v>9.3338651113567895E-4</v>
      </c>
      <c r="D95" s="18"/>
      <c r="E95" s="19"/>
      <c r="F95" s="20" t="s">
        <v>208</v>
      </c>
      <c r="G95" s="20"/>
      <c r="H95" s="20"/>
      <c r="I95" s="124" t="s">
        <v>208</v>
      </c>
    </row>
    <row r="96" spans="1:9" s="14" customFormat="1" x14ac:dyDescent="0.2">
      <c r="A96" s="13" t="s">
        <v>177</v>
      </c>
      <c r="B96" s="6">
        <v>1886198</v>
      </c>
      <c r="C96" s="7">
        <f t="shared" si="1"/>
        <v>2.4198161660835666E-4</v>
      </c>
      <c r="D96" s="19" t="s">
        <v>208</v>
      </c>
      <c r="E96" s="19"/>
      <c r="F96" s="20"/>
      <c r="G96" s="20"/>
      <c r="H96" s="20"/>
      <c r="I96" s="124"/>
    </row>
    <row r="97" spans="1:9" x14ac:dyDescent="0.2">
      <c r="A97" s="13" t="s">
        <v>82</v>
      </c>
      <c r="B97" s="6">
        <v>6825445</v>
      </c>
      <c r="C97" s="7">
        <f t="shared" si="1"/>
        <v>8.7564095347965852E-4</v>
      </c>
      <c r="D97" s="18"/>
      <c r="E97" s="19"/>
      <c r="F97" s="20" t="s">
        <v>208</v>
      </c>
      <c r="G97" s="20"/>
      <c r="H97" s="20"/>
      <c r="I97" s="124" t="s">
        <v>208</v>
      </c>
    </row>
    <row r="98" spans="1:9" x14ac:dyDescent="0.2">
      <c r="A98" s="13" t="s">
        <v>83</v>
      </c>
      <c r="B98" s="6">
        <v>2142249</v>
      </c>
      <c r="C98" s="7">
        <f t="shared" si="1"/>
        <v>2.748305725049202E-4</v>
      </c>
      <c r="D98" s="18"/>
      <c r="E98" s="19"/>
      <c r="F98" s="20"/>
      <c r="G98" s="20" t="s">
        <v>208</v>
      </c>
      <c r="H98" s="20"/>
      <c r="I98" s="124" t="s">
        <v>208</v>
      </c>
    </row>
    <row r="99" spans="1:9" x14ac:dyDescent="0.2">
      <c r="A99" s="13" t="s">
        <v>84</v>
      </c>
      <c r="B99" s="6">
        <v>5057681</v>
      </c>
      <c r="C99" s="7">
        <f t="shared" si="1"/>
        <v>6.4885331480012695E-4</v>
      </c>
      <c r="D99" s="18"/>
      <c r="E99" s="19"/>
      <c r="F99" s="20"/>
      <c r="G99" s="20"/>
      <c r="H99" s="20"/>
      <c r="I99" s="124"/>
    </row>
    <row r="100" spans="1:9" x14ac:dyDescent="0.2">
      <c r="A100" s="13" t="s">
        <v>85</v>
      </c>
      <c r="B100" s="6">
        <v>6871292</v>
      </c>
      <c r="C100" s="7">
        <f t="shared" si="1"/>
        <v>8.8152269610511109E-4</v>
      </c>
      <c r="D100" s="18"/>
      <c r="E100" s="19"/>
      <c r="F100" s="20" t="s">
        <v>208</v>
      </c>
      <c r="G100" s="20"/>
      <c r="H100" s="20"/>
      <c r="I100" s="124" t="s">
        <v>208</v>
      </c>
    </row>
    <row r="101" spans="1:9" x14ac:dyDescent="0.2">
      <c r="A101" s="13" t="s">
        <v>86</v>
      </c>
      <c r="B101" s="6">
        <v>38128</v>
      </c>
      <c r="C101" s="7">
        <f t="shared" si="1"/>
        <v>4.8914668969235588E-6</v>
      </c>
      <c r="D101" s="18"/>
      <c r="E101" s="19"/>
      <c r="F101" s="20" t="s">
        <v>208</v>
      </c>
      <c r="G101" s="20"/>
      <c r="H101" s="20"/>
      <c r="I101" s="124"/>
    </row>
    <row r="102" spans="1:9" x14ac:dyDescent="0.2">
      <c r="A102" s="13" t="s">
        <v>87</v>
      </c>
      <c r="B102" s="6">
        <v>2722289</v>
      </c>
      <c r="C102" s="7">
        <f t="shared" si="1"/>
        <v>3.4924429624840376E-4</v>
      </c>
      <c r="D102" s="18"/>
      <c r="E102" s="19"/>
      <c r="F102" s="20" t="s">
        <v>208</v>
      </c>
      <c r="G102" s="20" t="s">
        <v>208</v>
      </c>
      <c r="H102" s="20"/>
      <c r="I102" s="124" t="s">
        <v>208</v>
      </c>
    </row>
    <row r="103" spans="1:9" x14ac:dyDescent="0.2">
      <c r="A103" s="13" t="s">
        <v>88</v>
      </c>
      <c r="B103" s="6">
        <v>625978</v>
      </c>
      <c r="C103" s="7">
        <f t="shared" si="1"/>
        <v>8.0307140820457809E-5</v>
      </c>
      <c r="D103" s="18"/>
      <c r="E103" s="19"/>
      <c r="F103" s="20" t="s">
        <v>208</v>
      </c>
      <c r="G103" s="20"/>
      <c r="H103" s="20"/>
      <c r="I103" s="124"/>
    </row>
    <row r="104" spans="1:9" x14ac:dyDescent="0.2">
      <c r="A104" s="13" t="s">
        <v>89</v>
      </c>
      <c r="B104" s="6">
        <v>27691018</v>
      </c>
      <c r="C104" s="7">
        <f t="shared" si="1"/>
        <v>3.5524994200879776E-3</v>
      </c>
      <c r="D104" s="18"/>
      <c r="E104" s="19"/>
      <c r="F104" s="20"/>
      <c r="G104" s="20"/>
      <c r="H104" s="20"/>
      <c r="I104" s="124"/>
    </row>
    <row r="105" spans="1:9" x14ac:dyDescent="0.2">
      <c r="A105" s="13" t="s">
        <v>90</v>
      </c>
      <c r="B105" s="6">
        <v>19129952</v>
      </c>
      <c r="C105" s="7">
        <f t="shared" si="1"/>
        <v>2.4541944751294751E-3</v>
      </c>
      <c r="D105" s="18"/>
      <c r="E105" s="19"/>
      <c r="F105" s="20"/>
      <c r="G105" s="20"/>
      <c r="H105" s="20"/>
      <c r="I105" s="124"/>
    </row>
    <row r="106" spans="1:9" x14ac:dyDescent="0.2">
      <c r="A106" s="13" t="s">
        <v>91</v>
      </c>
      <c r="B106" s="6">
        <v>32365999</v>
      </c>
      <c r="C106" s="7">
        <f t="shared" si="1"/>
        <v>4.1522558931588599E-3</v>
      </c>
      <c r="D106" s="18"/>
      <c r="E106" s="19" t="s">
        <v>208</v>
      </c>
      <c r="F106" s="20" t="s">
        <v>208</v>
      </c>
      <c r="G106" s="20"/>
      <c r="H106" s="20"/>
      <c r="I106" s="124" t="s">
        <v>208</v>
      </c>
    </row>
    <row r="107" spans="1:9" x14ac:dyDescent="0.2">
      <c r="A107" s="13" t="s">
        <v>92</v>
      </c>
      <c r="B107" s="6">
        <v>540544</v>
      </c>
      <c r="C107" s="7">
        <f t="shared" si="1"/>
        <v>6.9346755201706045E-5</v>
      </c>
      <c r="D107" s="18"/>
      <c r="E107" s="19"/>
      <c r="F107" s="20"/>
      <c r="G107" s="20"/>
      <c r="H107" s="20"/>
      <c r="I107" s="124"/>
    </row>
    <row r="108" spans="1:9" x14ac:dyDescent="0.2">
      <c r="A108" s="13" t="s">
        <v>93</v>
      </c>
      <c r="B108" s="6">
        <v>20250833</v>
      </c>
      <c r="C108" s="7">
        <f t="shared" si="1"/>
        <v>2.5979930564054557E-3</v>
      </c>
      <c r="D108" s="18"/>
      <c r="E108" s="19"/>
      <c r="F108" s="20" t="s">
        <v>208</v>
      </c>
      <c r="G108" s="20"/>
      <c r="H108" s="20"/>
      <c r="I108" s="124" t="s">
        <v>208</v>
      </c>
    </row>
    <row r="109" spans="1:9" s="14" customFormat="1" x14ac:dyDescent="0.2">
      <c r="A109" s="13" t="s">
        <v>178</v>
      </c>
      <c r="B109" s="6">
        <v>441543</v>
      </c>
      <c r="C109" s="7">
        <f t="shared" si="1"/>
        <v>5.6645849980809875E-5</v>
      </c>
      <c r="D109" s="19" t="s">
        <v>208</v>
      </c>
      <c r="E109" s="19"/>
      <c r="F109" s="20"/>
      <c r="G109" s="20"/>
      <c r="H109" s="20"/>
      <c r="I109" s="124"/>
    </row>
    <row r="110" spans="1:9" x14ac:dyDescent="0.2">
      <c r="A110" s="13" t="s">
        <v>94</v>
      </c>
      <c r="B110" s="6">
        <v>59190</v>
      </c>
      <c r="C110" s="7">
        <f t="shared" si="1"/>
        <v>7.5935251161588715E-6</v>
      </c>
      <c r="D110" s="18"/>
      <c r="E110" s="19"/>
      <c r="F110" s="20"/>
      <c r="G110" s="20" t="s">
        <v>208</v>
      </c>
      <c r="H110" s="20"/>
      <c r="I110" s="124"/>
    </row>
    <row r="111" spans="1:9" x14ac:dyDescent="0.2">
      <c r="A111" s="13" t="s">
        <v>95</v>
      </c>
      <c r="B111" s="6">
        <v>4649658</v>
      </c>
      <c r="C111" s="7">
        <f t="shared" si="1"/>
        <v>5.9650776828094312E-4</v>
      </c>
      <c r="D111" s="18"/>
      <c r="E111" s="19"/>
      <c r="F111" s="20"/>
      <c r="G111" s="20"/>
      <c r="H111" s="20"/>
      <c r="I111" s="124"/>
    </row>
    <row r="112" spans="1:9" x14ac:dyDescent="0.2">
      <c r="A112" s="13" t="s">
        <v>96</v>
      </c>
      <c r="B112" s="6">
        <v>1271768</v>
      </c>
      <c r="C112" s="7">
        <f t="shared" si="1"/>
        <v>1.631559765150724E-4</v>
      </c>
      <c r="D112" s="18"/>
      <c r="E112" s="19"/>
      <c r="F112" s="20" t="s">
        <v>208</v>
      </c>
      <c r="G112" s="20"/>
      <c r="H112" s="20"/>
      <c r="I112" s="124"/>
    </row>
    <row r="113" spans="1:9" x14ac:dyDescent="0.2">
      <c r="A113" s="13" t="s">
        <v>97</v>
      </c>
      <c r="B113" s="6">
        <v>128932753</v>
      </c>
      <c r="C113" s="7">
        <f t="shared" si="1"/>
        <v>1.6540870049011794E-2</v>
      </c>
      <c r="D113" s="18"/>
      <c r="E113" s="19" t="s">
        <v>208</v>
      </c>
      <c r="F113" s="20" t="s">
        <v>208</v>
      </c>
      <c r="G113" s="20" t="s">
        <v>208</v>
      </c>
      <c r="H113" s="20"/>
      <c r="I113" s="124" t="s">
        <v>208</v>
      </c>
    </row>
    <row r="114" spans="1:9" x14ac:dyDescent="0.2">
      <c r="A114" s="13" t="s">
        <v>98</v>
      </c>
      <c r="B114" s="6">
        <v>548914</v>
      </c>
      <c r="C114" s="7">
        <f t="shared" si="1"/>
        <v>7.0420548160351928E-5</v>
      </c>
      <c r="D114" s="18"/>
      <c r="E114" s="19"/>
      <c r="F114" s="20"/>
      <c r="G114" s="20" t="s">
        <v>208</v>
      </c>
      <c r="H114" s="20"/>
      <c r="I114" s="124"/>
    </row>
    <row r="115" spans="1:9" x14ac:dyDescent="0.2">
      <c r="A115" s="13" t="s">
        <v>99</v>
      </c>
      <c r="B115" s="6">
        <v>4033963</v>
      </c>
      <c r="C115" s="7">
        <f t="shared" si="1"/>
        <v>5.1751984048243943E-4</v>
      </c>
      <c r="D115" s="18"/>
      <c r="E115" s="19"/>
      <c r="F115" s="20" t="s">
        <v>208</v>
      </c>
      <c r="G115" s="20" t="s">
        <v>208</v>
      </c>
      <c r="H115" s="20"/>
      <c r="I115" s="124" t="s">
        <v>208</v>
      </c>
    </row>
    <row r="116" spans="1:9" x14ac:dyDescent="0.2">
      <c r="A116" s="13" t="s">
        <v>179</v>
      </c>
      <c r="B116" s="6">
        <v>39242</v>
      </c>
      <c r="C116" s="7">
        <f t="shared" si="1"/>
        <v>5.0343827100575506E-6</v>
      </c>
      <c r="D116" s="18"/>
      <c r="E116" s="19"/>
      <c r="F116" s="20" t="s">
        <v>208</v>
      </c>
      <c r="G116" s="20" t="s">
        <v>208</v>
      </c>
      <c r="H116" s="20"/>
      <c r="I116" s="124"/>
    </row>
    <row r="117" spans="1:9" s="14" customFormat="1" x14ac:dyDescent="0.2">
      <c r="A117" s="13" t="s">
        <v>180</v>
      </c>
      <c r="B117" s="6">
        <v>3278290</v>
      </c>
      <c r="C117" s="7">
        <f t="shared" si="1"/>
        <v>4.2057404043001296E-4</v>
      </c>
      <c r="D117" s="19" t="s">
        <v>208</v>
      </c>
      <c r="E117" s="19"/>
      <c r="F117" s="20"/>
      <c r="G117" s="20"/>
      <c r="H117" s="20"/>
      <c r="I117" s="124"/>
    </row>
    <row r="118" spans="1:9" x14ac:dyDescent="0.2">
      <c r="A118" s="13" t="s">
        <v>100</v>
      </c>
      <c r="B118" s="6">
        <v>628066</v>
      </c>
      <c r="C118" s="7">
        <f t="shared" si="1"/>
        <v>8.0575011752077007E-5</v>
      </c>
      <c r="D118" s="18"/>
      <c r="E118" s="19"/>
      <c r="F118" s="20" t="s">
        <v>208</v>
      </c>
      <c r="G118" s="20" t="s">
        <v>208</v>
      </c>
      <c r="H118" s="20"/>
      <c r="I118" s="124"/>
    </row>
    <row r="119" spans="1:9" x14ac:dyDescent="0.2">
      <c r="A119" s="13" t="s">
        <v>101</v>
      </c>
      <c r="B119" s="6">
        <v>36910560</v>
      </c>
      <c r="C119" s="7">
        <f t="shared" si="1"/>
        <v>4.7352806962576276E-3</v>
      </c>
      <c r="D119" s="18"/>
      <c r="E119" s="19" t="s">
        <v>208</v>
      </c>
      <c r="F119" s="20" t="s">
        <v>208</v>
      </c>
      <c r="G119" s="20"/>
      <c r="H119" s="20"/>
      <c r="I119" s="124" t="s">
        <v>208</v>
      </c>
    </row>
    <row r="120" spans="1:9" s="14" customFormat="1" x14ac:dyDescent="0.2">
      <c r="A120" s="13" t="s">
        <v>181</v>
      </c>
      <c r="B120" s="6">
        <v>31255435</v>
      </c>
      <c r="C120" s="7">
        <f t="shared" si="1"/>
        <v>4.0097808867878195E-3</v>
      </c>
      <c r="D120" s="19" t="s">
        <v>208</v>
      </c>
      <c r="E120" s="19"/>
      <c r="F120" s="20"/>
      <c r="G120" s="20"/>
      <c r="H120" s="20"/>
      <c r="I120" s="124"/>
    </row>
    <row r="121" spans="1:9" x14ac:dyDescent="0.2">
      <c r="A121" s="13" t="s">
        <v>102</v>
      </c>
      <c r="B121" s="6">
        <v>54409800</v>
      </c>
      <c r="C121" s="7">
        <f t="shared" si="1"/>
        <v>6.9802700264433347E-3</v>
      </c>
      <c r="D121" s="18"/>
      <c r="E121" s="19" t="s">
        <v>208</v>
      </c>
      <c r="F121" s="20"/>
      <c r="G121" s="20"/>
      <c r="H121" s="20"/>
      <c r="I121" s="124" t="s">
        <v>208</v>
      </c>
    </row>
    <row r="122" spans="1:9" s="14" customFormat="1" x14ac:dyDescent="0.2">
      <c r="A122" s="13" t="s">
        <v>182</v>
      </c>
      <c r="B122" s="6">
        <v>2540905</v>
      </c>
      <c r="C122" s="7">
        <f t="shared" si="1"/>
        <v>3.2597442026142351E-4</v>
      </c>
      <c r="D122" s="19" t="s">
        <v>208</v>
      </c>
      <c r="E122" s="19"/>
      <c r="F122" s="20"/>
      <c r="G122" s="20"/>
      <c r="H122" s="20"/>
      <c r="I122" s="124"/>
    </row>
    <row r="123" spans="1:9" x14ac:dyDescent="0.2">
      <c r="A123" s="13" t="s">
        <v>103</v>
      </c>
      <c r="B123" s="6">
        <v>10824</v>
      </c>
      <c r="C123" s="7">
        <f t="shared" si="1"/>
        <v>1.3886182777040653E-6</v>
      </c>
      <c r="D123" s="18"/>
      <c r="E123" s="19"/>
      <c r="F123" s="20"/>
      <c r="G123" s="20"/>
      <c r="H123" s="20"/>
      <c r="I123" s="124"/>
    </row>
    <row r="124" spans="1:9" x14ac:dyDescent="0.2">
      <c r="A124" s="13" t="s">
        <v>183</v>
      </c>
      <c r="B124" s="6">
        <v>29136808</v>
      </c>
      <c r="C124" s="7">
        <f t="shared" si="1"/>
        <v>3.7379807966328557E-3</v>
      </c>
      <c r="D124" s="19" t="s">
        <v>208</v>
      </c>
      <c r="E124" s="19"/>
      <c r="F124" s="20"/>
      <c r="G124" s="20"/>
      <c r="H124" s="20"/>
      <c r="I124" s="124"/>
    </row>
    <row r="125" spans="1:9" x14ac:dyDescent="0.2">
      <c r="A125" s="13" t="s">
        <v>184</v>
      </c>
      <c r="B125" s="6">
        <v>17134872</v>
      </c>
      <c r="C125" s="7">
        <f t="shared" si="1"/>
        <v>2.1982443131300456E-3</v>
      </c>
      <c r="D125" s="19" t="s">
        <v>208</v>
      </c>
      <c r="E125" s="19"/>
      <c r="F125" s="20"/>
      <c r="G125" s="20"/>
      <c r="H125" s="20"/>
      <c r="I125" s="124"/>
    </row>
    <row r="126" spans="1:9" x14ac:dyDescent="0.2">
      <c r="A126" s="13" t="s">
        <v>104</v>
      </c>
      <c r="B126" s="6">
        <v>4822233</v>
      </c>
      <c r="C126" s="7">
        <f t="shared" si="1"/>
        <v>6.1864753170248591E-4</v>
      </c>
      <c r="D126" s="18"/>
      <c r="E126" s="19"/>
      <c r="F126" s="20" t="s">
        <v>208</v>
      </c>
      <c r="G126" s="20" t="s">
        <v>208</v>
      </c>
      <c r="H126" s="20"/>
      <c r="I126" s="124" t="s">
        <v>208</v>
      </c>
    </row>
    <row r="127" spans="1:9" x14ac:dyDescent="0.2">
      <c r="A127" s="13" t="s">
        <v>105</v>
      </c>
      <c r="B127" s="6">
        <v>6624554</v>
      </c>
      <c r="C127" s="7">
        <f t="shared" si="1"/>
        <v>8.4986851127472063E-4</v>
      </c>
      <c r="D127" s="18"/>
      <c r="E127" s="19"/>
      <c r="F127" s="20"/>
      <c r="G127" s="20" t="s">
        <v>208</v>
      </c>
      <c r="H127" s="20"/>
      <c r="I127" s="124" t="s">
        <v>208</v>
      </c>
    </row>
    <row r="128" spans="1:9" x14ac:dyDescent="0.2">
      <c r="A128" s="13" t="s">
        <v>106</v>
      </c>
      <c r="B128" s="6">
        <v>24206644</v>
      </c>
      <c r="C128" s="7">
        <f t="shared" si="1"/>
        <v>3.1054867239722326E-3</v>
      </c>
      <c r="D128" s="18"/>
      <c r="E128" s="19"/>
      <c r="F128" s="20" t="s">
        <v>208</v>
      </c>
      <c r="G128" s="20"/>
      <c r="H128" s="20"/>
      <c r="I128" s="124" t="s">
        <v>208</v>
      </c>
    </row>
    <row r="129" spans="1:9" s="14" customFormat="1" x14ac:dyDescent="0.2">
      <c r="A129" s="13" t="s">
        <v>185</v>
      </c>
      <c r="B129" s="6">
        <v>206139589</v>
      </c>
      <c r="C129" s="7">
        <f t="shared" si="1"/>
        <v>2.6445787236123789E-2</v>
      </c>
      <c r="D129" s="19" t="s">
        <v>208</v>
      </c>
      <c r="E129" s="19"/>
      <c r="F129" s="20"/>
      <c r="G129" s="20"/>
      <c r="H129" s="20"/>
      <c r="I129" s="124"/>
    </row>
    <row r="130" spans="1:9" x14ac:dyDescent="0.2">
      <c r="A130" s="13" t="s">
        <v>107</v>
      </c>
      <c r="B130" s="6">
        <v>25778816</v>
      </c>
      <c r="C130" s="7">
        <f t="shared" si="1"/>
        <v>3.3071817327392831E-3</v>
      </c>
      <c r="D130" s="18"/>
      <c r="E130" s="19"/>
      <c r="F130" s="20"/>
      <c r="G130" s="20"/>
      <c r="H130" s="20"/>
      <c r="I130" s="124"/>
    </row>
    <row r="131" spans="1:9" x14ac:dyDescent="0.2">
      <c r="A131" s="13" t="s">
        <v>108</v>
      </c>
      <c r="B131" s="6">
        <v>2083374</v>
      </c>
      <c r="C131" s="7">
        <f t="shared" si="1"/>
        <v>2.6727745895172109E-4</v>
      </c>
      <c r="D131" s="18"/>
      <c r="E131" s="19"/>
      <c r="F131" s="20" t="s">
        <v>208</v>
      </c>
      <c r="G131" s="20" t="s">
        <v>208</v>
      </c>
      <c r="H131" s="20"/>
      <c r="I131" s="124" t="s">
        <v>208</v>
      </c>
    </row>
    <row r="132" spans="1:9" s="14" customFormat="1" x14ac:dyDescent="0.2">
      <c r="A132" s="13" t="s">
        <v>186</v>
      </c>
      <c r="B132" s="6">
        <v>5421241</v>
      </c>
      <c r="C132" s="7">
        <f t="shared" si="1"/>
        <v>6.9549467298952929E-4</v>
      </c>
      <c r="D132" s="19" t="s">
        <v>208</v>
      </c>
      <c r="E132" s="19"/>
      <c r="F132" s="20"/>
      <c r="G132" s="20"/>
      <c r="H132" s="20"/>
      <c r="I132" s="124"/>
    </row>
    <row r="133" spans="1:9" x14ac:dyDescent="0.2">
      <c r="A133" s="13" t="s">
        <v>109</v>
      </c>
      <c r="B133" s="6">
        <v>5106626</v>
      </c>
      <c r="C133" s="7">
        <f t="shared" ref="C133:C196" si="2">B133/7794798739</f>
        <v>6.5513250194002221E-4</v>
      </c>
      <c r="D133" s="18"/>
      <c r="E133" s="19"/>
      <c r="F133" s="20" t="s">
        <v>208</v>
      </c>
      <c r="G133" s="20"/>
      <c r="H133" s="20"/>
      <c r="I133" s="124" t="s">
        <v>208</v>
      </c>
    </row>
    <row r="134" spans="1:9" x14ac:dyDescent="0.2">
      <c r="A134" s="13" t="s">
        <v>110</v>
      </c>
      <c r="B134" s="6">
        <v>220892340</v>
      </c>
      <c r="C134" s="7">
        <f t="shared" si="2"/>
        <v>2.833842763570037E-2</v>
      </c>
      <c r="D134" s="18"/>
      <c r="E134" s="19" t="s">
        <v>208</v>
      </c>
      <c r="F134" s="20"/>
      <c r="G134" s="20" t="s">
        <v>208</v>
      </c>
      <c r="H134" s="20"/>
      <c r="I134" s="124" t="s">
        <v>208</v>
      </c>
    </row>
    <row r="135" spans="1:9" x14ac:dyDescent="0.2">
      <c r="A135" s="13" t="s">
        <v>111</v>
      </c>
      <c r="B135" s="6">
        <v>18094</v>
      </c>
      <c r="C135" s="7">
        <f t="shared" si="2"/>
        <v>2.3212914926808351E-6</v>
      </c>
      <c r="D135" s="18"/>
      <c r="E135" s="19"/>
      <c r="F135" s="20"/>
      <c r="G135" s="20" t="s">
        <v>208</v>
      </c>
      <c r="H135" s="20"/>
      <c r="I135" s="124"/>
    </row>
    <row r="136" spans="1:9" x14ac:dyDescent="0.2">
      <c r="A136" s="13" t="s">
        <v>112</v>
      </c>
      <c r="B136" s="6">
        <v>4314767</v>
      </c>
      <c r="C136" s="7">
        <f t="shared" si="2"/>
        <v>5.5354437548358617E-4</v>
      </c>
      <c r="D136" s="18"/>
      <c r="E136" s="19"/>
      <c r="F136" s="20"/>
      <c r="G136" s="20" t="s">
        <v>208</v>
      </c>
      <c r="H136" s="20"/>
      <c r="I136" s="124" t="s">
        <v>208</v>
      </c>
    </row>
    <row r="137" spans="1:9" x14ac:dyDescent="0.2">
      <c r="A137" s="13" t="s">
        <v>113</v>
      </c>
      <c r="B137" s="6">
        <v>8947024</v>
      </c>
      <c r="C137" s="7">
        <f t="shared" si="2"/>
        <v>1.14781975771036E-3</v>
      </c>
      <c r="D137" s="18"/>
      <c r="E137" s="19"/>
      <c r="F137" s="20" t="s">
        <v>208</v>
      </c>
      <c r="G137" s="20" t="s">
        <v>208</v>
      </c>
      <c r="H137" s="20"/>
      <c r="I137" s="124" t="s">
        <v>208</v>
      </c>
    </row>
    <row r="138" spans="1:9" x14ac:dyDescent="0.2">
      <c r="A138" s="13" t="s">
        <v>114</v>
      </c>
      <c r="B138" s="6">
        <v>7132538</v>
      </c>
      <c r="C138" s="7">
        <f t="shared" si="2"/>
        <v>9.1503812206382104E-4</v>
      </c>
      <c r="D138" s="18"/>
      <c r="E138" s="19"/>
      <c r="F138" s="20" t="s">
        <v>208</v>
      </c>
      <c r="G138" s="20" t="s">
        <v>208</v>
      </c>
      <c r="H138" s="20"/>
      <c r="I138" s="124" t="s">
        <v>208</v>
      </c>
    </row>
    <row r="139" spans="1:9" x14ac:dyDescent="0.2">
      <c r="A139" s="13" t="s">
        <v>115</v>
      </c>
      <c r="B139" s="6">
        <v>32971854</v>
      </c>
      <c r="C139" s="7">
        <f t="shared" si="2"/>
        <v>4.2299814407049056E-3</v>
      </c>
      <c r="D139" s="18"/>
      <c r="E139" s="19" t="s">
        <v>208</v>
      </c>
      <c r="F139" s="20" t="s">
        <v>208</v>
      </c>
      <c r="G139" s="20"/>
      <c r="H139" s="20" t="s">
        <v>208</v>
      </c>
      <c r="I139" s="124" t="s">
        <v>208</v>
      </c>
    </row>
    <row r="140" spans="1:9" x14ac:dyDescent="0.2">
      <c r="A140" s="13" t="s">
        <v>187</v>
      </c>
      <c r="B140" s="6">
        <v>109581078</v>
      </c>
      <c r="C140" s="7">
        <f t="shared" si="2"/>
        <v>1.4058230580313641E-2</v>
      </c>
      <c r="D140" s="19" t="s">
        <v>208</v>
      </c>
      <c r="E140" s="19"/>
      <c r="F140" s="20"/>
      <c r="G140" s="20"/>
      <c r="H140" s="20"/>
      <c r="I140" s="124"/>
    </row>
    <row r="141" spans="1:9" x14ac:dyDescent="0.2">
      <c r="A141" s="13" t="s">
        <v>188</v>
      </c>
      <c r="B141" s="6">
        <v>37846611</v>
      </c>
      <c r="C141" s="7">
        <f t="shared" si="2"/>
        <v>4.8553673118769151E-3</v>
      </c>
      <c r="D141" s="19" t="s">
        <v>208</v>
      </c>
      <c r="E141" s="19"/>
      <c r="F141" s="20"/>
      <c r="G141" s="20"/>
      <c r="H141" s="20"/>
      <c r="I141" s="124"/>
    </row>
    <row r="142" spans="1:9" x14ac:dyDescent="0.2">
      <c r="A142" s="13" t="s">
        <v>189</v>
      </c>
      <c r="B142" s="6">
        <v>10196709</v>
      </c>
      <c r="C142" s="7">
        <f t="shared" si="2"/>
        <v>1.3081426912259369E-3</v>
      </c>
      <c r="D142" s="19" t="s">
        <v>208</v>
      </c>
      <c r="E142" s="19"/>
      <c r="F142" s="20"/>
      <c r="G142" s="20"/>
      <c r="H142" s="20"/>
      <c r="I142" s="124"/>
    </row>
    <row r="143" spans="1:9" x14ac:dyDescent="0.2">
      <c r="A143" s="13" t="s">
        <v>116</v>
      </c>
      <c r="B143" s="6">
        <v>2881053</v>
      </c>
      <c r="C143" s="7">
        <f t="shared" si="2"/>
        <v>3.6961223714284281E-4</v>
      </c>
      <c r="D143" s="18"/>
      <c r="E143" s="19"/>
      <c r="F143" s="20" t="s">
        <v>208</v>
      </c>
      <c r="G143" s="20"/>
      <c r="H143" s="20"/>
      <c r="I143" s="124" t="s">
        <v>208</v>
      </c>
    </row>
    <row r="144" spans="1:9" s="14" customFormat="1" x14ac:dyDescent="0.2">
      <c r="A144" s="13" t="s">
        <v>190</v>
      </c>
      <c r="B144" s="6">
        <v>19237691</v>
      </c>
      <c r="C144" s="7">
        <f t="shared" si="2"/>
        <v>2.4680163842778083E-3</v>
      </c>
      <c r="D144" s="19" t="s">
        <v>208</v>
      </c>
      <c r="E144" s="19"/>
      <c r="F144" s="20"/>
      <c r="G144" s="20"/>
      <c r="H144" s="20"/>
      <c r="I144" s="124"/>
    </row>
    <row r="145" spans="1:9" x14ac:dyDescent="0.2">
      <c r="A145" s="13" t="s">
        <v>117</v>
      </c>
      <c r="B145" s="6">
        <v>145934462</v>
      </c>
      <c r="C145" s="7">
        <f t="shared" si="2"/>
        <v>1.8722030790845286E-2</v>
      </c>
      <c r="D145" s="18"/>
      <c r="E145" s="19" t="s">
        <v>208</v>
      </c>
      <c r="F145" s="20" t="s">
        <v>208</v>
      </c>
      <c r="G145" s="20" t="s">
        <v>208</v>
      </c>
      <c r="H145" s="20"/>
      <c r="I145" s="124" t="s">
        <v>208</v>
      </c>
    </row>
    <row r="146" spans="1:9" x14ac:dyDescent="0.2">
      <c r="A146" s="13" t="s">
        <v>118</v>
      </c>
      <c r="B146" s="6">
        <v>12952218</v>
      </c>
      <c r="C146" s="7">
        <f t="shared" si="2"/>
        <v>1.6616488037331479E-3</v>
      </c>
      <c r="D146" s="18"/>
      <c r="E146" s="19"/>
      <c r="F146" s="20"/>
      <c r="G146" s="20"/>
      <c r="H146" s="20"/>
      <c r="I146" s="124"/>
    </row>
    <row r="147" spans="1:9" x14ac:dyDescent="0.2">
      <c r="A147" s="13" t="s">
        <v>119</v>
      </c>
      <c r="B147" s="6">
        <v>53199</v>
      </c>
      <c r="C147" s="7">
        <f t="shared" si="2"/>
        <v>6.8249356758664609E-6</v>
      </c>
      <c r="D147" s="18"/>
      <c r="E147" s="19"/>
      <c r="F147" s="20"/>
      <c r="G147" s="20"/>
      <c r="H147" s="20"/>
      <c r="I147" s="124"/>
    </row>
    <row r="148" spans="1:9" x14ac:dyDescent="0.2">
      <c r="A148" s="13" t="s">
        <v>120</v>
      </c>
      <c r="B148" s="6">
        <v>183627</v>
      </c>
      <c r="C148" s="7">
        <f t="shared" si="2"/>
        <v>2.3557631973389173E-5</v>
      </c>
      <c r="D148" s="18"/>
      <c r="E148" s="19"/>
      <c r="F148" s="20"/>
      <c r="G148" s="20"/>
      <c r="H148" s="20"/>
      <c r="I148" s="124"/>
    </row>
    <row r="149" spans="1:9" x14ac:dyDescent="0.2">
      <c r="A149" s="13" t="s">
        <v>121</v>
      </c>
      <c r="B149" s="6">
        <v>110940</v>
      </c>
      <c r="C149" s="7">
        <f t="shared" si="2"/>
        <v>1.4232567602410292E-5</v>
      </c>
      <c r="D149" s="18"/>
      <c r="E149" s="19"/>
      <c r="F149" s="20"/>
      <c r="G149" s="20"/>
      <c r="H149" s="20"/>
      <c r="I149" s="124"/>
    </row>
    <row r="150" spans="1:9" x14ac:dyDescent="0.2">
      <c r="A150" s="13" t="s">
        <v>122</v>
      </c>
      <c r="B150" s="6">
        <v>198414</v>
      </c>
      <c r="C150" s="7">
        <f t="shared" si="2"/>
        <v>2.545466620033023E-5</v>
      </c>
      <c r="D150" s="18"/>
      <c r="E150" s="19"/>
      <c r="F150" s="20" t="s">
        <v>208</v>
      </c>
      <c r="G150" s="20" t="s">
        <v>208</v>
      </c>
      <c r="H150" s="20"/>
      <c r="I150" s="124"/>
    </row>
    <row r="151" spans="1:9" x14ac:dyDescent="0.2">
      <c r="A151" s="13" t="s">
        <v>123</v>
      </c>
      <c r="B151" s="6">
        <v>219159</v>
      </c>
      <c r="C151" s="7">
        <f t="shared" si="2"/>
        <v>2.8116056275253625E-5</v>
      </c>
      <c r="D151" s="18"/>
      <c r="E151" s="19"/>
      <c r="F151" s="20"/>
      <c r="G151" s="20"/>
      <c r="H151" s="20"/>
      <c r="I151" s="124"/>
    </row>
    <row r="152" spans="1:9" x14ac:dyDescent="0.2">
      <c r="A152" s="13" t="s">
        <v>124</v>
      </c>
      <c r="B152" s="6">
        <v>34813871</v>
      </c>
      <c r="C152" s="7">
        <f t="shared" si="2"/>
        <v>4.4662950469541302E-3</v>
      </c>
      <c r="D152" s="18"/>
      <c r="E152" s="19" t="s">
        <v>208</v>
      </c>
      <c r="F152" s="20" t="s">
        <v>208</v>
      </c>
      <c r="G152" s="20"/>
      <c r="H152" s="20"/>
      <c r="I152" s="124" t="s">
        <v>208</v>
      </c>
    </row>
    <row r="153" spans="1:9" x14ac:dyDescent="0.2">
      <c r="A153" s="13" t="s">
        <v>125</v>
      </c>
      <c r="B153" s="6">
        <v>16743927</v>
      </c>
      <c r="C153" s="7">
        <f t="shared" si="2"/>
        <v>2.1480897147766625E-3</v>
      </c>
      <c r="D153" s="18"/>
      <c r="E153" s="19" t="s">
        <v>208</v>
      </c>
      <c r="F153" s="20" t="s">
        <v>208</v>
      </c>
      <c r="G153" s="20" t="s">
        <v>208</v>
      </c>
      <c r="H153" s="20"/>
      <c r="I153" s="124" t="s">
        <v>208</v>
      </c>
    </row>
    <row r="154" spans="1:9" s="14" customFormat="1" x14ac:dyDescent="0.2">
      <c r="A154" s="13" t="s">
        <v>191</v>
      </c>
      <c r="B154" s="6">
        <v>8737371</v>
      </c>
      <c r="C154" s="7">
        <f t="shared" si="2"/>
        <v>1.1209232326017597E-3</v>
      </c>
      <c r="D154" s="19" t="s">
        <v>208</v>
      </c>
      <c r="E154" s="19"/>
      <c r="F154" s="20"/>
      <c r="G154" s="20"/>
      <c r="H154" s="20"/>
      <c r="I154" s="124"/>
    </row>
    <row r="155" spans="1:9" x14ac:dyDescent="0.2">
      <c r="A155" s="13" t="s">
        <v>126</v>
      </c>
      <c r="B155" s="6">
        <v>98347</v>
      </c>
      <c r="C155" s="7">
        <f t="shared" si="2"/>
        <v>1.2617003118751081E-5</v>
      </c>
      <c r="D155" s="18"/>
      <c r="E155" s="19"/>
      <c r="F155" s="20"/>
      <c r="G155" s="20"/>
      <c r="H155" s="20"/>
      <c r="I155" s="124"/>
    </row>
    <row r="156" spans="1:9" x14ac:dyDescent="0.2">
      <c r="A156" s="13" t="s">
        <v>127</v>
      </c>
      <c r="B156" s="6">
        <v>7976983</v>
      </c>
      <c r="C156" s="7">
        <f t="shared" si="2"/>
        <v>1.0233725420116971E-3</v>
      </c>
      <c r="D156" s="18"/>
      <c r="E156" s="19"/>
      <c r="F156" s="20" t="s">
        <v>208</v>
      </c>
      <c r="G156" s="20"/>
      <c r="H156" s="20"/>
      <c r="I156" s="124" t="s">
        <v>208</v>
      </c>
    </row>
    <row r="157" spans="1:9" s="14" customFormat="1" x14ac:dyDescent="0.2">
      <c r="A157" s="13" t="s">
        <v>192</v>
      </c>
      <c r="B157" s="6">
        <v>5850342</v>
      </c>
      <c r="C157" s="7">
        <f t="shared" si="2"/>
        <v>7.5054433037876538E-4</v>
      </c>
      <c r="D157" s="19" t="s">
        <v>208</v>
      </c>
      <c r="E157" s="19"/>
      <c r="F157" s="20"/>
      <c r="G157" s="20"/>
      <c r="H157" s="20"/>
      <c r="I157" s="124"/>
    </row>
    <row r="158" spans="1:9" x14ac:dyDescent="0.2">
      <c r="A158" s="13" t="s">
        <v>128</v>
      </c>
      <c r="B158" s="6">
        <v>5459642</v>
      </c>
      <c r="C158" s="7">
        <f t="shared" si="2"/>
        <v>7.0042116324101793E-4</v>
      </c>
      <c r="D158" s="18"/>
      <c r="E158" s="19"/>
      <c r="F158" s="20" t="s">
        <v>208</v>
      </c>
      <c r="G158" s="20" t="s">
        <v>208</v>
      </c>
      <c r="H158" s="20"/>
      <c r="I158" s="124" t="s">
        <v>208</v>
      </c>
    </row>
    <row r="159" spans="1:9" s="14" customFormat="1" x14ac:dyDescent="0.2">
      <c r="A159" s="13" t="s">
        <v>193</v>
      </c>
      <c r="B159" s="6">
        <v>2078938</v>
      </c>
      <c r="C159" s="7">
        <f t="shared" si="2"/>
        <v>2.6670836151270638E-4</v>
      </c>
      <c r="D159" s="19" t="s">
        <v>208</v>
      </c>
      <c r="E159" s="19"/>
      <c r="F159" s="20"/>
      <c r="G159" s="20"/>
      <c r="H159" s="20"/>
      <c r="I159" s="124"/>
    </row>
    <row r="160" spans="1:9" x14ac:dyDescent="0.2">
      <c r="A160" s="13" t="s">
        <v>129</v>
      </c>
      <c r="B160" s="6">
        <v>686884</v>
      </c>
      <c r="C160" s="7">
        <f t="shared" si="2"/>
        <v>8.81208127367405E-5</v>
      </c>
      <c r="D160" s="18"/>
      <c r="E160" s="19"/>
      <c r="F160" s="20"/>
      <c r="G160" s="20" t="s">
        <v>208</v>
      </c>
      <c r="H160" s="20"/>
      <c r="I160" s="124"/>
    </row>
    <row r="161" spans="1:9" x14ac:dyDescent="0.2">
      <c r="A161" s="13" t="s">
        <v>130</v>
      </c>
      <c r="B161" s="6">
        <v>15893222</v>
      </c>
      <c r="C161" s="7">
        <f t="shared" si="2"/>
        <v>2.0389521951966333E-3</v>
      </c>
      <c r="D161" s="18"/>
      <c r="E161" s="19"/>
      <c r="F161" s="20"/>
      <c r="G161" s="20"/>
      <c r="H161" s="20"/>
      <c r="I161" s="124"/>
    </row>
    <row r="162" spans="1:9" x14ac:dyDescent="0.2">
      <c r="A162" s="13" t="s">
        <v>194</v>
      </c>
      <c r="B162" s="6">
        <v>59308690</v>
      </c>
      <c r="C162" s="7">
        <f t="shared" si="2"/>
        <v>7.6087519365007688E-3</v>
      </c>
      <c r="D162" s="18" t="s">
        <v>208</v>
      </c>
      <c r="E162" s="19"/>
      <c r="F162" s="20"/>
      <c r="G162" s="20"/>
      <c r="H162" s="20"/>
      <c r="I162" s="124"/>
    </row>
    <row r="163" spans="1:9" x14ac:dyDescent="0.2">
      <c r="A163" s="13" t="s">
        <v>195</v>
      </c>
      <c r="B163" s="6">
        <v>51269185</v>
      </c>
      <c r="C163" s="7">
        <f t="shared" si="2"/>
        <v>6.5773584048402717E-3</v>
      </c>
      <c r="D163" s="18" t="s">
        <v>208</v>
      </c>
      <c r="E163" s="19"/>
      <c r="F163" s="20"/>
      <c r="G163" s="20"/>
      <c r="H163" s="20"/>
      <c r="I163" s="124"/>
    </row>
    <row r="164" spans="1:9" x14ac:dyDescent="0.2">
      <c r="A164" s="13" t="s">
        <v>131</v>
      </c>
      <c r="B164" s="6">
        <v>11193725</v>
      </c>
      <c r="C164" s="7">
        <f t="shared" si="2"/>
        <v>1.436050547911395E-3</v>
      </c>
      <c r="D164" s="18"/>
      <c r="E164" s="19"/>
      <c r="F164" s="20"/>
      <c r="G164" s="20"/>
      <c r="H164" s="20"/>
      <c r="I164" s="124"/>
    </row>
    <row r="165" spans="1:9" s="14" customFormat="1" x14ac:dyDescent="0.2">
      <c r="A165" s="13" t="s">
        <v>196</v>
      </c>
      <c r="B165" s="6">
        <v>46754778</v>
      </c>
      <c r="C165" s="7">
        <f t="shared" si="2"/>
        <v>5.9982020787875019E-3</v>
      </c>
      <c r="D165" s="19" t="s">
        <v>208</v>
      </c>
      <c r="E165" s="19"/>
      <c r="F165" s="20"/>
      <c r="G165" s="20"/>
      <c r="H165" s="20"/>
      <c r="I165" s="124"/>
    </row>
    <row r="166" spans="1:9" x14ac:dyDescent="0.2">
      <c r="A166" s="13" t="s">
        <v>132</v>
      </c>
      <c r="B166" s="6">
        <v>21413249</v>
      </c>
      <c r="C166" s="7">
        <f t="shared" si="2"/>
        <v>2.7471201909117053E-3</v>
      </c>
      <c r="D166" s="18"/>
      <c r="E166" s="19"/>
      <c r="F166" s="20"/>
      <c r="G166" s="20"/>
      <c r="H166" s="20"/>
      <c r="I166" s="124"/>
    </row>
    <row r="167" spans="1:9" x14ac:dyDescent="0.2">
      <c r="A167" s="13" t="s">
        <v>133</v>
      </c>
      <c r="B167" s="6">
        <v>43849260</v>
      </c>
      <c r="C167" s="7">
        <f t="shared" si="2"/>
        <v>5.6254512102547824E-3</v>
      </c>
      <c r="D167" s="18"/>
      <c r="E167" s="19" t="s">
        <v>208</v>
      </c>
      <c r="F167" s="20"/>
      <c r="G167" s="20"/>
      <c r="H167" s="20"/>
      <c r="I167" s="124" t="s">
        <v>208</v>
      </c>
    </row>
    <row r="168" spans="1:9" x14ac:dyDescent="0.2">
      <c r="A168" s="13" t="s">
        <v>134</v>
      </c>
      <c r="B168" s="6">
        <v>586632</v>
      </c>
      <c r="C168" s="7">
        <f t="shared" si="2"/>
        <v>7.525941588008973E-5</v>
      </c>
      <c r="D168" s="18"/>
      <c r="E168" s="19"/>
      <c r="F168" s="20"/>
      <c r="G168" s="20"/>
      <c r="H168" s="20"/>
      <c r="I168" s="124"/>
    </row>
    <row r="169" spans="1:9" x14ac:dyDescent="0.2">
      <c r="A169" s="13" t="s">
        <v>197</v>
      </c>
      <c r="B169" s="6">
        <v>10099265</v>
      </c>
      <c r="C169" s="7">
        <f t="shared" si="2"/>
        <v>1.2956415345876707E-3</v>
      </c>
      <c r="D169" s="19" t="s">
        <v>208</v>
      </c>
      <c r="E169" s="19"/>
      <c r="F169" s="20"/>
      <c r="G169" s="20"/>
      <c r="H169" s="20"/>
      <c r="I169" s="124"/>
    </row>
    <row r="170" spans="1:9" x14ac:dyDescent="0.2">
      <c r="A170" s="13" t="s">
        <v>198</v>
      </c>
      <c r="B170" s="6">
        <v>8654622</v>
      </c>
      <c r="C170" s="7">
        <f t="shared" si="2"/>
        <v>1.1103073074482366E-3</v>
      </c>
      <c r="D170" s="19" t="s">
        <v>208</v>
      </c>
      <c r="E170" s="19"/>
      <c r="F170" s="20"/>
      <c r="G170" s="20"/>
      <c r="H170" s="20"/>
      <c r="I170" s="124"/>
    </row>
    <row r="171" spans="1:9" x14ac:dyDescent="0.2">
      <c r="A171" s="13" t="s">
        <v>135</v>
      </c>
      <c r="B171" s="6">
        <v>17500658</v>
      </c>
      <c r="C171" s="7">
        <f t="shared" si="2"/>
        <v>2.2451712463643636E-3</v>
      </c>
      <c r="D171" s="18"/>
      <c r="E171" s="19" t="s">
        <v>208</v>
      </c>
      <c r="F171" s="20"/>
      <c r="G171" s="20"/>
      <c r="H171" s="20"/>
      <c r="I171" s="124" t="s">
        <v>208</v>
      </c>
    </row>
    <row r="172" spans="1:9" s="14" customFormat="1" x14ac:dyDescent="0.2">
      <c r="A172" s="13" t="s">
        <v>199</v>
      </c>
      <c r="B172" s="6">
        <v>23816775</v>
      </c>
      <c r="C172" s="7">
        <f t="shared" si="2"/>
        <v>3.0554701663862934E-3</v>
      </c>
      <c r="D172" s="19" t="s">
        <v>208</v>
      </c>
      <c r="E172" s="19"/>
      <c r="F172" s="20"/>
      <c r="G172" s="20"/>
      <c r="H172" s="20"/>
      <c r="I172" s="124"/>
    </row>
    <row r="173" spans="1:9" x14ac:dyDescent="0.2">
      <c r="A173" s="13" t="s">
        <v>136</v>
      </c>
      <c r="B173" s="6">
        <v>9537645</v>
      </c>
      <c r="C173" s="7">
        <f t="shared" si="2"/>
        <v>1.2235909250972643E-3</v>
      </c>
      <c r="D173" s="18"/>
      <c r="E173" s="19"/>
      <c r="F173" s="20"/>
      <c r="G173" s="20" t="s">
        <v>208</v>
      </c>
      <c r="H173" s="20"/>
      <c r="I173" s="124" t="s">
        <v>208</v>
      </c>
    </row>
    <row r="174" spans="1:9" x14ac:dyDescent="0.2">
      <c r="A174" s="13" t="s">
        <v>200</v>
      </c>
      <c r="B174" s="6">
        <v>59734218</v>
      </c>
      <c r="C174" s="7">
        <f t="shared" si="2"/>
        <v>7.6633432113044327E-3</v>
      </c>
      <c r="D174" s="19" t="s">
        <v>208</v>
      </c>
      <c r="E174" s="19"/>
      <c r="F174" s="20"/>
      <c r="G174" s="20"/>
      <c r="H174" s="20"/>
      <c r="I174" s="124"/>
    </row>
    <row r="175" spans="1:9" x14ac:dyDescent="0.2">
      <c r="A175" s="13" t="s">
        <v>201</v>
      </c>
      <c r="B175" s="6">
        <v>69799978</v>
      </c>
      <c r="C175" s="7">
        <f t="shared" si="2"/>
        <v>8.9546863667906186E-3</v>
      </c>
      <c r="D175" s="19" t="s">
        <v>208</v>
      </c>
      <c r="E175" s="19"/>
      <c r="F175" s="20"/>
      <c r="G175" s="20"/>
      <c r="H175" s="20"/>
      <c r="I175" s="124"/>
    </row>
    <row r="176" spans="1:9" x14ac:dyDescent="0.2">
      <c r="A176" s="13" t="s">
        <v>137</v>
      </c>
      <c r="B176" s="6">
        <v>1318445</v>
      </c>
      <c r="C176" s="7">
        <f t="shared" si="2"/>
        <v>1.6914420040165708E-4</v>
      </c>
      <c r="D176" s="18"/>
      <c r="E176" s="19"/>
      <c r="F176" s="20"/>
      <c r="G176" s="20"/>
      <c r="H176" s="20"/>
      <c r="I176" s="124"/>
    </row>
    <row r="177" spans="1:9" x14ac:dyDescent="0.2">
      <c r="A177" s="13" t="s">
        <v>138</v>
      </c>
      <c r="B177" s="6">
        <v>8278724</v>
      </c>
      <c r="C177" s="7">
        <f t="shared" si="2"/>
        <v>1.0620830988975712E-3</v>
      </c>
      <c r="D177" s="18"/>
      <c r="E177" s="19"/>
      <c r="F177" s="20"/>
      <c r="G177" s="20"/>
      <c r="H177" s="20"/>
      <c r="I177" s="124"/>
    </row>
    <row r="178" spans="1:9" x14ac:dyDescent="0.2">
      <c r="A178" s="13" t="s">
        <v>139</v>
      </c>
      <c r="B178" s="6">
        <v>105695</v>
      </c>
      <c r="C178" s="7">
        <f t="shared" si="2"/>
        <v>1.3559683006460752E-5</v>
      </c>
      <c r="D178" s="18"/>
      <c r="E178" s="19"/>
      <c r="F178" s="20"/>
      <c r="G178" s="20"/>
      <c r="H178" s="20"/>
      <c r="I178" s="124"/>
    </row>
    <row r="179" spans="1:9" x14ac:dyDescent="0.2">
      <c r="A179" s="13" t="s">
        <v>140</v>
      </c>
      <c r="B179" s="6">
        <v>1399488</v>
      </c>
      <c r="C179" s="7">
        <f t="shared" si="2"/>
        <v>1.7954126166181696E-4</v>
      </c>
      <c r="D179" s="18"/>
      <c r="E179" s="19"/>
      <c r="F179" s="20"/>
      <c r="G179" s="20"/>
      <c r="H179" s="20"/>
      <c r="I179" s="124"/>
    </row>
    <row r="180" spans="1:9" x14ac:dyDescent="0.2">
      <c r="A180" s="13" t="s">
        <v>141</v>
      </c>
      <c r="B180" s="6">
        <v>11818619</v>
      </c>
      <c r="C180" s="7">
        <f t="shared" si="2"/>
        <v>1.5162186216390006E-3</v>
      </c>
      <c r="D180" s="18"/>
      <c r="E180" s="19"/>
      <c r="F180" s="20" t="s">
        <v>208</v>
      </c>
      <c r="G180" s="20" t="s">
        <v>208</v>
      </c>
      <c r="H180" s="20"/>
      <c r="I180" s="124" t="s">
        <v>208</v>
      </c>
    </row>
    <row r="181" spans="1:9" s="14" customFormat="1" x14ac:dyDescent="0.2">
      <c r="A181" s="13" t="s">
        <v>202</v>
      </c>
      <c r="B181" s="6">
        <v>84339067</v>
      </c>
      <c r="C181" s="7">
        <f t="shared" si="2"/>
        <v>1.0819915923938264E-2</v>
      </c>
      <c r="D181" s="19" t="s">
        <v>208</v>
      </c>
      <c r="E181" s="19"/>
      <c r="F181" s="20"/>
      <c r="G181" s="20"/>
      <c r="H181" s="20"/>
      <c r="I181" s="124"/>
    </row>
    <row r="182" spans="1:9" x14ac:dyDescent="0.2">
      <c r="A182" s="13" t="s">
        <v>142</v>
      </c>
      <c r="B182" s="6">
        <v>6031200</v>
      </c>
      <c r="C182" s="7">
        <f t="shared" si="2"/>
        <v>7.7374672547013662E-4</v>
      </c>
      <c r="D182" s="18"/>
      <c r="E182" s="19"/>
      <c r="F182" s="20"/>
      <c r="G182" s="20"/>
      <c r="H182" s="20"/>
      <c r="I182" s="124"/>
    </row>
    <row r="183" spans="1:9" x14ac:dyDescent="0.2">
      <c r="A183" s="13" t="s">
        <v>143</v>
      </c>
      <c r="B183" s="6">
        <v>11792</v>
      </c>
      <c r="C183" s="7">
        <f t="shared" si="2"/>
        <v>1.5128036521328841E-6</v>
      </c>
      <c r="D183" s="18"/>
      <c r="E183" s="19"/>
      <c r="F183" s="20"/>
      <c r="G183" s="20"/>
      <c r="H183" s="20"/>
      <c r="I183" s="124"/>
    </row>
    <row r="184" spans="1:9" x14ac:dyDescent="0.2">
      <c r="A184" s="13" t="s">
        <v>144</v>
      </c>
      <c r="B184" s="6">
        <v>45741007</v>
      </c>
      <c r="C184" s="7">
        <f t="shared" si="2"/>
        <v>5.8681447118246119E-3</v>
      </c>
      <c r="D184" s="18"/>
      <c r="E184" s="19"/>
      <c r="F184" s="20" t="s">
        <v>208</v>
      </c>
      <c r="G184" s="20" t="s">
        <v>208</v>
      </c>
      <c r="H184" s="20" t="s">
        <v>208</v>
      </c>
      <c r="I184" s="124" t="s">
        <v>208</v>
      </c>
    </row>
    <row r="185" spans="1:9" x14ac:dyDescent="0.2">
      <c r="A185" s="13" t="s">
        <v>145</v>
      </c>
      <c r="B185" s="6">
        <v>43733762</v>
      </c>
      <c r="C185" s="7">
        <f t="shared" si="2"/>
        <v>5.6106338937508774E-3</v>
      </c>
      <c r="D185" s="18"/>
      <c r="E185" s="19" t="s">
        <v>208</v>
      </c>
      <c r="F185" s="20" t="s">
        <v>208</v>
      </c>
      <c r="G185" s="20" t="s">
        <v>208</v>
      </c>
      <c r="H185" s="20"/>
      <c r="I185" s="124" t="s">
        <v>208</v>
      </c>
    </row>
    <row r="186" spans="1:9" x14ac:dyDescent="0.2">
      <c r="A186" s="13" t="s">
        <v>146</v>
      </c>
      <c r="B186" s="6">
        <v>9890402</v>
      </c>
      <c r="C186" s="7">
        <f t="shared" si="2"/>
        <v>1.2688463591131599E-3</v>
      </c>
      <c r="D186" s="18"/>
      <c r="E186" s="19"/>
      <c r="F186" s="20" t="s">
        <v>208</v>
      </c>
      <c r="G186" s="20"/>
      <c r="H186" s="20"/>
      <c r="I186" s="124" t="s">
        <v>208</v>
      </c>
    </row>
    <row r="187" spans="1:9" x14ac:dyDescent="0.2">
      <c r="A187" s="13" t="s">
        <v>203</v>
      </c>
      <c r="B187" s="6">
        <v>67886011</v>
      </c>
      <c r="C187" s="7">
        <f t="shared" si="2"/>
        <v>8.7091422463986719E-3</v>
      </c>
      <c r="D187" s="19" t="s">
        <v>208</v>
      </c>
      <c r="E187" s="19"/>
      <c r="F187" s="20"/>
      <c r="G187" s="20"/>
      <c r="H187" s="20"/>
      <c r="I187" s="124"/>
    </row>
    <row r="188" spans="1:9" x14ac:dyDescent="0.2">
      <c r="A188" s="13" t="s">
        <v>204</v>
      </c>
      <c r="B188" s="6">
        <v>331002651</v>
      </c>
      <c r="C188" s="7">
        <f t="shared" si="2"/>
        <v>4.2464553875378772E-2</v>
      </c>
      <c r="D188" s="19" t="s">
        <v>208</v>
      </c>
      <c r="E188" s="19"/>
      <c r="F188" s="20"/>
      <c r="G188" s="20"/>
      <c r="H188" s="20"/>
      <c r="I188" s="124"/>
    </row>
    <row r="189" spans="1:9" x14ac:dyDescent="0.2">
      <c r="A189" s="13" t="s">
        <v>147</v>
      </c>
      <c r="B189" s="6">
        <v>3473730</v>
      </c>
      <c r="C189" s="7">
        <f t="shared" si="2"/>
        <v>4.4564717015973236E-4</v>
      </c>
      <c r="D189" s="18"/>
      <c r="E189" s="19"/>
      <c r="F189" s="20"/>
      <c r="G189" s="20" t="s">
        <v>208</v>
      </c>
      <c r="H189" s="20"/>
      <c r="I189" s="124" t="s">
        <v>208</v>
      </c>
    </row>
    <row r="190" spans="1:9" x14ac:dyDescent="0.2">
      <c r="A190" s="13" t="s">
        <v>148</v>
      </c>
      <c r="B190" s="6">
        <v>33469203</v>
      </c>
      <c r="C190" s="7">
        <f t="shared" si="2"/>
        <v>4.293786680154078E-3</v>
      </c>
      <c r="D190" s="18"/>
      <c r="E190" s="19"/>
      <c r="F190" s="20"/>
      <c r="G190" s="20" t="s">
        <v>208</v>
      </c>
      <c r="H190" s="20"/>
      <c r="I190" s="124" t="s">
        <v>208</v>
      </c>
    </row>
    <row r="191" spans="1:9" x14ac:dyDescent="0.2">
      <c r="A191" s="13" t="s">
        <v>149</v>
      </c>
      <c r="B191" s="6">
        <v>307145</v>
      </c>
      <c r="C191" s="7">
        <f t="shared" si="2"/>
        <v>3.940383969931773E-5</v>
      </c>
      <c r="D191" s="18"/>
      <c r="E191" s="19"/>
      <c r="F191" s="20"/>
      <c r="G191" s="20"/>
      <c r="H191" s="20"/>
      <c r="I191" s="124"/>
    </row>
    <row r="192" spans="1:9" x14ac:dyDescent="0.2">
      <c r="A192" s="13" t="s">
        <v>150</v>
      </c>
      <c r="B192" s="6">
        <v>28435940</v>
      </c>
      <c r="C192" s="7">
        <f t="shared" si="2"/>
        <v>3.6480659670820527E-3</v>
      </c>
      <c r="D192" s="18"/>
      <c r="E192" s="19" t="s">
        <v>208</v>
      </c>
      <c r="F192" s="20" t="s">
        <v>208</v>
      </c>
      <c r="G192" s="20"/>
      <c r="H192" s="20"/>
      <c r="I192" s="124" t="s">
        <v>208</v>
      </c>
    </row>
    <row r="193" spans="1:9" s="14" customFormat="1" x14ac:dyDescent="0.2">
      <c r="A193" s="13" t="s">
        <v>205</v>
      </c>
      <c r="B193" s="6">
        <v>97338579</v>
      </c>
      <c r="C193" s="7">
        <f t="shared" si="2"/>
        <v>1.2487632106905127E-2</v>
      </c>
      <c r="D193" s="19" t="s">
        <v>208</v>
      </c>
      <c r="E193" s="19"/>
      <c r="F193" s="20"/>
      <c r="G193" s="20"/>
      <c r="H193" s="20"/>
      <c r="I193" s="124"/>
    </row>
    <row r="194" spans="1:9" x14ac:dyDescent="0.2">
      <c r="A194" s="13" t="s">
        <v>151</v>
      </c>
      <c r="B194" s="6">
        <v>29825964</v>
      </c>
      <c r="C194" s="7">
        <f t="shared" si="2"/>
        <v>3.8263930857856112E-3</v>
      </c>
      <c r="D194" s="19"/>
      <c r="E194" s="19" t="s">
        <v>208</v>
      </c>
      <c r="F194" s="20" t="s">
        <v>208</v>
      </c>
      <c r="G194" s="20" t="s">
        <v>208</v>
      </c>
      <c r="H194" s="20"/>
      <c r="I194" s="124" t="s">
        <v>208</v>
      </c>
    </row>
    <row r="195" spans="1:9" x14ac:dyDescent="0.2">
      <c r="A195" s="13" t="s">
        <v>152</v>
      </c>
      <c r="B195" s="6">
        <v>18383955</v>
      </c>
      <c r="C195" s="7">
        <f t="shared" si="2"/>
        <v>2.3584900156586328E-3</v>
      </c>
      <c r="D195" s="18"/>
      <c r="E195" s="19"/>
      <c r="F195" s="20"/>
      <c r="G195" s="20" t="s">
        <v>208</v>
      </c>
      <c r="H195" s="20"/>
      <c r="I195" s="124" t="s">
        <v>208</v>
      </c>
    </row>
    <row r="196" spans="1:9" x14ac:dyDescent="0.2">
      <c r="A196" s="13" t="s">
        <v>206</v>
      </c>
      <c r="B196" s="6">
        <v>14862924</v>
      </c>
      <c r="C196" s="7">
        <f t="shared" si="2"/>
        <v>1.9067745682304525E-3</v>
      </c>
      <c r="D196" s="20" t="s">
        <v>208</v>
      </c>
      <c r="E196" s="20"/>
      <c r="F196" s="28"/>
      <c r="G196" s="28"/>
      <c r="H196" s="28"/>
      <c r="I196" s="60"/>
    </row>
    <row r="197" spans="1:9" x14ac:dyDescent="0.2">
      <c r="A197" s="3"/>
      <c r="B197" s="8">
        <v>7794798739</v>
      </c>
      <c r="C197" s="2">
        <f>SUM(C4:C196)</f>
        <v>0.99736335488725691</v>
      </c>
      <c r="D197" s="91">
        <f>C8+C12+C20+C29+C35+C36+C37+C39+C40+C50+C54+C63+C64+C65+C68+C70+C78+C79+C80+C81+C84+C85+C86+C96+C109+C117+C120+C122+C124+C125+C129+C132+C140+C141+C142+C144+C154+C157+C159+C162+C163+C165+C169+C170+C172+C174+C175+C181+C187+C188+C193+C196</f>
        <v>0.63482836089682415</v>
      </c>
      <c r="I197" s="125">
        <f>C4+C5+C6+C10+C11+C13+C14+C16+C17+C19+C24+C25+C27+C32+C41+C44+C45+C46+C48+C49+C53+C55+C61+C67+C72+C73+C77+C82+C83+C87+C88+C89+C90+C91+C93+C94+C95+C97+C98+C100+C102+C106+C108+C113+C115+C119+C121+C126+C127+C128+C131+C133+C134+C136+C137+C138+C139+C143+C145+C152+C153+C156+C158+C167+C171+C173+C180+C184+C185+C186+C189+C190+C192+C194+C195</f>
        <v>0.32123634526595041</v>
      </c>
    </row>
  </sheetData>
  <mergeCells count="1">
    <mergeCell ref="F1:G1"/>
  </mergeCells>
  <conditionalFormatting sqref="C4:C196">
    <cfRule type="cellIs" dxfId="1" priority="2" operator="lessThanOrEqual">
      <formula>0.0002</formula>
    </cfRule>
  </conditionalFormatting>
  <conditionalFormatting sqref="A198:A1048576 C4:C196">
    <cfRule type="cellIs" dxfId="0" priority="1" operator="greaterThanOrEqual">
      <formula>0.005</formula>
    </cfRule>
  </conditionalFormatting>
  <hyperlinks>
    <hyperlink ref="L11" r:id="rId1" display="https://www.iwa-network.org/wp-content/uploads/2018/02/OFID-Wastewater-report-2018.pdf" xr:uid="{EAA09755-7624-B249-AB68-0E58AC7C4AB3}"/>
    <hyperlink ref="L8" r:id="rId2" xr:uid="{19EF420E-C6CF-E845-9DF8-128E9DD818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BE07C-556D-264F-9B28-EB074B0AE8B0}">
  <dimension ref="A1:H76"/>
  <sheetViews>
    <sheetView workbookViewId="0">
      <selection activeCell="G1" sqref="G1:H2"/>
    </sheetView>
  </sheetViews>
  <sheetFormatPr baseColWidth="10" defaultRowHeight="16" x14ac:dyDescent="0.2"/>
  <cols>
    <col min="1" max="1" width="6.33203125" style="38" customWidth="1"/>
    <col min="2" max="2" width="14.33203125" customWidth="1"/>
    <col min="3" max="3" width="13.83203125" customWidth="1"/>
    <col min="5" max="5" width="12.83203125" customWidth="1"/>
    <col min="7" max="7" width="25.1640625" customWidth="1"/>
  </cols>
  <sheetData>
    <row r="1" spans="1:8" ht="20" thickBot="1" x14ac:dyDescent="0.3">
      <c r="A1" s="29" t="s">
        <v>215</v>
      </c>
      <c r="B1" s="30" t="s">
        <v>0</v>
      </c>
      <c r="C1" s="30" t="s">
        <v>216</v>
      </c>
      <c r="D1" s="30" t="s">
        <v>217</v>
      </c>
      <c r="E1" s="30" t="s">
        <v>218</v>
      </c>
      <c r="G1" s="82" t="s">
        <v>325</v>
      </c>
    </row>
    <row r="2" spans="1:8" x14ac:dyDescent="0.2">
      <c r="A2" s="31">
        <v>1</v>
      </c>
      <c r="B2" s="32" t="s">
        <v>9</v>
      </c>
      <c r="C2" s="32" t="s">
        <v>219</v>
      </c>
      <c r="D2" s="33">
        <v>-1.4638749361038208</v>
      </c>
      <c r="E2" s="34">
        <f>10-(D2+2.5)*2</f>
        <v>7.9277498722076416</v>
      </c>
      <c r="G2" s="57" t="s">
        <v>326</v>
      </c>
      <c r="H2" s="1" t="s">
        <v>324</v>
      </c>
    </row>
    <row r="3" spans="1:8" x14ac:dyDescent="0.2">
      <c r="A3" s="35">
        <f>A2+1</f>
        <v>2</v>
      </c>
      <c r="B3" s="36" t="s">
        <v>10</v>
      </c>
      <c r="C3" s="36" t="s">
        <v>220</v>
      </c>
      <c r="D3" s="37">
        <v>-6.1330899596214294E-2</v>
      </c>
      <c r="E3" s="34">
        <f t="shared" ref="E3:E66" si="0">10-(D3+2.5)*2</f>
        <v>5.1226617991924286</v>
      </c>
    </row>
    <row r="4" spans="1:8" x14ac:dyDescent="0.2">
      <c r="A4" s="35">
        <f t="shared" ref="A4:A67" si="1">A3+1</f>
        <v>3</v>
      </c>
      <c r="B4" s="36" t="s">
        <v>11</v>
      </c>
      <c r="C4" s="36" t="s">
        <v>221</v>
      </c>
      <c r="D4" s="37">
        <v>-0.5161745548248291</v>
      </c>
      <c r="E4" s="34">
        <f t="shared" si="0"/>
        <v>6.0323491096496582</v>
      </c>
    </row>
    <row r="5" spans="1:8" x14ac:dyDescent="0.2">
      <c r="A5" s="35">
        <f t="shared" si="1"/>
        <v>4</v>
      </c>
      <c r="B5" s="36" t="s">
        <v>15</v>
      </c>
      <c r="C5" s="36" t="s">
        <v>222</v>
      </c>
      <c r="D5" s="37">
        <v>-8.6485885083675385E-2</v>
      </c>
      <c r="E5" s="34">
        <f t="shared" si="0"/>
        <v>5.1729717701673508</v>
      </c>
    </row>
    <row r="6" spans="1:8" x14ac:dyDescent="0.2">
      <c r="A6" s="35">
        <f t="shared" si="1"/>
        <v>5</v>
      </c>
      <c r="B6" s="36" t="s">
        <v>17</v>
      </c>
      <c r="C6" s="36" t="s">
        <v>223</v>
      </c>
      <c r="D6" s="37">
        <v>-6.6817373037338257E-2</v>
      </c>
      <c r="E6" s="34">
        <f t="shared" si="0"/>
        <v>5.1336347460746765</v>
      </c>
    </row>
    <row r="7" spans="1:8" x14ac:dyDescent="0.2">
      <c r="A7" s="35">
        <f t="shared" si="1"/>
        <v>6</v>
      </c>
      <c r="B7" s="36" t="s">
        <v>18</v>
      </c>
      <c r="C7" s="36" t="s">
        <v>224</v>
      </c>
      <c r="D7" s="37">
        <v>1.4909114837646484</v>
      </c>
      <c r="E7" s="34">
        <f t="shared" si="0"/>
        <v>2.0181770324707031</v>
      </c>
    </row>
    <row r="8" spans="1:8" x14ac:dyDescent="0.2">
      <c r="A8" s="35">
        <f t="shared" si="1"/>
        <v>7</v>
      </c>
      <c r="B8" s="36" t="s">
        <v>20</v>
      </c>
      <c r="C8" s="36" t="s">
        <v>225</v>
      </c>
      <c r="D8" s="37">
        <v>-0.13917681574821472</v>
      </c>
      <c r="E8" s="34">
        <f t="shared" si="0"/>
        <v>5.2783536314964294</v>
      </c>
    </row>
    <row r="9" spans="1:8" x14ac:dyDescent="0.2">
      <c r="A9" s="35">
        <f t="shared" si="1"/>
        <v>8</v>
      </c>
      <c r="B9" s="36" t="s">
        <v>23</v>
      </c>
      <c r="C9" s="36" t="s">
        <v>226</v>
      </c>
      <c r="D9" s="37">
        <v>0.29876098036766052</v>
      </c>
      <c r="E9" s="34">
        <f t="shared" si="0"/>
        <v>4.402478039264679</v>
      </c>
    </row>
    <row r="10" spans="1:8" x14ac:dyDescent="0.2">
      <c r="A10" s="35">
        <f t="shared" si="1"/>
        <v>9</v>
      </c>
      <c r="B10" s="36" t="s">
        <v>24</v>
      </c>
      <c r="C10" s="36" t="s">
        <v>227</v>
      </c>
      <c r="D10" s="37">
        <v>-0.73923009634017944</v>
      </c>
      <c r="E10" s="34">
        <f t="shared" si="0"/>
        <v>6.4784601926803589</v>
      </c>
    </row>
    <row r="11" spans="1:8" x14ac:dyDescent="0.2">
      <c r="A11" s="35">
        <f t="shared" si="1"/>
        <v>10</v>
      </c>
      <c r="B11" s="36" t="s">
        <v>26</v>
      </c>
      <c r="C11" s="36" t="s">
        <v>228</v>
      </c>
      <c r="D11" s="37">
        <v>-0.18333275616168976</v>
      </c>
      <c r="E11" s="34">
        <f t="shared" si="0"/>
        <v>5.3666655123233795</v>
      </c>
    </row>
    <row r="12" spans="1:8" x14ac:dyDescent="0.2">
      <c r="A12" s="35">
        <f t="shared" si="1"/>
        <v>11</v>
      </c>
      <c r="B12" s="36" t="s">
        <v>30</v>
      </c>
      <c r="C12" s="36" t="s">
        <v>229</v>
      </c>
      <c r="D12" s="37">
        <v>-0.69921797513961792</v>
      </c>
      <c r="E12" s="34">
        <f t="shared" si="0"/>
        <v>6.3984359502792358</v>
      </c>
    </row>
    <row r="13" spans="1:8" x14ac:dyDescent="0.2">
      <c r="A13" s="35">
        <f t="shared" si="1"/>
        <v>12</v>
      </c>
      <c r="B13" s="36" t="s">
        <v>31</v>
      </c>
      <c r="C13" s="36" t="s">
        <v>230</v>
      </c>
      <c r="D13" s="37">
        <v>-0.63427704572677612</v>
      </c>
      <c r="E13" s="34">
        <f t="shared" si="0"/>
        <v>6.2685540914535522</v>
      </c>
    </row>
    <row r="14" spans="1:8" x14ac:dyDescent="0.2">
      <c r="A14" s="35">
        <f t="shared" si="1"/>
        <v>13</v>
      </c>
      <c r="B14" s="36" t="s">
        <v>33</v>
      </c>
      <c r="C14" s="36" t="s">
        <v>231</v>
      </c>
      <c r="D14" s="37">
        <v>-0.18673795461654663</v>
      </c>
      <c r="E14" s="34">
        <f t="shared" si="0"/>
        <v>5.3734759092330933</v>
      </c>
    </row>
    <row r="15" spans="1:8" x14ac:dyDescent="0.2">
      <c r="A15" s="35">
        <f t="shared" si="1"/>
        <v>14</v>
      </c>
      <c r="B15" s="36" t="s">
        <v>37</v>
      </c>
      <c r="C15" s="36" t="s">
        <v>232</v>
      </c>
      <c r="D15" s="37">
        <v>-0.48258796334266663</v>
      </c>
      <c r="E15" s="34">
        <f t="shared" si="0"/>
        <v>5.9651759266853333</v>
      </c>
    </row>
    <row r="16" spans="1:8" x14ac:dyDescent="0.2">
      <c r="A16" s="35">
        <f t="shared" si="1"/>
        <v>15</v>
      </c>
      <c r="B16" s="36" t="s">
        <v>41</v>
      </c>
      <c r="C16" s="36" t="s">
        <v>233</v>
      </c>
      <c r="D16" s="37">
        <v>7.1223221719264984E-2</v>
      </c>
      <c r="E16" s="34">
        <f t="shared" si="0"/>
        <v>4.85755355656147</v>
      </c>
    </row>
    <row r="17" spans="1:5" x14ac:dyDescent="0.2">
      <c r="A17" s="35">
        <f t="shared" si="1"/>
        <v>16</v>
      </c>
      <c r="B17" s="36" t="s">
        <v>44</v>
      </c>
      <c r="C17" s="36" t="s">
        <v>234</v>
      </c>
      <c r="D17" s="37">
        <v>0.4231586754322052</v>
      </c>
      <c r="E17" s="34">
        <f t="shared" si="0"/>
        <v>4.1536826491355896</v>
      </c>
    </row>
    <row r="18" spans="1:5" x14ac:dyDescent="0.2">
      <c r="A18" s="35">
        <f t="shared" si="1"/>
        <v>17</v>
      </c>
      <c r="B18" s="36" t="s">
        <v>45</v>
      </c>
      <c r="C18" s="36" t="s">
        <v>235</v>
      </c>
      <c r="D18" s="37">
        <v>0.40997454524040222</v>
      </c>
      <c r="E18" s="34">
        <f t="shared" si="0"/>
        <v>4.1800509095191956</v>
      </c>
    </row>
    <row r="19" spans="1:5" x14ac:dyDescent="0.2">
      <c r="A19" s="35">
        <f t="shared" si="1"/>
        <v>18</v>
      </c>
      <c r="B19" s="36" t="s">
        <v>46</v>
      </c>
      <c r="C19" s="36" t="s">
        <v>236</v>
      </c>
      <c r="D19" s="37">
        <v>-0.1725441962480545</v>
      </c>
      <c r="E19" s="34">
        <f t="shared" si="0"/>
        <v>5.345088392496109</v>
      </c>
    </row>
    <row r="20" spans="1:5" x14ac:dyDescent="0.2">
      <c r="A20" s="35">
        <f t="shared" si="1"/>
        <v>19</v>
      </c>
      <c r="B20" s="36" t="s">
        <v>48</v>
      </c>
      <c r="C20" s="36" t="s">
        <v>237</v>
      </c>
      <c r="D20" s="37">
        <v>0.88563817739486694</v>
      </c>
      <c r="E20" s="34">
        <f t="shared" si="0"/>
        <v>3.2287236452102661</v>
      </c>
    </row>
    <row r="21" spans="1:5" x14ac:dyDescent="0.2">
      <c r="A21" s="35">
        <f t="shared" si="1"/>
        <v>20</v>
      </c>
      <c r="B21" s="36" t="s">
        <v>49</v>
      </c>
      <c r="C21" s="36" t="s">
        <v>238</v>
      </c>
      <c r="D21" s="37">
        <v>-1.6274285316467285</v>
      </c>
      <c r="E21" s="34">
        <f t="shared" si="0"/>
        <v>8.254857063293457</v>
      </c>
    </row>
    <row r="22" spans="1:5" x14ac:dyDescent="0.2">
      <c r="A22" s="35">
        <f t="shared" si="1"/>
        <v>21</v>
      </c>
      <c r="B22" s="36" t="s">
        <v>52</v>
      </c>
      <c r="C22" s="36" t="s">
        <v>239</v>
      </c>
      <c r="D22" s="37">
        <v>-0.35747799277305603</v>
      </c>
      <c r="E22" s="34">
        <f t="shared" si="0"/>
        <v>5.7149559855461121</v>
      </c>
    </row>
    <row r="23" spans="1:5" x14ac:dyDescent="0.2">
      <c r="A23" s="35">
        <f t="shared" si="1"/>
        <v>22</v>
      </c>
      <c r="B23" s="36" t="s">
        <v>53</v>
      </c>
      <c r="C23" s="36" t="s">
        <v>240</v>
      </c>
      <c r="D23" s="37">
        <v>-0.42353767156600952</v>
      </c>
      <c r="E23" s="34">
        <f t="shared" si="0"/>
        <v>5.847075343132019</v>
      </c>
    </row>
    <row r="24" spans="1:5" x14ac:dyDescent="0.2">
      <c r="A24" s="35">
        <f t="shared" si="1"/>
        <v>23</v>
      </c>
      <c r="B24" s="36" t="s">
        <v>59</v>
      </c>
      <c r="C24" s="36" t="s">
        <v>241</v>
      </c>
      <c r="D24" s="37">
        <v>-0.63457727432250977</v>
      </c>
      <c r="E24" s="34">
        <f t="shared" si="0"/>
        <v>6.2691545486450195</v>
      </c>
    </row>
    <row r="25" spans="1:5" x14ac:dyDescent="0.2">
      <c r="A25" s="35">
        <f t="shared" si="1"/>
        <v>24</v>
      </c>
      <c r="B25" s="36" t="s">
        <v>62</v>
      </c>
      <c r="C25" s="36" t="s">
        <v>242</v>
      </c>
      <c r="D25" s="37">
        <v>0.82992327213287354</v>
      </c>
      <c r="E25" s="34">
        <f t="shared" si="0"/>
        <v>3.3401534557342529</v>
      </c>
    </row>
    <row r="26" spans="1:5" x14ac:dyDescent="0.2">
      <c r="A26" s="35">
        <f t="shared" si="1"/>
        <v>25</v>
      </c>
      <c r="B26" s="36" t="s">
        <v>65</v>
      </c>
      <c r="C26" s="36" t="s">
        <v>243</v>
      </c>
      <c r="D26" s="37">
        <v>-0.67684084177017212</v>
      </c>
      <c r="E26" s="34">
        <f t="shared" si="0"/>
        <v>6.3536816835403442</v>
      </c>
    </row>
    <row r="27" spans="1:5" x14ac:dyDescent="0.2">
      <c r="A27" s="35">
        <f t="shared" si="1"/>
        <v>26</v>
      </c>
      <c r="B27" s="36" t="s">
        <v>66</v>
      </c>
      <c r="C27" s="36" t="s">
        <v>244</v>
      </c>
      <c r="D27" s="37">
        <v>-0.77874583005905151</v>
      </c>
      <c r="E27" s="34">
        <f t="shared" si="0"/>
        <v>6.557491660118103</v>
      </c>
    </row>
    <row r="28" spans="1:5" x14ac:dyDescent="0.2">
      <c r="A28" s="35">
        <f t="shared" si="1"/>
        <v>27</v>
      </c>
      <c r="B28" s="36" t="s">
        <v>70</v>
      </c>
      <c r="C28" s="36" t="s">
        <v>245</v>
      </c>
      <c r="D28" s="37">
        <v>-0.6117631196975708</v>
      </c>
      <c r="E28" s="34">
        <f t="shared" si="0"/>
        <v>6.2235262393951416</v>
      </c>
    </row>
    <row r="29" spans="1:5" x14ac:dyDescent="0.2">
      <c r="A29" s="35">
        <f t="shared" si="1"/>
        <v>28</v>
      </c>
      <c r="B29" s="36" t="s">
        <v>71</v>
      </c>
      <c r="C29" s="36" t="s">
        <v>246</v>
      </c>
      <c r="D29" s="37">
        <v>-0.55350244045257568</v>
      </c>
      <c r="E29" s="34">
        <f t="shared" si="0"/>
        <v>6.1070048809051514</v>
      </c>
    </row>
    <row r="30" spans="1:5" x14ac:dyDescent="0.2">
      <c r="A30" s="35">
        <f t="shared" si="1"/>
        <v>29</v>
      </c>
      <c r="B30" s="36" t="s">
        <v>72</v>
      </c>
      <c r="C30" s="36" t="s">
        <v>247</v>
      </c>
      <c r="D30" s="37">
        <v>-1.3362704515457153</v>
      </c>
      <c r="E30" s="34">
        <f t="shared" si="0"/>
        <v>7.6725409030914307</v>
      </c>
    </row>
    <row r="31" spans="1:5" x14ac:dyDescent="0.2">
      <c r="A31" s="35">
        <f t="shared" si="1"/>
        <v>30</v>
      </c>
      <c r="B31" s="36" t="s">
        <v>73</v>
      </c>
      <c r="C31" s="36" t="s">
        <v>248</v>
      </c>
      <c r="D31" s="37">
        <v>0.49582076072692871</v>
      </c>
      <c r="E31" s="34">
        <f t="shared" si="0"/>
        <v>4.0083584785461426</v>
      </c>
    </row>
    <row r="32" spans="1:5" x14ac:dyDescent="0.2">
      <c r="A32" s="35">
        <f t="shared" si="1"/>
        <v>31</v>
      </c>
      <c r="B32" s="36" t="s">
        <v>74</v>
      </c>
      <c r="C32" s="36" t="s">
        <v>249</v>
      </c>
      <c r="D32" s="37">
        <v>1.5866638422012329</v>
      </c>
      <c r="E32" s="34">
        <f t="shared" si="0"/>
        <v>1.8266723155975342</v>
      </c>
    </row>
    <row r="33" spans="1:5" x14ac:dyDescent="0.2">
      <c r="A33" s="35">
        <f t="shared" si="1"/>
        <v>32</v>
      </c>
      <c r="B33" s="36" t="s">
        <v>75</v>
      </c>
      <c r="C33" s="36" t="s">
        <v>250</v>
      </c>
      <c r="D33" s="37">
        <v>9.9470265209674835E-2</v>
      </c>
      <c r="E33" s="34">
        <f t="shared" si="0"/>
        <v>4.8010594695806503</v>
      </c>
    </row>
    <row r="34" spans="1:5" x14ac:dyDescent="0.2">
      <c r="A34" s="35">
        <f t="shared" si="1"/>
        <v>33</v>
      </c>
      <c r="B34" s="36" t="s">
        <v>76</v>
      </c>
      <c r="C34" s="36" t="s">
        <v>251</v>
      </c>
      <c r="D34" s="37">
        <v>0.1247125044465065</v>
      </c>
      <c r="E34" s="34">
        <f t="shared" si="0"/>
        <v>4.750574991106987</v>
      </c>
    </row>
    <row r="35" spans="1:5" x14ac:dyDescent="0.2">
      <c r="A35" s="35">
        <f t="shared" si="1"/>
        <v>34</v>
      </c>
      <c r="B35" s="36" t="s">
        <v>77</v>
      </c>
      <c r="C35" s="36" t="s">
        <v>252</v>
      </c>
      <c r="D35" s="37">
        <v>-0.38326886296272278</v>
      </c>
      <c r="E35" s="34">
        <f t="shared" si="0"/>
        <v>5.7665377259254456</v>
      </c>
    </row>
    <row r="36" spans="1:5" x14ac:dyDescent="0.2">
      <c r="A36" s="35">
        <f t="shared" si="1"/>
        <v>35</v>
      </c>
      <c r="B36" s="36" t="s">
        <v>79</v>
      </c>
      <c r="C36" s="36" t="s">
        <v>253</v>
      </c>
      <c r="D36" s="37">
        <v>1.8467279151082039E-2</v>
      </c>
      <c r="E36" s="34">
        <f t="shared" si="0"/>
        <v>4.9630654416978359</v>
      </c>
    </row>
    <row r="37" spans="1:5" x14ac:dyDescent="0.2">
      <c r="A37" s="35">
        <f t="shared" si="1"/>
        <v>36</v>
      </c>
      <c r="B37" s="36" t="s">
        <v>80</v>
      </c>
      <c r="C37" s="36" t="s">
        <v>254</v>
      </c>
      <c r="D37" s="37">
        <v>-0.68152093887329102</v>
      </c>
      <c r="E37" s="34">
        <f t="shared" si="0"/>
        <v>6.363041877746582</v>
      </c>
    </row>
    <row r="38" spans="1:5" x14ac:dyDescent="0.2">
      <c r="A38" s="35">
        <f t="shared" si="1"/>
        <v>37</v>
      </c>
      <c r="B38" s="36" t="s">
        <v>81</v>
      </c>
      <c r="C38" s="36" t="s">
        <v>255</v>
      </c>
      <c r="D38" s="37">
        <v>-0.7845454216003418</v>
      </c>
      <c r="E38" s="34">
        <f t="shared" si="0"/>
        <v>6.5690908432006836</v>
      </c>
    </row>
    <row r="39" spans="1:5" x14ac:dyDescent="0.2">
      <c r="A39" s="35">
        <f t="shared" si="1"/>
        <v>38</v>
      </c>
      <c r="B39" s="36" t="s">
        <v>82</v>
      </c>
      <c r="C39" s="36" t="s">
        <v>256</v>
      </c>
      <c r="D39" s="37">
        <v>-0.83280247449874878</v>
      </c>
      <c r="E39" s="34">
        <f t="shared" si="0"/>
        <v>6.6656049489974976</v>
      </c>
    </row>
    <row r="40" spans="1:5" x14ac:dyDescent="0.2">
      <c r="A40" s="35">
        <f t="shared" si="1"/>
        <v>39</v>
      </c>
      <c r="B40" s="36" t="s">
        <v>83</v>
      </c>
      <c r="C40" s="36" t="s">
        <v>257</v>
      </c>
      <c r="D40" s="37">
        <v>-0.83226168155670166</v>
      </c>
      <c r="E40" s="34">
        <f t="shared" si="0"/>
        <v>6.6645233631134033</v>
      </c>
    </row>
    <row r="41" spans="1:5" x14ac:dyDescent="0.2">
      <c r="A41" s="35">
        <f t="shared" si="1"/>
        <v>40</v>
      </c>
      <c r="B41" s="36" t="s">
        <v>85</v>
      </c>
      <c r="C41" s="36" t="s">
        <v>258</v>
      </c>
      <c r="D41" s="37">
        <v>-1.9221433401107788</v>
      </c>
      <c r="E41" s="34">
        <f t="shared" si="0"/>
        <v>8.8442866802215576</v>
      </c>
    </row>
    <row r="42" spans="1:5" x14ac:dyDescent="0.2">
      <c r="A42" s="35">
        <f t="shared" si="1"/>
        <v>41</v>
      </c>
      <c r="B42" s="36" t="s">
        <v>87</v>
      </c>
      <c r="C42" s="36" t="s">
        <v>259</v>
      </c>
      <c r="D42" s="37">
        <v>1.0433808565139771</v>
      </c>
      <c r="E42" s="34">
        <f t="shared" si="0"/>
        <v>2.9132382869720459</v>
      </c>
    </row>
    <row r="43" spans="1:5" x14ac:dyDescent="0.2">
      <c r="A43" s="35">
        <f t="shared" si="1"/>
        <v>42</v>
      </c>
      <c r="B43" s="36" t="s">
        <v>91</v>
      </c>
      <c r="C43" s="36" t="s">
        <v>260</v>
      </c>
      <c r="D43" s="37">
        <v>0.99868565797805786</v>
      </c>
      <c r="E43" s="34">
        <f t="shared" si="0"/>
        <v>3.0026286840438843</v>
      </c>
    </row>
    <row r="44" spans="1:5" x14ac:dyDescent="0.2">
      <c r="A44" s="35">
        <f t="shared" si="1"/>
        <v>43</v>
      </c>
      <c r="B44" s="36" t="s">
        <v>93</v>
      </c>
      <c r="C44" s="36" t="s">
        <v>261</v>
      </c>
      <c r="D44" s="37">
        <v>-1.0564441680908203</v>
      </c>
      <c r="E44" s="34">
        <f t="shared" si="0"/>
        <v>7.1128883361816406</v>
      </c>
    </row>
    <row r="45" spans="1:5" x14ac:dyDescent="0.2">
      <c r="A45" s="35">
        <f t="shared" si="1"/>
        <v>44</v>
      </c>
      <c r="B45" s="36" t="s">
        <v>97</v>
      </c>
      <c r="C45" s="36" t="s">
        <v>262</v>
      </c>
      <c r="D45" s="37">
        <v>-0.15700839459896088</v>
      </c>
      <c r="E45" s="34">
        <f t="shared" si="0"/>
        <v>5.3140167891979218</v>
      </c>
    </row>
    <row r="46" spans="1:5" x14ac:dyDescent="0.2">
      <c r="A46" s="35">
        <f t="shared" si="1"/>
        <v>45</v>
      </c>
      <c r="B46" s="36" t="s">
        <v>99</v>
      </c>
      <c r="C46" s="36" t="s">
        <v>263</v>
      </c>
      <c r="D46" s="37">
        <v>-0.383404940366745</v>
      </c>
      <c r="E46" s="34">
        <f t="shared" si="0"/>
        <v>5.76680988073349</v>
      </c>
    </row>
    <row r="47" spans="1:5" x14ac:dyDescent="0.2">
      <c r="A47" s="35">
        <f t="shared" si="1"/>
        <v>46</v>
      </c>
      <c r="B47" s="36" t="s">
        <v>101</v>
      </c>
      <c r="C47" s="36" t="s">
        <v>264</v>
      </c>
      <c r="D47" s="37">
        <v>-0.11922524124383926</v>
      </c>
      <c r="E47" s="34">
        <f t="shared" si="0"/>
        <v>5.2384504824876785</v>
      </c>
    </row>
    <row r="48" spans="1:5" x14ac:dyDescent="0.2">
      <c r="A48" s="35">
        <f t="shared" si="1"/>
        <v>47</v>
      </c>
      <c r="B48" s="36" t="s">
        <v>102</v>
      </c>
      <c r="C48" s="36" t="s">
        <v>265</v>
      </c>
      <c r="D48" s="37">
        <v>-1.1498692035675049</v>
      </c>
      <c r="E48" s="34">
        <f t="shared" si="0"/>
        <v>7.2997384071350098</v>
      </c>
    </row>
    <row r="49" spans="1:5" x14ac:dyDescent="0.2">
      <c r="A49" s="35">
        <f t="shared" si="1"/>
        <v>48</v>
      </c>
      <c r="B49" s="36" t="s">
        <v>104</v>
      </c>
      <c r="C49" s="36" t="s">
        <v>266</v>
      </c>
      <c r="D49" s="37">
        <v>1.6709036827087402</v>
      </c>
      <c r="E49" s="34">
        <f t="shared" si="0"/>
        <v>1.6581926345825195</v>
      </c>
    </row>
    <row r="50" spans="1:5" x14ac:dyDescent="0.2">
      <c r="A50" s="35">
        <f t="shared" si="1"/>
        <v>49</v>
      </c>
      <c r="B50" s="36" t="s">
        <v>105</v>
      </c>
      <c r="C50" s="36" t="s">
        <v>267</v>
      </c>
      <c r="D50" s="37">
        <v>-0.77087438106536865</v>
      </c>
      <c r="E50" s="34">
        <f t="shared" si="0"/>
        <v>6.5417487621307373</v>
      </c>
    </row>
    <row r="51" spans="1:5" x14ac:dyDescent="0.2">
      <c r="A51" s="35">
        <f t="shared" si="1"/>
        <v>50</v>
      </c>
      <c r="B51" s="36" t="s">
        <v>106</v>
      </c>
      <c r="C51" s="36" t="s">
        <v>268</v>
      </c>
      <c r="D51" s="37">
        <v>-0.80106168985366821</v>
      </c>
      <c r="E51" s="34">
        <f t="shared" si="0"/>
        <v>6.6021233797073364</v>
      </c>
    </row>
    <row r="52" spans="1:5" x14ac:dyDescent="0.2">
      <c r="A52" s="35">
        <f t="shared" si="1"/>
        <v>51</v>
      </c>
      <c r="B52" s="36" t="s">
        <v>108</v>
      </c>
      <c r="C52" s="36" t="s">
        <v>269</v>
      </c>
      <c r="D52" s="37">
        <v>-2.4857537355274001E-3</v>
      </c>
      <c r="E52" s="34">
        <f t="shared" si="0"/>
        <v>5.0049715074710548</v>
      </c>
    </row>
    <row r="53" spans="1:5" x14ac:dyDescent="0.2">
      <c r="A53" s="35">
        <f t="shared" si="1"/>
        <v>52</v>
      </c>
      <c r="B53" s="36" t="s">
        <v>109</v>
      </c>
      <c r="C53" s="36" t="s">
        <v>270</v>
      </c>
      <c r="D53" s="37">
        <v>0.259309321641922</v>
      </c>
      <c r="E53" s="34">
        <f t="shared" si="0"/>
        <v>4.481381356716156</v>
      </c>
    </row>
    <row r="54" spans="1:5" x14ac:dyDescent="0.2">
      <c r="A54" s="35">
        <f t="shared" si="1"/>
        <v>53</v>
      </c>
      <c r="B54" s="36" t="s">
        <v>110</v>
      </c>
      <c r="C54" s="36" t="s">
        <v>271</v>
      </c>
      <c r="D54" s="37">
        <v>-0.67700469493865967</v>
      </c>
      <c r="E54" s="34">
        <f t="shared" si="0"/>
        <v>6.3540093898773193</v>
      </c>
    </row>
    <row r="55" spans="1:5" x14ac:dyDescent="0.2">
      <c r="A55" s="35">
        <f t="shared" si="1"/>
        <v>54</v>
      </c>
      <c r="B55" s="36" t="s">
        <v>112</v>
      </c>
      <c r="C55" s="36" t="s">
        <v>272</v>
      </c>
      <c r="D55" s="37">
        <v>6.5540187060832977E-2</v>
      </c>
      <c r="E55" s="34">
        <f t="shared" si="0"/>
        <v>4.868919625878334</v>
      </c>
    </row>
    <row r="56" spans="1:5" x14ac:dyDescent="0.2">
      <c r="A56" s="35">
        <f t="shared" si="1"/>
        <v>55</v>
      </c>
      <c r="B56" s="36" t="s">
        <v>113</v>
      </c>
      <c r="C56" s="36" t="s">
        <v>273</v>
      </c>
      <c r="D56" s="37">
        <v>-0.80867904424667358</v>
      </c>
      <c r="E56" s="34">
        <f t="shared" si="0"/>
        <v>6.6173580884933472</v>
      </c>
    </row>
    <row r="57" spans="1:5" x14ac:dyDescent="0.2">
      <c r="A57" s="35">
        <f t="shared" si="1"/>
        <v>56</v>
      </c>
      <c r="B57" s="36" t="s">
        <v>114</v>
      </c>
      <c r="C57" s="36" t="s">
        <v>274</v>
      </c>
      <c r="D57" s="37">
        <v>-0.53375667333602905</v>
      </c>
      <c r="E57" s="34">
        <f t="shared" si="0"/>
        <v>6.0675133466720581</v>
      </c>
    </row>
    <row r="58" spans="1:5" x14ac:dyDescent="0.2">
      <c r="A58" s="35">
        <f t="shared" si="1"/>
        <v>57</v>
      </c>
      <c r="B58" s="36" t="s">
        <v>115</v>
      </c>
      <c r="C58" s="36" t="s">
        <v>275</v>
      </c>
      <c r="D58" s="37">
        <v>-6.7545659840106964E-2</v>
      </c>
      <c r="E58" s="34">
        <f t="shared" si="0"/>
        <v>5.1350913196802139</v>
      </c>
    </row>
    <row r="59" spans="1:5" x14ac:dyDescent="0.2">
      <c r="A59" s="35">
        <f t="shared" si="1"/>
        <v>58</v>
      </c>
      <c r="B59" s="36" t="s">
        <v>116</v>
      </c>
      <c r="C59" s="36" t="s">
        <v>276</v>
      </c>
      <c r="D59" s="37">
        <v>0.70520675182342529</v>
      </c>
      <c r="E59" s="34">
        <f t="shared" si="0"/>
        <v>3.5895864963531494</v>
      </c>
    </row>
    <row r="60" spans="1:5" x14ac:dyDescent="0.2">
      <c r="A60" s="35">
        <f t="shared" si="1"/>
        <v>59</v>
      </c>
      <c r="B60" s="36" t="s">
        <v>117</v>
      </c>
      <c r="C60" s="36" t="s">
        <v>277</v>
      </c>
      <c r="D60" s="37">
        <v>0.15036487579345703</v>
      </c>
      <c r="E60" s="34">
        <f t="shared" si="0"/>
        <v>4.6992702484130859</v>
      </c>
    </row>
    <row r="61" spans="1:5" x14ac:dyDescent="0.2">
      <c r="A61" s="35">
        <f t="shared" si="1"/>
        <v>60</v>
      </c>
      <c r="B61" s="36" t="s">
        <v>124</v>
      </c>
      <c r="C61" s="36" t="s">
        <v>278</v>
      </c>
      <c r="D61" s="37">
        <v>0.30644488334655762</v>
      </c>
      <c r="E61" s="34">
        <f t="shared" si="0"/>
        <v>4.3871102333068848</v>
      </c>
    </row>
    <row r="62" spans="1:5" x14ac:dyDescent="0.2">
      <c r="A62" s="35">
        <f t="shared" si="1"/>
        <v>61</v>
      </c>
      <c r="B62" s="36" t="s">
        <v>125</v>
      </c>
      <c r="C62" s="36" t="s">
        <v>279</v>
      </c>
      <c r="D62" s="37">
        <v>-5.7369384914636612E-2</v>
      </c>
      <c r="E62" s="34">
        <f t="shared" si="0"/>
        <v>5.1147387698292732</v>
      </c>
    </row>
    <row r="63" spans="1:5" x14ac:dyDescent="0.2">
      <c r="A63" s="35">
        <f t="shared" si="1"/>
        <v>62</v>
      </c>
      <c r="B63" s="36" t="s">
        <v>127</v>
      </c>
      <c r="C63" s="36" t="s">
        <v>280</v>
      </c>
      <c r="D63" s="37">
        <v>-1.126595139503479</v>
      </c>
      <c r="E63" s="34">
        <f t="shared" si="0"/>
        <v>7.253190279006958</v>
      </c>
    </row>
    <row r="64" spans="1:5" x14ac:dyDescent="0.2">
      <c r="A64" s="35">
        <f t="shared" si="1"/>
        <v>63</v>
      </c>
      <c r="B64" s="36" t="s">
        <v>128</v>
      </c>
      <c r="C64" s="36" t="s">
        <v>281</v>
      </c>
      <c r="D64" s="37">
        <v>0.67390167713165283</v>
      </c>
      <c r="E64" s="34">
        <f t="shared" si="0"/>
        <v>3.6521966457366943</v>
      </c>
    </row>
    <row r="65" spans="1:5" x14ac:dyDescent="0.2">
      <c r="A65" s="35">
        <f t="shared" si="1"/>
        <v>64</v>
      </c>
      <c r="B65" s="36" t="s">
        <v>133</v>
      </c>
      <c r="C65" s="36" t="s">
        <v>282</v>
      </c>
      <c r="D65" s="37">
        <v>-1.621904730796814</v>
      </c>
      <c r="E65" s="34">
        <f t="shared" si="0"/>
        <v>8.2438094615936279</v>
      </c>
    </row>
    <row r="66" spans="1:5" x14ac:dyDescent="0.2">
      <c r="A66" s="35">
        <f t="shared" si="1"/>
        <v>65</v>
      </c>
      <c r="B66" s="36" t="s">
        <v>135</v>
      </c>
      <c r="C66" s="36" t="s">
        <v>283</v>
      </c>
      <c r="D66" s="37">
        <v>-1.7112792730331421</v>
      </c>
      <c r="E66" s="34">
        <f t="shared" si="0"/>
        <v>8.4225585460662842</v>
      </c>
    </row>
    <row r="67" spans="1:5" x14ac:dyDescent="0.2">
      <c r="A67" s="35">
        <f t="shared" si="1"/>
        <v>66</v>
      </c>
      <c r="B67" s="36" t="s">
        <v>136</v>
      </c>
      <c r="C67" s="36" t="s">
        <v>284</v>
      </c>
      <c r="D67" s="37">
        <v>-1.049005389213562</v>
      </c>
      <c r="E67" s="34">
        <f t="shared" ref="E67:E76" si="2">10-(D67+2.5)*2</f>
        <v>7.098010778427124</v>
      </c>
    </row>
    <row r="68" spans="1:5" x14ac:dyDescent="0.2">
      <c r="A68" s="35">
        <f t="shared" ref="A68:A76" si="3">A67+1</f>
        <v>67</v>
      </c>
      <c r="B68" s="36" t="s">
        <v>141</v>
      </c>
      <c r="C68" s="36" t="s">
        <v>285</v>
      </c>
      <c r="D68" s="37">
        <v>-0.10227388888597488</v>
      </c>
      <c r="E68" s="34">
        <f t="shared" si="2"/>
        <v>5.2045477777719498</v>
      </c>
    </row>
    <row r="69" spans="1:5" x14ac:dyDescent="0.2">
      <c r="A69" s="35">
        <f t="shared" si="3"/>
        <v>68</v>
      </c>
      <c r="B69" s="36" t="s">
        <v>144</v>
      </c>
      <c r="C69" s="36" t="s">
        <v>286</v>
      </c>
      <c r="D69" s="37">
        <v>-0.58520013093948364</v>
      </c>
      <c r="E69" s="34">
        <f t="shared" si="2"/>
        <v>6.1704002618789673</v>
      </c>
    </row>
    <row r="70" spans="1:5" x14ac:dyDescent="0.2">
      <c r="A70" s="35">
        <f t="shared" si="3"/>
        <v>69</v>
      </c>
      <c r="B70" s="36" t="s">
        <v>145</v>
      </c>
      <c r="C70" s="36" t="s">
        <v>287</v>
      </c>
      <c r="D70" s="37">
        <v>-0.29658252000808716</v>
      </c>
      <c r="E70" s="34">
        <f t="shared" si="2"/>
        <v>5.5931650400161743</v>
      </c>
    </row>
    <row r="71" spans="1:5" x14ac:dyDescent="0.2">
      <c r="A71" s="35">
        <f t="shared" si="3"/>
        <v>70</v>
      </c>
      <c r="B71" s="36" t="s">
        <v>146</v>
      </c>
      <c r="C71" s="36" t="s">
        <v>288</v>
      </c>
      <c r="D71" s="37">
        <v>1.3772208690643311</v>
      </c>
      <c r="E71" s="34">
        <f t="shared" si="2"/>
        <v>2.2455582618713379</v>
      </c>
    </row>
    <row r="72" spans="1:5" x14ac:dyDescent="0.2">
      <c r="A72" s="35">
        <f t="shared" si="3"/>
        <v>71</v>
      </c>
      <c r="B72" s="36" t="s">
        <v>147</v>
      </c>
      <c r="C72" s="36" t="s">
        <v>289</v>
      </c>
      <c r="D72" s="37">
        <v>0.69573879241943359</v>
      </c>
      <c r="E72" s="34">
        <f t="shared" si="2"/>
        <v>3.6085224151611328</v>
      </c>
    </row>
    <row r="73" spans="1:5" x14ac:dyDescent="0.2">
      <c r="A73" s="35">
        <f t="shared" si="3"/>
        <v>72</v>
      </c>
      <c r="B73" s="36" t="s">
        <v>148</v>
      </c>
      <c r="C73" s="36" t="s">
        <v>290</v>
      </c>
      <c r="D73" s="37">
        <v>-0.51464903354644775</v>
      </c>
      <c r="E73" s="34">
        <f t="shared" si="2"/>
        <v>6.0292980670928955</v>
      </c>
    </row>
    <row r="74" spans="1:5" x14ac:dyDescent="0.2">
      <c r="A74" s="35">
        <f t="shared" si="3"/>
        <v>73</v>
      </c>
      <c r="B74" s="36" t="s">
        <v>150</v>
      </c>
      <c r="C74" s="36" t="s">
        <v>291</v>
      </c>
      <c r="D74" s="37">
        <v>-1.6583069562911987</v>
      </c>
      <c r="E74" s="34">
        <f t="shared" si="2"/>
        <v>8.3166139125823975</v>
      </c>
    </row>
    <row r="75" spans="1:5" x14ac:dyDescent="0.2">
      <c r="A75" s="35">
        <f t="shared" si="3"/>
        <v>74</v>
      </c>
      <c r="B75" s="36" t="s">
        <v>151</v>
      </c>
      <c r="C75" s="36" t="s">
        <v>292</v>
      </c>
      <c r="D75" s="37">
        <v>-2.2794215679168701</v>
      </c>
      <c r="E75" s="34">
        <f t="shared" si="2"/>
        <v>9.5588431358337402</v>
      </c>
    </row>
    <row r="76" spans="1:5" x14ac:dyDescent="0.2">
      <c r="A76" s="35">
        <f t="shared" si="3"/>
        <v>75</v>
      </c>
      <c r="B76" s="36" t="s">
        <v>152</v>
      </c>
      <c r="C76" s="36" t="s">
        <v>293</v>
      </c>
      <c r="D76" s="37">
        <v>-0.67521452903747559</v>
      </c>
      <c r="E76" s="34">
        <f t="shared" si="2"/>
        <v>6.3504290580749512</v>
      </c>
    </row>
  </sheetData>
  <hyperlinks>
    <hyperlink ref="H2" r:id="rId1" location="home" xr:uid="{EFE1CCA6-3922-F744-A3A0-DF87841C74A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F21B-CF6D-D447-8714-25D92A0FCFBB}">
  <dimension ref="A1:M78"/>
  <sheetViews>
    <sheetView workbookViewId="0">
      <selection activeCell="K16" sqref="K16"/>
    </sheetView>
  </sheetViews>
  <sheetFormatPr baseColWidth="10" defaultRowHeight="16" x14ac:dyDescent="0.2"/>
  <cols>
    <col min="1" max="1" width="6.33203125" style="38" customWidth="1"/>
    <col min="2" max="2" width="14.33203125" customWidth="1"/>
    <col min="3" max="3" width="13.83203125" customWidth="1"/>
    <col min="4" max="4" width="12.33203125" customWidth="1"/>
    <col min="5" max="5" width="13.6640625" customWidth="1"/>
    <col min="6" max="6" width="8.6640625" customWidth="1"/>
    <col min="7" max="7" width="13.5" customWidth="1"/>
    <col min="8" max="8" width="12.83203125" customWidth="1"/>
    <col min="12" max="12" width="12.33203125" customWidth="1"/>
  </cols>
  <sheetData>
    <row r="1" spans="1:13" s="3" customFormat="1" ht="31" customHeight="1" x14ac:dyDescent="0.2">
      <c r="A1" s="97" t="s">
        <v>215</v>
      </c>
      <c r="B1" s="97" t="s">
        <v>0</v>
      </c>
      <c r="C1" s="97" t="s">
        <v>216</v>
      </c>
      <c r="D1" s="79" t="s">
        <v>294</v>
      </c>
      <c r="E1" s="99" t="s">
        <v>295</v>
      </c>
      <c r="F1" s="99"/>
      <c r="G1" s="100" t="s">
        <v>296</v>
      </c>
      <c r="H1" s="97" t="s">
        <v>297</v>
      </c>
      <c r="I1" s="97" t="s">
        <v>298</v>
      </c>
      <c r="J1" s="97"/>
    </row>
    <row r="2" spans="1:13" s="3" customFormat="1" ht="17" thickBot="1" x14ac:dyDescent="0.25">
      <c r="A2" s="98"/>
      <c r="B2" s="98"/>
      <c r="C2" s="98"/>
      <c r="D2" s="80">
        <v>2017</v>
      </c>
      <c r="E2" s="81" t="s">
        <v>299</v>
      </c>
      <c r="F2" s="81" t="s">
        <v>300</v>
      </c>
      <c r="G2" s="101"/>
      <c r="H2" s="98"/>
      <c r="I2" s="98"/>
      <c r="J2" s="98"/>
      <c r="L2" s="56" t="s">
        <v>327</v>
      </c>
    </row>
    <row r="3" spans="1:13" x14ac:dyDescent="0.2">
      <c r="A3" s="31">
        <v>1</v>
      </c>
      <c r="B3" s="32" t="s">
        <v>9</v>
      </c>
      <c r="C3" s="32" t="s">
        <v>219</v>
      </c>
      <c r="D3" s="39"/>
      <c r="E3" s="40"/>
      <c r="F3" s="41"/>
      <c r="G3" s="42">
        <v>0</v>
      </c>
      <c r="H3" s="43">
        <f>G3*10</f>
        <v>0</v>
      </c>
      <c r="I3" s="1" t="s">
        <v>301</v>
      </c>
      <c r="J3" s="1" t="s">
        <v>302</v>
      </c>
      <c r="K3" t="s">
        <v>8</v>
      </c>
      <c r="L3" s="58" t="s">
        <v>323</v>
      </c>
      <c r="M3" s="11" t="s">
        <v>19</v>
      </c>
    </row>
    <row r="4" spans="1:13" x14ac:dyDescent="0.2">
      <c r="A4" s="35">
        <f>A3+1</f>
        <v>2</v>
      </c>
      <c r="B4" s="36" t="s">
        <v>10</v>
      </c>
      <c r="C4" s="36" t="s">
        <v>220</v>
      </c>
      <c r="D4" s="44">
        <v>0.4</v>
      </c>
      <c r="E4" s="45"/>
      <c r="F4" s="32"/>
      <c r="G4" s="46">
        <f>D4</f>
        <v>0.4</v>
      </c>
      <c r="H4" s="43">
        <f t="shared" ref="H4:H67" si="0">G4*10</f>
        <v>4</v>
      </c>
      <c r="L4" s="58" t="s">
        <v>328</v>
      </c>
      <c r="M4" s="12" t="s">
        <v>22</v>
      </c>
    </row>
    <row r="5" spans="1:13" x14ac:dyDescent="0.2">
      <c r="A5" s="35">
        <f t="shared" ref="A5:A68" si="1">A4+1</f>
        <v>3</v>
      </c>
      <c r="B5" s="36" t="s">
        <v>11</v>
      </c>
      <c r="C5" s="36" t="s">
        <v>221</v>
      </c>
      <c r="D5" s="44">
        <v>0.16</v>
      </c>
      <c r="E5" s="45"/>
      <c r="F5" s="32"/>
      <c r="G5" s="46">
        <f>D5</f>
        <v>0.16</v>
      </c>
      <c r="H5" s="43">
        <f t="shared" si="0"/>
        <v>1.6</v>
      </c>
    </row>
    <row r="6" spans="1:13" x14ac:dyDescent="0.2">
      <c r="A6" s="35">
        <f t="shared" si="1"/>
        <v>4</v>
      </c>
      <c r="B6" s="36" t="s">
        <v>15</v>
      </c>
      <c r="C6" s="36" t="s">
        <v>222</v>
      </c>
      <c r="D6" s="44"/>
      <c r="E6" s="45">
        <v>0.17280000000000001</v>
      </c>
      <c r="F6" s="32">
        <v>2014</v>
      </c>
      <c r="G6" s="46">
        <f>E6</f>
        <v>0.17280000000000001</v>
      </c>
      <c r="H6" s="43">
        <f t="shared" si="0"/>
        <v>1.7280000000000002</v>
      </c>
    </row>
    <row r="7" spans="1:13" x14ac:dyDescent="0.2">
      <c r="A7" s="35">
        <f t="shared" si="1"/>
        <v>5</v>
      </c>
      <c r="B7" s="36" t="s">
        <v>17</v>
      </c>
      <c r="C7" s="36" t="s">
        <v>223</v>
      </c>
      <c r="D7" s="44">
        <v>0.45</v>
      </c>
      <c r="E7" s="45">
        <v>0</v>
      </c>
      <c r="F7" s="32">
        <v>2016</v>
      </c>
      <c r="G7" s="46">
        <f>D7</f>
        <v>0.45</v>
      </c>
      <c r="H7" s="43">
        <f t="shared" si="0"/>
        <v>4.5</v>
      </c>
    </row>
    <row r="8" spans="1:13" x14ac:dyDescent="0.2">
      <c r="A8" s="35">
        <f t="shared" si="1"/>
        <v>6</v>
      </c>
      <c r="B8" s="36" t="s">
        <v>18</v>
      </c>
      <c r="C8" s="36" t="s">
        <v>224</v>
      </c>
      <c r="D8" s="44">
        <v>1</v>
      </c>
      <c r="E8" s="45"/>
      <c r="F8" s="32"/>
      <c r="G8" s="46">
        <f t="shared" ref="G8:G10" si="2">D8</f>
        <v>1</v>
      </c>
      <c r="H8" s="43">
        <f t="shared" si="0"/>
        <v>10</v>
      </c>
    </row>
    <row r="9" spans="1:13" x14ac:dyDescent="0.2">
      <c r="A9" s="35">
        <f t="shared" si="1"/>
        <v>7</v>
      </c>
      <c r="B9" s="36" t="s">
        <v>20</v>
      </c>
      <c r="C9" s="36" t="s">
        <v>225</v>
      </c>
      <c r="D9" s="44">
        <v>0.92</v>
      </c>
      <c r="E9" s="45">
        <v>0.9345</v>
      </c>
      <c r="F9" s="32">
        <v>2009</v>
      </c>
      <c r="G9" s="46">
        <f t="shared" si="2"/>
        <v>0.92</v>
      </c>
      <c r="H9" s="43">
        <f t="shared" si="0"/>
        <v>9.2000000000000011</v>
      </c>
    </row>
    <row r="10" spans="1:13" x14ac:dyDescent="0.2">
      <c r="A10" s="35">
        <f t="shared" si="1"/>
        <v>8</v>
      </c>
      <c r="B10" s="36" t="s">
        <v>23</v>
      </c>
      <c r="C10" s="36" t="s">
        <v>226</v>
      </c>
      <c r="D10" s="44">
        <v>1</v>
      </c>
      <c r="E10" s="45"/>
      <c r="F10" s="32"/>
      <c r="G10" s="46">
        <f t="shared" si="2"/>
        <v>1</v>
      </c>
      <c r="H10" s="43">
        <f t="shared" si="0"/>
        <v>10</v>
      </c>
    </row>
    <row r="11" spans="1:13" x14ac:dyDescent="0.2">
      <c r="A11" s="35">
        <f t="shared" si="1"/>
        <v>9</v>
      </c>
      <c r="B11" s="36" t="s">
        <v>24</v>
      </c>
      <c r="C11" s="36" t="s">
        <v>227</v>
      </c>
      <c r="D11" s="44"/>
      <c r="E11" s="45">
        <v>0.79969999999999997</v>
      </c>
      <c r="F11" s="32">
        <v>2017</v>
      </c>
      <c r="G11" s="46">
        <f>E11</f>
        <v>0.79969999999999997</v>
      </c>
      <c r="H11" s="43">
        <f t="shared" si="0"/>
        <v>7.9969999999999999</v>
      </c>
    </row>
    <row r="12" spans="1:13" x14ac:dyDescent="0.2">
      <c r="A12" s="35">
        <f t="shared" si="1"/>
        <v>10</v>
      </c>
      <c r="B12" s="36" t="s">
        <v>26</v>
      </c>
      <c r="C12" s="36" t="s">
        <v>228</v>
      </c>
      <c r="D12" s="44">
        <v>0.83</v>
      </c>
      <c r="E12" s="45">
        <v>0.95989999999999998</v>
      </c>
      <c r="F12" s="32">
        <v>2018</v>
      </c>
      <c r="G12" s="46">
        <f>E12</f>
        <v>0.95989999999999998</v>
      </c>
      <c r="H12" s="43">
        <f t="shared" si="0"/>
        <v>9.5990000000000002</v>
      </c>
    </row>
    <row r="13" spans="1:13" x14ac:dyDescent="0.2">
      <c r="A13" s="35">
        <f t="shared" si="1"/>
        <v>11</v>
      </c>
      <c r="B13" s="36" t="s">
        <v>30</v>
      </c>
      <c r="C13" s="36" t="s">
        <v>229</v>
      </c>
      <c r="D13" s="44">
        <v>0.22</v>
      </c>
      <c r="E13" s="45">
        <v>0.4</v>
      </c>
      <c r="F13" s="32">
        <v>2006</v>
      </c>
      <c r="G13" s="46">
        <f>D13</f>
        <v>0.22</v>
      </c>
      <c r="H13" s="43">
        <f t="shared" si="0"/>
        <v>2.2000000000000002</v>
      </c>
    </row>
    <row r="14" spans="1:13" x14ac:dyDescent="0.2">
      <c r="A14" s="35">
        <f t="shared" si="1"/>
        <v>12</v>
      </c>
      <c r="B14" s="36" t="s">
        <v>31</v>
      </c>
      <c r="C14" s="36" t="s">
        <v>230</v>
      </c>
      <c r="D14" s="44">
        <v>0.08</v>
      </c>
      <c r="E14" s="45">
        <v>0.23559999999999998</v>
      </c>
      <c r="F14" s="32">
        <v>2019</v>
      </c>
      <c r="G14" s="46">
        <f>E14</f>
        <v>0.23559999999999998</v>
      </c>
      <c r="H14" s="43">
        <f t="shared" si="0"/>
        <v>2.3559999999999999</v>
      </c>
    </row>
    <row r="15" spans="1:13" x14ac:dyDescent="0.2">
      <c r="A15" s="35">
        <f t="shared" si="1"/>
        <v>13</v>
      </c>
      <c r="B15" s="36" t="s">
        <v>33</v>
      </c>
      <c r="C15" s="36" t="s">
        <v>231</v>
      </c>
      <c r="D15" s="44">
        <v>0.56000000000000005</v>
      </c>
      <c r="E15" s="45"/>
      <c r="F15" s="32"/>
      <c r="G15" s="46">
        <f>D15</f>
        <v>0.56000000000000005</v>
      </c>
      <c r="H15" s="43">
        <f t="shared" si="0"/>
        <v>5.6000000000000005</v>
      </c>
    </row>
    <row r="16" spans="1:13" x14ac:dyDescent="0.2">
      <c r="A16" s="35">
        <f t="shared" si="1"/>
        <v>14</v>
      </c>
      <c r="B16" s="36" t="s">
        <v>37</v>
      </c>
      <c r="C16" s="36" t="s">
        <v>232</v>
      </c>
      <c r="D16" s="44"/>
      <c r="E16" s="45">
        <v>0</v>
      </c>
      <c r="F16" s="32">
        <v>2004</v>
      </c>
      <c r="G16" s="46">
        <f>E16</f>
        <v>0</v>
      </c>
      <c r="H16" s="43">
        <f t="shared" si="0"/>
        <v>0</v>
      </c>
    </row>
    <row r="17" spans="1:11" x14ac:dyDescent="0.2">
      <c r="A17" s="35">
        <f t="shared" si="1"/>
        <v>15</v>
      </c>
      <c r="B17" s="36" t="s">
        <v>41</v>
      </c>
      <c r="C17" s="36" t="s">
        <v>233</v>
      </c>
      <c r="D17" s="44">
        <v>0.15</v>
      </c>
      <c r="E17" s="45"/>
      <c r="F17" s="32"/>
      <c r="G17" s="46">
        <f>D17</f>
        <v>0.15</v>
      </c>
      <c r="H17" s="43">
        <f t="shared" si="0"/>
        <v>1.5</v>
      </c>
    </row>
    <row r="18" spans="1:11" x14ac:dyDescent="0.2">
      <c r="A18" s="35">
        <f t="shared" si="1"/>
        <v>16</v>
      </c>
      <c r="B18" s="36" t="s">
        <v>44</v>
      </c>
      <c r="C18" s="36" t="s">
        <v>234</v>
      </c>
      <c r="D18" s="44">
        <v>0.46</v>
      </c>
      <c r="E18" s="45"/>
      <c r="F18" s="32"/>
      <c r="G18" s="46">
        <f t="shared" ref="G18:G21" si="3">D18</f>
        <v>0.46</v>
      </c>
      <c r="H18" s="43">
        <f t="shared" si="0"/>
        <v>4.6000000000000005</v>
      </c>
    </row>
    <row r="19" spans="1:11" x14ac:dyDescent="0.2">
      <c r="A19" s="35">
        <f t="shared" si="1"/>
        <v>17</v>
      </c>
      <c r="B19" s="36" t="s">
        <v>45</v>
      </c>
      <c r="C19" s="36" t="s">
        <v>235</v>
      </c>
      <c r="D19" s="44">
        <v>0.68</v>
      </c>
      <c r="E19" s="45">
        <v>1</v>
      </c>
      <c r="F19" s="32">
        <v>2015</v>
      </c>
      <c r="G19" s="46">
        <f t="shared" si="3"/>
        <v>0.68</v>
      </c>
      <c r="H19" s="43">
        <f t="shared" si="0"/>
        <v>6.8000000000000007</v>
      </c>
    </row>
    <row r="20" spans="1:11" x14ac:dyDescent="0.2">
      <c r="A20" s="35">
        <f t="shared" si="1"/>
        <v>18</v>
      </c>
      <c r="B20" s="36" t="s">
        <v>46</v>
      </c>
      <c r="C20" s="36" t="s">
        <v>236</v>
      </c>
      <c r="D20" s="44">
        <v>0.42</v>
      </c>
      <c r="E20" s="45"/>
      <c r="F20" s="32"/>
      <c r="G20" s="46">
        <f t="shared" si="3"/>
        <v>0.42</v>
      </c>
      <c r="H20" s="43">
        <f t="shared" si="0"/>
        <v>4.2</v>
      </c>
    </row>
    <row r="21" spans="1:11" x14ac:dyDescent="0.2">
      <c r="A21" s="35">
        <f t="shared" si="1"/>
        <v>19</v>
      </c>
      <c r="B21" s="36" t="s">
        <v>48</v>
      </c>
      <c r="C21" s="36" t="s">
        <v>237</v>
      </c>
      <c r="D21" s="44">
        <v>0.99</v>
      </c>
      <c r="E21" s="45">
        <v>0.99919999999999998</v>
      </c>
      <c r="F21" s="32">
        <v>2013</v>
      </c>
      <c r="G21" s="46">
        <f t="shared" si="3"/>
        <v>0.99</v>
      </c>
      <c r="H21" s="43">
        <f t="shared" si="0"/>
        <v>9.9</v>
      </c>
    </row>
    <row r="22" spans="1:11" x14ac:dyDescent="0.2">
      <c r="A22" s="35">
        <f t="shared" si="1"/>
        <v>20</v>
      </c>
      <c r="B22" s="36" t="s">
        <v>49</v>
      </c>
      <c r="C22" s="36" t="s">
        <v>238</v>
      </c>
      <c r="D22" s="44"/>
      <c r="E22" s="45"/>
      <c r="F22" s="32"/>
      <c r="G22" s="47">
        <v>0</v>
      </c>
      <c r="H22" s="43">
        <f t="shared" si="0"/>
        <v>0</v>
      </c>
      <c r="I22" s="1" t="s">
        <v>303</v>
      </c>
      <c r="J22" s="1" t="s">
        <v>304</v>
      </c>
      <c r="K22" t="s">
        <v>8</v>
      </c>
    </row>
    <row r="23" spans="1:11" x14ac:dyDescent="0.2">
      <c r="A23" s="35">
        <f t="shared" si="1"/>
        <v>21</v>
      </c>
      <c r="B23" s="36" t="s">
        <v>52</v>
      </c>
      <c r="C23" s="36" t="s">
        <v>239</v>
      </c>
      <c r="D23" s="44">
        <v>0.21</v>
      </c>
      <c r="E23" s="45">
        <v>0</v>
      </c>
      <c r="F23" s="32">
        <v>2017</v>
      </c>
      <c r="G23" s="46">
        <f>D23</f>
        <v>0.21</v>
      </c>
      <c r="H23" s="43">
        <f t="shared" si="0"/>
        <v>2.1</v>
      </c>
    </row>
    <row r="24" spans="1:11" x14ac:dyDescent="0.2">
      <c r="A24" s="35">
        <f t="shared" si="1"/>
        <v>22</v>
      </c>
      <c r="B24" s="36" t="s">
        <v>53</v>
      </c>
      <c r="C24" s="36" t="s">
        <v>240</v>
      </c>
      <c r="D24" s="44">
        <v>0.72</v>
      </c>
      <c r="E24" s="44">
        <v>0.69779999999999998</v>
      </c>
      <c r="F24" s="32">
        <v>2015</v>
      </c>
      <c r="G24" s="46">
        <f>D24</f>
        <v>0.72</v>
      </c>
      <c r="H24" s="43">
        <f t="shared" si="0"/>
        <v>7.1999999999999993</v>
      </c>
    </row>
    <row r="25" spans="1:11" x14ac:dyDescent="0.2">
      <c r="A25" s="35">
        <f t="shared" si="1"/>
        <v>23</v>
      </c>
      <c r="B25" s="36" t="s">
        <v>59</v>
      </c>
      <c r="C25" s="36" t="s">
        <v>241</v>
      </c>
      <c r="D25" s="44"/>
      <c r="E25" s="45"/>
      <c r="F25" s="32"/>
      <c r="G25" s="47">
        <f>(7600*365+85000)/49000000</f>
        <v>5.8346938775510206E-2</v>
      </c>
      <c r="H25" s="43">
        <f t="shared" si="0"/>
        <v>0.58346938775510204</v>
      </c>
      <c r="I25" s="1" t="s">
        <v>305</v>
      </c>
      <c r="J25" s="1" t="s">
        <v>306</v>
      </c>
      <c r="K25" t="s">
        <v>8</v>
      </c>
    </row>
    <row r="26" spans="1:11" x14ac:dyDescent="0.2">
      <c r="A26" s="35">
        <f t="shared" si="1"/>
        <v>24</v>
      </c>
      <c r="B26" s="36" t="s">
        <v>62</v>
      </c>
      <c r="C26" s="36" t="s">
        <v>242</v>
      </c>
      <c r="D26" s="44">
        <v>0.11</v>
      </c>
      <c r="E26" s="45">
        <v>0</v>
      </c>
      <c r="F26" s="32">
        <v>2005</v>
      </c>
      <c r="G26" s="46">
        <f>D26</f>
        <v>0.11</v>
      </c>
      <c r="H26" s="43">
        <f t="shared" si="0"/>
        <v>1.1000000000000001</v>
      </c>
    </row>
    <row r="27" spans="1:11" x14ac:dyDescent="0.2">
      <c r="A27" s="35">
        <f t="shared" si="1"/>
        <v>25</v>
      </c>
      <c r="B27" s="36" t="s">
        <v>65</v>
      </c>
      <c r="C27" s="36" t="s">
        <v>243</v>
      </c>
      <c r="D27" s="44"/>
      <c r="E27" s="45"/>
      <c r="F27" s="32"/>
      <c r="G27" s="48">
        <f>0.09*(1-0.46)</f>
        <v>4.8600000000000004E-2</v>
      </c>
      <c r="H27" s="43">
        <f t="shared" si="0"/>
        <v>0.48600000000000004</v>
      </c>
      <c r="I27" s="1" t="s">
        <v>307</v>
      </c>
      <c r="K27" t="s">
        <v>8</v>
      </c>
    </row>
    <row r="28" spans="1:11" x14ac:dyDescent="0.2">
      <c r="A28" s="35">
        <f t="shared" si="1"/>
        <v>26</v>
      </c>
      <c r="B28" s="36" t="s">
        <v>66</v>
      </c>
      <c r="C28" s="36" t="s">
        <v>244</v>
      </c>
      <c r="D28" s="44"/>
      <c r="E28" s="45">
        <v>0</v>
      </c>
      <c r="F28" s="32">
        <v>2011</v>
      </c>
      <c r="G28" s="46">
        <f>E28</f>
        <v>0</v>
      </c>
      <c r="H28" s="43">
        <f t="shared" si="0"/>
        <v>0</v>
      </c>
    </row>
    <row r="29" spans="1:11" x14ac:dyDescent="0.2">
      <c r="A29" s="35">
        <f t="shared" si="1"/>
        <v>27</v>
      </c>
      <c r="B29" s="36" t="s">
        <v>70</v>
      </c>
      <c r="C29" s="36" t="s">
        <v>245</v>
      </c>
      <c r="D29" s="44">
        <v>0.34</v>
      </c>
      <c r="E29" s="45">
        <v>0</v>
      </c>
      <c r="F29" s="32">
        <v>2017</v>
      </c>
      <c r="G29" s="46">
        <f>D29</f>
        <v>0.34</v>
      </c>
      <c r="H29" s="43">
        <f t="shared" si="0"/>
        <v>3.4000000000000004</v>
      </c>
    </row>
    <row r="30" spans="1:11" x14ac:dyDescent="0.2">
      <c r="A30" s="35">
        <f t="shared" si="1"/>
        <v>28</v>
      </c>
      <c r="B30" s="36" t="s">
        <v>71</v>
      </c>
      <c r="C30" s="36" t="s">
        <v>246</v>
      </c>
      <c r="D30" s="44">
        <v>0.83</v>
      </c>
      <c r="E30" s="45"/>
      <c r="F30" s="32"/>
      <c r="G30" s="46">
        <f t="shared" ref="G30:G35" si="4">D30</f>
        <v>0.83</v>
      </c>
      <c r="H30" s="43">
        <f t="shared" si="0"/>
        <v>8.2999999999999989</v>
      </c>
    </row>
    <row r="31" spans="1:11" x14ac:dyDescent="0.2">
      <c r="A31" s="35">
        <f t="shared" si="1"/>
        <v>29</v>
      </c>
      <c r="B31" s="36" t="s">
        <v>72</v>
      </c>
      <c r="C31" s="36" t="s">
        <v>247</v>
      </c>
      <c r="D31" s="44">
        <v>0.59</v>
      </c>
      <c r="E31" s="45"/>
      <c r="F31" s="32"/>
      <c r="G31" s="46">
        <f t="shared" si="4"/>
        <v>0.59</v>
      </c>
      <c r="H31" s="43">
        <f t="shared" si="0"/>
        <v>5.8999999999999995</v>
      </c>
    </row>
    <row r="32" spans="1:11" x14ac:dyDescent="0.2">
      <c r="A32" s="35">
        <f t="shared" si="1"/>
        <v>30</v>
      </c>
      <c r="B32" s="36" t="s">
        <v>73</v>
      </c>
      <c r="C32" s="36" t="s">
        <v>248</v>
      </c>
      <c r="D32" s="44">
        <v>0.35</v>
      </c>
      <c r="E32" s="45"/>
      <c r="F32" s="32"/>
      <c r="G32" s="46">
        <f t="shared" si="4"/>
        <v>0.35</v>
      </c>
      <c r="H32" s="43">
        <f t="shared" si="0"/>
        <v>3.5</v>
      </c>
    </row>
    <row r="33" spans="1:11" x14ac:dyDescent="0.2">
      <c r="A33" s="35">
        <f t="shared" si="1"/>
        <v>31</v>
      </c>
      <c r="B33" s="36" t="s">
        <v>74</v>
      </c>
      <c r="C33" s="36" t="s">
        <v>249</v>
      </c>
      <c r="D33" s="44">
        <v>1</v>
      </c>
      <c r="E33" s="45"/>
      <c r="F33" s="32"/>
      <c r="G33" s="46">
        <f t="shared" si="4"/>
        <v>1</v>
      </c>
      <c r="H33" s="43">
        <f t="shared" si="0"/>
        <v>10</v>
      </c>
    </row>
    <row r="34" spans="1:11" x14ac:dyDescent="0.2">
      <c r="A34" s="35">
        <f t="shared" si="1"/>
        <v>32</v>
      </c>
      <c r="B34" s="36" t="s">
        <v>75</v>
      </c>
      <c r="C34" s="36" t="s">
        <v>250</v>
      </c>
      <c r="D34" s="44">
        <v>0.99</v>
      </c>
      <c r="E34" s="45">
        <v>0.43209999999999998</v>
      </c>
      <c r="F34" s="32">
        <v>2010</v>
      </c>
      <c r="G34" s="46">
        <f t="shared" si="4"/>
        <v>0.99</v>
      </c>
      <c r="H34" s="43">
        <f t="shared" si="0"/>
        <v>9.9</v>
      </c>
    </row>
    <row r="35" spans="1:11" x14ac:dyDescent="0.2">
      <c r="A35" s="35">
        <f t="shared" si="1"/>
        <v>33</v>
      </c>
      <c r="B35" s="36" t="s">
        <v>76</v>
      </c>
      <c r="C35" s="36" t="s">
        <v>251</v>
      </c>
      <c r="D35" s="44">
        <v>0.95</v>
      </c>
      <c r="E35" s="45">
        <v>0.88450000000000006</v>
      </c>
      <c r="F35" s="32">
        <v>2016</v>
      </c>
      <c r="G35" s="46">
        <f t="shared" si="4"/>
        <v>0.95</v>
      </c>
      <c r="H35" s="43">
        <f t="shared" si="0"/>
        <v>9.5</v>
      </c>
    </row>
    <row r="36" spans="1:11" x14ac:dyDescent="0.2">
      <c r="A36" s="35">
        <f t="shared" si="1"/>
        <v>34</v>
      </c>
      <c r="B36" s="36" t="s">
        <v>77</v>
      </c>
      <c r="C36" s="36" t="s">
        <v>252</v>
      </c>
      <c r="D36" s="44"/>
      <c r="E36" s="45"/>
      <c r="F36" s="32"/>
      <c r="G36" s="47">
        <f>0.2*(1.6/14)</f>
        <v>2.2857142857142861E-2</v>
      </c>
      <c r="H36" s="43">
        <f t="shared" si="0"/>
        <v>0.22857142857142859</v>
      </c>
      <c r="I36" s="1" t="s">
        <v>308</v>
      </c>
      <c r="J36" s="83" t="s">
        <v>331</v>
      </c>
      <c r="K36" t="s">
        <v>8</v>
      </c>
    </row>
    <row r="37" spans="1:11" x14ac:dyDescent="0.2">
      <c r="A37" s="35">
        <f t="shared" si="1"/>
        <v>35</v>
      </c>
      <c r="B37" s="36" t="s">
        <v>79</v>
      </c>
      <c r="C37" s="36" t="s">
        <v>253</v>
      </c>
      <c r="D37" s="44">
        <v>1</v>
      </c>
      <c r="E37" s="45">
        <v>0.4249</v>
      </c>
      <c r="F37" s="32">
        <v>2010</v>
      </c>
      <c r="G37" s="46">
        <f>D37</f>
        <v>1</v>
      </c>
      <c r="H37" s="43">
        <f t="shared" si="0"/>
        <v>10</v>
      </c>
    </row>
    <row r="38" spans="1:11" x14ac:dyDescent="0.2">
      <c r="A38" s="35">
        <f t="shared" si="1"/>
        <v>36</v>
      </c>
      <c r="B38" s="36" t="s">
        <v>80</v>
      </c>
      <c r="C38" s="36" t="s">
        <v>254</v>
      </c>
      <c r="D38" s="44">
        <v>0.9</v>
      </c>
      <c r="E38" s="45">
        <v>0.95550000000000002</v>
      </c>
      <c r="F38" s="32">
        <v>2014</v>
      </c>
      <c r="G38" s="46">
        <f>D38</f>
        <v>0.9</v>
      </c>
      <c r="H38" s="43">
        <f t="shared" si="0"/>
        <v>9</v>
      </c>
    </row>
    <row r="39" spans="1:11" x14ac:dyDescent="0.2">
      <c r="A39" s="35">
        <f t="shared" si="1"/>
        <v>37</v>
      </c>
      <c r="B39" s="36" t="s">
        <v>81</v>
      </c>
      <c r="C39" s="36" t="s">
        <v>255</v>
      </c>
      <c r="D39" s="44">
        <v>0.48</v>
      </c>
      <c r="E39" s="45"/>
      <c r="F39" s="32"/>
      <c r="G39" s="46">
        <f>D39</f>
        <v>0.48</v>
      </c>
      <c r="H39" s="43">
        <f t="shared" si="0"/>
        <v>4.8</v>
      </c>
    </row>
    <row r="40" spans="1:11" x14ac:dyDescent="0.2">
      <c r="A40" s="35">
        <f t="shared" si="1"/>
        <v>38</v>
      </c>
      <c r="B40" s="36" t="s">
        <v>82</v>
      </c>
      <c r="C40" s="36" t="s">
        <v>256</v>
      </c>
      <c r="D40" s="44">
        <v>0.14000000000000001</v>
      </c>
      <c r="E40" s="45"/>
      <c r="F40" s="32"/>
      <c r="G40" s="46">
        <f>D40</f>
        <v>0.14000000000000001</v>
      </c>
      <c r="H40" s="43">
        <f t="shared" si="0"/>
        <v>1.4000000000000001</v>
      </c>
    </row>
    <row r="41" spans="1:11" x14ac:dyDescent="0.2">
      <c r="A41" s="35">
        <f t="shared" si="1"/>
        <v>39</v>
      </c>
      <c r="B41" s="36" t="s">
        <v>83</v>
      </c>
      <c r="C41" s="36" t="s">
        <v>257</v>
      </c>
      <c r="D41" s="44"/>
      <c r="E41" s="45">
        <v>0.96430000000000005</v>
      </c>
      <c r="F41" s="32">
        <v>2008</v>
      </c>
      <c r="G41" s="46">
        <f>E41</f>
        <v>0.96430000000000005</v>
      </c>
      <c r="H41" s="43">
        <f t="shared" si="0"/>
        <v>9.6430000000000007</v>
      </c>
    </row>
    <row r="42" spans="1:11" x14ac:dyDescent="0.2">
      <c r="A42" s="35">
        <f t="shared" si="1"/>
        <v>40</v>
      </c>
      <c r="B42" s="36" t="s">
        <v>85</v>
      </c>
      <c r="C42" s="36" t="s">
        <v>258</v>
      </c>
      <c r="D42" s="44">
        <v>0.16</v>
      </c>
      <c r="E42" s="45"/>
      <c r="F42" s="32"/>
      <c r="G42" s="46">
        <f>D42</f>
        <v>0.16</v>
      </c>
      <c r="H42" s="43">
        <f t="shared" si="0"/>
        <v>1.6</v>
      </c>
    </row>
    <row r="43" spans="1:11" x14ac:dyDescent="0.2">
      <c r="A43" s="35">
        <f t="shared" si="1"/>
        <v>41</v>
      </c>
      <c r="B43" s="36" t="s">
        <v>87</v>
      </c>
      <c r="C43" s="36" t="s">
        <v>259</v>
      </c>
      <c r="D43" s="44">
        <v>0.96</v>
      </c>
      <c r="E43" s="45">
        <v>0.80049999999999999</v>
      </c>
      <c r="F43" s="32">
        <v>2014</v>
      </c>
      <c r="G43" s="46">
        <f>D43</f>
        <v>0.96</v>
      </c>
      <c r="H43" s="43">
        <f t="shared" si="0"/>
        <v>9.6</v>
      </c>
    </row>
    <row r="44" spans="1:11" x14ac:dyDescent="0.2">
      <c r="A44" s="35">
        <f t="shared" si="1"/>
        <v>42</v>
      </c>
      <c r="B44" s="36" t="s">
        <v>91</v>
      </c>
      <c r="C44" s="36" t="s">
        <v>260</v>
      </c>
      <c r="D44" s="44">
        <v>0.99</v>
      </c>
      <c r="E44" s="45"/>
      <c r="F44" s="32"/>
      <c r="G44" s="46">
        <f>D44</f>
        <v>0.99</v>
      </c>
      <c r="H44" s="43">
        <f t="shared" si="0"/>
        <v>9.9</v>
      </c>
    </row>
    <row r="45" spans="1:11" x14ac:dyDescent="0.2">
      <c r="A45" s="35">
        <f t="shared" si="1"/>
        <v>43</v>
      </c>
      <c r="B45" s="36" t="s">
        <v>93</v>
      </c>
      <c r="C45" s="36" t="s">
        <v>261</v>
      </c>
      <c r="D45" s="44">
        <v>0.32</v>
      </c>
      <c r="E45" s="45"/>
      <c r="F45" s="32"/>
      <c r="G45" s="46">
        <f>D45</f>
        <v>0.32</v>
      </c>
      <c r="H45" s="43">
        <f t="shared" si="0"/>
        <v>3.2</v>
      </c>
    </row>
    <row r="46" spans="1:11" x14ac:dyDescent="0.2">
      <c r="A46" s="35">
        <f t="shared" si="1"/>
        <v>44</v>
      </c>
      <c r="B46" s="36" t="s">
        <v>97</v>
      </c>
      <c r="C46" s="36" t="s">
        <v>262</v>
      </c>
      <c r="D46" s="44">
        <v>0.54</v>
      </c>
      <c r="E46" s="45">
        <v>0.4819</v>
      </c>
      <c r="F46" s="32">
        <v>2012</v>
      </c>
      <c r="G46" s="46">
        <f>D46</f>
        <v>0.54</v>
      </c>
      <c r="H46" s="43">
        <f t="shared" si="0"/>
        <v>5.4</v>
      </c>
    </row>
    <row r="47" spans="1:11" x14ac:dyDescent="0.2">
      <c r="A47" s="35">
        <f t="shared" si="1"/>
        <v>45</v>
      </c>
      <c r="B47" s="36" t="s">
        <v>99</v>
      </c>
      <c r="C47" s="36" t="s">
        <v>263</v>
      </c>
      <c r="D47" s="44">
        <v>0.82</v>
      </c>
      <c r="E47" s="45">
        <v>0.94079999999999997</v>
      </c>
      <c r="F47" s="32">
        <v>2018</v>
      </c>
      <c r="G47" s="46">
        <f>E47</f>
        <v>0.94079999999999997</v>
      </c>
      <c r="H47" s="43">
        <f t="shared" si="0"/>
        <v>9.4079999999999995</v>
      </c>
    </row>
    <row r="48" spans="1:11" x14ac:dyDescent="0.2">
      <c r="A48" s="35">
        <f t="shared" si="1"/>
        <v>46</v>
      </c>
      <c r="B48" s="36" t="s">
        <v>101</v>
      </c>
      <c r="C48" s="36" t="s">
        <v>264</v>
      </c>
      <c r="D48" s="44">
        <v>0.4</v>
      </c>
      <c r="E48" s="45"/>
      <c r="F48" s="32"/>
      <c r="G48" s="46">
        <f>D48</f>
        <v>0.4</v>
      </c>
      <c r="H48" s="43">
        <f t="shared" si="0"/>
        <v>4</v>
      </c>
    </row>
    <row r="49" spans="1:11" x14ac:dyDescent="0.2">
      <c r="A49" s="35">
        <f t="shared" si="1"/>
        <v>47</v>
      </c>
      <c r="B49" s="36" t="s">
        <v>102</v>
      </c>
      <c r="C49" s="36" t="s">
        <v>265</v>
      </c>
      <c r="D49" s="44"/>
      <c r="E49" s="45"/>
      <c r="F49" s="32"/>
      <c r="G49" s="47">
        <v>0</v>
      </c>
      <c r="H49" s="43">
        <f t="shared" si="0"/>
        <v>0</v>
      </c>
      <c r="I49" s="1" t="s">
        <v>309</v>
      </c>
      <c r="K49" t="s">
        <v>8</v>
      </c>
    </row>
    <row r="50" spans="1:11" x14ac:dyDescent="0.2">
      <c r="A50" s="35">
        <f t="shared" si="1"/>
        <v>48</v>
      </c>
      <c r="B50" s="36" t="s">
        <v>104</v>
      </c>
      <c r="C50" s="36" t="s">
        <v>266</v>
      </c>
      <c r="D50" s="44">
        <v>0.94</v>
      </c>
      <c r="E50" s="45">
        <v>0.68059999999999998</v>
      </c>
      <c r="F50" s="32">
        <v>2018</v>
      </c>
      <c r="G50" s="46">
        <f>E50</f>
        <v>0.68059999999999998</v>
      </c>
      <c r="H50" s="43">
        <f t="shared" si="0"/>
        <v>6.806</v>
      </c>
    </row>
    <row r="51" spans="1:11" x14ac:dyDescent="0.2">
      <c r="A51" s="35">
        <f t="shared" si="1"/>
        <v>49</v>
      </c>
      <c r="B51" s="36" t="s">
        <v>105</v>
      </c>
      <c r="C51" s="36" t="s">
        <v>267</v>
      </c>
      <c r="D51" s="44"/>
      <c r="E51" s="45">
        <v>0.34740000000000004</v>
      </c>
      <c r="F51" s="32">
        <v>2005</v>
      </c>
      <c r="G51" s="46">
        <f>E51</f>
        <v>0.34740000000000004</v>
      </c>
      <c r="H51" s="43">
        <f t="shared" si="0"/>
        <v>3.4740000000000002</v>
      </c>
    </row>
    <row r="52" spans="1:11" x14ac:dyDescent="0.2">
      <c r="A52" s="35">
        <f t="shared" si="1"/>
        <v>50</v>
      </c>
      <c r="B52" s="36" t="s">
        <v>106</v>
      </c>
      <c r="C52" s="36" t="s">
        <v>268</v>
      </c>
      <c r="D52" s="44">
        <v>0.28999999999999998</v>
      </c>
      <c r="E52" s="45"/>
      <c r="F52" s="32"/>
      <c r="G52" s="46">
        <f>D52</f>
        <v>0.28999999999999998</v>
      </c>
      <c r="H52" s="43">
        <f t="shared" si="0"/>
        <v>2.9</v>
      </c>
    </row>
    <row r="53" spans="1:11" x14ac:dyDescent="0.2">
      <c r="A53" s="35">
        <f t="shared" si="1"/>
        <v>51</v>
      </c>
      <c r="B53" s="36" t="s">
        <v>108</v>
      </c>
      <c r="C53" s="36" t="s">
        <v>269</v>
      </c>
      <c r="D53" s="44">
        <v>0.08</v>
      </c>
      <c r="E53" s="45">
        <v>0.1166</v>
      </c>
      <c r="F53" s="32">
        <v>2016</v>
      </c>
      <c r="G53" s="46">
        <f t="shared" ref="G53:G54" si="5">D53</f>
        <v>0.08</v>
      </c>
      <c r="H53" s="43">
        <f t="shared" si="0"/>
        <v>0.8</v>
      </c>
    </row>
    <row r="54" spans="1:11" x14ac:dyDescent="0.2">
      <c r="A54" s="35">
        <f t="shared" si="1"/>
        <v>52</v>
      </c>
      <c r="B54" s="36" t="s">
        <v>109</v>
      </c>
      <c r="C54" s="36" t="s">
        <v>270</v>
      </c>
      <c r="D54" s="44">
        <v>1</v>
      </c>
      <c r="E54" s="45"/>
      <c r="F54" s="32"/>
      <c r="G54" s="46">
        <f t="shared" si="5"/>
        <v>1</v>
      </c>
      <c r="H54" s="43">
        <f t="shared" si="0"/>
        <v>10</v>
      </c>
    </row>
    <row r="55" spans="1:11" x14ac:dyDescent="0.2">
      <c r="A55" s="35">
        <f t="shared" si="1"/>
        <v>53</v>
      </c>
      <c r="B55" s="36" t="s">
        <v>110</v>
      </c>
      <c r="C55" s="36" t="s">
        <v>271</v>
      </c>
      <c r="D55" s="44"/>
      <c r="E55" s="45">
        <v>0</v>
      </c>
      <c r="F55" s="32">
        <v>2016</v>
      </c>
      <c r="G55" s="46">
        <f>E55</f>
        <v>0</v>
      </c>
      <c r="H55" s="43">
        <f t="shared" si="0"/>
        <v>0</v>
      </c>
    </row>
    <row r="56" spans="1:11" x14ac:dyDescent="0.2">
      <c r="A56" s="35">
        <f t="shared" si="1"/>
        <v>54</v>
      </c>
      <c r="B56" s="36" t="s">
        <v>112</v>
      </c>
      <c r="C56" s="36" t="s">
        <v>272</v>
      </c>
      <c r="D56" s="44"/>
      <c r="E56" s="45">
        <v>0.29600000000000004</v>
      </c>
      <c r="F56" s="32">
        <v>2006</v>
      </c>
      <c r="G56" s="46">
        <f>E56</f>
        <v>0.29600000000000004</v>
      </c>
      <c r="H56" s="43">
        <f t="shared" si="0"/>
        <v>2.9600000000000004</v>
      </c>
    </row>
    <row r="57" spans="1:11" x14ac:dyDescent="0.2">
      <c r="A57" s="35">
        <f t="shared" si="1"/>
        <v>55</v>
      </c>
      <c r="B57" s="36" t="s">
        <v>113</v>
      </c>
      <c r="C57" s="36" t="s">
        <v>273</v>
      </c>
      <c r="D57" s="44">
        <v>0.48</v>
      </c>
      <c r="E57" s="45">
        <v>3.4300000000000004E-2</v>
      </c>
      <c r="F57" s="32">
        <v>2019</v>
      </c>
      <c r="G57" s="46">
        <f>E57</f>
        <v>3.4300000000000004E-2</v>
      </c>
      <c r="H57" s="43">
        <f t="shared" si="0"/>
        <v>0.34300000000000003</v>
      </c>
    </row>
    <row r="58" spans="1:11" x14ac:dyDescent="0.2">
      <c r="A58" s="35">
        <f t="shared" si="1"/>
        <v>56</v>
      </c>
      <c r="B58" s="36" t="s">
        <v>114</v>
      </c>
      <c r="C58" s="36" t="s">
        <v>274</v>
      </c>
      <c r="D58" s="44">
        <v>0.48</v>
      </c>
      <c r="E58" s="45">
        <v>4.7800000000000002E-2</v>
      </c>
      <c r="F58" s="32">
        <v>2005</v>
      </c>
      <c r="G58" s="46">
        <f>D58</f>
        <v>0.48</v>
      </c>
      <c r="H58" s="43">
        <f t="shared" si="0"/>
        <v>4.8</v>
      </c>
    </row>
    <row r="59" spans="1:11" x14ac:dyDescent="0.2">
      <c r="A59" s="35">
        <f t="shared" si="1"/>
        <v>57</v>
      </c>
      <c r="B59" s="36" t="s">
        <v>115</v>
      </c>
      <c r="C59" s="36" t="s">
        <v>275</v>
      </c>
      <c r="D59" s="44">
        <v>0.55000000000000004</v>
      </c>
      <c r="E59" s="45"/>
      <c r="F59" s="32"/>
      <c r="G59" s="46">
        <f t="shared" ref="G59:G65" si="6">D59</f>
        <v>0.55000000000000004</v>
      </c>
      <c r="H59" s="43">
        <f t="shared" si="0"/>
        <v>5.5</v>
      </c>
    </row>
    <row r="60" spans="1:11" x14ac:dyDescent="0.2">
      <c r="A60" s="35">
        <f t="shared" si="1"/>
        <v>58</v>
      </c>
      <c r="B60" s="36" t="s">
        <v>116</v>
      </c>
      <c r="C60" s="36" t="s">
        <v>276</v>
      </c>
      <c r="D60" s="44">
        <v>1</v>
      </c>
      <c r="E60" s="45"/>
      <c r="F60" s="32"/>
      <c r="G60" s="46">
        <f t="shared" si="6"/>
        <v>1</v>
      </c>
      <c r="H60" s="43">
        <f t="shared" si="0"/>
        <v>10</v>
      </c>
    </row>
    <row r="61" spans="1:11" x14ac:dyDescent="0.2">
      <c r="A61" s="35">
        <f t="shared" si="1"/>
        <v>59</v>
      </c>
      <c r="B61" s="36" t="s">
        <v>117</v>
      </c>
      <c r="C61" s="36" t="s">
        <v>277</v>
      </c>
      <c r="D61" s="44">
        <v>0.67</v>
      </c>
      <c r="E61" s="45">
        <v>0.94469999999999998</v>
      </c>
      <c r="F61" s="32">
        <v>2017</v>
      </c>
      <c r="G61" s="46">
        <f t="shared" si="6"/>
        <v>0.67</v>
      </c>
      <c r="H61" s="43">
        <f t="shared" si="0"/>
        <v>6.7</v>
      </c>
    </row>
    <row r="62" spans="1:11" x14ac:dyDescent="0.2">
      <c r="A62" s="35">
        <f t="shared" si="1"/>
        <v>60</v>
      </c>
      <c r="B62" s="36" t="s">
        <v>124</v>
      </c>
      <c r="C62" s="36" t="s">
        <v>278</v>
      </c>
      <c r="D62" s="44">
        <v>1</v>
      </c>
      <c r="E62" s="45"/>
      <c r="F62" s="32"/>
      <c r="G62" s="46">
        <f t="shared" si="6"/>
        <v>1</v>
      </c>
      <c r="H62" s="43">
        <f t="shared" si="0"/>
        <v>10</v>
      </c>
    </row>
    <row r="63" spans="1:11" x14ac:dyDescent="0.2">
      <c r="A63" s="35">
        <f t="shared" si="1"/>
        <v>61</v>
      </c>
      <c r="B63" s="36" t="s">
        <v>125</v>
      </c>
      <c r="C63" s="36" t="s">
        <v>279</v>
      </c>
      <c r="D63" s="44">
        <v>0.25</v>
      </c>
      <c r="E63" s="45">
        <v>0.40409999999999996</v>
      </c>
      <c r="F63" s="32">
        <v>2009</v>
      </c>
      <c r="G63" s="46">
        <f t="shared" si="6"/>
        <v>0.25</v>
      </c>
      <c r="H63" s="43">
        <f t="shared" si="0"/>
        <v>2.5</v>
      </c>
    </row>
    <row r="64" spans="1:11" x14ac:dyDescent="0.2">
      <c r="A64" s="35">
        <f t="shared" si="1"/>
        <v>62</v>
      </c>
      <c r="B64" s="36" t="s">
        <v>127</v>
      </c>
      <c r="C64" s="36" t="s">
        <v>280</v>
      </c>
      <c r="D64" s="44">
        <v>0.17</v>
      </c>
      <c r="E64" s="45"/>
      <c r="F64" s="32"/>
      <c r="G64" s="46">
        <f t="shared" si="6"/>
        <v>0.17</v>
      </c>
      <c r="H64" s="43">
        <f t="shared" si="0"/>
        <v>1.7000000000000002</v>
      </c>
    </row>
    <row r="65" spans="1:11" x14ac:dyDescent="0.2">
      <c r="A65" s="35">
        <f t="shared" si="1"/>
        <v>63</v>
      </c>
      <c r="B65" s="36" t="s">
        <v>128</v>
      </c>
      <c r="C65" s="36" t="s">
        <v>281</v>
      </c>
      <c r="D65" s="44">
        <v>0.95</v>
      </c>
      <c r="E65" s="45">
        <v>0</v>
      </c>
      <c r="F65" s="32">
        <v>2013</v>
      </c>
      <c r="G65" s="46">
        <f t="shared" si="6"/>
        <v>0.95</v>
      </c>
      <c r="H65" s="43">
        <f t="shared" si="0"/>
        <v>9.5</v>
      </c>
    </row>
    <row r="66" spans="1:11" x14ac:dyDescent="0.2">
      <c r="A66" s="35">
        <f t="shared" si="1"/>
        <v>64</v>
      </c>
      <c r="B66" s="36" t="s">
        <v>133</v>
      </c>
      <c r="C66" s="36" t="s">
        <v>282</v>
      </c>
      <c r="D66" s="44"/>
      <c r="E66" s="45"/>
      <c r="F66" s="32"/>
      <c r="G66" s="47">
        <v>0</v>
      </c>
      <c r="H66" s="43">
        <f t="shared" si="0"/>
        <v>0</v>
      </c>
      <c r="I66" s="1" t="s">
        <v>310</v>
      </c>
      <c r="J66" s="1" t="s">
        <v>311</v>
      </c>
      <c r="K66" t="s">
        <v>8</v>
      </c>
    </row>
    <row r="67" spans="1:11" x14ac:dyDescent="0.2">
      <c r="A67" s="35">
        <f t="shared" si="1"/>
        <v>65</v>
      </c>
      <c r="B67" s="36" t="s">
        <v>135</v>
      </c>
      <c r="C67" s="36" t="s">
        <v>283</v>
      </c>
      <c r="D67" s="44"/>
      <c r="E67" s="45"/>
      <c r="F67" s="32"/>
      <c r="G67" s="47">
        <v>0.6</v>
      </c>
      <c r="H67" s="43">
        <f t="shared" si="0"/>
        <v>6</v>
      </c>
      <c r="I67" s="1" t="s">
        <v>312</v>
      </c>
      <c r="J67" s="49"/>
      <c r="K67" s="1" t="s">
        <v>8</v>
      </c>
    </row>
    <row r="68" spans="1:11" x14ac:dyDescent="0.2">
      <c r="A68" s="35">
        <f t="shared" si="1"/>
        <v>66</v>
      </c>
      <c r="B68" s="36" t="s">
        <v>136</v>
      </c>
      <c r="C68" s="36" t="s">
        <v>284</v>
      </c>
      <c r="D68" s="44"/>
      <c r="E68" s="45">
        <v>0.94169999999999998</v>
      </c>
      <c r="F68" s="32">
        <v>2005</v>
      </c>
      <c r="G68" s="46">
        <f>E68</f>
        <v>0.94169999999999998</v>
      </c>
      <c r="H68" s="43">
        <f t="shared" ref="H68:H77" si="7">G68*10</f>
        <v>9.4169999999999998</v>
      </c>
    </row>
    <row r="69" spans="1:11" x14ac:dyDescent="0.2">
      <c r="A69" s="35">
        <f t="shared" ref="A69:A77" si="8">A68+1</f>
        <v>67</v>
      </c>
      <c r="B69" s="36" t="s">
        <v>141</v>
      </c>
      <c r="C69" s="36" t="s">
        <v>285</v>
      </c>
      <c r="D69" s="44">
        <v>0.96</v>
      </c>
      <c r="E69" s="45">
        <v>0.91249999999999998</v>
      </c>
      <c r="F69" s="32">
        <v>2010</v>
      </c>
      <c r="G69" s="46">
        <f>D69</f>
        <v>0.96</v>
      </c>
      <c r="H69" s="43">
        <f t="shared" si="7"/>
        <v>9.6</v>
      </c>
    </row>
    <row r="70" spans="1:11" x14ac:dyDescent="0.2">
      <c r="A70" s="35">
        <f t="shared" si="8"/>
        <v>68</v>
      </c>
      <c r="B70" s="36" t="s">
        <v>144</v>
      </c>
      <c r="C70" s="36" t="s">
        <v>286</v>
      </c>
      <c r="D70" s="44">
        <v>0.21</v>
      </c>
      <c r="E70" s="45">
        <v>0</v>
      </c>
      <c r="F70" s="32">
        <v>2004</v>
      </c>
      <c r="G70" s="46">
        <f t="shared" ref="G70:G72" si="9">D70</f>
        <v>0.21</v>
      </c>
      <c r="H70" s="43">
        <f t="shared" si="7"/>
        <v>2.1</v>
      </c>
    </row>
    <row r="71" spans="1:11" x14ac:dyDescent="0.2">
      <c r="A71" s="35">
        <f t="shared" si="8"/>
        <v>69</v>
      </c>
      <c r="B71" s="36" t="s">
        <v>145</v>
      </c>
      <c r="C71" s="36" t="s">
        <v>287</v>
      </c>
      <c r="D71" s="44">
        <v>0.61</v>
      </c>
      <c r="E71" s="45">
        <v>0.86510000000000009</v>
      </c>
      <c r="F71" s="32">
        <v>2015</v>
      </c>
      <c r="G71" s="46">
        <f t="shared" si="9"/>
        <v>0.61</v>
      </c>
      <c r="H71" s="43">
        <f t="shared" si="7"/>
        <v>6.1</v>
      </c>
    </row>
    <row r="72" spans="1:11" x14ac:dyDescent="0.2">
      <c r="A72" s="35">
        <f t="shared" si="8"/>
        <v>70</v>
      </c>
      <c r="B72" s="36" t="s">
        <v>146</v>
      </c>
      <c r="C72" s="36" t="s">
        <v>288</v>
      </c>
      <c r="D72" s="44">
        <v>0.99</v>
      </c>
      <c r="E72" s="45"/>
      <c r="F72" s="32"/>
      <c r="G72" s="46">
        <f t="shared" si="9"/>
        <v>0.99</v>
      </c>
      <c r="H72" s="43">
        <f t="shared" si="7"/>
        <v>9.9</v>
      </c>
    </row>
    <row r="73" spans="1:11" x14ac:dyDescent="0.2">
      <c r="A73" s="35">
        <f t="shared" si="8"/>
        <v>71</v>
      </c>
      <c r="B73" s="36" t="s">
        <v>147</v>
      </c>
      <c r="C73" s="36" t="s">
        <v>289</v>
      </c>
      <c r="D73" s="44"/>
      <c r="E73" s="45">
        <v>0.63560000000000005</v>
      </c>
      <c r="F73" s="32">
        <v>2011</v>
      </c>
      <c r="G73" s="46">
        <f>E73</f>
        <v>0.63560000000000005</v>
      </c>
      <c r="H73" s="43">
        <f t="shared" si="7"/>
        <v>6.3560000000000008</v>
      </c>
    </row>
    <row r="74" spans="1:11" x14ac:dyDescent="0.2">
      <c r="A74" s="35">
        <f t="shared" si="8"/>
        <v>72</v>
      </c>
      <c r="B74" s="36" t="s">
        <v>148</v>
      </c>
      <c r="C74" s="36" t="s">
        <v>290</v>
      </c>
      <c r="D74" s="44"/>
      <c r="E74" s="45">
        <v>0.91620000000000001</v>
      </c>
      <c r="F74" s="32">
        <v>2010</v>
      </c>
      <c r="G74" s="46">
        <f>E74</f>
        <v>0.91620000000000001</v>
      </c>
      <c r="H74" s="43">
        <f t="shared" si="7"/>
        <v>9.1620000000000008</v>
      </c>
    </row>
    <row r="75" spans="1:11" x14ac:dyDescent="0.2">
      <c r="A75" s="35">
        <f t="shared" si="8"/>
        <v>73</v>
      </c>
      <c r="B75" s="36" t="s">
        <v>150</v>
      </c>
      <c r="C75" s="36" t="s">
        <v>291</v>
      </c>
      <c r="D75" s="44">
        <v>0.25</v>
      </c>
      <c r="E75" s="45"/>
      <c r="F75" s="32"/>
      <c r="G75" s="46">
        <f>D75</f>
        <v>0.25</v>
      </c>
      <c r="H75" s="43">
        <f t="shared" si="7"/>
        <v>2.5</v>
      </c>
    </row>
    <row r="76" spans="1:11" x14ac:dyDescent="0.2">
      <c r="A76" s="35">
        <f t="shared" si="8"/>
        <v>74</v>
      </c>
      <c r="B76" s="36" t="s">
        <v>151</v>
      </c>
      <c r="C76" s="36" t="s">
        <v>292</v>
      </c>
      <c r="D76" s="44">
        <v>0.68</v>
      </c>
      <c r="E76" s="45">
        <v>0</v>
      </c>
      <c r="F76" s="32">
        <v>2010</v>
      </c>
      <c r="G76" s="46">
        <f>D76</f>
        <v>0.68</v>
      </c>
      <c r="H76" s="43">
        <f t="shared" si="7"/>
        <v>6.8000000000000007</v>
      </c>
    </row>
    <row r="77" spans="1:11" x14ac:dyDescent="0.2">
      <c r="A77" s="35">
        <f t="shared" si="8"/>
        <v>75</v>
      </c>
      <c r="B77" s="36" t="s">
        <v>152</v>
      </c>
      <c r="C77" s="36" t="s">
        <v>293</v>
      </c>
      <c r="D77" s="44"/>
      <c r="E77" s="45">
        <v>0.41249999999999998</v>
      </c>
      <c r="F77" s="32">
        <v>2004</v>
      </c>
      <c r="G77" s="46">
        <f>E77</f>
        <v>0.41249999999999998</v>
      </c>
      <c r="H77" s="43">
        <f t="shared" si="7"/>
        <v>4.125</v>
      </c>
    </row>
    <row r="78" spans="1:11" x14ac:dyDescent="0.2">
      <c r="G78" s="50"/>
      <c r="H78" s="51"/>
    </row>
  </sheetData>
  <mergeCells count="7">
    <mergeCell ref="I1:J2"/>
    <mergeCell ref="A1:A2"/>
    <mergeCell ref="B1:B2"/>
    <mergeCell ref="C1:C2"/>
    <mergeCell ref="E1:F1"/>
    <mergeCell ref="G1:G2"/>
    <mergeCell ref="H1:H2"/>
  </mergeCells>
  <hyperlinks>
    <hyperlink ref="J3" r:id="rId1" xr:uid="{6B309016-7078-8047-AC4F-E0D4A7943C96}"/>
    <hyperlink ref="I22" r:id="rId2" display="https://www.researchgate.net/publication/202342601_Water_supply_and_sanitation_in_the_Democratic_Republic_of_the_Congo?enrichId=rgreq-d3eb79540e0d1232eaae607aed555eb4- XXX&amp;enrichSource=Y292ZXJQYWdlOzIwMjM0MjYwMTtBUzoyOTU2MTAzOTA0NjY1NjdAMTQ0NzQ5MDQxNzc1Nw%3D%3D&amp;el=1_x_2&amp;_esc=publicationCoverPdf" xr:uid="{CFDEB162-7D30-0E4A-BB04-4BA1C4D88235}"/>
    <hyperlink ref="J22" r:id="rId3" xr:uid="{2D6E3C8A-0F26-724F-884D-0AE610E40BCA}"/>
    <hyperlink ref="I25" r:id="rId4" xr:uid="{A460E901-3571-6044-9BA0-1D8BB29D1D1F}"/>
    <hyperlink ref="J25" r:id="rId5" xr:uid="{38E87438-91CE-6048-A6E4-A78629343270}"/>
    <hyperlink ref="I27" r:id="rId6" xr:uid="{580993ED-CD86-7446-87ED-1D69ACC9696E}"/>
    <hyperlink ref="I49" r:id="rId7" xr:uid="{2CFD03B9-22CE-4B45-9E9A-8683556DE2C7}"/>
    <hyperlink ref="I66" r:id="rId8" xr:uid="{25490CD9-FA29-4542-9259-3BACFE8DA45C}"/>
    <hyperlink ref="J66" r:id="rId9" xr:uid="{102BFBC4-3986-1E41-901D-D4238F9F1F9A}"/>
    <hyperlink ref="I67" r:id="rId10" xr:uid="{EB1EF272-24D7-7448-A6D4-07C468EB6F23}"/>
    <hyperlink ref="I36" r:id="rId11" xr:uid="{A931167A-2D72-4C42-8319-5FC3FED1937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9AA26-6A7B-384A-A864-8D9E618AF88F}">
  <dimension ref="A1:I76"/>
  <sheetViews>
    <sheetView workbookViewId="0">
      <selection activeCell="I12" sqref="I12"/>
    </sheetView>
  </sheetViews>
  <sheetFormatPr baseColWidth="10" defaultRowHeight="16" x14ac:dyDescent="0.2"/>
  <cols>
    <col min="1" max="1" width="6.33203125" style="38" customWidth="1"/>
    <col min="2" max="2" width="14.33203125" customWidth="1"/>
    <col min="3" max="3" width="13.83203125" customWidth="1"/>
    <col min="5" max="5" width="12.83203125" customWidth="1"/>
    <col min="8" max="8" width="11.33203125" customWidth="1"/>
  </cols>
  <sheetData>
    <row r="1" spans="1:9" ht="20" thickBot="1" x14ac:dyDescent="0.3">
      <c r="A1" s="29" t="s">
        <v>215</v>
      </c>
      <c r="B1" s="30" t="s">
        <v>0</v>
      </c>
      <c r="C1" s="30" t="s">
        <v>216</v>
      </c>
      <c r="D1" s="30" t="s">
        <v>217</v>
      </c>
      <c r="E1" s="30" t="s">
        <v>313</v>
      </c>
      <c r="F1" s="52" t="s">
        <v>314</v>
      </c>
      <c r="H1" s="82" t="s">
        <v>325</v>
      </c>
    </row>
    <row r="2" spans="1:9" x14ac:dyDescent="0.2">
      <c r="A2" s="31">
        <v>1</v>
      </c>
      <c r="B2" s="32" t="s">
        <v>9</v>
      </c>
      <c r="C2" s="32" t="s">
        <v>219</v>
      </c>
      <c r="D2" s="39">
        <v>0</v>
      </c>
      <c r="E2" s="34">
        <f>D2*10</f>
        <v>0</v>
      </c>
      <c r="H2" s="59" t="s">
        <v>330</v>
      </c>
      <c r="I2" s="1" t="s">
        <v>213</v>
      </c>
    </row>
    <row r="3" spans="1:9" x14ac:dyDescent="0.2">
      <c r="A3" s="35">
        <f>A2+1</f>
        <v>2</v>
      </c>
      <c r="B3" s="36" t="s">
        <v>10</v>
      </c>
      <c r="C3" s="36" t="s">
        <v>220</v>
      </c>
      <c r="D3" s="44">
        <v>0</v>
      </c>
      <c r="E3" s="34">
        <f t="shared" ref="E3:E66" si="0">D3*10</f>
        <v>0</v>
      </c>
    </row>
    <row r="4" spans="1:9" x14ac:dyDescent="0.2">
      <c r="A4" s="35">
        <f t="shared" ref="A4:A67" si="1">A3+1</f>
        <v>3</v>
      </c>
      <c r="B4" s="36" t="s">
        <v>11</v>
      </c>
      <c r="C4" s="36" t="s">
        <v>221</v>
      </c>
      <c r="D4" s="44">
        <v>0</v>
      </c>
      <c r="E4" s="34">
        <f t="shared" si="0"/>
        <v>0</v>
      </c>
    </row>
    <row r="5" spans="1:9" x14ac:dyDescent="0.2">
      <c r="A5" s="35">
        <f t="shared" si="1"/>
        <v>4</v>
      </c>
      <c r="B5" s="36" t="s">
        <v>15</v>
      </c>
      <c r="C5" s="36" t="s">
        <v>222</v>
      </c>
      <c r="D5" s="44">
        <v>0</v>
      </c>
      <c r="E5" s="34">
        <f t="shared" si="0"/>
        <v>0</v>
      </c>
    </row>
    <row r="6" spans="1:9" x14ac:dyDescent="0.2">
      <c r="A6" s="35">
        <f t="shared" si="1"/>
        <v>5</v>
      </c>
      <c r="B6" s="36" t="s">
        <v>17</v>
      </c>
      <c r="C6" s="36" t="s">
        <v>223</v>
      </c>
      <c r="D6" s="44">
        <v>0</v>
      </c>
      <c r="E6" s="34">
        <f t="shared" si="0"/>
        <v>0</v>
      </c>
    </row>
    <row r="7" spans="1:9" x14ac:dyDescent="0.2">
      <c r="A7" s="35">
        <f t="shared" si="1"/>
        <v>6</v>
      </c>
      <c r="B7" s="36" t="s">
        <v>18</v>
      </c>
      <c r="C7" s="36" t="s">
        <v>224</v>
      </c>
      <c r="D7" s="44">
        <v>0</v>
      </c>
      <c r="E7" s="34">
        <f t="shared" si="0"/>
        <v>0</v>
      </c>
    </row>
    <row r="8" spans="1:9" x14ac:dyDescent="0.2">
      <c r="A8" s="35">
        <f t="shared" si="1"/>
        <v>7</v>
      </c>
      <c r="B8" s="36" t="s">
        <v>20</v>
      </c>
      <c r="C8" s="36" t="s">
        <v>225</v>
      </c>
      <c r="D8" s="44">
        <v>0</v>
      </c>
      <c r="E8" s="34">
        <f t="shared" si="0"/>
        <v>0</v>
      </c>
    </row>
    <row r="9" spans="1:9" x14ac:dyDescent="0.2">
      <c r="A9" s="35">
        <f t="shared" si="1"/>
        <v>8</v>
      </c>
      <c r="B9" s="36" t="s">
        <v>23</v>
      </c>
      <c r="C9" s="36" t="s">
        <v>226</v>
      </c>
      <c r="D9" s="44">
        <v>0</v>
      </c>
      <c r="E9" s="34">
        <f t="shared" si="0"/>
        <v>0</v>
      </c>
    </row>
    <row r="10" spans="1:9" x14ac:dyDescent="0.2">
      <c r="A10" s="35">
        <f t="shared" si="1"/>
        <v>9</v>
      </c>
      <c r="B10" s="36" t="s">
        <v>24</v>
      </c>
      <c r="C10" s="36" t="s">
        <v>227</v>
      </c>
      <c r="D10" s="44">
        <v>0</v>
      </c>
      <c r="E10" s="34">
        <f t="shared" si="0"/>
        <v>0</v>
      </c>
    </row>
    <row r="11" spans="1:9" x14ac:dyDescent="0.2">
      <c r="A11" s="35">
        <f t="shared" si="1"/>
        <v>10</v>
      </c>
      <c r="B11" s="36" t="s">
        <v>26</v>
      </c>
      <c r="C11" s="36" t="s">
        <v>228</v>
      </c>
      <c r="D11" s="44">
        <v>0</v>
      </c>
      <c r="E11" s="34">
        <f t="shared" si="0"/>
        <v>0</v>
      </c>
    </row>
    <row r="12" spans="1:9" x14ac:dyDescent="0.2">
      <c r="A12" s="35">
        <f t="shared" si="1"/>
        <v>11</v>
      </c>
      <c r="B12" s="36" t="s">
        <v>30</v>
      </c>
      <c r="C12" s="36" t="s">
        <v>229</v>
      </c>
      <c r="D12" s="44">
        <v>0</v>
      </c>
      <c r="E12" s="34">
        <f t="shared" si="0"/>
        <v>0</v>
      </c>
    </row>
    <row r="13" spans="1:9" x14ac:dyDescent="0.2">
      <c r="A13" s="35">
        <f t="shared" si="1"/>
        <v>12</v>
      </c>
      <c r="B13" s="36" t="s">
        <v>31</v>
      </c>
      <c r="C13" s="36" t="s">
        <v>230</v>
      </c>
      <c r="D13" s="44">
        <v>0</v>
      </c>
      <c r="E13" s="34">
        <f t="shared" si="0"/>
        <v>0</v>
      </c>
    </row>
    <row r="14" spans="1:9" x14ac:dyDescent="0.2">
      <c r="A14" s="35">
        <f t="shared" si="1"/>
        <v>13</v>
      </c>
      <c r="B14" s="36" t="s">
        <v>33</v>
      </c>
      <c r="C14" s="36" t="s">
        <v>231</v>
      </c>
      <c r="D14" s="44">
        <v>0</v>
      </c>
      <c r="E14" s="34">
        <f t="shared" si="0"/>
        <v>0</v>
      </c>
    </row>
    <row r="15" spans="1:9" x14ac:dyDescent="0.2">
      <c r="A15" s="35">
        <f t="shared" si="1"/>
        <v>14</v>
      </c>
      <c r="B15" s="36" t="s">
        <v>37</v>
      </c>
      <c r="C15" s="36" t="s">
        <v>232</v>
      </c>
      <c r="D15" s="44">
        <v>0</v>
      </c>
      <c r="E15" s="34">
        <f t="shared" si="0"/>
        <v>0</v>
      </c>
    </row>
    <row r="16" spans="1:9" x14ac:dyDescent="0.2">
      <c r="A16" s="35">
        <f t="shared" si="1"/>
        <v>15</v>
      </c>
      <c r="B16" s="36" t="s">
        <v>41</v>
      </c>
      <c r="C16" s="36" t="s">
        <v>233</v>
      </c>
      <c r="D16" s="44">
        <v>0</v>
      </c>
      <c r="E16" s="34">
        <f t="shared" si="0"/>
        <v>0</v>
      </c>
    </row>
    <row r="17" spans="1:5" x14ac:dyDescent="0.2">
      <c r="A17" s="35">
        <f t="shared" si="1"/>
        <v>16</v>
      </c>
      <c r="B17" s="36" t="s">
        <v>44</v>
      </c>
      <c r="C17" s="36" t="s">
        <v>234</v>
      </c>
      <c r="D17" s="44">
        <v>0</v>
      </c>
      <c r="E17" s="34">
        <f t="shared" si="0"/>
        <v>0</v>
      </c>
    </row>
    <row r="18" spans="1:5" x14ac:dyDescent="0.2">
      <c r="A18" s="35">
        <f t="shared" si="1"/>
        <v>17</v>
      </c>
      <c r="B18" s="36" t="s">
        <v>45</v>
      </c>
      <c r="C18" s="36" t="s">
        <v>235</v>
      </c>
      <c r="D18" s="44">
        <v>0</v>
      </c>
      <c r="E18" s="34">
        <f t="shared" si="0"/>
        <v>0</v>
      </c>
    </row>
    <row r="19" spans="1:5" x14ac:dyDescent="0.2">
      <c r="A19" s="35">
        <f t="shared" si="1"/>
        <v>18</v>
      </c>
      <c r="B19" s="36" t="s">
        <v>46</v>
      </c>
      <c r="C19" s="36" t="s">
        <v>236</v>
      </c>
      <c r="D19" s="44">
        <v>0</v>
      </c>
      <c r="E19" s="34">
        <f t="shared" si="0"/>
        <v>0</v>
      </c>
    </row>
    <row r="20" spans="1:5" x14ac:dyDescent="0.2">
      <c r="A20" s="35">
        <f t="shared" si="1"/>
        <v>19</v>
      </c>
      <c r="B20" s="36" t="s">
        <v>48</v>
      </c>
      <c r="C20" s="36" t="s">
        <v>237</v>
      </c>
      <c r="D20" s="44">
        <v>0</v>
      </c>
      <c r="E20" s="34">
        <f t="shared" si="0"/>
        <v>0</v>
      </c>
    </row>
    <row r="21" spans="1:5" x14ac:dyDescent="0.2">
      <c r="A21" s="35">
        <f t="shared" si="1"/>
        <v>20</v>
      </c>
      <c r="B21" s="36" t="s">
        <v>49</v>
      </c>
      <c r="C21" s="36" t="s">
        <v>238</v>
      </c>
      <c r="D21" s="44">
        <v>0</v>
      </c>
      <c r="E21" s="34">
        <f t="shared" si="0"/>
        <v>0</v>
      </c>
    </row>
    <row r="22" spans="1:5" x14ac:dyDescent="0.2">
      <c r="A22" s="35">
        <f t="shared" si="1"/>
        <v>21</v>
      </c>
      <c r="B22" s="36" t="s">
        <v>52</v>
      </c>
      <c r="C22" s="36" t="s">
        <v>239</v>
      </c>
      <c r="D22" s="44">
        <v>0</v>
      </c>
      <c r="E22" s="34">
        <f t="shared" si="0"/>
        <v>0</v>
      </c>
    </row>
    <row r="23" spans="1:5" x14ac:dyDescent="0.2">
      <c r="A23" s="35">
        <f t="shared" si="1"/>
        <v>22</v>
      </c>
      <c r="B23" s="36" t="s">
        <v>53</v>
      </c>
      <c r="C23" s="36" t="s">
        <v>240</v>
      </c>
      <c r="D23" s="44">
        <v>0</v>
      </c>
      <c r="E23" s="34">
        <f t="shared" si="0"/>
        <v>0</v>
      </c>
    </row>
    <row r="24" spans="1:5" x14ac:dyDescent="0.2">
      <c r="A24" s="35">
        <f t="shared" si="1"/>
        <v>23</v>
      </c>
      <c r="B24" s="36" t="s">
        <v>59</v>
      </c>
      <c r="C24" s="36" t="s">
        <v>241</v>
      </c>
      <c r="D24" s="44">
        <v>0</v>
      </c>
      <c r="E24" s="34">
        <f t="shared" si="0"/>
        <v>0</v>
      </c>
    </row>
    <row r="25" spans="1:5" x14ac:dyDescent="0.2">
      <c r="A25" s="35">
        <f t="shared" si="1"/>
        <v>24</v>
      </c>
      <c r="B25" s="36" t="s">
        <v>62</v>
      </c>
      <c r="C25" s="36" t="s">
        <v>242</v>
      </c>
      <c r="D25" s="44">
        <v>0</v>
      </c>
      <c r="E25" s="34">
        <f t="shared" si="0"/>
        <v>0</v>
      </c>
    </row>
    <row r="26" spans="1:5" x14ac:dyDescent="0.2">
      <c r="A26" s="35">
        <f t="shared" si="1"/>
        <v>25</v>
      </c>
      <c r="B26" s="36" t="s">
        <v>65</v>
      </c>
      <c r="C26" s="36" t="s">
        <v>243</v>
      </c>
      <c r="D26" s="44">
        <v>0</v>
      </c>
      <c r="E26" s="34">
        <f t="shared" si="0"/>
        <v>0</v>
      </c>
    </row>
    <row r="27" spans="1:5" x14ac:dyDescent="0.2">
      <c r="A27" s="35">
        <f t="shared" si="1"/>
        <v>26</v>
      </c>
      <c r="B27" s="36" t="s">
        <v>66</v>
      </c>
      <c r="C27" s="36" t="s">
        <v>244</v>
      </c>
      <c r="D27" s="44">
        <v>0</v>
      </c>
      <c r="E27" s="34">
        <f t="shared" si="0"/>
        <v>0</v>
      </c>
    </row>
    <row r="28" spans="1:5" x14ac:dyDescent="0.2">
      <c r="A28" s="35">
        <f t="shared" si="1"/>
        <v>27</v>
      </c>
      <c r="B28" s="36" t="s">
        <v>70</v>
      </c>
      <c r="C28" s="36" t="s">
        <v>245</v>
      </c>
      <c r="D28" s="44">
        <v>0</v>
      </c>
      <c r="E28" s="34">
        <f t="shared" si="0"/>
        <v>0</v>
      </c>
    </row>
    <row r="29" spans="1:5" x14ac:dyDescent="0.2">
      <c r="A29" s="35">
        <f t="shared" si="1"/>
        <v>28</v>
      </c>
      <c r="B29" s="36" t="s">
        <v>71</v>
      </c>
      <c r="C29" s="36" t="s">
        <v>246</v>
      </c>
      <c r="D29" s="44">
        <v>0</v>
      </c>
      <c r="E29" s="34">
        <f t="shared" si="0"/>
        <v>0</v>
      </c>
    </row>
    <row r="30" spans="1:5" x14ac:dyDescent="0.2">
      <c r="A30" s="35">
        <f t="shared" si="1"/>
        <v>29</v>
      </c>
      <c r="B30" s="36" t="s">
        <v>72</v>
      </c>
      <c r="C30" s="36" t="s">
        <v>247</v>
      </c>
      <c r="D30" s="44">
        <v>0</v>
      </c>
      <c r="E30" s="34">
        <f t="shared" si="0"/>
        <v>0</v>
      </c>
    </row>
    <row r="31" spans="1:5" x14ac:dyDescent="0.2">
      <c r="A31" s="35">
        <f t="shared" si="1"/>
        <v>30</v>
      </c>
      <c r="B31" s="36" t="s">
        <v>73</v>
      </c>
      <c r="C31" s="36" t="s">
        <v>248</v>
      </c>
      <c r="D31" s="44">
        <v>0</v>
      </c>
      <c r="E31" s="34">
        <f t="shared" si="0"/>
        <v>0</v>
      </c>
    </row>
    <row r="32" spans="1:5" x14ac:dyDescent="0.2">
      <c r="A32" s="35">
        <f t="shared" si="1"/>
        <v>31</v>
      </c>
      <c r="B32" s="36" t="s">
        <v>74</v>
      </c>
      <c r="C32" s="36" t="s">
        <v>249</v>
      </c>
      <c r="D32" s="39">
        <v>0</v>
      </c>
      <c r="E32" s="34">
        <f t="shared" si="0"/>
        <v>0</v>
      </c>
    </row>
    <row r="33" spans="1:6" x14ac:dyDescent="0.2">
      <c r="A33" s="35">
        <f t="shared" si="1"/>
        <v>32</v>
      </c>
      <c r="B33" s="36" t="s">
        <v>75</v>
      </c>
      <c r="C33" s="36" t="s">
        <v>250</v>
      </c>
      <c r="D33" s="44">
        <v>1</v>
      </c>
      <c r="E33" s="34">
        <f t="shared" si="0"/>
        <v>10</v>
      </c>
      <c r="F33" t="s">
        <v>315</v>
      </c>
    </row>
    <row r="34" spans="1:6" x14ac:dyDescent="0.2">
      <c r="A34" s="35">
        <f t="shared" si="1"/>
        <v>33</v>
      </c>
      <c r="B34" s="36" t="s">
        <v>76</v>
      </c>
      <c r="C34" s="36" t="s">
        <v>251</v>
      </c>
      <c r="D34" s="44">
        <v>0</v>
      </c>
      <c r="E34" s="34">
        <f t="shared" si="0"/>
        <v>0</v>
      </c>
    </row>
    <row r="35" spans="1:6" x14ac:dyDescent="0.2">
      <c r="A35" s="35">
        <f t="shared" si="1"/>
        <v>34</v>
      </c>
      <c r="B35" s="36" t="s">
        <v>77</v>
      </c>
      <c r="C35" s="36" t="s">
        <v>252</v>
      </c>
      <c r="D35" s="44">
        <v>0</v>
      </c>
      <c r="E35" s="34">
        <f t="shared" si="0"/>
        <v>0</v>
      </c>
    </row>
    <row r="36" spans="1:6" x14ac:dyDescent="0.2">
      <c r="A36" s="35">
        <f t="shared" si="1"/>
        <v>35</v>
      </c>
      <c r="B36" s="36" t="s">
        <v>79</v>
      </c>
      <c r="C36" s="36" t="s">
        <v>253</v>
      </c>
      <c r="D36" s="44">
        <v>0</v>
      </c>
      <c r="E36" s="34">
        <f t="shared" si="0"/>
        <v>0</v>
      </c>
    </row>
    <row r="37" spans="1:6" x14ac:dyDescent="0.2">
      <c r="A37" s="35">
        <f t="shared" si="1"/>
        <v>36</v>
      </c>
      <c r="B37" s="36" t="s">
        <v>80</v>
      </c>
      <c r="C37" s="36" t="s">
        <v>254</v>
      </c>
      <c r="D37" s="44">
        <v>0</v>
      </c>
      <c r="E37" s="34">
        <f t="shared" si="0"/>
        <v>0</v>
      </c>
    </row>
    <row r="38" spans="1:6" x14ac:dyDescent="0.2">
      <c r="A38" s="35">
        <f t="shared" si="1"/>
        <v>37</v>
      </c>
      <c r="B38" s="36" t="s">
        <v>81</v>
      </c>
      <c r="C38" s="36" t="s">
        <v>255</v>
      </c>
      <c r="D38" s="44">
        <v>0</v>
      </c>
      <c r="E38" s="34">
        <f t="shared" si="0"/>
        <v>0</v>
      </c>
    </row>
    <row r="39" spans="1:6" x14ac:dyDescent="0.2">
      <c r="A39" s="35">
        <f t="shared" si="1"/>
        <v>38</v>
      </c>
      <c r="B39" s="36" t="s">
        <v>82</v>
      </c>
      <c r="C39" s="36" t="s">
        <v>256</v>
      </c>
      <c r="D39" s="44">
        <v>0</v>
      </c>
      <c r="E39" s="34">
        <f t="shared" si="0"/>
        <v>0</v>
      </c>
    </row>
    <row r="40" spans="1:6" x14ac:dyDescent="0.2">
      <c r="A40" s="35">
        <f t="shared" si="1"/>
        <v>39</v>
      </c>
      <c r="B40" s="36" t="s">
        <v>83</v>
      </c>
      <c r="C40" s="36" t="s">
        <v>257</v>
      </c>
      <c r="D40" s="44">
        <v>0</v>
      </c>
      <c r="E40" s="34">
        <f t="shared" si="0"/>
        <v>0</v>
      </c>
    </row>
    <row r="41" spans="1:6" x14ac:dyDescent="0.2">
      <c r="A41" s="35">
        <f t="shared" si="1"/>
        <v>40</v>
      </c>
      <c r="B41" s="36" t="s">
        <v>85</v>
      </c>
      <c r="C41" s="36" t="s">
        <v>258</v>
      </c>
      <c r="D41" s="44">
        <v>0</v>
      </c>
      <c r="E41" s="34">
        <f t="shared" si="0"/>
        <v>0</v>
      </c>
    </row>
    <row r="42" spans="1:6" x14ac:dyDescent="0.2">
      <c r="A42" s="35">
        <f t="shared" si="1"/>
        <v>41</v>
      </c>
      <c r="B42" s="36" t="s">
        <v>87</v>
      </c>
      <c r="C42" s="36" t="s">
        <v>259</v>
      </c>
      <c r="D42" s="44">
        <v>0</v>
      </c>
      <c r="E42" s="34">
        <f t="shared" si="0"/>
        <v>0</v>
      </c>
    </row>
    <row r="43" spans="1:6" x14ac:dyDescent="0.2">
      <c r="A43" s="35">
        <f t="shared" si="1"/>
        <v>42</v>
      </c>
      <c r="B43" s="36" t="s">
        <v>91</v>
      </c>
      <c r="C43" s="36" t="s">
        <v>260</v>
      </c>
      <c r="D43" s="44">
        <v>0</v>
      </c>
      <c r="E43" s="34">
        <f t="shared" si="0"/>
        <v>0</v>
      </c>
    </row>
    <row r="44" spans="1:6" x14ac:dyDescent="0.2">
      <c r="A44" s="35">
        <f t="shared" si="1"/>
        <v>43</v>
      </c>
      <c r="B44" s="36" t="s">
        <v>93</v>
      </c>
      <c r="C44" s="36" t="s">
        <v>261</v>
      </c>
      <c r="D44" s="44">
        <v>0</v>
      </c>
      <c r="E44" s="34">
        <f t="shared" si="0"/>
        <v>0</v>
      </c>
    </row>
    <row r="45" spans="1:6" x14ac:dyDescent="0.2">
      <c r="A45" s="35">
        <f t="shared" si="1"/>
        <v>44</v>
      </c>
      <c r="B45" s="36" t="s">
        <v>97</v>
      </c>
      <c r="C45" s="36" t="s">
        <v>262</v>
      </c>
      <c r="D45" s="44">
        <v>0</v>
      </c>
      <c r="E45" s="34">
        <f t="shared" si="0"/>
        <v>0</v>
      </c>
    </row>
    <row r="46" spans="1:6" x14ac:dyDescent="0.2">
      <c r="A46" s="35">
        <f t="shared" si="1"/>
        <v>45</v>
      </c>
      <c r="B46" s="36" t="s">
        <v>99</v>
      </c>
      <c r="C46" s="36" t="s">
        <v>263</v>
      </c>
      <c r="D46" s="44">
        <v>0</v>
      </c>
      <c r="E46" s="34">
        <f t="shared" si="0"/>
        <v>0</v>
      </c>
    </row>
    <row r="47" spans="1:6" x14ac:dyDescent="0.2">
      <c r="A47" s="35">
        <f t="shared" si="1"/>
        <v>46</v>
      </c>
      <c r="B47" s="36" t="s">
        <v>101</v>
      </c>
      <c r="C47" s="36" t="s">
        <v>264</v>
      </c>
      <c r="D47" s="44">
        <v>0</v>
      </c>
      <c r="E47" s="34">
        <f t="shared" si="0"/>
        <v>0</v>
      </c>
    </row>
    <row r="48" spans="1:6" x14ac:dyDescent="0.2">
      <c r="A48" s="35">
        <f t="shared" si="1"/>
        <v>47</v>
      </c>
      <c r="B48" s="36" t="s">
        <v>102</v>
      </c>
      <c r="C48" s="36" t="s">
        <v>265</v>
      </c>
      <c r="D48" s="44">
        <v>0</v>
      </c>
      <c r="E48" s="34">
        <f t="shared" si="0"/>
        <v>0</v>
      </c>
    </row>
    <row r="49" spans="1:6" x14ac:dyDescent="0.2">
      <c r="A49" s="35">
        <f t="shared" si="1"/>
        <v>48</v>
      </c>
      <c r="B49" s="36" t="s">
        <v>104</v>
      </c>
      <c r="C49" s="36" t="s">
        <v>266</v>
      </c>
      <c r="D49" s="44">
        <v>0</v>
      </c>
      <c r="E49" s="34">
        <f t="shared" si="0"/>
        <v>0</v>
      </c>
    </row>
    <row r="50" spans="1:6" x14ac:dyDescent="0.2">
      <c r="A50" s="35">
        <f t="shared" si="1"/>
        <v>49</v>
      </c>
      <c r="B50" s="36" t="s">
        <v>105</v>
      </c>
      <c r="C50" s="36" t="s">
        <v>267</v>
      </c>
      <c r="D50" s="44">
        <v>0</v>
      </c>
      <c r="E50" s="34">
        <f t="shared" si="0"/>
        <v>0</v>
      </c>
    </row>
    <row r="51" spans="1:6" x14ac:dyDescent="0.2">
      <c r="A51" s="35">
        <f t="shared" si="1"/>
        <v>50</v>
      </c>
      <c r="B51" s="36" t="s">
        <v>106</v>
      </c>
      <c r="C51" s="36" t="s">
        <v>268</v>
      </c>
      <c r="D51" s="44">
        <v>0</v>
      </c>
      <c r="E51" s="34">
        <f t="shared" si="0"/>
        <v>0</v>
      </c>
    </row>
    <row r="52" spans="1:6" x14ac:dyDescent="0.2">
      <c r="A52" s="35">
        <f t="shared" si="1"/>
        <v>51</v>
      </c>
      <c r="B52" s="36" t="s">
        <v>108</v>
      </c>
      <c r="C52" s="36" t="s">
        <v>269</v>
      </c>
      <c r="D52" s="44">
        <v>0</v>
      </c>
      <c r="E52" s="34">
        <f t="shared" si="0"/>
        <v>0</v>
      </c>
    </row>
    <row r="53" spans="1:6" x14ac:dyDescent="0.2">
      <c r="A53" s="35">
        <f t="shared" si="1"/>
        <v>52</v>
      </c>
      <c r="B53" s="36" t="s">
        <v>109</v>
      </c>
      <c r="C53" s="36" t="s">
        <v>270</v>
      </c>
      <c r="D53" s="44">
        <v>0</v>
      </c>
      <c r="E53" s="34">
        <f t="shared" si="0"/>
        <v>0</v>
      </c>
    </row>
    <row r="54" spans="1:6" x14ac:dyDescent="0.2">
      <c r="A54" s="35">
        <f t="shared" si="1"/>
        <v>53</v>
      </c>
      <c r="B54" s="36" t="s">
        <v>110</v>
      </c>
      <c r="C54" s="36" t="s">
        <v>271</v>
      </c>
      <c r="D54" s="44">
        <v>0</v>
      </c>
      <c r="E54" s="34">
        <f t="shared" si="0"/>
        <v>0</v>
      </c>
    </row>
    <row r="55" spans="1:6" x14ac:dyDescent="0.2">
      <c r="A55" s="35">
        <f t="shared" si="1"/>
        <v>54</v>
      </c>
      <c r="B55" s="36" t="s">
        <v>112</v>
      </c>
      <c r="C55" s="36" t="s">
        <v>272</v>
      </c>
      <c r="D55" s="44">
        <v>0</v>
      </c>
      <c r="E55" s="34">
        <f t="shared" si="0"/>
        <v>0</v>
      </c>
    </row>
    <row r="56" spans="1:6" x14ac:dyDescent="0.2">
      <c r="A56" s="35">
        <f t="shared" si="1"/>
        <v>55</v>
      </c>
      <c r="B56" s="36" t="s">
        <v>113</v>
      </c>
      <c r="C56" s="36" t="s">
        <v>273</v>
      </c>
      <c r="D56" s="44">
        <v>0</v>
      </c>
      <c r="E56" s="34">
        <f t="shared" si="0"/>
        <v>0</v>
      </c>
    </row>
    <row r="57" spans="1:6" x14ac:dyDescent="0.2">
      <c r="A57" s="35">
        <f t="shared" si="1"/>
        <v>56</v>
      </c>
      <c r="B57" s="36" t="s">
        <v>114</v>
      </c>
      <c r="C57" s="36" t="s">
        <v>274</v>
      </c>
      <c r="D57" s="44">
        <v>0</v>
      </c>
      <c r="E57" s="34">
        <f t="shared" si="0"/>
        <v>0</v>
      </c>
    </row>
    <row r="58" spans="1:6" x14ac:dyDescent="0.2">
      <c r="A58" s="35">
        <f t="shared" si="1"/>
        <v>57</v>
      </c>
      <c r="B58" s="36" t="s">
        <v>115</v>
      </c>
      <c r="C58" s="36" t="s">
        <v>275</v>
      </c>
      <c r="D58" s="44">
        <v>0.1</v>
      </c>
      <c r="E58" s="34">
        <f t="shared" si="0"/>
        <v>1</v>
      </c>
      <c r="F58" t="s">
        <v>316</v>
      </c>
    </row>
    <row r="59" spans="1:6" x14ac:dyDescent="0.2">
      <c r="A59" s="35">
        <f t="shared" si="1"/>
        <v>58</v>
      </c>
      <c r="B59" s="36" t="s">
        <v>116</v>
      </c>
      <c r="C59" s="36" t="s">
        <v>276</v>
      </c>
      <c r="D59" s="44">
        <v>0</v>
      </c>
      <c r="E59" s="34">
        <f t="shared" si="0"/>
        <v>0</v>
      </c>
    </row>
    <row r="60" spans="1:6" x14ac:dyDescent="0.2">
      <c r="A60" s="35">
        <f t="shared" si="1"/>
        <v>59</v>
      </c>
      <c r="B60" s="36" t="s">
        <v>117</v>
      </c>
      <c r="C60" s="36" t="s">
        <v>277</v>
      </c>
      <c r="D60" s="44">
        <v>0</v>
      </c>
      <c r="E60" s="34">
        <f t="shared" si="0"/>
        <v>0</v>
      </c>
    </row>
    <row r="61" spans="1:6" x14ac:dyDescent="0.2">
      <c r="A61" s="35">
        <f t="shared" si="1"/>
        <v>60</v>
      </c>
      <c r="B61" s="36" t="s">
        <v>124</v>
      </c>
      <c r="C61" s="36" t="s">
        <v>278</v>
      </c>
      <c r="D61" s="44">
        <v>0</v>
      </c>
      <c r="E61" s="34">
        <f t="shared" si="0"/>
        <v>0</v>
      </c>
    </row>
    <row r="62" spans="1:6" x14ac:dyDescent="0.2">
      <c r="A62" s="35">
        <f t="shared" si="1"/>
        <v>61</v>
      </c>
      <c r="B62" s="36" t="s">
        <v>125</v>
      </c>
      <c r="C62" s="36" t="s">
        <v>279</v>
      </c>
      <c r="D62" s="44">
        <v>0</v>
      </c>
      <c r="E62" s="34">
        <f t="shared" si="0"/>
        <v>0</v>
      </c>
    </row>
    <row r="63" spans="1:6" x14ac:dyDescent="0.2">
      <c r="A63" s="35">
        <f t="shared" si="1"/>
        <v>62</v>
      </c>
      <c r="B63" s="36" t="s">
        <v>127</v>
      </c>
      <c r="C63" s="36" t="s">
        <v>280</v>
      </c>
      <c r="D63" s="44">
        <v>0</v>
      </c>
      <c r="E63" s="34">
        <f t="shared" si="0"/>
        <v>0</v>
      </c>
    </row>
    <row r="64" spans="1:6" x14ac:dyDescent="0.2">
      <c r="A64" s="35">
        <f t="shared" si="1"/>
        <v>63</v>
      </c>
      <c r="B64" s="36" t="s">
        <v>128</v>
      </c>
      <c r="C64" s="36" t="s">
        <v>281</v>
      </c>
      <c r="D64" s="44">
        <v>0</v>
      </c>
      <c r="E64" s="34">
        <f t="shared" si="0"/>
        <v>0</v>
      </c>
    </row>
    <row r="65" spans="1:6" x14ac:dyDescent="0.2">
      <c r="A65" s="35">
        <f t="shared" si="1"/>
        <v>64</v>
      </c>
      <c r="B65" s="36" t="s">
        <v>133</v>
      </c>
      <c r="C65" s="36" t="s">
        <v>282</v>
      </c>
      <c r="D65" s="44">
        <v>0</v>
      </c>
      <c r="E65" s="34">
        <f t="shared" si="0"/>
        <v>0</v>
      </c>
    </row>
    <row r="66" spans="1:6" x14ac:dyDescent="0.2">
      <c r="A66" s="35">
        <f t="shared" si="1"/>
        <v>65</v>
      </c>
      <c r="B66" s="36" t="s">
        <v>135</v>
      </c>
      <c r="C66" s="36" t="s">
        <v>283</v>
      </c>
      <c r="D66" s="44">
        <v>0</v>
      </c>
      <c r="E66" s="34">
        <f t="shared" si="0"/>
        <v>0</v>
      </c>
    </row>
    <row r="67" spans="1:6" x14ac:dyDescent="0.2">
      <c r="A67" s="35">
        <f t="shared" si="1"/>
        <v>66</v>
      </c>
      <c r="B67" s="36" t="s">
        <v>136</v>
      </c>
      <c r="C67" s="36" t="s">
        <v>284</v>
      </c>
      <c r="D67" s="44">
        <v>0</v>
      </c>
      <c r="E67" s="34">
        <f t="shared" ref="E67:E76" si="2">D67*10</f>
        <v>0</v>
      </c>
    </row>
    <row r="68" spans="1:6" x14ac:dyDescent="0.2">
      <c r="A68" s="35">
        <f t="shared" ref="A68:A76" si="3">A67+1</f>
        <v>67</v>
      </c>
      <c r="B68" s="36" t="s">
        <v>141</v>
      </c>
      <c r="C68" s="36" t="s">
        <v>285</v>
      </c>
      <c r="D68" s="44">
        <v>0</v>
      </c>
      <c r="E68" s="34">
        <f t="shared" si="2"/>
        <v>0</v>
      </c>
    </row>
    <row r="69" spans="1:6" x14ac:dyDescent="0.2">
      <c r="A69" s="35">
        <f t="shared" si="3"/>
        <v>68</v>
      </c>
      <c r="B69" s="36" t="s">
        <v>144</v>
      </c>
      <c r="C69" s="36" t="s">
        <v>286</v>
      </c>
      <c r="D69" s="44">
        <v>0.1</v>
      </c>
      <c r="E69" s="34">
        <f t="shared" si="2"/>
        <v>1</v>
      </c>
      <c r="F69" t="s">
        <v>317</v>
      </c>
    </row>
    <row r="70" spans="1:6" x14ac:dyDescent="0.2">
      <c r="A70" s="35">
        <f t="shared" si="3"/>
        <v>69</v>
      </c>
      <c r="B70" s="36" t="s">
        <v>145</v>
      </c>
      <c r="C70" s="36" t="s">
        <v>287</v>
      </c>
      <c r="D70" s="44">
        <v>0</v>
      </c>
      <c r="E70" s="34">
        <f t="shared" si="2"/>
        <v>0</v>
      </c>
    </row>
    <row r="71" spans="1:6" x14ac:dyDescent="0.2">
      <c r="A71" s="35">
        <f t="shared" si="3"/>
        <v>70</v>
      </c>
      <c r="B71" s="36" t="s">
        <v>146</v>
      </c>
      <c r="C71" s="36" t="s">
        <v>288</v>
      </c>
      <c r="D71" s="44">
        <v>0</v>
      </c>
      <c r="E71" s="34">
        <f t="shared" si="2"/>
        <v>0</v>
      </c>
    </row>
    <row r="72" spans="1:6" x14ac:dyDescent="0.2">
      <c r="A72" s="35">
        <f t="shared" si="3"/>
        <v>71</v>
      </c>
      <c r="B72" s="36" t="s">
        <v>147</v>
      </c>
      <c r="C72" s="36" t="s">
        <v>289</v>
      </c>
      <c r="D72" s="44">
        <v>0</v>
      </c>
      <c r="E72" s="34">
        <f t="shared" si="2"/>
        <v>0</v>
      </c>
    </row>
    <row r="73" spans="1:6" x14ac:dyDescent="0.2">
      <c r="A73" s="35">
        <f t="shared" si="3"/>
        <v>72</v>
      </c>
      <c r="B73" s="36" t="s">
        <v>148</v>
      </c>
      <c r="C73" s="36" t="s">
        <v>290</v>
      </c>
      <c r="D73" s="44">
        <v>0</v>
      </c>
      <c r="E73" s="34">
        <f t="shared" si="2"/>
        <v>0</v>
      </c>
    </row>
    <row r="74" spans="1:6" x14ac:dyDescent="0.2">
      <c r="A74" s="35">
        <f t="shared" si="3"/>
        <v>73</v>
      </c>
      <c r="B74" s="36" t="s">
        <v>150</v>
      </c>
      <c r="C74" s="36" t="s">
        <v>291</v>
      </c>
      <c r="D74" s="44">
        <v>0</v>
      </c>
      <c r="E74" s="34">
        <f t="shared" si="2"/>
        <v>0</v>
      </c>
    </row>
    <row r="75" spans="1:6" x14ac:dyDescent="0.2">
      <c r="A75" s="35">
        <f t="shared" si="3"/>
        <v>74</v>
      </c>
      <c r="B75" s="36" t="s">
        <v>151</v>
      </c>
      <c r="C75" s="36" t="s">
        <v>292</v>
      </c>
      <c r="D75" s="44">
        <v>0</v>
      </c>
      <c r="E75" s="34">
        <f t="shared" si="2"/>
        <v>0</v>
      </c>
    </row>
    <row r="76" spans="1:6" x14ac:dyDescent="0.2">
      <c r="A76" s="35">
        <f t="shared" si="3"/>
        <v>75</v>
      </c>
      <c r="B76" s="36" t="s">
        <v>152</v>
      </c>
      <c r="C76" s="36" t="s">
        <v>293</v>
      </c>
      <c r="D76" s="44">
        <v>0</v>
      </c>
      <c r="E76" s="34">
        <f t="shared" si="2"/>
        <v>0</v>
      </c>
    </row>
  </sheetData>
  <hyperlinks>
    <hyperlink ref="I2" r:id="rId1" display="https://www.iwa-network.org/wp-content/uploads/2018/02/OFID-Wastewater-report-2018.pdf" xr:uid="{41CBF710-C4C8-5D4E-9517-F971CF4D213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9493C-D1FE-A149-80E1-97DBF635DF33}">
  <dimension ref="A1:G76"/>
  <sheetViews>
    <sheetView workbookViewId="0">
      <selection activeCell="J13" sqref="J13"/>
    </sheetView>
  </sheetViews>
  <sheetFormatPr baseColWidth="10" defaultRowHeight="16" x14ac:dyDescent="0.2"/>
  <cols>
    <col min="1" max="1" width="6.33203125" style="38" customWidth="1"/>
    <col min="2" max="2" width="14.33203125" customWidth="1"/>
    <col min="3" max="3" width="13.83203125" customWidth="1"/>
    <col min="4" max="7" width="10.83203125" style="38"/>
  </cols>
  <sheetData>
    <row r="1" spans="1:7" s="53" customFormat="1" ht="20" thickBot="1" x14ac:dyDescent="0.3">
      <c r="A1" s="81" t="s">
        <v>215</v>
      </c>
      <c r="B1" s="81" t="s">
        <v>0</v>
      </c>
      <c r="C1" s="81" t="s">
        <v>216</v>
      </c>
      <c r="D1" s="81" t="s">
        <v>318</v>
      </c>
      <c r="E1" s="81" t="s">
        <v>319</v>
      </c>
      <c r="F1" s="81" t="s">
        <v>320</v>
      </c>
      <c r="G1" s="81" t="s">
        <v>321</v>
      </c>
    </row>
    <row r="2" spans="1:7" x14ac:dyDescent="0.2">
      <c r="A2" s="31">
        <v>1</v>
      </c>
      <c r="B2" s="32" t="s">
        <v>9</v>
      </c>
      <c r="C2" s="54" t="s">
        <v>219</v>
      </c>
      <c r="D2" s="84">
        <f>4.25-0.396*E2+0.195*F2+0.111*G2</f>
        <v>1.1106110506057738</v>
      </c>
      <c r="E2" s="85">
        <v>7.9277498722076416</v>
      </c>
      <c r="F2" s="86">
        <v>0</v>
      </c>
      <c r="G2" s="86">
        <v>0</v>
      </c>
    </row>
    <row r="3" spans="1:7" x14ac:dyDescent="0.2">
      <c r="A3" s="35">
        <f>A2+1</f>
        <v>2</v>
      </c>
      <c r="B3" s="36" t="s">
        <v>10</v>
      </c>
      <c r="C3" s="55" t="s">
        <v>220</v>
      </c>
      <c r="D3" s="87">
        <f t="shared" ref="D3:D66" si="0">4.25-0.396*E3+0.195*F3+0.111*G3</f>
        <v>3.0014259275197981</v>
      </c>
      <c r="E3" s="88">
        <v>5.1226617991924286</v>
      </c>
      <c r="F3" s="89">
        <v>4</v>
      </c>
      <c r="G3" s="89">
        <v>0</v>
      </c>
    </row>
    <row r="4" spans="1:7" x14ac:dyDescent="0.2">
      <c r="A4" s="35">
        <f t="shared" ref="A4:A67" si="1">A3+1</f>
        <v>3</v>
      </c>
      <c r="B4" s="36" t="s">
        <v>11</v>
      </c>
      <c r="C4" s="55" t="s">
        <v>221</v>
      </c>
      <c r="D4" s="87">
        <f t="shared" si="0"/>
        <v>2.1731897525787351</v>
      </c>
      <c r="E4" s="88">
        <v>6.0323491096496582</v>
      </c>
      <c r="F4" s="89">
        <v>1.6</v>
      </c>
      <c r="G4" s="89">
        <v>0</v>
      </c>
    </row>
    <row r="5" spans="1:7" x14ac:dyDescent="0.2">
      <c r="A5" s="35">
        <f t="shared" si="1"/>
        <v>4</v>
      </c>
      <c r="B5" s="36" t="s">
        <v>15</v>
      </c>
      <c r="C5" s="55" t="s">
        <v>222</v>
      </c>
      <c r="D5" s="87">
        <f t="shared" si="0"/>
        <v>2.5384631790137289</v>
      </c>
      <c r="E5" s="88">
        <v>5.1729717701673508</v>
      </c>
      <c r="F5" s="89">
        <v>1.7280000000000002</v>
      </c>
      <c r="G5" s="89">
        <v>0</v>
      </c>
    </row>
    <row r="6" spans="1:7" x14ac:dyDescent="0.2">
      <c r="A6" s="35">
        <f t="shared" si="1"/>
        <v>5</v>
      </c>
      <c r="B6" s="36" t="s">
        <v>17</v>
      </c>
      <c r="C6" s="55" t="s">
        <v>223</v>
      </c>
      <c r="D6" s="87">
        <f t="shared" si="0"/>
        <v>3.0945806405544278</v>
      </c>
      <c r="E6" s="88">
        <v>5.1336347460746765</v>
      </c>
      <c r="F6" s="89">
        <v>4.5</v>
      </c>
      <c r="G6" s="89">
        <v>0</v>
      </c>
    </row>
    <row r="7" spans="1:7" x14ac:dyDescent="0.2">
      <c r="A7" s="35">
        <f t="shared" si="1"/>
        <v>6</v>
      </c>
      <c r="B7" s="36" t="s">
        <v>18</v>
      </c>
      <c r="C7" s="55" t="s">
        <v>224</v>
      </c>
      <c r="D7" s="87">
        <f t="shared" si="0"/>
        <v>5.4008018951416012</v>
      </c>
      <c r="E7" s="88">
        <v>2.0181770324707031</v>
      </c>
      <c r="F7" s="89">
        <v>10</v>
      </c>
      <c r="G7" s="89">
        <v>0</v>
      </c>
    </row>
    <row r="8" spans="1:7" x14ac:dyDescent="0.2">
      <c r="A8" s="35">
        <f t="shared" si="1"/>
        <v>7</v>
      </c>
      <c r="B8" s="36" t="s">
        <v>20</v>
      </c>
      <c r="C8" s="55" t="s">
        <v>225</v>
      </c>
      <c r="D8" s="87">
        <f t="shared" si="0"/>
        <v>3.9537719619274139</v>
      </c>
      <c r="E8" s="88">
        <v>5.2783536314964294</v>
      </c>
      <c r="F8" s="89">
        <v>9.2000000000000011</v>
      </c>
      <c r="G8" s="89">
        <v>0</v>
      </c>
    </row>
    <row r="9" spans="1:7" x14ac:dyDescent="0.2">
      <c r="A9" s="35">
        <f t="shared" si="1"/>
        <v>8</v>
      </c>
      <c r="B9" s="36" t="s">
        <v>23</v>
      </c>
      <c r="C9" s="55" t="s">
        <v>226</v>
      </c>
      <c r="D9" s="87">
        <f t="shared" si="0"/>
        <v>4.4566186964511871</v>
      </c>
      <c r="E9" s="88">
        <v>4.402478039264679</v>
      </c>
      <c r="F9" s="89">
        <v>10</v>
      </c>
      <c r="G9" s="89">
        <v>0</v>
      </c>
    </row>
    <row r="10" spans="1:7" x14ac:dyDescent="0.2">
      <c r="A10" s="35">
        <f t="shared" si="1"/>
        <v>9</v>
      </c>
      <c r="B10" s="36" t="s">
        <v>24</v>
      </c>
      <c r="C10" s="55" t="s">
        <v>227</v>
      </c>
      <c r="D10" s="87">
        <f t="shared" si="0"/>
        <v>3.2439447636985776</v>
      </c>
      <c r="E10" s="88">
        <v>6.4784601926803589</v>
      </c>
      <c r="F10" s="89">
        <v>7.9969999999999999</v>
      </c>
      <c r="G10" s="89">
        <v>0</v>
      </c>
    </row>
    <row r="11" spans="1:7" x14ac:dyDescent="0.2">
      <c r="A11" s="35">
        <f t="shared" si="1"/>
        <v>10</v>
      </c>
      <c r="B11" s="36" t="s">
        <v>26</v>
      </c>
      <c r="C11" s="55" t="s">
        <v>228</v>
      </c>
      <c r="D11" s="87">
        <f t="shared" si="0"/>
        <v>3.9966054571199416</v>
      </c>
      <c r="E11" s="88">
        <v>5.3666655123233795</v>
      </c>
      <c r="F11" s="89">
        <v>9.5990000000000002</v>
      </c>
      <c r="G11" s="89">
        <v>0</v>
      </c>
    </row>
    <row r="12" spans="1:7" x14ac:dyDescent="0.2">
      <c r="A12" s="35">
        <f t="shared" si="1"/>
        <v>11</v>
      </c>
      <c r="B12" s="36" t="s">
        <v>30</v>
      </c>
      <c r="C12" s="55" t="s">
        <v>229</v>
      </c>
      <c r="D12" s="87">
        <f t="shared" si="0"/>
        <v>2.1452193636894226</v>
      </c>
      <c r="E12" s="88">
        <v>6.3984359502792358</v>
      </c>
      <c r="F12" s="89">
        <v>2.2000000000000002</v>
      </c>
      <c r="G12" s="89">
        <v>0</v>
      </c>
    </row>
    <row r="13" spans="1:7" x14ac:dyDescent="0.2">
      <c r="A13" s="35">
        <f t="shared" si="1"/>
        <v>12</v>
      </c>
      <c r="B13" s="36" t="s">
        <v>31</v>
      </c>
      <c r="C13" s="55" t="s">
        <v>230</v>
      </c>
      <c r="D13" s="87">
        <f t="shared" si="0"/>
        <v>2.2270725797843935</v>
      </c>
      <c r="E13" s="88">
        <v>6.2685540914535522</v>
      </c>
      <c r="F13" s="89">
        <v>2.3559999999999999</v>
      </c>
      <c r="G13" s="89">
        <v>0</v>
      </c>
    </row>
    <row r="14" spans="1:7" x14ac:dyDescent="0.2">
      <c r="A14" s="35">
        <f t="shared" si="1"/>
        <v>13</v>
      </c>
      <c r="B14" s="36" t="s">
        <v>33</v>
      </c>
      <c r="C14" s="55" t="s">
        <v>231</v>
      </c>
      <c r="D14" s="87">
        <f t="shared" si="0"/>
        <v>3.2141035399436952</v>
      </c>
      <c r="E14" s="88">
        <v>5.3734759092330933</v>
      </c>
      <c r="F14" s="89">
        <v>5.6000000000000005</v>
      </c>
      <c r="G14" s="89">
        <v>0</v>
      </c>
    </row>
    <row r="15" spans="1:7" x14ac:dyDescent="0.2">
      <c r="A15" s="35">
        <f t="shared" si="1"/>
        <v>14</v>
      </c>
      <c r="B15" s="36" t="s">
        <v>37</v>
      </c>
      <c r="C15" s="55" t="s">
        <v>232</v>
      </c>
      <c r="D15" s="87">
        <f t="shared" si="0"/>
        <v>1.887790333032608</v>
      </c>
      <c r="E15" s="88">
        <v>5.9651759266853333</v>
      </c>
      <c r="F15" s="89">
        <v>0</v>
      </c>
      <c r="G15" s="89">
        <v>0</v>
      </c>
    </row>
    <row r="16" spans="1:7" x14ac:dyDescent="0.2">
      <c r="A16" s="35">
        <f t="shared" si="1"/>
        <v>15</v>
      </c>
      <c r="B16" s="36" t="s">
        <v>41</v>
      </c>
      <c r="C16" s="55" t="s">
        <v>233</v>
      </c>
      <c r="D16" s="87">
        <f t="shared" si="0"/>
        <v>2.6189087916016578</v>
      </c>
      <c r="E16" s="88">
        <v>4.85755355656147</v>
      </c>
      <c r="F16" s="89">
        <v>1.5</v>
      </c>
      <c r="G16" s="89">
        <v>0</v>
      </c>
    </row>
    <row r="17" spans="1:7" x14ac:dyDescent="0.2">
      <c r="A17" s="35">
        <f t="shared" si="1"/>
        <v>16</v>
      </c>
      <c r="B17" s="36" t="s">
        <v>44</v>
      </c>
      <c r="C17" s="55" t="s">
        <v>234</v>
      </c>
      <c r="D17" s="87">
        <f t="shared" si="0"/>
        <v>3.502141670942307</v>
      </c>
      <c r="E17" s="88">
        <v>4.1536826491355896</v>
      </c>
      <c r="F17" s="89">
        <v>4.6000000000000005</v>
      </c>
      <c r="G17" s="89">
        <v>0</v>
      </c>
    </row>
    <row r="18" spans="1:7" x14ac:dyDescent="0.2">
      <c r="A18" s="35">
        <f t="shared" si="1"/>
        <v>17</v>
      </c>
      <c r="B18" s="36" t="s">
        <v>45</v>
      </c>
      <c r="C18" s="55" t="s">
        <v>235</v>
      </c>
      <c r="D18" s="87">
        <f t="shared" si="0"/>
        <v>3.9206998398303989</v>
      </c>
      <c r="E18" s="88">
        <v>4.1800509095191956</v>
      </c>
      <c r="F18" s="89">
        <v>6.8000000000000007</v>
      </c>
      <c r="G18" s="89">
        <v>0</v>
      </c>
    </row>
    <row r="19" spans="1:7" x14ac:dyDescent="0.2">
      <c r="A19" s="35">
        <f t="shared" si="1"/>
        <v>18</v>
      </c>
      <c r="B19" s="36" t="s">
        <v>46</v>
      </c>
      <c r="C19" s="55" t="s">
        <v>236</v>
      </c>
      <c r="D19" s="87">
        <f t="shared" si="0"/>
        <v>2.9523449965715405</v>
      </c>
      <c r="E19" s="88">
        <v>5.345088392496109</v>
      </c>
      <c r="F19" s="89">
        <v>4.2</v>
      </c>
      <c r="G19" s="89">
        <v>0</v>
      </c>
    </row>
    <row r="20" spans="1:7" x14ac:dyDescent="0.2">
      <c r="A20" s="35">
        <f t="shared" si="1"/>
        <v>19</v>
      </c>
      <c r="B20" s="36" t="s">
        <v>48</v>
      </c>
      <c r="C20" s="55" t="s">
        <v>237</v>
      </c>
      <c r="D20" s="87">
        <f t="shared" si="0"/>
        <v>4.9019254364967351</v>
      </c>
      <c r="E20" s="88">
        <v>3.2287236452102661</v>
      </c>
      <c r="F20" s="89">
        <v>9.9</v>
      </c>
      <c r="G20" s="89">
        <v>0</v>
      </c>
    </row>
    <row r="21" spans="1:7" x14ac:dyDescent="0.2">
      <c r="A21" s="35">
        <f t="shared" si="1"/>
        <v>20</v>
      </c>
      <c r="B21" s="36" t="s">
        <v>49</v>
      </c>
      <c r="C21" s="55" t="s">
        <v>238</v>
      </c>
      <c r="D21" s="87">
        <f t="shared" si="0"/>
        <v>0.98107660293579091</v>
      </c>
      <c r="E21" s="88">
        <v>8.254857063293457</v>
      </c>
      <c r="F21" s="89">
        <v>0</v>
      </c>
      <c r="G21" s="89">
        <v>0</v>
      </c>
    </row>
    <row r="22" spans="1:7" x14ac:dyDescent="0.2">
      <c r="A22" s="35">
        <f t="shared" si="1"/>
        <v>21</v>
      </c>
      <c r="B22" s="36" t="s">
        <v>52</v>
      </c>
      <c r="C22" s="55" t="s">
        <v>239</v>
      </c>
      <c r="D22" s="87">
        <f t="shared" si="0"/>
        <v>2.3963774297237395</v>
      </c>
      <c r="E22" s="88">
        <v>5.7149559855461121</v>
      </c>
      <c r="F22" s="89">
        <v>2.1</v>
      </c>
      <c r="G22" s="89">
        <v>0</v>
      </c>
    </row>
    <row r="23" spans="1:7" x14ac:dyDescent="0.2">
      <c r="A23" s="35">
        <f t="shared" si="1"/>
        <v>22</v>
      </c>
      <c r="B23" s="36" t="s">
        <v>53</v>
      </c>
      <c r="C23" s="55" t="s">
        <v>240</v>
      </c>
      <c r="D23" s="87">
        <f t="shared" si="0"/>
        <v>3.3385581641197204</v>
      </c>
      <c r="E23" s="88">
        <v>5.847075343132019</v>
      </c>
      <c r="F23" s="89">
        <v>7.1999999999999993</v>
      </c>
      <c r="G23" s="89">
        <v>0</v>
      </c>
    </row>
    <row r="24" spans="1:7" x14ac:dyDescent="0.2">
      <c r="A24" s="35">
        <f t="shared" si="1"/>
        <v>23</v>
      </c>
      <c r="B24" s="36" t="s">
        <v>59</v>
      </c>
      <c r="C24" s="55" t="s">
        <v>241</v>
      </c>
      <c r="D24" s="87">
        <f t="shared" si="0"/>
        <v>1.8811913293488169</v>
      </c>
      <c r="E24" s="88">
        <v>6.2691545486450195</v>
      </c>
      <c r="F24" s="89">
        <v>0.58346938775510204</v>
      </c>
      <c r="G24" s="89">
        <v>0</v>
      </c>
    </row>
    <row r="25" spans="1:7" x14ac:dyDescent="0.2">
      <c r="A25" s="35">
        <f t="shared" si="1"/>
        <v>24</v>
      </c>
      <c r="B25" s="36" t="s">
        <v>62</v>
      </c>
      <c r="C25" s="55" t="s">
        <v>242</v>
      </c>
      <c r="D25" s="87">
        <f t="shared" si="0"/>
        <v>3.141799231529236</v>
      </c>
      <c r="E25" s="88">
        <v>3.3401534557342529</v>
      </c>
      <c r="F25" s="89">
        <v>1.1000000000000001</v>
      </c>
      <c r="G25" s="89">
        <v>0</v>
      </c>
    </row>
    <row r="26" spans="1:7" x14ac:dyDescent="0.2">
      <c r="A26" s="35">
        <f t="shared" si="1"/>
        <v>25</v>
      </c>
      <c r="B26" s="36" t="s">
        <v>65</v>
      </c>
      <c r="C26" s="55" t="s">
        <v>243</v>
      </c>
      <c r="D26" s="87">
        <f t="shared" si="0"/>
        <v>1.8287120533180237</v>
      </c>
      <c r="E26" s="88">
        <v>6.3536816835403442</v>
      </c>
      <c r="F26" s="89">
        <v>0.48600000000000004</v>
      </c>
      <c r="G26" s="89">
        <v>0</v>
      </c>
    </row>
    <row r="27" spans="1:7" x14ac:dyDescent="0.2">
      <c r="A27" s="35">
        <f t="shared" si="1"/>
        <v>26</v>
      </c>
      <c r="B27" s="36" t="s">
        <v>66</v>
      </c>
      <c r="C27" s="55" t="s">
        <v>244</v>
      </c>
      <c r="D27" s="87">
        <f t="shared" si="0"/>
        <v>1.6532333025932311</v>
      </c>
      <c r="E27" s="88">
        <v>6.557491660118103</v>
      </c>
      <c r="F27" s="89">
        <v>0</v>
      </c>
      <c r="G27" s="89">
        <v>0</v>
      </c>
    </row>
    <row r="28" spans="1:7" x14ac:dyDescent="0.2">
      <c r="A28" s="35">
        <f t="shared" si="1"/>
        <v>27</v>
      </c>
      <c r="B28" s="36" t="s">
        <v>70</v>
      </c>
      <c r="C28" s="55" t="s">
        <v>245</v>
      </c>
      <c r="D28" s="87">
        <f t="shared" si="0"/>
        <v>2.4484836091995241</v>
      </c>
      <c r="E28" s="88">
        <v>6.2235262393951416</v>
      </c>
      <c r="F28" s="89">
        <v>3.4000000000000004</v>
      </c>
      <c r="G28" s="89">
        <v>0</v>
      </c>
    </row>
    <row r="29" spans="1:7" x14ac:dyDescent="0.2">
      <c r="A29" s="35">
        <f t="shared" si="1"/>
        <v>28</v>
      </c>
      <c r="B29" s="36" t="s">
        <v>71</v>
      </c>
      <c r="C29" s="55" t="s">
        <v>246</v>
      </c>
      <c r="D29" s="87">
        <f t="shared" si="0"/>
        <v>3.4501260671615599</v>
      </c>
      <c r="E29" s="88">
        <v>6.1070048809051514</v>
      </c>
      <c r="F29" s="89">
        <v>8.2999999999999989</v>
      </c>
      <c r="G29" s="89">
        <v>0</v>
      </c>
    </row>
    <row r="30" spans="1:7" x14ac:dyDescent="0.2">
      <c r="A30" s="35">
        <f t="shared" si="1"/>
        <v>29</v>
      </c>
      <c r="B30" s="36" t="s">
        <v>72</v>
      </c>
      <c r="C30" s="55" t="s">
        <v>247</v>
      </c>
      <c r="D30" s="87">
        <f t="shared" si="0"/>
        <v>2.3621738023757928</v>
      </c>
      <c r="E30" s="88">
        <v>7.6725409030914307</v>
      </c>
      <c r="F30" s="89">
        <v>5.8999999999999995</v>
      </c>
      <c r="G30" s="89">
        <v>0</v>
      </c>
    </row>
    <row r="31" spans="1:7" x14ac:dyDescent="0.2">
      <c r="A31" s="35">
        <f t="shared" si="1"/>
        <v>30</v>
      </c>
      <c r="B31" s="36" t="s">
        <v>73</v>
      </c>
      <c r="C31" s="55" t="s">
        <v>248</v>
      </c>
      <c r="D31" s="87">
        <f t="shared" si="0"/>
        <v>3.3451900424957275</v>
      </c>
      <c r="E31" s="88">
        <v>4.0083584785461426</v>
      </c>
      <c r="F31" s="89">
        <v>3.5</v>
      </c>
      <c r="G31" s="89">
        <v>0</v>
      </c>
    </row>
    <row r="32" spans="1:7" x14ac:dyDescent="0.2">
      <c r="A32" s="35">
        <f t="shared" si="1"/>
        <v>31</v>
      </c>
      <c r="B32" s="36" t="s">
        <v>74</v>
      </c>
      <c r="C32" s="55" t="s">
        <v>249</v>
      </c>
      <c r="D32" s="87">
        <f t="shared" si="0"/>
        <v>5.4766377630233762</v>
      </c>
      <c r="E32" s="88">
        <v>1.8266723155975342</v>
      </c>
      <c r="F32" s="89">
        <v>10</v>
      </c>
      <c r="G32" s="89">
        <v>0</v>
      </c>
    </row>
    <row r="33" spans="1:7" x14ac:dyDescent="0.2">
      <c r="A33" s="35">
        <f t="shared" si="1"/>
        <v>32</v>
      </c>
      <c r="B33" s="36" t="s">
        <v>75</v>
      </c>
      <c r="C33" s="55" t="s">
        <v>250</v>
      </c>
      <c r="D33" s="87">
        <f t="shared" si="0"/>
        <v>5.3892804500460629</v>
      </c>
      <c r="E33" s="88">
        <v>4.8010594695806503</v>
      </c>
      <c r="F33" s="89">
        <v>9.9</v>
      </c>
      <c r="G33" s="89">
        <v>10</v>
      </c>
    </row>
    <row r="34" spans="1:7" x14ac:dyDescent="0.2">
      <c r="A34" s="35">
        <f t="shared" si="1"/>
        <v>33</v>
      </c>
      <c r="B34" s="36" t="s">
        <v>76</v>
      </c>
      <c r="C34" s="55" t="s">
        <v>251</v>
      </c>
      <c r="D34" s="87">
        <f t="shared" si="0"/>
        <v>4.2212723035216335</v>
      </c>
      <c r="E34" s="88">
        <v>4.750574991106987</v>
      </c>
      <c r="F34" s="89">
        <v>9.5</v>
      </c>
      <c r="G34" s="89">
        <v>0</v>
      </c>
    </row>
    <row r="35" spans="1:7" x14ac:dyDescent="0.2">
      <c r="A35" s="35">
        <f t="shared" si="1"/>
        <v>34</v>
      </c>
      <c r="B35" s="36" t="s">
        <v>77</v>
      </c>
      <c r="C35" s="55" t="s">
        <v>252</v>
      </c>
      <c r="D35" s="87">
        <f t="shared" si="0"/>
        <v>2.0110224891049517</v>
      </c>
      <c r="E35" s="88">
        <v>5.7665377259254456</v>
      </c>
      <c r="F35" s="89">
        <v>0.22857142857142859</v>
      </c>
      <c r="G35" s="89">
        <v>0</v>
      </c>
    </row>
    <row r="36" spans="1:7" x14ac:dyDescent="0.2">
      <c r="A36" s="35">
        <f t="shared" si="1"/>
        <v>35</v>
      </c>
      <c r="B36" s="36" t="s">
        <v>79</v>
      </c>
      <c r="C36" s="55" t="s">
        <v>253</v>
      </c>
      <c r="D36" s="87">
        <f t="shared" si="0"/>
        <v>4.2346260850876574</v>
      </c>
      <c r="E36" s="88">
        <v>4.9630654416978359</v>
      </c>
      <c r="F36" s="89">
        <v>10</v>
      </c>
      <c r="G36" s="89">
        <v>0</v>
      </c>
    </row>
    <row r="37" spans="1:7" x14ac:dyDescent="0.2">
      <c r="A37" s="35">
        <f t="shared" si="1"/>
        <v>36</v>
      </c>
      <c r="B37" s="36" t="s">
        <v>80</v>
      </c>
      <c r="C37" s="55" t="s">
        <v>254</v>
      </c>
      <c r="D37" s="87">
        <f t="shared" si="0"/>
        <v>3.4852354164123538</v>
      </c>
      <c r="E37" s="88">
        <v>6.363041877746582</v>
      </c>
      <c r="F37" s="89">
        <v>9</v>
      </c>
      <c r="G37" s="89">
        <v>0</v>
      </c>
    </row>
    <row r="38" spans="1:7" x14ac:dyDescent="0.2">
      <c r="A38" s="35">
        <f t="shared" si="1"/>
        <v>37</v>
      </c>
      <c r="B38" s="36" t="s">
        <v>81</v>
      </c>
      <c r="C38" s="55" t="s">
        <v>255</v>
      </c>
      <c r="D38" s="87">
        <f t="shared" si="0"/>
        <v>2.5846400260925293</v>
      </c>
      <c r="E38" s="88">
        <v>6.5690908432006836</v>
      </c>
      <c r="F38" s="89">
        <v>4.8</v>
      </c>
      <c r="G38" s="89">
        <v>0</v>
      </c>
    </row>
    <row r="39" spans="1:7" x14ac:dyDescent="0.2">
      <c r="A39" s="35">
        <f t="shared" si="1"/>
        <v>38</v>
      </c>
      <c r="B39" s="36" t="s">
        <v>82</v>
      </c>
      <c r="C39" s="55" t="s">
        <v>256</v>
      </c>
      <c r="D39" s="87">
        <f t="shared" si="0"/>
        <v>1.883420440196991</v>
      </c>
      <c r="E39" s="88">
        <v>6.6656049489974976</v>
      </c>
      <c r="F39" s="89">
        <v>1.4000000000000001</v>
      </c>
      <c r="G39" s="89">
        <v>0</v>
      </c>
    </row>
    <row r="40" spans="1:7" x14ac:dyDescent="0.2">
      <c r="A40" s="35">
        <f t="shared" si="1"/>
        <v>39</v>
      </c>
      <c r="B40" s="36" t="s">
        <v>83</v>
      </c>
      <c r="C40" s="55" t="s">
        <v>257</v>
      </c>
      <c r="D40" s="87">
        <f t="shared" si="0"/>
        <v>3.4912337482070921</v>
      </c>
      <c r="E40" s="88">
        <v>6.6645233631134033</v>
      </c>
      <c r="F40" s="89">
        <v>9.6430000000000007</v>
      </c>
      <c r="G40" s="89">
        <v>0</v>
      </c>
    </row>
    <row r="41" spans="1:7" x14ac:dyDescent="0.2">
      <c r="A41" s="35">
        <f t="shared" si="1"/>
        <v>40</v>
      </c>
      <c r="B41" s="36" t="s">
        <v>85</v>
      </c>
      <c r="C41" s="55" t="s">
        <v>258</v>
      </c>
      <c r="D41" s="87">
        <f t="shared" si="0"/>
        <v>1.0596624746322629</v>
      </c>
      <c r="E41" s="88">
        <v>8.8442866802215576</v>
      </c>
      <c r="F41" s="89">
        <v>1.6</v>
      </c>
      <c r="G41" s="89">
        <v>0</v>
      </c>
    </row>
    <row r="42" spans="1:7" x14ac:dyDescent="0.2">
      <c r="A42" s="35">
        <f t="shared" si="1"/>
        <v>41</v>
      </c>
      <c r="B42" s="36" t="s">
        <v>87</v>
      </c>
      <c r="C42" s="55" t="s">
        <v>259</v>
      </c>
      <c r="D42" s="87">
        <f t="shared" si="0"/>
        <v>4.9683576383590697</v>
      </c>
      <c r="E42" s="88">
        <v>2.9132382869720459</v>
      </c>
      <c r="F42" s="89">
        <v>9.6</v>
      </c>
      <c r="G42" s="89">
        <v>0</v>
      </c>
    </row>
    <row r="43" spans="1:7" x14ac:dyDescent="0.2">
      <c r="A43" s="35">
        <f t="shared" si="1"/>
        <v>42</v>
      </c>
      <c r="B43" s="36" t="s">
        <v>91</v>
      </c>
      <c r="C43" s="55" t="s">
        <v>260</v>
      </c>
      <c r="D43" s="87">
        <f t="shared" si="0"/>
        <v>4.9914590411186222</v>
      </c>
      <c r="E43" s="88">
        <v>3.0026286840438843</v>
      </c>
      <c r="F43" s="89">
        <v>9.9</v>
      </c>
      <c r="G43" s="89">
        <v>0</v>
      </c>
    </row>
    <row r="44" spans="1:7" x14ac:dyDescent="0.2">
      <c r="A44" s="35">
        <f t="shared" si="1"/>
        <v>43</v>
      </c>
      <c r="B44" s="36" t="s">
        <v>93</v>
      </c>
      <c r="C44" s="55" t="s">
        <v>261</v>
      </c>
      <c r="D44" s="87">
        <f t="shared" si="0"/>
        <v>2.0572962188720703</v>
      </c>
      <c r="E44" s="88">
        <v>7.1128883361816406</v>
      </c>
      <c r="F44" s="89">
        <v>3.2</v>
      </c>
      <c r="G44" s="89">
        <v>0</v>
      </c>
    </row>
    <row r="45" spans="1:7" x14ac:dyDescent="0.2">
      <c r="A45" s="35">
        <f t="shared" si="1"/>
        <v>44</v>
      </c>
      <c r="B45" s="36" t="s">
        <v>97</v>
      </c>
      <c r="C45" s="55" t="s">
        <v>262</v>
      </c>
      <c r="D45" s="87">
        <f t="shared" si="0"/>
        <v>3.1986493514776226</v>
      </c>
      <c r="E45" s="88">
        <v>5.3140167891979218</v>
      </c>
      <c r="F45" s="89">
        <v>5.4</v>
      </c>
      <c r="G45" s="89">
        <v>0</v>
      </c>
    </row>
    <row r="46" spans="1:7" x14ac:dyDescent="0.2">
      <c r="A46" s="35">
        <f t="shared" si="1"/>
        <v>45</v>
      </c>
      <c r="B46" s="36" t="s">
        <v>99</v>
      </c>
      <c r="C46" s="55" t="s">
        <v>263</v>
      </c>
      <c r="D46" s="87">
        <f t="shared" si="0"/>
        <v>3.8009032872295379</v>
      </c>
      <c r="E46" s="88">
        <v>5.76680988073349</v>
      </c>
      <c r="F46" s="89">
        <v>9.4079999999999995</v>
      </c>
      <c r="G46" s="89">
        <v>0</v>
      </c>
    </row>
    <row r="47" spans="1:7" x14ac:dyDescent="0.2">
      <c r="A47" s="35">
        <f t="shared" si="1"/>
        <v>46</v>
      </c>
      <c r="B47" s="36" t="s">
        <v>101</v>
      </c>
      <c r="C47" s="55" t="s">
        <v>264</v>
      </c>
      <c r="D47" s="87">
        <f t="shared" si="0"/>
        <v>2.9555736089348796</v>
      </c>
      <c r="E47" s="88">
        <v>5.2384504824876785</v>
      </c>
      <c r="F47" s="89">
        <v>4</v>
      </c>
      <c r="G47" s="89">
        <v>0</v>
      </c>
    </row>
    <row r="48" spans="1:7" x14ac:dyDescent="0.2">
      <c r="A48" s="35">
        <f t="shared" si="1"/>
        <v>47</v>
      </c>
      <c r="B48" s="36" t="s">
        <v>102</v>
      </c>
      <c r="C48" s="55" t="s">
        <v>265</v>
      </c>
      <c r="D48" s="87">
        <f t="shared" si="0"/>
        <v>1.3593035907745361</v>
      </c>
      <c r="E48" s="88">
        <v>7.2997384071350098</v>
      </c>
      <c r="F48" s="89">
        <v>0</v>
      </c>
      <c r="G48" s="89">
        <v>0</v>
      </c>
    </row>
    <row r="49" spans="1:7" x14ac:dyDescent="0.2">
      <c r="A49" s="35">
        <f t="shared" si="1"/>
        <v>48</v>
      </c>
      <c r="B49" s="36" t="s">
        <v>104</v>
      </c>
      <c r="C49" s="55" t="s">
        <v>266</v>
      </c>
      <c r="D49" s="87">
        <f t="shared" si="0"/>
        <v>4.9205257167053222</v>
      </c>
      <c r="E49" s="88">
        <v>1.6581926345825195</v>
      </c>
      <c r="F49" s="89">
        <v>6.806</v>
      </c>
      <c r="G49" s="89">
        <v>0</v>
      </c>
    </row>
    <row r="50" spans="1:7" x14ac:dyDescent="0.2">
      <c r="A50" s="35">
        <f t="shared" si="1"/>
        <v>49</v>
      </c>
      <c r="B50" s="36" t="s">
        <v>105</v>
      </c>
      <c r="C50" s="55" t="s">
        <v>267</v>
      </c>
      <c r="D50" s="87">
        <f t="shared" si="0"/>
        <v>2.3368974901962281</v>
      </c>
      <c r="E50" s="88">
        <v>6.5417487621307373</v>
      </c>
      <c r="F50" s="89">
        <v>3.4740000000000002</v>
      </c>
      <c r="G50" s="89">
        <v>0</v>
      </c>
    </row>
    <row r="51" spans="1:7" x14ac:dyDescent="0.2">
      <c r="A51" s="35">
        <f t="shared" si="1"/>
        <v>50</v>
      </c>
      <c r="B51" s="36" t="s">
        <v>106</v>
      </c>
      <c r="C51" s="55" t="s">
        <v>268</v>
      </c>
      <c r="D51" s="87">
        <f t="shared" si="0"/>
        <v>2.2010591416358949</v>
      </c>
      <c r="E51" s="88">
        <v>6.6021233797073364</v>
      </c>
      <c r="F51" s="89">
        <v>2.9</v>
      </c>
      <c r="G51" s="89">
        <v>0</v>
      </c>
    </row>
    <row r="52" spans="1:7" x14ac:dyDescent="0.2">
      <c r="A52" s="35">
        <f t="shared" si="1"/>
        <v>51</v>
      </c>
      <c r="B52" s="36" t="s">
        <v>108</v>
      </c>
      <c r="C52" s="55" t="s">
        <v>269</v>
      </c>
      <c r="D52" s="87">
        <f t="shared" si="0"/>
        <v>2.4240312830414621</v>
      </c>
      <c r="E52" s="88">
        <v>5.0049715074710548</v>
      </c>
      <c r="F52" s="89">
        <v>0.8</v>
      </c>
      <c r="G52" s="89">
        <v>0</v>
      </c>
    </row>
    <row r="53" spans="1:7" x14ac:dyDescent="0.2">
      <c r="A53" s="35">
        <f t="shared" si="1"/>
        <v>52</v>
      </c>
      <c r="B53" s="36" t="s">
        <v>109</v>
      </c>
      <c r="C53" s="55" t="s">
        <v>270</v>
      </c>
      <c r="D53" s="87">
        <f t="shared" si="0"/>
        <v>4.4253729827404023</v>
      </c>
      <c r="E53" s="88">
        <v>4.481381356716156</v>
      </c>
      <c r="F53" s="89">
        <v>10</v>
      </c>
      <c r="G53" s="89">
        <v>0</v>
      </c>
    </row>
    <row r="54" spans="1:7" x14ac:dyDescent="0.2">
      <c r="A54" s="35">
        <f t="shared" si="1"/>
        <v>53</v>
      </c>
      <c r="B54" s="36" t="s">
        <v>110</v>
      </c>
      <c r="C54" s="55" t="s">
        <v>271</v>
      </c>
      <c r="D54" s="87">
        <f t="shared" si="0"/>
        <v>1.7338122816085813</v>
      </c>
      <c r="E54" s="88">
        <v>6.3540093898773193</v>
      </c>
      <c r="F54" s="89">
        <v>0</v>
      </c>
      <c r="G54" s="89">
        <v>0</v>
      </c>
    </row>
    <row r="55" spans="1:7" x14ac:dyDescent="0.2">
      <c r="A55" s="35">
        <f t="shared" si="1"/>
        <v>54</v>
      </c>
      <c r="B55" s="36" t="s">
        <v>112</v>
      </c>
      <c r="C55" s="55" t="s">
        <v>272</v>
      </c>
      <c r="D55" s="87">
        <f t="shared" si="0"/>
        <v>2.8991078281521796</v>
      </c>
      <c r="E55" s="88">
        <v>4.868919625878334</v>
      </c>
      <c r="F55" s="89">
        <v>2.9600000000000004</v>
      </c>
      <c r="G55" s="89">
        <v>0</v>
      </c>
    </row>
    <row r="56" spans="1:7" x14ac:dyDescent="0.2">
      <c r="A56" s="35">
        <f t="shared" si="1"/>
        <v>55</v>
      </c>
      <c r="B56" s="36" t="s">
        <v>113</v>
      </c>
      <c r="C56" s="55" t="s">
        <v>273</v>
      </c>
      <c r="D56" s="87">
        <f t="shared" si="0"/>
        <v>1.6964111969566344</v>
      </c>
      <c r="E56" s="88">
        <v>6.6173580884933472</v>
      </c>
      <c r="F56" s="89">
        <v>0.34300000000000003</v>
      </c>
      <c r="G56" s="89">
        <v>0</v>
      </c>
    </row>
    <row r="57" spans="1:7" x14ac:dyDescent="0.2">
      <c r="A57" s="35">
        <f t="shared" si="1"/>
        <v>56</v>
      </c>
      <c r="B57" s="36" t="s">
        <v>114</v>
      </c>
      <c r="C57" s="55" t="s">
        <v>274</v>
      </c>
      <c r="D57" s="87">
        <f t="shared" si="0"/>
        <v>2.7832647147178649</v>
      </c>
      <c r="E57" s="88">
        <v>6.0675133466720581</v>
      </c>
      <c r="F57" s="89">
        <v>4.8</v>
      </c>
      <c r="G57" s="89">
        <v>0</v>
      </c>
    </row>
    <row r="58" spans="1:7" x14ac:dyDescent="0.2">
      <c r="A58" s="35">
        <f t="shared" si="1"/>
        <v>57</v>
      </c>
      <c r="B58" s="36" t="s">
        <v>115</v>
      </c>
      <c r="C58" s="55" t="s">
        <v>275</v>
      </c>
      <c r="D58" s="87">
        <f t="shared" si="0"/>
        <v>3.400003837406635</v>
      </c>
      <c r="E58" s="88">
        <v>5.1350913196802139</v>
      </c>
      <c r="F58" s="89">
        <v>5.5</v>
      </c>
      <c r="G58" s="89">
        <v>1</v>
      </c>
    </row>
    <row r="59" spans="1:7" x14ac:dyDescent="0.2">
      <c r="A59" s="35">
        <f t="shared" si="1"/>
        <v>58</v>
      </c>
      <c r="B59" s="36" t="s">
        <v>116</v>
      </c>
      <c r="C59" s="55" t="s">
        <v>276</v>
      </c>
      <c r="D59" s="87">
        <f t="shared" si="0"/>
        <v>4.7785237474441526</v>
      </c>
      <c r="E59" s="88">
        <v>3.5895864963531494</v>
      </c>
      <c r="F59" s="89">
        <v>10</v>
      </c>
      <c r="G59" s="89">
        <v>0</v>
      </c>
    </row>
    <row r="60" spans="1:7" x14ac:dyDescent="0.2">
      <c r="A60" s="35">
        <f t="shared" si="1"/>
        <v>59</v>
      </c>
      <c r="B60" s="36" t="s">
        <v>117</v>
      </c>
      <c r="C60" s="55" t="s">
        <v>277</v>
      </c>
      <c r="D60" s="87">
        <f t="shared" si="0"/>
        <v>3.6955889816284175</v>
      </c>
      <c r="E60" s="88">
        <v>4.6992702484130859</v>
      </c>
      <c r="F60" s="89">
        <v>6.7</v>
      </c>
      <c r="G60" s="89">
        <v>0</v>
      </c>
    </row>
    <row r="61" spans="1:7" x14ac:dyDescent="0.2">
      <c r="A61" s="35">
        <f t="shared" si="1"/>
        <v>60</v>
      </c>
      <c r="B61" s="36" t="s">
        <v>124</v>
      </c>
      <c r="C61" s="55" t="s">
        <v>278</v>
      </c>
      <c r="D61" s="87">
        <f t="shared" si="0"/>
        <v>4.4627043476104742</v>
      </c>
      <c r="E61" s="88">
        <v>4.3871102333068848</v>
      </c>
      <c r="F61" s="89">
        <v>10</v>
      </c>
      <c r="G61" s="89">
        <v>0</v>
      </c>
    </row>
    <row r="62" spans="1:7" x14ac:dyDescent="0.2">
      <c r="A62" s="35">
        <f t="shared" si="1"/>
        <v>61</v>
      </c>
      <c r="B62" s="36" t="s">
        <v>125</v>
      </c>
      <c r="C62" s="55" t="s">
        <v>279</v>
      </c>
      <c r="D62" s="87">
        <f t="shared" si="0"/>
        <v>2.7120634471476075</v>
      </c>
      <c r="E62" s="88">
        <v>5.1147387698292732</v>
      </c>
      <c r="F62" s="89">
        <v>2.5</v>
      </c>
      <c r="G62" s="89">
        <v>0</v>
      </c>
    </row>
    <row r="63" spans="1:7" x14ac:dyDescent="0.2">
      <c r="A63" s="35">
        <f t="shared" si="1"/>
        <v>62</v>
      </c>
      <c r="B63" s="36" t="s">
        <v>127</v>
      </c>
      <c r="C63" s="55" t="s">
        <v>280</v>
      </c>
      <c r="D63" s="87">
        <f t="shared" si="0"/>
        <v>1.7092366495132447</v>
      </c>
      <c r="E63" s="88">
        <v>7.253190279006958</v>
      </c>
      <c r="F63" s="89">
        <v>1.7000000000000002</v>
      </c>
      <c r="G63" s="89">
        <v>0</v>
      </c>
    </row>
    <row r="64" spans="1:7" x14ac:dyDescent="0.2">
      <c r="A64" s="35">
        <f t="shared" si="1"/>
        <v>63</v>
      </c>
      <c r="B64" s="36" t="s">
        <v>128</v>
      </c>
      <c r="C64" s="55" t="s">
        <v>281</v>
      </c>
      <c r="D64" s="87">
        <f t="shared" si="0"/>
        <v>4.6562301282882688</v>
      </c>
      <c r="E64" s="88">
        <v>3.6521966457366943</v>
      </c>
      <c r="F64" s="89">
        <v>9.5</v>
      </c>
      <c r="G64" s="89">
        <v>0</v>
      </c>
    </row>
    <row r="65" spans="1:7" x14ac:dyDescent="0.2">
      <c r="A65" s="35">
        <f t="shared" si="1"/>
        <v>64</v>
      </c>
      <c r="B65" s="36" t="s">
        <v>133</v>
      </c>
      <c r="C65" s="55" t="s">
        <v>282</v>
      </c>
      <c r="D65" s="87">
        <f t="shared" si="0"/>
        <v>0.98545145320892313</v>
      </c>
      <c r="E65" s="88">
        <v>8.2438094615936279</v>
      </c>
      <c r="F65" s="89">
        <v>0</v>
      </c>
      <c r="G65" s="89">
        <v>0</v>
      </c>
    </row>
    <row r="66" spans="1:7" x14ac:dyDescent="0.2">
      <c r="A66" s="35">
        <f t="shared" si="1"/>
        <v>65</v>
      </c>
      <c r="B66" s="36" t="s">
        <v>135</v>
      </c>
      <c r="C66" s="55" t="s">
        <v>283</v>
      </c>
      <c r="D66" s="87">
        <f t="shared" si="0"/>
        <v>2.084666815757751</v>
      </c>
      <c r="E66" s="88">
        <v>8.4225585460662842</v>
      </c>
      <c r="F66" s="89">
        <v>6</v>
      </c>
      <c r="G66" s="89">
        <v>0</v>
      </c>
    </row>
    <row r="67" spans="1:7" x14ac:dyDescent="0.2">
      <c r="A67" s="35">
        <f t="shared" si="1"/>
        <v>66</v>
      </c>
      <c r="B67" s="36" t="s">
        <v>136</v>
      </c>
      <c r="C67" s="55" t="s">
        <v>284</v>
      </c>
      <c r="D67" s="87">
        <f t="shared" ref="D67:D76" si="2">4.25-0.396*E67+0.195*F67+0.111*G67</f>
        <v>3.2755027317428587</v>
      </c>
      <c r="E67" s="88">
        <v>7.098010778427124</v>
      </c>
      <c r="F67" s="89">
        <v>9.4169999999999998</v>
      </c>
      <c r="G67" s="89">
        <v>0</v>
      </c>
    </row>
    <row r="68" spans="1:7" x14ac:dyDescent="0.2">
      <c r="A68" s="35">
        <f t="shared" ref="A68:A76" si="3">A67+1</f>
        <v>67</v>
      </c>
      <c r="B68" s="36" t="s">
        <v>141</v>
      </c>
      <c r="C68" s="55" t="s">
        <v>285</v>
      </c>
      <c r="D68" s="87">
        <f t="shared" si="2"/>
        <v>4.0609990800023077</v>
      </c>
      <c r="E68" s="88">
        <v>5.2045477777719498</v>
      </c>
      <c r="F68" s="89">
        <v>9.6</v>
      </c>
      <c r="G68" s="89">
        <v>0</v>
      </c>
    </row>
    <row r="69" spans="1:7" x14ac:dyDescent="0.2">
      <c r="A69" s="35">
        <f t="shared" si="3"/>
        <v>68</v>
      </c>
      <c r="B69" s="36" t="s">
        <v>144</v>
      </c>
      <c r="C69" s="55" t="s">
        <v>286</v>
      </c>
      <c r="D69" s="87">
        <f t="shared" si="2"/>
        <v>2.327021496295929</v>
      </c>
      <c r="E69" s="88">
        <v>6.1704002618789673</v>
      </c>
      <c r="F69" s="89">
        <v>2.1</v>
      </c>
      <c r="G69" s="89">
        <v>1</v>
      </c>
    </row>
    <row r="70" spans="1:7" x14ac:dyDescent="0.2">
      <c r="A70" s="35">
        <f t="shared" si="3"/>
        <v>69</v>
      </c>
      <c r="B70" s="36" t="s">
        <v>145</v>
      </c>
      <c r="C70" s="55" t="s">
        <v>287</v>
      </c>
      <c r="D70" s="87">
        <f t="shared" si="2"/>
        <v>3.224606644153595</v>
      </c>
      <c r="E70" s="88">
        <v>5.5931650400161743</v>
      </c>
      <c r="F70" s="89">
        <v>6.1</v>
      </c>
      <c r="G70" s="89">
        <v>0</v>
      </c>
    </row>
    <row r="71" spans="1:7" x14ac:dyDescent="0.2">
      <c r="A71" s="35">
        <f t="shared" si="3"/>
        <v>70</v>
      </c>
      <c r="B71" s="36" t="s">
        <v>146</v>
      </c>
      <c r="C71" s="55" t="s">
        <v>288</v>
      </c>
      <c r="D71" s="87">
        <f t="shared" si="2"/>
        <v>5.2912589282989506</v>
      </c>
      <c r="E71" s="88">
        <v>2.2455582618713379</v>
      </c>
      <c r="F71" s="89">
        <v>9.9</v>
      </c>
      <c r="G71" s="89">
        <v>0</v>
      </c>
    </row>
    <row r="72" spans="1:7" x14ac:dyDescent="0.2">
      <c r="A72" s="35">
        <f t="shared" si="3"/>
        <v>71</v>
      </c>
      <c r="B72" s="36" t="s">
        <v>147</v>
      </c>
      <c r="C72" s="55" t="s">
        <v>289</v>
      </c>
      <c r="D72" s="87">
        <f t="shared" si="2"/>
        <v>4.0604451235961916</v>
      </c>
      <c r="E72" s="88">
        <v>3.6085224151611328</v>
      </c>
      <c r="F72" s="89">
        <v>6.3560000000000008</v>
      </c>
      <c r="G72" s="89">
        <v>0</v>
      </c>
    </row>
    <row r="73" spans="1:7" x14ac:dyDescent="0.2">
      <c r="A73" s="35">
        <f t="shared" si="3"/>
        <v>72</v>
      </c>
      <c r="B73" s="36" t="s">
        <v>148</v>
      </c>
      <c r="C73" s="55" t="s">
        <v>290</v>
      </c>
      <c r="D73" s="87">
        <f t="shared" si="2"/>
        <v>3.6489879654312132</v>
      </c>
      <c r="E73" s="88">
        <v>6.0292980670928955</v>
      </c>
      <c r="F73" s="89">
        <v>9.1620000000000008</v>
      </c>
      <c r="G73" s="89">
        <v>0</v>
      </c>
    </row>
    <row r="74" spans="1:7" x14ac:dyDescent="0.2">
      <c r="A74" s="35">
        <f t="shared" si="3"/>
        <v>73</v>
      </c>
      <c r="B74" s="36" t="s">
        <v>150</v>
      </c>
      <c r="C74" s="55" t="s">
        <v>291</v>
      </c>
      <c r="D74" s="87">
        <f t="shared" si="2"/>
        <v>1.4441208906173706</v>
      </c>
      <c r="E74" s="88">
        <v>8.3166139125823975</v>
      </c>
      <c r="F74" s="89">
        <v>2.5</v>
      </c>
      <c r="G74" s="89">
        <v>0</v>
      </c>
    </row>
    <row r="75" spans="1:7" x14ac:dyDescent="0.2">
      <c r="A75" s="35">
        <f t="shared" si="3"/>
        <v>74</v>
      </c>
      <c r="B75" s="36" t="s">
        <v>151</v>
      </c>
      <c r="C75" s="55" t="s">
        <v>292</v>
      </c>
      <c r="D75" s="87">
        <f t="shared" si="2"/>
        <v>1.7906981182098389</v>
      </c>
      <c r="E75" s="88">
        <v>9.5588431358337402</v>
      </c>
      <c r="F75" s="89">
        <v>6.8000000000000007</v>
      </c>
      <c r="G75" s="89">
        <v>0</v>
      </c>
    </row>
    <row r="76" spans="1:7" ht="17" thickBot="1" x14ac:dyDescent="0.25">
      <c r="A76" s="35">
        <f t="shared" si="3"/>
        <v>75</v>
      </c>
      <c r="B76" s="36" t="s">
        <v>152</v>
      </c>
      <c r="C76" s="55" t="s">
        <v>293</v>
      </c>
      <c r="D76" s="90">
        <f t="shared" si="2"/>
        <v>2.5396050930023195</v>
      </c>
      <c r="E76" s="88">
        <v>6.3504290580749512</v>
      </c>
      <c r="F76" s="89">
        <v>4.125</v>
      </c>
      <c r="G76" s="8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71FC5-AD42-3845-9CB3-42BBC30BDC29}">
  <dimension ref="A1:K207"/>
  <sheetViews>
    <sheetView workbookViewId="0">
      <selection activeCell="K12" sqref="K12"/>
    </sheetView>
  </sheetViews>
  <sheetFormatPr baseColWidth="10" defaultRowHeight="16" x14ac:dyDescent="0.2"/>
  <cols>
    <col min="1" max="1" width="12.6640625" customWidth="1"/>
    <col min="6" max="6" width="13.1640625" customWidth="1"/>
    <col min="7" max="7" width="11.1640625" customWidth="1"/>
    <col min="8" max="8" width="16.5" customWidth="1"/>
    <col min="9" max="9" width="12.33203125" customWidth="1"/>
    <col min="10" max="11" width="14.6640625" customWidth="1"/>
  </cols>
  <sheetData>
    <row r="1" spans="1:11" ht="39" customHeight="1" thickBot="1" x14ac:dyDescent="0.25">
      <c r="A1" s="105" t="s">
        <v>350</v>
      </c>
      <c r="B1" s="106" t="s">
        <v>0</v>
      </c>
      <c r="C1" s="106" t="s">
        <v>216</v>
      </c>
      <c r="D1" s="106" t="s">
        <v>337</v>
      </c>
      <c r="F1" s="116" t="s">
        <v>471</v>
      </c>
      <c r="G1" s="116" t="s">
        <v>472</v>
      </c>
      <c r="H1" s="116" t="s">
        <v>473</v>
      </c>
      <c r="I1" s="116" t="s">
        <v>475</v>
      </c>
      <c r="J1" s="116" t="s">
        <v>476</v>
      </c>
      <c r="K1" s="116" t="s">
        <v>477</v>
      </c>
    </row>
    <row r="2" spans="1:11" ht="17" thickBot="1" x14ac:dyDescent="0.25">
      <c r="A2" s="108" t="s">
        <v>349</v>
      </c>
      <c r="B2" s="108"/>
      <c r="C2" s="108"/>
      <c r="D2" s="108"/>
      <c r="F2" s="32" t="s">
        <v>349</v>
      </c>
      <c r="G2" s="110">
        <f>AVERAGE(D3:D31)</f>
        <v>2.4436352390880889</v>
      </c>
      <c r="H2" s="110">
        <f>STDEVA(D3:D31)</f>
        <v>1.0264032252317039</v>
      </c>
      <c r="I2" s="32">
        <v>29</v>
      </c>
      <c r="J2" s="32">
        <v>29</v>
      </c>
      <c r="K2" s="45">
        <f>J2/I2</f>
        <v>1</v>
      </c>
    </row>
    <row r="3" spans="1:11" x14ac:dyDescent="0.2">
      <c r="A3" s="32">
        <v>1</v>
      </c>
      <c r="B3" s="32" t="s">
        <v>185</v>
      </c>
      <c r="C3" s="32" t="s">
        <v>338</v>
      </c>
      <c r="D3" s="107">
        <v>2.3046611812774453</v>
      </c>
      <c r="F3" s="36" t="s">
        <v>351</v>
      </c>
      <c r="G3" s="104">
        <f>AVERAGE(D33:D107)</f>
        <v>3.9890040888658596</v>
      </c>
      <c r="H3" s="104">
        <f>STDEVA(D33:D107)</f>
        <v>1.2598591440337898</v>
      </c>
      <c r="I3" s="36">
        <v>75</v>
      </c>
      <c r="J3" s="36">
        <v>65</v>
      </c>
      <c r="K3" s="44">
        <f t="shared" ref="K3:K8" si="0">J3/I3</f>
        <v>0.8666666666666667</v>
      </c>
    </row>
    <row r="4" spans="1:11" x14ac:dyDescent="0.2">
      <c r="A4" s="103">
        <v>23</v>
      </c>
      <c r="B4" s="36" t="s">
        <v>59</v>
      </c>
      <c r="C4" s="36" t="s">
        <v>241</v>
      </c>
      <c r="D4" s="102">
        <v>1.8811913293488169</v>
      </c>
      <c r="F4" s="36" t="s">
        <v>400</v>
      </c>
      <c r="G4" s="104">
        <f>AVERAGE(D109:D123)</f>
        <v>3.5278612505334905</v>
      </c>
      <c r="H4" s="104">
        <f>STDEVA(D109:D123)</f>
        <v>1.091362166717001</v>
      </c>
      <c r="I4" s="36">
        <v>15</v>
      </c>
      <c r="J4" s="36">
        <v>14</v>
      </c>
      <c r="K4" s="44">
        <f t="shared" si="0"/>
        <v>0.93333333333333335</v>
      </c>
    </row>
    <row r="5" spans="1:11" x14ac:dyDescent="0.2">
      <c r="A5" s="103">
        <v>3</v>
      </c>
      <c r="B5" s="36" t="s">
        <v>11</v>
      </c>
      <c r="C5" s="36" t="s">
        <v>221</v>
      </c>
      <c r="D5" s="102">
        <v>2.1731897525787351</v>
      </c>
      <c r="F5" s="36" t="s">
        <v>407</v>
      </c>
      <c r="G5" s="104">
        <f>AVERAGE(D125:D190)</f>
        <v>5.3362844660203761</v>
      </c>
      <c r="H5" s="104">
        <f>STDEVA(D125:D190)</f>
        <v>1.5172749837868871</v>
      </c>
      <c r="I5" s="36">
        <v>66</v>
      </c>
      <c r="J5" s="36">
        <v>24</v>
      </c>
      <c r="K5" s="44">
        <f t="shared" si="0"/>
        <v>0.36363636363636365</v>
      </c>
    </row>
    <row r="6" spans="1:11" x14ac:dyDescent="0.2">
      <c r="A6" s="103">
        <v>43</v>
      </c>
      <c r="B6" s="36" t="s">
        <v>93</v>
      </c>
      <c r="C6" s="36" t="s">
        <v>261</v>
      </c>
      <c r="D6" s="102">
        <v>2.0572962188720703</v>
      </c>
      <c r="F6" s="36" t="s">
        <v>464</v>
      </c>
      <c r="G6" s="104">
        <f>AVERAGE(D192:D194)</f>
        <v>4.2748865478651235</v>
      </c>
      <c r="H6" s="104">
        <f>STDEVA(D192:D194)</f>
        <v>2.3239234903816919</v>
      </c>
      <c r="I6" s="36">
        <v>3</v>
      </c>
      <c r="J6" s="36">
        <v>2</v>
      </c>
      <c r="K6" s="44">
        <f t="shared" si="0"/>
        <v>0.66666666666666663</v>
      </c>
    </row>
    <row r="7" spans="1:11" x14ac:dyDescent="0.2">
      <c r="A7" s="36">
        <v>11</v>
      </c>
      <c r="B7" s="36" t="s">
        <v>160</v>
      </c>
      <c r="C7" s="36" t="s">
        <v>339</v>
      </c>
      <c r="D7" s="102">
        <v>2.2592756460746788</v>
      </c>
      <c r="F7" s="36" t="s">
        <v>470</v>
      </c>
      <c r="G7" s="104">
        <f>AVERAGE(D196:D207)</f>
        <v>2.7136190025345055</v>
      </c>
      <c r="H7" s="104">
        <f>STDEVA(D196:D207)</f>
        <v>1.1032739848729092</v>
      </c>
      <c r="I7" s="36">
        <v>12</v>
      </c>
      <c r="J7" s="36">
        <v>11</v>
      </c>
      <c r="K7" s="120">
        <f t="shared" si="0"/>
        <v>0.91666666666666663</v>
      </c>
    </row>
    <row r="8" spans="1:11" x14ac:dyDescent="0.2">
      <c r="A8" s="103">
        <v>22</v>
      </c>
      <c r="B8" s="36" t="s">
        <v>53</v>
      </c>
      <c r="C8" s="36" t="s">
        <v>240</v>
      </c>
      <c r="D8" s="102">
        <v>3.3385581641197204</v>
      </c>
      <c r="F8" s="119" t="s">
        <v>474</v>
      </c>
      <c r="G8" s="118">
        <f>AVERAGE(D3:D207)</f>
        <v>4.1027075489392537</v>
      </c>
      <c r="H8" s="118">
        <f>STDEVA(D3:D207)</f>
        <v>1.6577578289973551</v>
      </c>
      <c r="I8" s="56">
        <v>200</v>
      </c>
      <c r="J8" s="56">
        <f>SUM(J2:J7)</f>
        <v>145</v>
      </c>
      <c r="K8" s="121">
        <f t="shared" si="0"/>
        <v>0.72499999999999998</v>
      </c>
    </row>
    <row r="9" spans="1:11" x14ac:dyDescent="0.2">
      <c r="A9" s="36">
        <v>22</v>
      </c>
      <c r="B9" s="36" t="s">
        <v>194</v>
      </c>
      <c r="C9" s="36" t="s">
        <v>340</v>
      </c>
      <c r="D9" s="102">
        <v>4.9646984210777187</v>
      </c>
    </row>
    <row r="10" spans="1:11" x14ac:dyDescent="0.2">
      <c r="A10" s="103">
        <v>26</v>
      </c>
      <c r="B10" s="36" t="s">
        <v>66</v>
      </c>
      <c r="C10" s="36" t="s">
        <v>244</v>
      </c>
      <c r="D10" s="102">
        <v>1.6532333025932311</v>
      </c>
    </row>
    <row r="11" spans="1:11" x14ac:dyDescent="0.2">
      <c r="A11" s="103">
        <v>61</v>
      </c>
      <c r="B11" s="36" t="s">
        <v>125</v>
      </c>
      <c r="C11" s="36" t="s">
        <v>279</v>
      </c>
      <c r="D11" s="102">
        <v>2.7120634471476075</v>
      </c>
    </row>
    <row r="12" spans="1:11" x14ac:dyDescent="0.2">
      <c r="A12" s="36">
        <v>28</v>
      </c>
      <c r="B12" s="36" t="s">
        <v>200</v>
      </c>
      <c r="C12" s="36" t="s">
        <v>341</v>
      </c>
      <c r="D12" s="102">
        <v>1.4993888418482437</v>
      </c>
    </row>
    <row r="13" spans="1:11" x14ac:dyDescent="0.2">
      <c r="A13" s="36">
        <v>31</v>
      </c>
      <c r="B13" s="36" t="s">
        <v>194</v>
      </c>
      <c r="C13" s="36" t="s">
        <v>342</v>
      </c>
      <c r="D13" s="102">
        <v>4.5200415561975218</v>
      </c>
    </row>
    <row r="14" spans="1:11" x14ac:dyDescent="0.2">
      <c r="A14" s="103">
        <v>62</v>
      </c>
      <c r="B14" s="36" t="s">
        <v>127</v>
      </c>
      <c r="C14" s="36" t="s">
        <v>280</v>
      </c>
      <c r="D14" s="102">
        <v>1.7092366495132447</v>
      </c>
    </row>
    <row r="15" spans="1:11" x14ac:dyDescent="0.2">
      <c r="A15" s="36">
        <v>45</v>
      </c>
      <c r="B15" s="36" t="s">
        <v>206</v>
      </c>
      <c r="C15" s="36" t="s">
        <v>343</v>
      </c>
      <c r="D15" s="102">
        <v>3.6719331540555737</v>
      </c>
    </row>
    <row r="16" spans="1:11" x14ac:dyDescent="0.2">
      <c r="A16" s="103">
        <v>68</v>
      </c>
      <c r="B16" s="36" t="s">
        <v>144</v>
      </c>
      <c r="C16" s="36" t="s">
        <v>286</v>
      </c>
      <c r="D16" s="102">
        <v>2.327021496295929</v>
      </c>
    </row>
    <row r="17" spans="1:4" x14ac:dyDescent="0.2">
      <c r="A17" s="103">
        <v>64</v>
      </c>
      <c r="B17" s="36" t="s">
        <v>133</v>
      </c>
      <c r="C17" s="36" t="s">
        <v>282</v>
      </c>
      <c r="D17" s="102">
        <v>0.98545145320892313</v>
      </c>
    </row>
    <row r="18" spans="1:4" x14ac:dyDescent="0.2">
      <c r="A18" s="36">
        <v>57</v>
      </c>
      <c r="B18" s="36" t="s">
        <v>154</v>
      </c>
      <c r="C18" s="36" t="s">
        <v>344</v>
      </c>
      <c r="D18" s="102">
        <v>1.185270990986663</v>
      </c>
    </row>
    <row r="19" spans="1:4" x14ac:dyDescent="0.2">
      <c r="A19" s="103">
        <v>20</v>
      </c>
      <c r="B19" s="36" t="s">
        <v>49</v>
      </c>
      <c r="C19" s="36" t="s">
        <v>238</v>
      </c>
      <c r="D19" s="102">
        <v>0.98107660293579091</v>
      </c>
    </row>
    <row r="20" spans="1:4" x14ac:dyDescent="0.2">
      <c r="A20" s="36">
        <v>67</v>
      </c>
      <c r="B20" s="36" t="s">
        <v>167</v>
      </c>
      <c r="C20" s="36" t="s">
        <v>345</v>
      </c>
      <c r="D20" s="102">
        <v>2.5363631806770242</v>
      </c>
    </row>
    <row r="21" spans="1:4" x14ac:dyDescent="0.2">
      <c r="A21" s="103">
        <v>75</v>
      </c>
      <c r="B21" s="36" t="s">
        <v>152</v>
      </c>
      <c r="C21" s="36" t="s">
        <v>293</v>
      </c>
      <c r="D21" s="102">
        <v>2.5396050930023195</v>
      </c>
    </row>
    <row r="22" spans="1:4" x14ac:dyDescent="0.2">
      <c r="A22" s="36">
        <v>78</v>
      </c>
      <c r="B22" s="36" t="s">
        <v>181</v>
      </c>
      <c r="C22" s="36" t="s">
        <v>346</v>
      </c>
      <c r="D22" s="102">
        <v>1.956017620889023</v>
      </c>
    </row>
    <row r="23" spans="1:4" x14ac:dyDescent="0.2">
      <c r="A23" s="103">
        <v>39</v>
      </c>
      <c r="B23" s="36" t="s">
        <v>83</v>
      </c>
      <c r="C23" s="36" t="s">
        <v>257</v>
      </c>
      <c r="D23" s="102">
        <v>3.4912337482070921</v>
      </c>
    </row>
    <row r="24" spans="1:4" x14ac:dyDescent="0.2">
      <c r="A24" s="103">
        <v>34</v>
      </c>
      <c r="B24" s="36" t="s">
        <v>77</v>
      </c>
      <c r="C24" s="36" t="s">
        <v>252</v>
      </c>
      <c r="D24" s="102">
        <v>2.0110224891049517</v>
      </c>
    </row>
    <row r="25" spans="1:4" x14ac:dyDescent="0.2">
      <c r="A25" s="103">
        <v>50</v>
      </c>
      <c r="B25" s="36" t="s">
        <v>106</v>
      </c>
      <c r="C25" s="36" t="s">
        <v>268</v>
      </c>
      <c r="D25" s="102">
        <v>2.2010591416358949</v>
      </c>
    </row>
    <row r="26" spans="1:4" x14ac:dyDescent="0.2">
      <c r="A26" s="103">
        <v>46</v>
      </c>
      <c r="B26" s="36" t="s">
        <v>101</v>
      </c>
      <c r="C26" s="36" t="s">
        <v>264</v>
      </c>
      <c r="D26" s="102">
        <v>2.9555736089348796</v>
      </c>
    </row>
    <row r="27" spans="1:4" x14ac:dyDescent="0.2">
      <c r="A27" s="103">
        <v>40</v>
      </c>
      <c r="B27" s="36" t="s">
        <v>85</v>
      </c>
      <c r="C27" s="36" t="s">
        <v>258</v>
      </c>
      <c r="D27" s="102">
        <v>1.0596624746322629</v>
      </c>
    </row>
    <row r="28" spans="1:4" x14ac:dyDescent="0.2">
      <c r="A28" s="103">
        <v>67</v>
      </c>
      <c r="B28" s="36" t="s">
        <v>141</v>
      </c>
      <c r="C28" s="36" t="s">
        <v>285</v>
      </c>
      <c r="D28" s="102">
        <v>4.0609990800023077</v>
      </c>
    </row>
    <row r="29" spans="1:4" x14ac:dyDescent="0.2">
      <c r="A29" s="36">
        <v>116</v>
      </c>
      <c r="B29" s="36" t="s">
        <v>182</v>
      </c>
      <c r="C29" s="36" t="s">
        <v>347</v>
      </c>
      <c r="D29" s="102">
        <v>3.554755863132371</v>
      </c>
    </row>
    <row r="30" spans="1:4" x14ac:dyDescent="0.2">
      <c r="A30" s="103">
        <v>14</v>
      </c>
      <c r="B30" s="36" t="s">
        <v>37</v>
      </c>
      <c r="C30" s="36" t="s">
        <v>232</v>
      </c>
      <c r="D30" s="102">
        <v>1.887790333032608</v>
      </c>
    </row>
    <row r="31" spans="1:4" ht="17" thickBot="1" x14ac:dyDescent="0.25">
      <c r="A31" s="112">
        <v>121</v>
      </c>
      <c r="B31" s="112" t="s">
        <v>158</v>
      </c>
      <c r="C31" s="112" t="s">
        <v>348</v>
      </c>
      <c r="D31" s="113">
        <v>2.3877510921719094</v>
      </c>
    </row>
    <row r="32" spans="1:4" ht="17" thickBot="1" x14ac:dyDescent="0.25">
      <c r="A32" s="111" t="s">
        <v>351</v>
      </c>
      <c r="B32" s="111"/>
      <c r="C32" s="111"/>
      <c r="D32" s="111"/>
    </row>
    <row r="33" spans="1:4" x14ac:dyDescent="0.2">
      <c r="A33" s="109">
        <v>70</v>
      </c>
      <c r="B33" s="32" t="s">
        <v>146</v>
      </c>
      <c r="C33" s="32" t="s">
        <v>288</v>
      </c>
      <c r="D33" s="110">
        <v>5.2912589282989506</v>
      </c>
    </row>
    <row r="34" spans="1:4" x14ac:dyDescent="0.2">
      <c r="A34" s="36">
        <v>2</v>
      </c>
      <c r="B34" s="36" t="s">
        <v>172</v>
      </c>
      <c r="C34" s="36" t="s">
        <v>352</v>
      </c>
      <c r="D34" s="104">
        <v>3.2140407178582295</v>
      </c>
    </row>
    <row r="35" spans="1:4" x14ac:dyDescent="0.2">
      <c r="A35" s="103">
        <v>32</v>
      </c>
      <c r="B35" s="36" t="s">
        <v>75</v>
      </c>
      <c r="C35" s="36" t="s">
        <v>250</v>
      </c>
      <c r="D35" s="104">
        <v>5.3892804500460629</v>
      </c>
    </row>
    <row r="36" spans="1:4" x14ac:dyDescent="0.2">
      <c r="A36" s="36">
        <v>5</v>
      </c>
      <c r="B36" s="36" t="s">
        <v>202</v>
      </c>
      <c r="C36" s="36" t="s">
        <v>353</v>
      </c>
      <c r="D36" s="104">
        <v>3.956581397338101</v>
      </c>
    </row>
    <row r="37" spans="1:4" x14ac:dyDescent="0.2">
      <c r="A37" s="103">
        <v>29</v>
      </c>
      <c r="B37" s="36" t="s">
        <v>72</v>
      </c>
      <c r="C37" s="36" t="s">
        <v>247</v>
      </c>
      <c r="D37" s="104">
        <v>2.3621738023757928</v>
      </c>
    </row>
    <row r="38" spans="1:4" x14ac:dyDescent="0.2">
      <c r="A38" s="103">
        <v>7</v>
      </c>
      <c r="B38" s="36" t="s">
        <v>20</v>
      </c>
      <c r="C38" s="36" t="s">
        <v>225</v>
      </c>
      <c r="D38" s="104">
        <v>3.9537719619274139</v>
      </c>
    </row>
    <row r="39" spans="1:4" x14ac:dyDescent="0.2">
      <c r="A39" s="36">
        <v>9</v>
      </c>
      <c r="B39" s="36" t="s">
        <v>173</v>
      </c>
      <c r="C39" s="36" t="s">
        <v>354</v>
      </c>
      <c r="D39" s="104">
        <v>2.7547187788265779</v>
      </c>
    </row>
    <row r="40" spans="1:4" x14ac:dyDescent="0.2">
      <c r="A40" s="36">
        <v>10</v>
      </c>
      <c r="B40" s="36" t="s">
        <v>201</v>
      </c>
      <c r="C40" s="36" t="s">
        <v>355</v>
      </c>
      <c r="D40" s="104">
        <v>2.6537782593164407</v>
      </c>
    </row>
    <row r="41" spans="1:4" x14ac:dyDescent="0.2">
      <c r="A41" s="36">
        <v>13</v>
      </c>
      <c r="B41" s="36" t="s">
        <v>162</v>
      </c>
      <c r="C41" s="36" t="s">
        <v>356</v>
      </c>
      <c r="D41" s="104">
        <v>4.5600510976678548</v>
      </c>
    </row>
    <row r="42" spans="1:4" x14ac:dyDescent="0.2">
      <c r="A42" s="103">
        <v>38</v>
      </c>
      <c r="B42" s="36" t="s">
        <v>82</v>
      </c>
      <c r="C42" s="36" t="s">
        <v>256</v>
      </c>
      <c r="D42" s="104">
        <v>1.883420440196991</v>
      </c>
    </row>
    <row r="43" spans="1:4" x14ac:dyDescent="0.2">
      <c r="A43" s="103">
        <v>36</v>
      </c>
      <c r="B43" s="36" t="s">
        <v>80</v>
      </c>
      <c r="C43" s="36" t="s">
        <v>254</v>
      </c>
      <c r="D43" s="104">
        <v>3.4852354164123538</v>
      </c>
    </row>
    <row r="44" spans="1:4" x14ac:dyDescent="0.2">
      <c r="A44" s="36">
        <v>23</v>
      </c>
      <c r="B44" s="36" t="s">
        <v>162</v>
      </c>
      <c r="C44" s="36" t="s">
        <v>357</v>
      </c>
      <c r="D44" s="104">
        <v>4.8385866145986851</v>
      </c>
    </row>
    <row r="45" spans="1:4" x14ac:dyDescent="0.2">
      <c r="A45" s="36">
        <v>24</v>
      </c>
      <c r="B45" s="36" t="s">
        <v>162</v>
      </c>
      <c r="C45" s="36" t="s">
        <v>358</v>
      </c>
      <c r="D45" s="104">
        <v>5.1882976038004944</v>
      </c>
    </row>
    <row r="46" spans="1:4" x14ac:dyDescent="0.2">
      <c r="A46" s="36">
        <v>25</v>
      </c>
      <c r="B46" s="36" t="s">
        <v>162</v>
      </c>
      <c r="C46" s="36" t="s">
        <v>359</v>
      </c>
      <c r="D46" s="104">
        <v>4.6339671450566575</v>
      </c>
    </row>
    <row r="47" spans="1:4" x14ac:dyDescent="0.2">
      <c r="A47" s="36">
        <v>26</v>
      </c>
      <c r="B47" s="36" t="s">
        <v>162</v>
      </c>
      <c r="C47" s="36" t="s">
        <v>360</v>
      </c>
      <c r="D47" s="104">
        <v>4.7205089033812984</v>
      </c>
    </row>
    <row r="48" spans="1:4" x14ac:dyDescent="0.2">
      <c r="A48" s="103">
        <v>65</v>
      </c>
      <c r="B48" s="36" t="s">
        <v>135</v>
      </c>
      <c r="C48" s="36" t="s">
        <v>283</v>
      </c>
      <c r="D48" s="104">
        <v>2.084666815757751</v>
      </c>
    </row>
    <row r="49" spans="1:4" x14ac:dyDescent="0.2">
      <c r="A49" s="103">
        <v>9</v>
      </c>
      <c r="B49" s="36" t="s">
        <v>24</v>
      </c>
      <c r="C49" s="36" t="s">
        <v>227</v>
      </c>
      <c r="D49" s="104">
        <v>3.2439447636985776</v>
      </c>
    </row>
    <row r="50" spans="1:4" x14ac:dyDescent="0.2">
      <c r="A50" s="103">
        <v>58</v>
      </c>
      <c r="B50" s="36" t="s">
        <v>116</v>
      </c>
      <c r="C50" s="36" t="s">
        <v>276</v>
      </c>
      <c r="D50" s="104">
        <v>4.7785237474441526</v>
      </c>
    </row>
    <row r="51" spans="1:4" x14ac:dyDescent="0.2">
      <c r="A51" s="103">
        <v>66</v>
      </c>
      <c r="B51" s="36" t="s">
        <v>136</v>
      </c>
      <c r="C51" s="36" t="s">
        <v>284</v>
      </c>
      <c r="D51" s="104">
        <v>3.2755027317428587</v>
      </c>
    </row>
    <row r="52" spans="1:4" x14ac:dyDescent="0.2">
      <c r="A52" s="36">
        <v>34</v>
      </c>
      <c r="B52" s="36" t="s">
        <v>162</v>
      </c>
      <c r="C52" s="36" t="s">
        <v>361</v>
      </c>
      <c r="D52" s="104">
        <v>4.1665565020399375</v>
      </c>
    </row>
    <row r="53" spans="1:4" x14ac:dyDescent="0.2">
      <c r="A53" s="36">
        <v>38</v>
      </c>
      <c r="B53" s="36" t="s">
        <v>183</v>
      </c>
      <c r="C53" s="36" t="s">
        <v>362</v>
      </c>
      <c r="D53" s="104">
        <v>2.6292275072574744</v>
      </c>
    </row>
    <row r="54" spans="1:4" x14ac:dyDescent="0.2">
      <c r="A54" s="36">
        <v>40</v>
      </c>
      <c r="B54" s="36" t="s">
        <v>162</v>
      </c>
      <c r="C54" s="36" t="s">
        <v>363</v>
      </c>
      <c r="D54" s="104">
        <v>3.8718595824990061</v>
      </c>
    </row>
    <row r="55" spans="1:4" x14ac:dyDescent="0.2">
      <c r="A55" s="36">
        <v>41</v>
      </c>
      <c r="B55" s="36" t="s">
        <v>162</v>
      </c>
      <c r="C55" s="36" t="s">
        <v>364</v>
      </c>
      <c r="D55" s="104">
        <v>4.5757712530334436</v>
      </c>
    </row>
    <row r="56" spans="1:4" x14ac:dyDescent="0.2">
      <c r="A56" s="36">
        <v>42</v>
      </c>
      <c r="B56" s="36" t="s">
        <v>162</v>
      </c>
      <c r="C56" s="36" t="s">
        <v>365</v>
      </c>
      <c r="D56" s="104">
        <v>4.7988773847582316</v>
      </c>
    </row>
    <row r="57" spans="1:4" x14ac:dyDescent="0.2">
      <c r="A57" s="36">
        <v>44</v>
      </c>
      <c r="B57" s="36" t="s">
        <v>162</v>
      </c>
      <c r="C57" s="36" t="s">
        <v>366</v>
      </c>
      <c r="D57" s="104">
        <v>4.601899545661146</v>
      </c>
    </row>
    <row r="58" spans="1:4" x14ac:dyDescent="0.2">
      <c r="A58" s="36">
        <v>46</v>
      </c>
      <c r="B58" s="36" t="s">
        <v>162</v>
      </c>
      <c r="C58" s="36" t="s">
        <v>367</v>
      </c>
      <c r="D58" s="104">
        <v>4.2155886251939902</v>
      </c>
    </row>
    <row r="59" spans="1:4" x14ac:dyDescent="0.2">
      <c r="A59" s="36">
        <v>47</v>
      </c>
      <c r="B59" s="36" t="s">
        <v>162</v>
      </c>
      <c r="C59" s="36" t="s">
        <v>368</v>
      </c>
      <c r="D59" s="104">
        <v>4.7399013852452194</v>
      </c>
    </row>
    <row r="60" spans="1:4" x14ac:dyDescent="0.2">
      <c r="A60" s="36">
        <v>50</v>
      </c>
      <c r="B60" s="36" t="s">
        <v>205</v>
      </c>
      <c r="C60" s="36" t="s">
        <v>369</v>
      </c>
      <c r="D60" s="104">
        <v>2.5930731829117684</v>
      </c>
    </row>
    <row r="61" spans="1:4" x14ac:dyDescent="0.2">
      <c r="A61" s="36">
        <v>51</v>
      </c>
      <c r="B61" s="36" t="s">
        <v>162</v>
      </c>
      <c r="C61" s="36" t="s">
        <v>370</v>
      </c>
      <c r="D61" s="104">
        <v>5.3125577399171853</v>
      </c>
    </row>
    <row r="62" spans="1:4" x14ac:dyDescent="0.2">
      <c r="A62" s="103">
        <v>53</v>
      </c>
      <c r="B62" s="36" t="s">
        <v>110</v>
      </c>
      <c r="C62" s="36" t="s">
        <v>271</v>
      </c>
      <c r="D62" s="104">
        <v>1.7338122816085813</v>
      </c>
    </row>
    <row r="63" spans="1:4" x14ac:dyDescent="0.2">
      <c r="A63" s="36">
        <v>52</v>
      </c>
      <c r="B63" s="36" t="s">
        <v>202</v>
      </c>
      <c r="C63" s="36" t="s">
        <v>371</v>
      </c>
      <c r="D63" s="104">
        <v>3.6945856083483486</v>
      </c>
    </row>
    <row r="64" spans="1:4" x14ac:dyDescent="0.2">
      <c r="A64" s="36">
        <v>53</v>
      </c>
      <c r="B64" s="36" t="s">
        <v>173</v>
      </c>
      <c r="C64" s="36" t="s">
        <v>372</v>
      </c>
      <c r="D64" s="104">
        <v>2.1944472079153581</v>
      </c>
    </row>
    <row r="65" spans="1:4" x14ac:dyDescent="0.2">
      <c r="A65" s="36">
        <v>55</v>
      </c>
      <c r="B65" s="36" t="s">
        <v>175</v>
      </c>
      <c r="C65" s="36" t="s">
        <v>373</v>
      </c>
      <c r="D65" s="104">
        <v>6.0648297232020472</v>
      </c>
    </row>
    <row r="66" spans="1:4" x14ac:dyDescent="0.2">
      <c r="A66" s="36">
        <v>56</v>
      </c>
      <c r="B66" s="36" t="s">
        <v>162</v>
      </c>
      <c r="C66" s="36" t="s">
        <v>374</v>
      </c>
      <c r="D66" s="104">
        <v>4.8824226028328974</v>
      </c>
    </row>
    <row r="67" spans="1:4" x14ac:dyDescent="0.2">
      <c r="A67" s="103">
        <v>1</v>
      </c>
      <c r="B67" s="36" t="s">
        <v>9</v>
      </c>
      <c r="C67" s="36" t="s">
        <v>219</v>
      </c>
      <c r="D67" s="104">
        <v>1.1106110506057738</v>
      </c>
    </row>
    <row r="68" spans="1:4" x14ac:dyDescent="0.2">
      <c r="A68" s="36">
        <v>60</v>
      </c>
      <c r="B68" s="36" t="s">
        <v>183</v>
      </c>
      <c r="C68" s="36" t="s">
        <v>375</v>
      </c>
      <c r="D68" s="104">
        <v>2.1714820127750265</v>
      </c>
    </row>
    <row r="69" spans="1:4" x14ac:dyDescent="0.2">
      <c r="A69" s="103">
        <v>42</v>
      </c>
      <c r="B69" s="36" t="s">
        <v>91</v>
      </c>
      <c r="C69" s="36" t="s">
        <v>260</v>
      </c>
      <c r="D69" s="104">
        <v>4.9914590411186222</v>
      </c>
    </row>
    <row r="70" spans="1:4" x14ac:dyDescent="0.2">
      <c r="A70" s="36">
        <v>61</v>
      </c>
      <c r="B70" s="36" t="s">
        <v>162</v>
      </c>
      <c r="C70" s="36" t="s">
        <v>376</v>
      </c>
      <c r="D70" s="104">
        <v>4.3659598452103072</v>
      </c>
    </row>
    <row r="71" spans="1:4" x14ac:dyDescent="0.2">
      <c r="A71" s="103">
        <v>35</v>
      </c>
      <c r="B71" s="36" t="s">
        <v>79</v>
      </c>
      <c r="C71" s="36" t="s">
        <v>253</v>
      </c>
      <c r="D71" s="104">
        <v>4.2346260850876574</v>
      </c>
    </row>
    <row r="72" spans="1:4" x14ac:dyDescent="0.2">
      <c r="A72" s="36">
        <v>62</v>
      </c>
      <c r="B72" s="36" t="s">
        <v>162</v>
      </c>
      <c r="C72" s="36" t="s">
        <v>377</v>
      </c>
      <c r="D72" s="104">
        <v>4.0082650924097631</v>
      </c>
    </row>
    <row r="73" spans="1:4" x14ac:dyDescent="0.2">
      <c r="A73" s="36">
        <v>64</v>
      </c>
      <c r="B73" s="36" t="s">
        <v>172</v>
      </c>
      <c r="C73" s="36" t="s">
        <v>378</v>
      </c>
      <c r="D73" s="104">
        <v>2.5852159066603937</v>
      </c>
    </row>
    <row r="74" spans="1:4" x14ac:dyDescent="0.2">
      <c r="A74" s="36">
        <v>66</v>
      </c>
      <c r="B74" s="36" t="s">
        <v>162</v>
      </c>
      <c r="C74" s="36" t="s">
        <v>379</v>
      </c>
      <c r="D74" s="104">
        <v>3.8155030565933563</v>
      </c>
    </row>
    <row r="75" spans="1:4" x14ac:dyDescent="0.2">
      <c r="A75" s="103">
        <v>8</v>
      </c>
      <c r="B75" s="36" t="s">
        <v>23</v>
      </c>
      <c r="C75" s="36" t="s">
        <v>226</v>
      </c>
      <c r="D75" s="104">
        <v>4.4566186964511871</v>
      </c>
    </row>
    <row r="76" spans="1:4" x14ac:dyDescent="0.2">
      <c r="A76" s="36">
        <v>76</v>
      </c>
      <c r="B76" s="36" t="s">
        <v>187</v>
      </c>
      <c r="C76" s="36" t="s">
        <v>380</v>
      </c>
      <c r="D76" s="104">
        <v>2.810425408844845</v>
      </c>
    </row>
    <row r="77" spans="1:4" x14ac:dyDescent="0.2">
      <c r="A77" s="103">
        <v>59</v>
      </c>
      <c r="B77" s="36" t="s">
        <v>117</v>
      </c>
      <c r="C77" s="36" t="s">
        <v>277</v>
      </c>
      <c r="D77" s="104">
        <v>3.6955889816284175</v>
      </c>
    </row>
    <row r="78" spans="1:4" x14ac:dyDescent="0.2">
      <c r="A78" s="103">
        <v>52</v>
      </c>
      <c r="B78" s="36" t="s">
        <v>109</v>
      </c>
      <c r="C78" s="36" t="s">
        <v>270</v>
      </c>
      <c r="D78" s="104">
        <v>4.4253729827404023</v>
      </c>
    </row>
    <row r="79" spans="1:4" x14ac:dyDescent="0.2">
      <c r="A79" s="36">
        <v>82</v>
      </c>
      <c r="B79" s="36" t="s">
        <v>162</v>
      </c>
      <c r="C79" s="36" t="s">
        <v>381</v>
      </c>
      <c r="D79" s="104">
        <v>4.3082333992049389</v>
      </c>
    </row>
    <row r="80" spans="1:4" x14ac:dyDescent="0.2">
      <c r="A80" s="36">
        <v>83</v>
      </c>
      <c r="B80" s="36" t="s">
        <v>162</v>
      </c>
      <c r="C80" s="36" t="s">
        <v>382</v>
      </c>
      <c r="D80" s="104">
        <v>4.8101219853746446</v>
      </c>
    </row>
    <row r="81" spans="1:4" x14ac:dyDescent="0.2">
      <c r="A81" s="36">
        <v>84</v>
      </c>
      <c r="B81" s="36" t="s">
        <v>162</v>
      </c>
      <c r="C81" s="36" t="s">
        <v>383</v>
      </c>
      <c r="D81" s="104">
        <v>4.4288028059114719</v>
      </c>
    </row>
    <row r="82" spans="1:4" x14ac:dyDescent="0.2">
      <c r="A82" s="103">
        <v>47</v>
      </c>
      <c r="B82" s="36" t="s">
        <v>102</v>
      </c>
      <c r="C82" s="36" t="s">
        <v>265</v>
      </c>
      <c r="D82" s="104">
        <v>1.3593035907745361</v>
      </c>
    </row>
    <row r="83" spans="1:4" x14ac:dyDescent="0.2">
      <c r="A83" s="103">
        <v>33</v>
      </c>
      <c r="B83" s="36" t="s">
        <v>76</v>
      </c>
      <c r="C83" s="36" t="s">
        <v>251</v>
      </c>
      <c r="D83" s="104">
        <v>4.2212723035216335</v>
      </c>
    </row>
    <row r="84" spans="1:4" x14ac:dyDescent="0.2">
      <c r="A84" s="103">
        <v>60</v>
      </c>
      <c r="B84" s="36" t="s">
        <v>124</v>
      </c>
      <c r="C84" s="36" t="s">
        <v>278</v>
      </c>
      <c r="D84" s="104">
        <v>4.4627043476104742</v>
      </c>
    </row>
    <row r="85" spans="1:4" x14ac:dyDescent="0.2">
      <c r="A85" s="103">
        <v>74</v>
      </c>
      <c r="B85" s="36" t="s">
        <v>151</v>
      </c>
      <c r="C85" s="36" t="s">
        <v>292</v>
      </c>
      <c r="D85" s="104">
        <v>1.7906981182098389</v>
      </c>
    </row>
    <row r="86" spans="1:4" x14ac:dyDescent="0.2">
      <c r="A86" s="36">
        <v>98</v>
      </c>
      <c r="B86" s="36" t="s">
        <v>195</v>
      </c>
      <c r="C86" s="36" t="s">
        <v>384</v>
      </c>
      <c r="D86" s="104">
        <v>7.3748049626776151</v>
      </c>
    </row>
    <row r="87" spans="1:4" x14ac:dyDescent="0.2">
      <c r="A87" s="36">
        <v>100</v>
      </c>
      <c r="B87" s="36" t="s">
        <v>162</v>
      </c>
      <c r="C87" s="36" t="s">
        <v>385</v>
      </c>
      <c r="D87" s="104">
        <v>4.9137259827056203</v>
      </c>
    </row>
    <row r="88" spans="1:4" x14ac:dyDescent="0.2">
      <c r="A88" s="36">
        <v>101</v>
      </c>
      <c r="B88" s="36" t="s">
        <v>162</v>
      </c>
      <c r="C88" s="36" t="s">
        <v>386</v>
      </c>
      <c r="D88" s="104">
        <v>4.7184842324988008</v>
      </c>
    </row>
    <row r="89" spans="1:4" x14ac:dyDescent="0.2">
      <c r="A89" s="36">
        <v>102</v>
      </c>
      <c r="B89" s="36" t="s">
        <v>162</v>
      </c>
      <c r="C89" s="36" t="s">
        <v>387</v>
      </c>
      <c r="D89" s="104">
        <v>4.2270567007427839</v>
      </c>
    </row>
    <row r="90" spans="1:4" x14ac:dyDescent="0.2">
      <c r="A90" s="36">
        <v>103</v>
      </c>
      <c r="B90" s="36" t="s">
        <v>162</v>
      </c>
      <c r="C90" s="36" t="s">
        <v>388</v>
      </c>
      <c r="D90" s="104">
        <v>4.8216406117147974</v>
      </c>
    </row>
    <row r="91" spans="1:4" x14ac:dyDescent="0.2">
      <c r="A91" s="36">
        <v>104</v>
      </c>
      <c r="B91" s="36" t="s">
        <v>389</v>
      </c>
      <c r="C91" s="36" t="s">
        <v>192</v>
      </c>
      <c r="D91" s="104">
        <v>8.1196812063689077</v>
      </c>
    </row>
    <row r="92" spans="1:4" x14ac:dyDescent="0.2">
      <c r="A92" s="36">
        <v>106</v>
      </c>
      <c r="B92" s="36" t="s">
        <v>199</v>
      </c>
      <c r="C92" s="36" t="s">
        <v>390</v>
      </c>
      <c r="D92" s="104">
        <v>3.8046263092068138</v>
      </c>
    </row>
    <row r="93" spans="1:4" x14ac:dyDescent="0.2">
      <c r="A93" s="36">
        <v>107</v>
      </c>
      <c r="B93" s="36" t="s">
        <v>162</v>
      </c>
      <c r="C93" s="36" t="s">
        <v>391</v>
      </c>
      <c r="D93" s="104">
        <v>4.1958314445423808</v>
      </c>
    </row>
    <row r="94" spans="1:4" x14ac:dyDescent="0.2">
      <c r="A94" s="103">
        <v>72</v>
      </c>
      <c r="B94" s="36" t="s">
        <v>148</v>
      </c>
      <c r="C94" s="36" t="s">
        <v>290</v>
      </c>
      <c r="D94" s="104">
        <v>3.6489879654312132</v>
      </c>
    </row>
    <row r="95" spans="1:4" x14ac:dyDescent="0.2">
      <c r="A95" s="103">
        <v>24</v>
      </c>
      <c r="B95" s="36" t="s">
        <v>62</v>
      </c>
      <c r="C95" s="36" t="s">
        <v>242</v>
      </c>
      <c r="D95" s="104">
        <v>3.141799231529236</v>
      </c>
    </row>
    <row r="96" spans="1:4" x14ac:dyDescent="0.2">
      <c r="A96" s="103">
        <v>28</v>
      </c>
      <c r="B96" s="36" t="s">
        <v>71</v>
      </c>
      <c r="C96" s="36" t="s">
        <v>246</v>
      </c>
      <c r="D96" s="104">
        <v>3.4501260671615599</v>
      </c>
    </row>
    <row r="97" spans="1:4" x14ac:dyDescent="0.2">
      <c r="A97" s="36">
        <v>109</v>
      </c>
      <c r="B97" s="36" t="s">
        <v>162</v>
      </c>
      <c r="C97" s="36" t="s">
        <v>392</v>
      </c>
      <c r="D97" s="104">
        <v>5.2050953866582343</v>
      </c>
    </row>
    <row r="98" spans="1:4" x14ac:dyDescent="0.2">
      <c r="A98" s="103">
        <v>31</v>
      </c>
      <c r="B98" s="36" t="s">
        <v>74</v>
      </c>
      <c r="C98" s="36" t="s">
        <v>249</v>
      </c>
      <c r="D98" s="104">
        <v>5.4766377630233762</v>
      </c>
    </row>
    <row r="99" spans="1:4" x14ac:dyDescent="0.2">
      <c r="A99" s="36">
        <v>110</v>
      </c>
      <c r="B99" s="36" t="s">
        <v>180</v>
      </c>
      <c r="C99" s="36" t="s">
        <v>393</v>
      </c>
      <c r="D99" s="104">
        <v>2.7431213975226805</v>
      </c>
    </row>
    <row r="100" spans="1:4" x14ac:dyDescent="0.2">
      <c r="A100" s="36">
        <v>112</v>
      </c>
      <c r="B100" s="36" t="s">
        <v>162</v>
      </c>
      <c r="C100" s="36" t="s">
        <v>394</v>
      </c>
      <c r="D100" s="104">
        <v>4.7514121209350995</v>
      </c>
    </row>
    <row r="101" spans="1:4" x14ac:dyDescent="0.2">
      <c r="A101" s="103">
        <v>37</v>
      </c>
      <c r="B101" s="36" t="s">
        <v>81</v>
      </c>
      <c r="C101" s="36" t="s">
        <v>255</v>
      </c>
      <c r="D101" s="104">
        <v>2.5846400260925293</v>
      </c>
    </row>
    <row r="102" spans="1:4" x14ac:dyDescent="0.2">
      <c r="A102" s="36">
        <v>118</v>
      </c>
      <c r="B102" s="36" t="s">
        <v>162</v>
      </c>
      <c r="C102" s="36" t="s">
        <v>395</v>
      </c>
      <c r="D102" s="104">
        <v>4.5783511412327211</v>
      </c>
    </row>
    <row r="103" spans="1:4" x14ac:dyDescent="0.2">
      <c r="A103" s="36">
        <v>119</v>
      </c>
      <c r="B103" s="36" t="s">
        <v>162</v>
      </c>
      <c r="C103" s="36" t="s">
        <v>396</v>
      </c>
      <c r="D103" s="104">
        <v>5.0108771248042956</v>
      </c>
    </row>
    <row r="104" spans="1:4" x14ac:dyDescent="0.2">
      <c r="A104" s="36">
        <v>120</v>
      </c>
      <c r="B104" s="36" t="s">
        <v>162</v>
      </c>
      <c r="C104" s="36" t="s">
        <v>397</v>
      </c>
      <c r="D104" s="104">
        <v>3.5440781900964708</v>
      </c>
    </row>
    <row r="105" spans="1:4" x14ac:dyDescent="0.2">
      <c r="A105" s="103">
        <v>5</v>
      </c>
      <c r="B105" s="36" t="s">
        <v>17</v>
      </c>
      <c r="C105" s="36" t="s">
        <v>223</v>
      </c>
      <c r="D105" s="104">
        <v>3.0945806405544278</v>
      </c>
    </row>
    <row r="106" spans="1:4" x14ac:dyDescent="0.2">
      <c r="A106" s="36">
        <v>122</v>
      </c>
      <c r="B106" s="36" t="s">
        <v>162</v>
      </c>
      <c r="C106" s="36" t="s">
        <v>398</v>
      </c>
      <c r="D106" s="104">
        <v>4.5941838411743081</v>
      </c>
    </row>
    <row r="107" spans="1:4" ht="17" thickBot="1" x14ac:dyDescent="0.25">
      <c r="A107" s="112">
        <v>124</v>
      </c>
      <c r="B107" s="112" t="s">
        <v>162</v>
      </c>
      <c r="C107" s="112" t="s">
        <v>399</v>
      </c>
      <c r="D107" s="114">
        <v>4.7795798993625436</v>
      </c>
    </row>
    <row r="108" spans="1:4" ht="17" thickBot="1" x14ac:dyDescent="0.25">
      <c r="A108" s="108" t="s">
        <v>400</v>
      </c>
      <c r="B108" s="108"/>
      <c r="C108" s="108"/>
      <c r="D108" s="108"/>
    </row>
    <row r="109" spans="1:4" x14ac:dyDescent="0.2">
      <c r="A109" s="32">
        <v>18</v>
      </c>
      <c r="B109" s="32" t="s">
        <v>204</v>
      </c>
      <c r="C109" s="32" t="s">
        <v>401</v>
      </c>
      <c r="D109" s="110">
        <v>5.3121945187516166</v>
      </c>
    </row>
    <row r="110" spans="1:4" x14ac:dyDescent="0.2">
      <c r="A110" s="103">
        <v>25</v>
      </c>
      <c r="B110" s="36" t="s">
        <v>65</v>
      </c>
      <c r="C110" s="36" t="s">
        <v>243</v>
      </c>
      <c r="D110" s="104">
        <v>1.8287120533180237</v>
      </c>
    </row>
    <row r="111" spans="1:4" x14ac:dyDescent="0.2">
      <c r="A111" s="103">
        <v>18</v>
      </c>
      <c r="B111" s="36" t="s">
        <v>46</v>
      </c>
      <c r="C111" s="36" t="s">
        <v>236</v>
      </c>
      <c r="D111" s="104">
        <v>2.9523449965715405</v>
      </c>
    </row>
    <row r="112" spans="1:4" x14ac:dyDescent="0.2">
      <c r="A112" s="103">
        <v>30</v>
      </c>
      <c r="B112" s="36" t="s">
        <v>73</v>
      </c>
      <c r="C112" s="36" t="s">
        <v>248</v>
      </c>
      <c r="D112" s="104">
        <v>3.3451900424957275</v>
      </c>
    </row>
    <row r="113" spans="1:4" x14ac:dyDescent="0.2">
      <c r="A113" s="36">
        <v>71</v>
      </c>
      <c r="B113" s="36" t="s">
        <v>204</v>
      </c>
      <c r="C113" s="36" t="s">
        <v>402</v>
      </c>
      <c r="D113" s="104">
        <v>4.9459482551554856</v>
      </c>
    </row>
    <row r="114" spans="1:4" x14ac:dyDescent="0.2">
      <c r="A114" s="103">
        <v>49</v>
      </c>
      <c r="B114" s="36" t="s">
        <v>105</v>
      </c>
      <c r="C114" s="36" t="s">
        <v>267</v>
      </c>
      <c r="D114" s="104">
        <v>2.3368974901962281</v>
      </c>
    </row>
    <row r="115" spans="1:4" x14ac:dyDescent="0.2">
      <c r="A115" s="103">
        <v>44</v>
      </c>
      <c r="B115" s="36" t="s">
        <v>97</v>
      </c>
      <c r="C115" s="36" t="s">
        <v>262</v>
      </c>
      <c r="D115" s="104">
        <v>3.1986493514776226</v>
      </c>
    </row>
    <row r="116" spans="1:4" x14ac:dyDescent="0.2">
      <c r="A116" s="36">
        <v>81</v>
      </c>
      <c r="B116" s="36" t="s">
        <v>204</v>
      </c>
      <c r="C116" s="36" t="s">
        <v>403</v>
      </c>
      <c r="D116" s="104">
        <v>4.4953856423868555</v>
      </c>
    </row>
    <row r="117" spans="1:4" x14ac:dyDescent="0.2">
      <c r="A117" s="36">
        <v>85</v>
      </c>
      <c r="B117" s="36" t="s">
        <v>204</v>
      </c>
      <c r="C117" s="36" t="s">
        <v>404</v>
      </c>
      <c r="D117" s="104">
        <v>4.7385222518516104</v>
      </c>
    </row>
    <row r="118" spans="1:4" x14ac:dyDescent="0.2">
      <c r="A118" s="103">
        <v>54</v>
      </c>
      <c r="B118" s="36" t="s">
        <v>112</v>
      </c>
      <c r="C118" s="36" t="s">
        <v>272</v>
      </c>
      <c r="D118" s="104">
        <v>2.8991078281521796</v>
      </c>
    </row>
    <row r="119" spans="1:4" x14ac:dyDescent="0.2">
      <c r="A119" s="36">
        <v>89</v>
      </c>
      <c r="B119" s="36" t="s">
        <v>204</v>
      </c>
      <c r="C119" s="36" t="s">
        <v>405</v>
      </c>
      <c r="D119" s="104">
        <v>3.81765974885246</v>
      </c>
    </row>
    <row r="120" spans="1:4" x14ac:dyDescent="0.2">
      <c r="A120" s="36">
        <v>90</v>
      </c>
      <c r="B120" s="36" t="s">
        <v>204</v>
      </c>
      <c r="C120" s="36" t="s">
        <v>406</v>
      </c>
      <c r="D120" s="104">
        <v>4.700303868927417</v>
      </c>
    </row>
    <row r="121" spans="1:4" x14ac:dyDescent="0.2">
      <c r="A121" s="103">
        <v>16</v>
      </c>
      <c r="B121" s="36" t="s">
        <v>44</v>
      </c>
      <c r="C121" s="36" t="s">
        <v>234</v>
      </c>
      <c r="D121" s="104">
        <v>3.502141670942307</v>
      </c>
    </row>
    <row r="122" spans="1:4" x14ac:dyDescent="0.2">
      <c r="A122" s="103">
        <v>21</v>
      </c>
      <c r="B122" s="36" t="s">
        <v>52</v>
      </c>
      <c r="C122" s="36" t="s">
        <v>239</v>
      </c>
      <c r="D122" s="104">
        <v>2.3963774297237395</v>
      </c>
    </row>
    <row r="123" spans="1:4" ht="17" thickBot="1" x14ac:dyDescent="0.25">
      <c r="A123" s="115">
        <v>27</v>
      </c>
      <c r="B123" s="112" t="s">
        <v>70</v>
      </c>
      <c r="C123" s="112" t="s">
        <v>245</v>
      </c>
      <c r="D123" s="114">
        <v>2.4484836091995241</v>
      </c>
    </row>
    <row r="124" spans="1:4" ht="17" thickBot="1" x14ac:dyDescent="0.25">
      <c r="A124" s="108" t="s">
        <v>407</v>
      </c>
      <c r="B124" s="108"/>
      <c r="C124" s="108"/>
      <c r="D124" s="108"/>
    </row>
    <row r="125" spans="1:4" x14ac:dyDescent="0.2">
      <c r="A125" s="32">
        <v>3</v>
      </c>
      <c r="B125" s="32" t="s">
        <v>189</v>
      </c>
      <c r="C125" s="32" t="s">
        <v>408</v>
      </c>
      <c r="D125" s="110">
        <v>4.4820495902196322</v>
      </c>
    </row>
    <row r="126" spans="1:4" x14ac:dyDescent="0.2">
      <c r="A126" s="36">
        <v>4</v>
      </c>
      <c r="B126" s="36" t="s">
        <v>409</v>
      </c>
      <c r="C126" s="36" t="s">
        <v>410</v>
      </c>
      <c r="D126" s="104">
        <v>8.7298755633833061</v>
      </c>
    </row>
    <row r="127" spans="1:4" x14ac:dyDescent="0.2">
      <c r="A127" s="36">
        <v>7</v>
      </c>
      <c r="B127" s="36" t="s">
        <v>156</v>
      </c>
      <c r="C127" s="36" t="s">
        <v>411</v>
      </c>
      <c r="D127" s="104">
        <v>6.3640452715180613</v>
      </c>
    </row>
    <row r="128" spans="1:4" x14ac:dyDescent="0.2">
      <c r="A128" s="36">
        <v>8</v>
      </c>
      <c r="B128" s="36" t="s">
        <v>169</v>
      </c>
      <c r="C128" s="36" t="s">
        <v>412</v>
      </c>
      <c r="D128" s="104">
        <v>4.7985366242510761</v>
      </c>
    </row>
    <row r="129" spans="1:4" x14ac:dyDescent="0.2">
      <c r="A129" s="36">
        <v>12</v>
      </c>
      <c r="B129" s="36" t="s">
        <v>203</v>
      </c>
      <c r="C129" s="36" t="s">
        <v>413</v>
      </c>
      <c r="D129" s="104">
        <v>6.0441773730534871</v>
      </c>
    </row>
    <row r="130" spans="1:4" x14ac:dyDescent="0.2">
      <c r="A130" s="36">
        <v>15</v>
      </c>
      <c r="B130" s="36" t="s">
        <v>191</v>
      </c>
      <c r="C130" s="36" t="s">
        <v>414</v>
      </c>
      <c r="D130" s="104">
        <v>2.135758576119704</v>
      </c>
    </row>
    <row r="131" spans="1:4" x14ac:dyDescent="0.2">
      <c r="A131" s="36">
        <v>16</v>
      </c>
      <c r="B131" s="36" t="s">
        <v>168</v>
      </c>
      <c r="C131" s="36" t="s">
        <v>415</v>
      </c>
      <c r="D131" s="104">
        <v>7.2345843374711691</v>
      </c>
    </row>
    <row r="132" spans="1:4" x14ac:dyDescent="0.2">
      <c r="A132" s="36">
        <v>17</v>
      </c>
      <c r="B132" s="36" t="s">
        <v>176</v>
      </c>
      <c r="C132" s="36" t="s">
        <v>416</v>
      </c>
      <c r="D132" s="104">
        <v>5.3313961159064265</v>
      </c>
    </row>
    <row r="133" spans="1:4" x14ac:dyDescent="0.2">
      <c r="A133" s="103">
        <v>63</v>
      </c>
      <c r="B133" s="36" t="s">
        <v>128</v>
      </c>
      <c r="C133" s="36" t="s">
        <v>281</v>
      </c>
      <c r="D133" s="104">
        <v>4.6562301282882688</v>
      </c>
    </row>
    <row r="134" spans="1:4" x14ac:dyDescent="0.2">
      <c r="A134" s="36">
        <v>19</v>
      </c>
      <c r="B134" s="36" t="s">
        <v>203</v>
      </c>
      <c r="C134" s="36" t="s">
        <v>417</v>
      </c>
      <c r="D134" s="104">
        <v>6.6327935653110197</v>
      </c>
    </row>
    <row r="135" spans="1:4" x14ac:dyDescent="0.2">
      <c r="A135" s="36">
        <v>20</v>
      </c>
      <c r="B135" s="36" t="s">
        <v>190</v>
      </c>
      <c r="C135" s="36" t="s">
        <v>418</v>
      </c>
      <c r="D135" s="104">
        <v>2.3710237234007852</v>
      </c>
    </row>
    <row r="136" spans="1:4" x14ac:dyDescent="0.2">
      <c r="A136" s="36">
        <v>21</v>
      </c>
      <c r="B136" s="36" t="s">
        <v>170</v>
      </c>
      <c r="C136" s="36" t="s">
        <v>419</v>
      </c>
      <c r="D136" s="104">
        <v>4.7585881672128894</v>
      </c>
    </row>
    <row r="137" spans="1:4" x14ac:dyDescent="0.2">
      <c r="A137" s="103">
        <v>45</v>
      </c>
      <c r="B137" s="36" t="s">
        <v>99</v>
      </c>
      <c r="C137" s="36" t="s">
        <v>263</v>
      </c>
      <c r="D137" s="104">
        <v>3.8009032872295379</v>
      </c>
    </row>
    <row r="138" spans="1:4" x14ac:dyDescent="0.2">
      <c r="A138" s="36">
        <v>27</v>
      </c>
      <c r="B138" s="36" t="s">
        <v>163</v>
      </c>
      <c r="C138" s="36" t="s">
        <v>420</v>
      </c>
      <c r="D138" s="104">
        <v>7.0986057809077572</v>
      </c>
    </row>
    <row r="139" spans="1:4" x14ac:dyDescent="0.2">
      <c r="A139" s="36">
        <v>29</v>
      </c>
      <c r="B139" s="36" t="s">
        <v>409</v>
      </c>
      <c r="C139" s="36" t="s">
        <v>421</v>
      </c>
      <c r="D139" s="104">
        <v>7.1285696865480705</v>
      </c>
    </row>
    <row r="140" spans="1:4" x14ac:dyDescent="0.2">
      <c r="A140" s="36">
        <v>30</v>
      </c>
      <c r="B140" s="36" t="s">
        <v>174</v>
      </c>
      <c r="C140" s="36" t="s">
        <v>422</v>
      </c>
      <c r="D140" s="104">
        <v>4.2852664457390226</v>
      </c>
    </row>
    <row r="141" spans="1:4" x14ac:dyDescent="0.2">
      <c r="A141" s="36">
        <v>32</v>
      </c>
      <c r="B141" s="36" t="s">
        <v>409</v>
      </c>
      <c r="C141" s="36" t="s">
        <v>423</v>
      </c>
      <c r="D141" s="104">
        <v>5.8024577935531374</v>
      </c>
    </row>
    <row r="142" spans="1:4" x14ac:dyDescent="0.2">
      <c r="A142" s="36">
        <v>33</v>
      </c>
      <c r="B142" s="36" t="s">
        <v>197</v>
      </c>
      <c r="C142" s="36" t="s">
        <v>424</v>
      </c>
      <c r="D142" s="104">
        <v>6.8113580513466667</v>
      </c>
    </row>
    <row r="143" spans="1:4" x14ac:dyDescent="0.2">
      <c r="A143" s="36">
        <v>35</v>
      </c>
      <c r="B143" s="36" t="s">
        <v>190</v>
      </c>
      <c r="C143" s="36" t="s">
        <v>425</v>
      </c>
      <c r="D143" s="104">
        <v>2.3262451020568022</v>
      </c>
    </row>
    <row r="144" spans="1:4" x14ac:dyDescent="0.2">
      <c r="A144" s="36">
        <v>36</v>
      </c>
      <c r="B144" s="36" t="s">
        <v>196</v>
      </c>
      <c r="C144" s="36" t="s">
        <v>426</v>
      </c>
      <c r="D144" s="104">
        <v>4.1048034799403839</v>
      </c>
    </row>
    <row r="145" spans="1:4" x14ac:dyDescent="0.2">
      <c r="A145" s="36">
        <v>37</v>
      </c>
      <c r="B145" s="36" t="s">
        <v>176</v>
      </c>
      <c r="C145" s="36" t="s">
        <v>427</v>
      </c>
      <c r="D145" s="104">
        <v>5.0023776276659548</v>
      </c>
    </row>
    <row r="146" spans="1:4" x14ac:dyDescent="0.2">
      <c r="A146" s="36">
        <v>39</v>
      </c>
      <c r="B146" s="36" t="s">
        <v>409</v>
      </c>
      <c r="C146" s="36" t="s">
        <v>428</v>
      </c>
      <c r="D146" s="104">
        <v>7.1768529500174658</v>
      </c>
    </row>
    <row r="147" spans="1:4" x14ac:dyDescent="0.2">
      <c r="A147" s="36">
        <v>43</v>
      </c>
      <c r="B147" s="36" t="s">
        <v>168</v>
      </c>
      <c r="C147" s="36" t="s">
        <v>429</v>
      </c>
      <c r="D147" s="104">
        <v>6.6429573734704679</v>
      </c>
    </row>
    <row r="148" spans="1:4" x14ac:dyDescent="0.2">
      <c r="A148" s="36">
        <v>48</v>
      </c>
      <c r="B148" s="36" t="s">
        <v>197</v>
      </c>
      <c r="C148" s="36" t="s">
        <v>430</v>
      </c>
      <c r="D148" s="104">
        <v>7.7650916863455226</v>
      </c>
    </row>
    <row r="149" spans="1:4" x14ac:dyDescent="0.2">
      <c r="A149" s="36">
        <v>49</v>
      </c>
      <c r="B149" s="36" t="s">
        <v>165</v>
      </c>
      <c r="C149" s="36" t="s">
        <v>431</v>
      </c>
      <c r="D149" s="104">
        <v>6.6825119639262578</v>
      </c>
    </row>
    <row r="150" spans="1:4" x14ac:dyDescent="0.2">
      <c r="A150" s="36">
        <v>54</v>
      </c>
      <c r="B150" s="36" t="s">
        <v>177</v>
      </c>
      <c r="C150" s="36" t="s">
        <v>432</v>
      </c>
      <c r="D150" s="104">
        <v>5.1031535605191829</v>
      </c>
    </row>
    <row r="151" spans="1:4" x14ac:dyDescent="0.2">
      <c r="A151" s="36">
        <v>58</v>
      </c>
      <c r="B151" s="36" t="s">
        <v>156</v>
      </c>
      <c r="C151" s="36" t="s">
        <v>433</v>
      </c>
      <c r="D151" s="104">
        <v>6.1166861240826993</v>
      </c>
    </row>
    <row r="152" spans="1:4" x14ac:dyDescent="0.2">
      <c r="A152" s="36">
        <v>59</v>
      </c>
      <c r="B152" s="36" t="s">
        <v>197</v>
      </c>
      <c r="C152" s="36" t="s">
        <v>434</v>
      </c>
      <c r="D152" s="104">
        <v>7.4469609868811402</v>
      </c>
    </row>
    <row r="153" spans="1:4" x14ac:dyDescent="0.2">
      <c r="A153" s="103">
        <v>69</v>
      </c>
      <c r="B153" s="36" t="s">
        <v>145</v>
      </c>
      <c r="C153" s="36" t="s">
        <v>287</v>
      </c>
      <c r="D153" s="104">
        <v>3.224606644153595</v>
      </c>
    </row>
    <row r="154" spans="1:4" x14ac:dyDescent="0.2">
      <c r="A154" s="36">
        <v>63</v>
      </c>
      <c r="B154" s="36" t="s">
        <v>409</v>
      </c>
      <c r="C154" s="36" t="s">
        <v>435</v>
      </c>
      <c r="D154" s="104">
        <v>5.9244985022433632</v>
      </c>
    </row>
    <row r="155" spans="1:4" x14ac:dyDescent="0.2">
      <c r="A155" s="36">
        <v>65</v>
      </c>
      <c r="B155" s="36" t="s">
        <v>203</v>
      </c>
      <c r="C155" s="36" t="s">
        <v>436</v>
      </c>
      <c r="D155" s="104">
        <v>5.2841876231291138</v>
      </c>
    </row>
    <row r="156" spans="1:4" x14ac:dyDescent="0.2">
      <c r="A156" s="36">
        <v>68</v>
      </c>
      <c r="B156" s="36" t="s">
        <v>193</v>
      </c>
      <c r="C156" s="36" t="s">
        <v>437</v>
      </c>
      <c r="D156" s="104">
        <v>4.8188847375301469</v>
      </c>
    </row>
    <row r="157" spans="1:4" x14ac:dyDescent="0.2">
      <c r="A157" s="36">
        <v>69</v>
      </c>
      <c r="B157" s="36" t="s">
        <v>188</v>
      </c>
      <c r="C157" s="36" t="s">
        <v>438</v>
      </c>
      <c r="D157" s="104">
        <v>5.1233183941571321</v>
      </c>
    </row>
    <row r="158" spans="1:4" x14ac:dyDescent="0.2">
      <c r="A158" s="36">
        <v>70</v>
      </c>
      <c r="B158" s="36" t="s">
        <v>203</v>
      </c>
      <c r="C158" s="36" t="s">
        <v>439</v>
      </c>
      <c r="D158" s="104">
        <v>5.3262819008132665</v>
      </c>
    </row>
    <row r="159" spans="1:4" x14ac:dyDescent="0.2">
      <c r="A159" s="36">
        <v>72</v>
      </c>
      <c r="B159" s="36" t="s">
        <v>166</v>
      </c>
      <c r="C159" s="36" t="s">
        <v>440</v>
      </c>
      <c r="D159" s="104">
        <v>5.9937718766682417</v>
      </c>
    </row>
    <row r="160" spans="1:4" x14ac:dyDescent="0.2">
      <c r="A160" s="36">
        <v>73</v>
      </c>
      <c r="B160" s="36" t="s">
        <v>409</v>
      </c>
      <c r="C160" s="36" t="s">
        <v>441</v>
      </c>
      <c r="D160" s="104">
        <v>6.6349345845568477</v>
      </c>
    </row>
    <row r="161" spans="1:4" x14ac:dyDescent="0.2">
      <c r="A161" s="36">
        <v>74</v>
      </c>
      <c r="B161" s="36" t="s">
        <v>197</v>
      </c>
      <c r="C161" s="36" t="s">
        <v>442</v>
      </c>
      <c r="D161" s="104">
        <v>7.6414156027838605</v>
      </c>
    </row>
    <row r="162" spans="1:4" x14ac:dyDescent="0.2">
      <c r="A162" s="36">
        <v>75</v>
      </c>
      <c r="B162" s="36" t="s">
        <v>178</v>
      </c>
      <c r="C162" s="36" t="s">
        <v>178</v>
      </c>
      <c r="D162" s="104">
        <v>2.9540286562924076</v>
      </c>
    </row>
    <row r="163" spans="1:4" x14ac:dyDescent="0.2">
      <c r="A163" s="36">
        <v>77</v>
      </c>
      <c r="B163" s="36" t="s">
        <v>196</v>
      </c>
      <c r="C163" s="36" t="s">
        <v>443</v>
      </c>
      <c r="D163" s="104">
        <v>5.6593841600791697</v>
      </c>
    </row>
    <row r="164" spans="1:4" x14ac:dyDescent="0.2">
      <c r="A164" s="36">
        <v>80</v>
      </c>
      <c r="B164" s="36" t="s">
        <v>203</v>
      </c>
      <c r="C164" s="36" t="s">
        <v>444</v>
      </c>
      <c r="D164" s="104">
        <v>6.6986983313360051</v>
      </c>
    </row>
    <row r="165" spans="1:4" x14ac:dyDescent="0.2">
      <c r="A165" s="103">
        <v>10</v>
      </c>
      <c r="B165" s="36" t="s">
        <v>26</v>
      </c>
      <c r="C165" s="36" t="s">
        <v>228</v>
      </c>
      <c r="D165" s="104">
        <v>3.9966054571199416</v>
      </c>
    </row>
    <row r="166" spans="1:4" x14ac:dyDescent="0.2">
      <c r="A166" s="36">
        <v>86</v>
      </c>
      <c r="B166" s="36" t="s">
        <v>409</v>
      </c>
      <c r="C166" s="36" t="s">
        <v>445</v>
      </c>
      <c r="D166" s="104">
        <v>6.8263560431980128</v>
      </c>
    </row>
    <row r="167" spans="1:4" x14ac:dyDescent="0.2">
      <c r="A167" s="36">
        <v>87</v>
      </c>
      <c r="B167" s="36" t="s">
        <v>186</v>
      </c>
      <c r="C167" s="36" t="s">
        <v>446</v>
      </c>
      <c r="D167" s="104">
        <v>5.8017343437906561</v>
      </c>
    </row>
    <row r="168" spans="1:4" x14ac:dyDescent="0.2">
      <c r="A168" s="36">
        <v>88</v>
      </c>
      <c r="B168" s="36" t="s">
        <v>166</v>
      </c>
      <c r="C168" s="36" t="s">
        <v>447</v>
      </c>
      <c r="D168" s="104">
        <v>6.0962230181050368</v>
      </c>
    </row>
    <row r="169" spans="1:4" x14ac:dyDescent="0.2">
      <c r="A169" s="36">
        <v>91</v>
      </c>
      <c r="B169" s="36" t="s">
        <v>189</v>
      </c>
      <c r="C169" s="36" t="s">
        <v>448</v>
      </c>
      <c r="D169" s="104">
        <v>5.3545001749056196</v>
      </c>
    </row>
    <row r="170" spans="1:4" x14ac:dyDescent="0.2">
      <c r="A170" s="103">
        <v>19</v>
      </c>
      <c r="B170" s="36" t="s">
        <v>48</v>
      </c>
      <c r="C170" s="36" t="s">
        <v>237</v>
      </c>
      <c r="D170" s="104">
        <v>4.9019254364967351</v>
      </c>
    </row>
    <row r="171" spans="1:4" x14ac:dyDescent="0.2">
      <c r="A171" s="36">
        <v>93</v>
      </c>
      <c r="B171" s="36" t="s">
        <v>176</v>
      </c>
      <c r="C171" s="36" t="s">
        <v>449</v>
      </c>
      <c r="D171" s="104">
        <v>5.9498529221519467</v>
      </c>
    </row>
    <row r="172" spans="1:4" x14ac:dyDescent="0.2">
      <c r="A172" s="36">
        <v>94</v>
      </c>
      <c r="B172" s="36" t="s">
        <v>450</v>
      </c>
      <c r="C172" s="36" t="s">
        <v>451</v>
      </c>
      <c r="D172" s="104">
        <v>3.6018985042513361</v>
      </c>
    </row>
    <row r="173" spans="1:4" x14ac:dyDescent="0.2">
      <c r="A173" s="36">
        <v>95</v>
      </c>
      <c r="B173" s="36" t="s">
        <v>409</v>
      </c>
      <c r="C173" s="36" t="s">
        <v>452</v>
      </c>
      <c r="D173" s="104">
        <v>6.6662572007064345</v>
      </c>
    </row>
    <row r="174" spans="1:4" x14ac:dyDescent="0.2">
      <c r="A174" s="36">
        <v>96</v>
      </c>
      <c r="B174" s="36" t="s">
        <v>196</v>
      </c>
      <c r="C174" s="36" t="s">
        <v>453</v>
      </c>
      <c r="D174" s="104">
        <v>3.9810491226361853</v>
      </c>
    </row>
    <row r="175" spans="1:4" x14ac:dyDescent="0.2">
      <c r="A175" s="103">
        <v>12</v>
      </c>
      <c r="B175" s="36" t="s">
        <v>31</v>
      </c>
      <c r="C175" s="36" t="s">
        <v>230</v>
      </c>
      <c r="D175" s="104">
        <v>2.2270725797843935</v>
      </c>
    </row>
    <row r="176" spans="1:4" x14ac:dyDescent="0.2">
      <c r="A176" s="36">
        <v>97</v>
      </c>
      <c r="B176" s="36" t="s">
        <v>203</v>
      </c>
      <c r="C176" s="36" t="s">
        <v>454</v>
      </c>
      <c r="D176" s="104">
        <v>5.4723490103939048</v>
      </c>
    </row>
    <row r="177" spans="1:4" x14ac:dyDescent="0.2">
      <c r="A177" s="36">
        <v>99</v>
      </c>
      <c r="B177" s="36" t="s">
        <v>196</v>
      </c>
      <c r="C177" s="36" t="s">
        <v>455</v>
      </c>
      <c r="D177" s="104">
        <v>5.778911543996097</v>
      </c>
    </row>
    <row r="178" spans="1:4" x14ac:dyDescent="0.2">
      <c r="A178" s="103">
        <v>51</v>
      </c>
      <c r="B178" s="36" t="s">
        <v>108</v>
      </c>
      <c r="C178" s="36" t="s">
        <v>269</v>
      </c>
      <c r="D178" s="104">
        <v>2.4240312830414621</v>
      </c>
    </row>
    <row r="179" spans="1:4" x14ac:dyDescent="0.2">
      <c r="A179" s="36">
        <v>105</v>
      </c>
      <c r="B179" s="36" t="s">
        <v>197</v>
      </c>
      <c r="C179" s="36" t="s">
        <v>456</v>
      </c>
      <c r="D179" s="104">
        <v>7.3015061393683123</v>
      </c>
    </row>
    <row r="180" spans="1:4" x14ac:dyDescent="0.2">
      <c r="A180" s="36">
        <v>108</v>
      </c>
      <c r="B180" s="36" t="s">
        <v>169</v>
      </c>
      <c r="C180" s="36" t="s">
        <v>457</v>
      </c>
      <c r="D180" s="104">
        <v>5.2149648716149288</v>
      </c>
    </row>
    <row r="181" spans="1:4" x14ac:dyDescent="0.2">
      <c r="A181" s="103">
        <v>2</v>
      </c>
      <c r="B181" s="36" t="s">
        <v>10</v>
      </c>
      <c r="C181" s="36" t="s">
        <v>220</v>
      </c>
      <c r="D181" s="104">
        <v>3.0014259275197981</v>
      </c>
    </row>
    <row r="182" spans="1:4" x14ac:dyDescent="0.2">
      <c r="A182" s="36">
        <v>113</v>
      </c>
      <c r="B182" s="36" t="s">
        <v>409</v>
      </c>
      <c r="C182" s="36" t="s">
        <v>458</v>
      </c>
      <c r="D182" s="104">
        <v>6.0860447549071361</v>
      </c>
    </row>
    <row r="183" spans="1:4" x14ac:dyDescent="0.2">
      <c r="A183" s="36">
        <v>114</v>
      </c>
      <c r="B183" s="36" t="s">
        <v>157</v>
      </c>
      <c r="C183" s="36" t="s">
        <v>459</v>
      </c>
      <c r="D183" s="104">
        <v>2.9837561736064142</v>
      </c>
    </row>
    <row r="184" spans="1:4" x14ac:dyDescent="0.2">
      <c r="A184" s="36">
        <v>115</v>
      </c>
      <c r="B184" s="36" t="s">
        <v>409</v>
      </c>
      <c r="C184" s="36" t="s">
        <v>460</v>
      </c>
      <c r="D184" s="104">
        <v>5.8962245965191773</v>
      </c>
    </row>
    <row r="185" spans="1:4" x14ac:dyDescent="0.2">
      <c r="A185" s="103">
        <v>6</v>
      </c>
      <c r="B185" s="36" t="s">
        <v>18</v>
      </c>
      <c r="C185" s="36" t="s">
        <v>224</v>
      </c>
      <c r="D185" s="104">
        <v>5.4008018951416012</v>
      </c>
    </row>
    <row r="186" spans="1:4" x14ac:dyDescent="0.2">
      <c r="A186" s="103">
        <v>41</v>
      </c>
      <c r="B186" s="36" t="s">
        <v>87</v>
      </c>
      <c r="C186" s="36" t="s">
        <v>259</v>
      </c>
      <c r="D186" s="104">
        <v>4.9683576383590697</v>
      </c>
    </row>
    <row r="187" spans="1:4" x14ac:dyDescent="0.2">
      <c r="A187" s="36">
        <v>117</v>
      </c>
      <c r="B187" s="36" t="s">
        <v>188</v>
      </c>
      <c r="C187" s="36" t="s">
        <v>461</v>
      </c>
      <c r="D187" s="104">
        <v>4.6440681712466967</v>
      </c>
    </row>
    <row r="188" spans="1:4" x14ac:dyDescent="0.2">
      <c r="A188" s="103">
        <v>17</v>
      </c>
      <c r="B188" s="36" t="s">
        <v>45</v>
      </c>
      <c r="C188" s="36" t="s">
        <v>235</v>
      </c>
      <c r="D188" s="104">
        <v>3.9206998398303989</v>
      </c>
    </row>
    <row r="189" spans="1:4" x14ac:dyDescent="0.2">
      <c r="A189" s="36">
        <v>123</v>
      </c>
      <c r="B189" s="36" t="s">
        <v>196</v>
      </c>
      <c r="C189" s="36" t="s">
        <v>462</v>
      </c>
      <c r="D189" s="104">
        <v>5.384761885528631</v>
      </c>
    </row>
    <row r="190" spans="1:4" ht="17" thickBot="1" x14ac:dyDescent="0.25">
      <c r="A190" s="112">
        <v>125</v>
      </c>
      <c r="B190" s="112" t="s">
        <v>198</v>
      </c>
      <c r="C190" s="112" t="s">
        <v>463</v>
      </c>
      <c r="D190" s="114">
        <v>6.1955242730158009</v>
      </c>
    </row>
    <row r="191" spans="1:4" ht="17" thickBot="1" x14ac:dyDescent="0.25">
      <c r="A191" s="108" t="s">
        <v>464</v>
      </c>
      <c r="B191" s="108"/>
      <c r="C191" s="108"/>
      <c r="D191" s="108"/>
    </row>
    <row r="192" spans="1:4" x14ac:dyDescent="0.2">
      <c r="A192" s="109">
        <v>48</v>
      </c>
      <c r="B192" s="32" t="s">
        <v>104</v>
      </c>
      <c r="C192" s="32" t="s">
        <v>266</v>
      </c>
      <c r="D192" s="110">
        <v>4.9205257167053222</v>
      </c>
    </row>
    <row r="193" spans="1:4" x14ac:dyDescent="0.2">
      <c r="A193" s="36">
        <v>79</v>
      </c>
      <c r="B193" s="36" t="s">
        <v>155</v>
      </c>
      <c r="C193" s="36" t="s">
        <v>465</v>
      </c>
      <c r="D193" s="104">
        <v>6.2077227299334155</v>
      </c>
    </row>
    <row r="194" spans="1:4" ht="17" thickBot="1" x14ac:dyDescent="0.25">
      <c r="A194" s="115">
        <v>55</v>
      </c>
      <c r="B194" s="112" t="s">
        <v>113</v>
      </c>
      <c r="C194" s="112" t="s">
        <v>273</v>
      </c>
      <c r="D194" s="114">
        <v>1.6964111969566344</v>
      </c>
    </row>
    <row r="195" spans="1:4" ht="17" thickBot="1" x14ac:dyDescent="0.25">
      <c r="A195" s="108" t="s">
        <v>470</v>
      </c>
      <c r="B195" s="108"/>
      <c r="C195" s="108"/>
      <c r="D195" s="108"/>
    </row>
    <row r="196" spans="1:4" x14ac:dyDescent="0.2">
      <c r="A196" s="32">
        <v>14</v>
      </c>
      <c r="B196" s="32" t="s">
        <v>33</v>
      </c>
      <c r="C196" s="32" t="s">
        <v>466</v>
      </c>
      <c r="D196" s="110">
        <v>1.150108733531344</v>
      </c>
    </row>
    <row r="197" spans="1:4" x14ac:dyDescent="0.2">
      <c r="A197" s="36">
        <v>110</v>
      </c>
      <c r="B197" s="36" t="s">
        <v>159</v>
      </c>
      <c r="C197" s="36" t="s">
        <v>467</v>
      </c>
      <c r="D197" s="104">
        <v>5.0745013788133182</v>
      </c>
    </row>
    <row r="198" spans="1:4" x14ac:dyDescent="0.2">
      <c r="A198" s="36">
        <v>6</v>
      </c>
      <c r="B198" s="36" t="s">
        <v>161</v>
      </c>
      <c r="C198" s="36" t="s">
        <v>468</v>
      </c>
      <c r="D198" s="104">
        <v>2.1681539284490401</v>
      </c>
    </row>
    <row r="199" spans="1:4" x14ac:dyDescent="0.2">
      <c r="A199" s="103">
        <v>56</v>
      </c>
      <c r="B199" s="36" t="s">
        <v>114</v>
      </c>
      <c r="C199" s="36" t="s">
        <v>274</v>
      </c>
      <c r="D199" s="104">
        <v>2.7832647147178649</v>
      </c>
    </row>
    <row r="200" spans="1:4" x14ac:dyDescent="0.2">
      <c r="A200" s="103">
        <v>15</v>
      </c>
      <c r="B200" s="36" t="s">
        <v>41</v>
      </c>
      <c r="C200" s="36" t="s">
        <v>233</v>
      </c>
      <c r="D200" s="104">
        <v>2.6189087916016578</v>
      </c>
    </row>
    <row r="201" spans="1:4" x14ac:dyDescent="0.2">
      <c r="A201" s="103">
        <v>13</v>
      </c>
      <c r="B201" s="36" t="s">
        <v>33</v>
      </c>
      <c r="C201" s="36" t="s">
        <v>231</v>
      </c>
      <c r="D201" s="104">
        <v>3.2141035399436952</v>
      </c>
    </row>
    <row r="202" spans="1:4" x14ac:dyDescent="0.2">
      <c r="A202" s="103">
        <v>4</v>
      </c>
      <c r="B202" s="36" t="s">
        <v>15</v>
      </c>
      <c r="C202" s="36" t="s">
        <v>222</v>
      </c>
      <c r="D202" s="104">
        <v>2.5384631790137289</v>
      </c>
    </row>
    <row r="203" spans="1:4" x14ac:dyDescent="0.2">
      <c r="A203" s="103">
        <v>73</v>
      </c>
      <c r="B203" s="36" t="s">
        <v>150</v>
      </c>
      <c r="C203" s="36" t="s">
        <v>291</v>
      </c>
      <c r="D203" s="104">
        <v>1.4441208906173706</v>
      </c>
    </row>
    <row r="204" spans="1:4" x14ac:dyDescent="0.2">
      <c r="A204" s="103">
        <v>11</v>
      </c>
      <c r="B204" s="36" t="s">
        <v>30</v>
      </c>
      <c r="C204" s="36" t="s">
        <v>229</v>
      </c>
      <c r="D204" s="104">
        <v>2.1452193636894226</v>
      </c>
    </row>
    <row r="205" spans="1:4" x14ac:dyDescent="0.2">
      <c r="A205" s="103">
        <v>57</v>
      </c>
      <c r="B205" s="36" t="s">
        <v>115</v>
      </c>
      <c r="C205" s="36" t="s">
        <v>275</v>
      </c>
      <c r="D205" s="104">
        <v>3.400003837406635</v>
      </c>
    </row>
    <row r="206" spans="1:4" x14ac:dyDescent="0.2">
      <c r="A206" s="103">
        <v>71</v>
      </c>
      <c r="B206" s="36" t="s">
        <v>147</v>
      </c>
      <c r="C206" s="36" t="s">
        <v>289</v>
      </c>
      <c r="D206" s="104">
        <v>4.0604451235961916</v>
      </c>
    </row>
    <row r="207" spans="1:4" x14ac:dyDescent="0.2">
      <c r="A207" s="36">
        <v>92</v>
      </c>
      <c r="B207" s="36" t="s">
        <v>164</v>
      </c>
      <c r="C207" s="36" t="s">
        <v>469</v>
      </c>
      <c r="D207" s="104">
        <v>1.9661345490337907</v>
      </c>
    </row>
  </sheetData>
  <mergeCells count="6">
    <mergeCell ref="A2:D2"/>
    <mergeCell ref="A32:D32"/>
    <mergeCell ref="A108:D108"/>
    <mergeCell ref="A124:D124"/>
    <mergeCell ref="A191:D191"/>
    <mergeCell ref="A195:D195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Selection of countries</vt:lpstr>
      <vt:lpstr>TPF21 Data</vt:lpstr>
      <vt:lpstr>CBF4 Data</vt:lpstr>
      <vt:lpstr>CBF8 Data</vt:lpstr>
      <vt:lpstr>BCI assessments</vt:lpstr>
      <vt:lpstr>BCI scores per continent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2021-06-17T10:58:14Z</dcterms:created>
  <dcterms:modified xsi:type="dcterms:W3CDTF">2021-06-18T15:16:38Z</dcterms:modified>
</cp:coreProperties>
</file>