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K27" i="1" l="1"/>
  <c r="AK24" i="1"/>
  <c r="AK20" i="1"/>
  <c r="AK16" i="1"/>
  <c r="AK15" i="1"/>
  <c r="AK13" i="1"/>
  <c r="AK11" i="1"/>
  <c r="AK8" i="1"/>
  <c r="AK2" i="1"/>
  <c r="AK3" i="1"/>
  <c r="AK4" i="1"/>
  <c r="AK5" i="1"/>
  <c r="AK6" i="1"/>
  <c r="AK9" i="1"/>
  <c r="AK12" i="1"/>
  <c r="AK14" i="1"/>
  <c r="AK17" i="1"/>
  <c r="AK18" i="1"/>
  <c r="AK19" i="1"/>
  <c r="AK21" i="1"/>
  <c r="AK22" i="1"/>
  <c r="AK25" i="1"/>
  <c r="AA24" i="1" l="1"/>
  <c r="AA18" i="1"/>
  <c r="AA13" i="1"/>
  <c r="AA16" i="1"/>
  <c r="AA6" i="1"/>
  <c r="AA19" i="1"/>
  <c r="AA27" i="1"/>
  <c r="AA25" i="1"/>
  <c r="AA11" i="1"/>
  <c r="AA21" i="1"/>
  <c r="AA4" i="1"/>
  <c r="AA14" i="1"/>
  <c r="AA23" i="1"/>
  <c r="AA2" i="1"/>
  <c r="AA10" i="1"/>
  <c r="AA15" i="1"/>
  <c r="AA5" i="1"/>
  <c r="AA8" i="1"/>
  <c r="AA20" i="1"/>
  <c r="AA17" i="1"/>
  <c r="AA22" i="1"/>
  <c r="AA12" i="1"/>
  <c r="AA3" i="1"/>
  <c r="AA26" i="1"/>
  <c r="AA9" i="1"/>
  <c r="AA7" i="1"/>
</calcChain>
</file>

<file path=xl/comments1.xml><?xml version="1.0" encoding="utf-8"?>
<comments xmlns="http://schemas.openxmlformats.org/spreadsheetml/2006/main">
  <authors>
    <author>jesse dawson</author>
  </authors>
  <commentList>
    <comment ref="J1" authorId="0">
      <text>
        <r>
          <rPr>
            <b/>
            <sz val="8"/>
            <color indexed="81"/>
            <rFont val="Tahoma"/>
            <family val="2"/>
          </rPr>
          <t>mark rafferty:</t>
        </r>
        <r>
          <rPr>
            <sz val="8"/>
            <color indexed="81"/>
            <rFont val="Tahoma"/>
            <family val="2"/>
          </rPr>
          <t xml:space="preserve">
0: No Diabetes
1: DM 1
2: DM 2</t>
        </r>
      </text>
    </comment>
  </commentList>
</comments>
</file>

<file path=xl/sharedStrings.xml><?xml version="1.0" encoding="utf-8"?>
<sst xmlns="http://schemas.openxmlformats.org/spreadsheetml/2006/main" count="58" uniqueCount="47">
  <si>
    <t>Urine Sample ID</t>
  </si>
  <si>
    <t>Sex F=1</t>
  </si>
  <si>
    <t>Age</t>
  </si>
  <si>
    <t>Smoker</t>
  </si>
  <si>
    <t>Ex Smoker</t>
  </si>
  <si>
    <t>Hypertension</t>
  </si>
  <si>
    <t>Aspirin</t>
  </si>
  <si>
    <t>ACE I</t>
  </si>
  <si>
    <t>Diuretic</t>
  </si>
  <si>
    <t>Statin</t>
  </si>
  <si>
    <t>β-blocker</t>
  </si>
  <si>
    <t>α-blocker</t>
  </si>
  <si>
    <t>Ca Antag</t>
  </si>
  <si>
    <t>NSAID</t>
  </si>
  <si>
    <t>Nitrate</t>
  </si>
  <si>
    <t>Combined Frag</t>
  </si>
  <si>
    <t>Separate Frag</t>
  </si>
  <si>
    <t>Full scan only</t>
  </si>
  <si>
    <t>Serum measurements</t>
  </si>
  <si>
    <t>Creatinine  (micromol/L)</t>
  </si>
  <si>
    <t>Diabetes (type 1 or 2)</t>
  </si>
  <si>
    <t>IHD (Ischemic Heart Disease history)</t>
  </si>
  <si>
    <t>Alcohol Excess</t>
  </si>
  <si>
    <t>Any Diabetes</t>
  </si>
  <si>
    <t>Hyperlipidaemia (High Cholesterol)</t>
  </si>
  <si>
    <t>Atrial Fibrillation</t>
  </si>
  <si>
    <t>Peripheryl Vascular Disease</t>
  </si>
  <si>
    <t>Estimated Glomerular Filtration Rate (GFR) by the Modification of Diet in Renal Disease (MDRD) formula</t>
  </si>
  <si>
    <t>ARB</t>
  </si>
  <si>
    <t># anithypertensive drug classes</t>
  </si>
  <si>
    <t>beta-adrenergic blocking agent (drugs often ending on -olol)</t>
  </si>
  <si>
    <t>promoting production of urine (drugs often ending on -zide)</t>
  </si>
  <si>
    <t>angiotensin type II receptor blockers (drugs ending on -sartan)</t>
  </si>
  <si>
    <t>angiotensin converting enzyme inhibitors (drugs ending on -pril)</t>
  </si>
  <si>
    <t>adrenergic inhibitors</t>
  </si>
  <si>
    <t>Anti-anginal drugs</t>
  </si>
  <si>
    <t>Calcium-channel blockers (two types - dihydropyridines (drugs ending on -ipine) and non-dihydropyridines)</t>
  </si>
  <si>
    <t>low-density lipoprotein blood level lowering drugs (drugs ending on -statin)</t>
  </si>
  <si>
    <t>non-steroidal anti-inflammatory drugs (i.e., iboprufen)</t>
  </si>
  <si>
    <t>Na (milliequivalents/L)</t>
  </si>
  <si>
    <t>K  (milliequivalents/L)</t>
  </si>
  <si>
    <t>Cl  (milliequivalents/L)</t>
  </si>
  <si>
    <t>Uric acid (mg/dL)</t>
  </si>
  <si>
    <t>Hb (Hemoglobin) (gr/dL)</t>
  </si>
  <si>
    <t>Plt (Platelet Count) (*1000 platelets/microliter blood)</t>
  </si>
  <si>
    <t>WCC (White Cell Count) (*10E9 cells/liter blood)</t>
  </si>
  <si>
    <t>1 =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</si>
</sst>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right"/>
    </xf>
    <xf numFmtId="0" fontId="0" fillId="2" borderId="1" xfId="0" applyFont="1" applyFill="1" applyBorder="1" applyAlignment="1">
      <alignment horizontal="right"/>
    </xf>
    <xf numFmtId="0" fontId="0" fillId="2" borderId="1" xfId="0" applyNumberForma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0" fontId="0" fillId="0" borderId="0" xfId="0" applyBorder="1"/>
    <xf numFmtId="0" fontId="1" fillId="2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36"/>
  <sheetViews>
    <sheetView tabSelected="1" workbookViewId="0">
      <selection activeCell="R28" sqref="R28:S36"/>
    </sheetView>
  </sheetViews>
  <sheetFormatPr defaultRowHeight="14.4" x14ac:dyDescent="0.3"/>
  <cols>
    <col min="1" max="1" width="15" bestFit="1" customWidth="1"/>
    <col min="2" max="4" width="15" customWidth="1"/>
    <col min="7" max="7" width="7.6640625" bestFit="1" customWidth="1"/>
    <col min="8" max="8" width="10.44140625" bestFit="1" customWidth="1"/>
    <col min="9" max="9" width="33.44140625" bestFit="1" customWidth="1"/>
    <col min="10" max="10" width="20" customWidth="1"/>
    <col min="11" max="11" width="12" bestFit="1" customWidth="1"/>
    <col min="12" max="12" width="14.33203125" bestFit="1" customWidth="1"/>
    <col min="13" max="13" width="12.6640625" bestFit="1" customWidth="1"/>
    <col min="14" max="14" width="31.77734375" bestFit="1" customWidth="1"/>
    <col min="15" max="15" width="15.33203125" bestFit="1" customWidth="1"/>
    <col min="16" max="16" width="25.77734375" bestFit="1" customWidth="1"/>
    <col min="26" max="26" width="12.21875" customWidth="1"/>
    <col min="27" max="27" width="29.109375" bestFit="1" customWidth="1"/>
    <col min="28" max="28" width="32.109375" bestFit="1" customWidth="1"/>
    <col min="29" max="29" width="20.33203125" bestFit="1" customWidth="1"/>
    <col min="30" max="30" width="19.88671875" bestFit="1" customWidth="1"/>
    <col min="31" max="31" width="20.33203125" bestFit="1" customWidth="1"/>
    <col min="32" max="32" width="16.109375" bestFit="1" customWidth="1"/>
    <col min="33" max="33" width="22.33203125" bestFit="1" customWidth="1"/>
    <col min="34" max="34" width="22.5546875" bestFit="1" customWidth="1"/>
    <col min="35" max="35" width="46.6640625" customWidth="1"/>
    <col min="36" max="36" width="43.77734375" bestFit="1" customWidth="1"/>
    <col min="37" max="37" width="18" customWidth="1"/>
    <col min="38" max="16384" width="8.88671875" style="10"/>
  </cols>
  <sheetData>
    <row r="1" spans="1:39" s="1" customFormat="1" ht="13.2" x14ac:dyDescent="0.25">
      <c r="A1" s="1" t="s">
        <v>0</v>
      </c>
      <c r="B1" s="1" t="s">
        <v>15</v>
      </c>
      <c r="C1" s="1" t="s">
        <v>16</v>
      </c>
      <c r="D1" s="1" t="s">
        <v>17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21</v>
      </c>
      <c r="J1" s="11" t="s">
        <v>20</v>
      </c>
      <c r="K1" s="1" t="s">
        <v>23</v>
      </c>
      <c r="L1" s="1" t="s">
        <v>22</v>
      </c>
      <c r="M1" s="1" t="s">
        <v>5</v>
      </c>
      <c r="N1" s="1" t="s">
        <v>24</v>
      </c>
      <c r="O1" s="1" t="s">
        <v>25</v>
      </c>
      <c r="P1" s="1" t="s">
        <v>26</v>
      </c>
      <c r="Q1" s="1" t="s">
        <v>6</v>
      </c>
      <c r="R1" s="1" t="s">
        <v>7</v>
      </c>
      <c r="S1" s="1" t="s">
        <v>28</v>
      </c>
      <c r="T1" s="1" t="s">
        <v>8</v>
      </c>
      <c r="U1" s="1" t="s">
        <v>9</v>
      </c>
      <c r="V1" s="1" t="s">
        <v>10</v>
      </c>
      <c r="W1" s="1" t="s">
        <v>11</v>
      </c>
      <c r="X1" s="1" t="s">
        <v>12</v>
      </c>
      <c r="Y1" s="1" t="s">
        <v>13</v>
      </c>
      <c r="Z1" s="1" t="s">
        <v>14</v>
      </c>
      <c r="AA1" s="8" t="s">
        <v>29</v>
      </c>
      <c r="AB1" s="8" t="s">
        <v>18</v>
      </c>
      <c r="AC1" s="8" t="s">
        <v>39</v>
      </c>
      <c r="AD1" s="8" t="s">
        <v>40</v>
      </c>
      <c r="AE1" s="8" t="s">
        <v>41</v>
      </c>
      <c r="AF1" s="8" t="s">
        <v>42</v>
      </c>
      <c r="AG1" s="12" t="s">
        <v>19</v>
      </c>
      <c r="AH1" s="8" t="s">
        <v>43</v>
      </c>
      <c r="AI1" s="12" t="s">
        <v>44</v>
      </c>
      <c r="AJ1" s="12" t="s">
        <v>45</v>
      </c>
      <c r="AK1" s="11" t="s">
        <v>27</v>
      </c>
    </row>
    <row r="2" spans="1:39" s="2" customFormat="1" x14ac:dyDescent="0.3">
      <c r="A2" s="3">
        <v>5</v>
      </c>
      <c r="B2" s="3">
        <v>1</v>
      </c>
      <c r="C2" s="3">
        <v>1</v>
      </c>
      <c r="D2" s="3">
        <v>0</v>
      </c>
      <c r="E2" s="6">
        <v>1</v>
      </c>
      <c r="F2" s="3">
        <v>72</v>
      </c>
      <c r="G2" s="6">
        <v>0</v>
      </c>
      <c r="H2" s="6">
        <v>1</v>
      </c>
      <c r="I2" s="6">
        <v>0</v>
      </c>
      <c r="J2" s="6">
        <v>0</v>
      </c>
      <c r="K2" s="5">
        <v>0</v>
      </c>
      <c r="L2" s="6">
        <v>0</v>
      </c>
      <c r="M2" s="6">
        <v>1</v>
      </c>
      <c r="N2" s="6">
        <v>0</v>
      </c>
      <c r="O2" s="6">
        <v>0</v>
      </c>
      <c r="P2" s="3">
        <v>0</v>
      </c>
      <c r="Q2" s="3">
        <v>1</v>
      </c>
      <c r="R2" s="6">
        <v>1</v>
      </c>
      <c r="S2" s="6">
        <v>0</v>
      </c>
      <c r="T2" s="6">
        <v>0</v>
      </c>
      <c r="U2" s="6">
        <v>1</v>
      </c>
      <c r="V2" s="6">
        <v>0</v>
      </c>
      <c r="W2" s="6">
        <v>0</v>
      </c>
      <c r="X2" s="6">
        <v>1</v>
      </c>
      <c r="Y2" s="3">
        <v>0</v>
      </c>
      <c r="Z2" s="3">
        <v>0</v>
      </c>
      <c r="AA2" s="9">
        <f t="shared" ref="AA2:AA27" si="0">SUM(R2:X2)</f>
        <v>3</v>
      </c>
      <c r="AB2" s="9"/>
      <c r="AC2" s="13">
        <v>142</v>
      </c>
      <c r="AD2" s="13">
        <v>3.8</v>
      </c>
      <c r="AE2" s="13">
        <v>107</v>
      </c>
      <c r="AF2" s="13">
        <v>5.0999999999999996</v>
      </c>
      <c r="AG2" s="13">
        <v>90</v>
      </c>
      <c r="AH2" s="13">
        <v>13.1</v>
      </c>
      <c r="AI2" s="13">
        <v>237</v>
      </c>
      <c r="AJ2" s="13">
        <v>7.64</v>
      </c>
      <c r="AK2" s="7">
        <f>32788*((AG2)^-1.154)*((F2)^-0.203)*0.742</f>
        <v>56.739366039355325</v>
      </c>
      <c r="AM2" s="6"/>
    </row>
    <row r="3" spans="1:39" s="2" customFormat="1" x14ac:dyDescent="0.3">
      <c r="A3" s="3">
        <v>14</v>
      </c>
      <c r="B3" s="3">
        <v>1</v>
      </c>
      <c r="C3" s="3">
        <v>0</v>
      </c>
      <c r="D3" s="3">
        <v>0</v>
      </c>
      <c r="E3" s="4">
        <v>0</v>
      </c>
      <c r="F3" s="3">
        <v>79</v>
      </c>
      <c r="G3" s="3">
        <v>1</v>
      </c>
      <c r="H3" s="3">
        <v>0</v>
      </c>
      <c r="I3" s="3">
        <v>0</v>
      </c>
      <c r="J3" s="3">
        <v>0</v>
      </c>
      <c r="K3" s="5">
        <v>0</v>
      </c>
      <c r="L3" s="3">
        <v>0</v>
      </c>
      <c r="M3" s="3">
        <v>1</v>
      </c>
      <c r="N3" s="3">
        <v>0</v>
      </c>
      <c r="O3" s="3">
        <v>0</v>
      </c>
      <c r="P3" s="3">
        <v>0</v>
      </c>
      <c r="Q3" s="3">
        <v>1</v>
      </c>
      <c r="R3" s="3">
        <v>0</v>
      </c>
      <c r="S3" s="3">
        <v>0</v>
      </c>
      <c r="T3" s="3">
        <v>1</v>
      </c>
      <c r="U3" s="3">
        <v>1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9">
        <f t="shared" si="0"/>
        <v>2</v>
      </c>
      <c r="AB3" s="9"/>
      <c r="AC3" s="13">
        <v>138</v>
      </c>
      <c r="AD3" s="13">
        <v>4.4000000000000004</v>
      </c>
      <c r="AE3" s="13">
        <v>100</v>
      </c>
      <c r="AF3" s="13">
        <v>7.4</v>
      </c>
      <c r="AG3" s="13">
        <v>87</v>
      </c>
      <c r="AH3" s="13">
        <v>18.100000000000001</v>
      </c>
      <c r="AI3" s="13">
        <v>536</v>
      </c>
      <c r="AJ3" s="13">
        <v>10.59</v>
      </c>
      <c r="AK3" s="7">
        <f>32788*((AG3)^-1.154)*((F3)^-0.203)</f>
        <v>78.035354810361</v>
      </c>
      <c r="AM3" s="4"/>
    </row>
    <row r="4" spans="1:39" s="2" customFormat="1" x14ac:dyDescent="0.3">
      <c r="A4" s="3">
        <v>19</v>
      </c>
      <c r="B4" s="3">
        <v>1</v>
      </c>
      <c r="C4" s="3">
        <v>1</v>
      </c>
      <c r="D4" s="3">
        <v>0</v>
      </c>
      <c r="E4" s="6">
        <v>0</v>
      </c>
      <c r="F4" s="3">
        <v>45</v>
      </c>
      <c r="G4" s="6">
        <v>1</v>
      </c>
      <c r="H4" s="6">
        <v>0</v>
      </c>
      <c r="I4" s="6">
        <v>0</v>
      </c>
      <c r="J4" s="6">
        <v>0</v>
      </c>
      <c r="K4" s="5">
        <v>0</v>
      </c>
      <c r="L4" s="6">
        <v>1</v>
      </c>
      <c r="M4" s="6">
        <v>1</v>
      </c>
      <c r="N4" s="6">
        <v>0</v>
      </c>
      <c r="O4" s="6">
        <v>0</v>
      </c>
      <c r="P4" s="3">
        <v>0</v>
      </c>
      <c r="Q4" s="3">
        <v>1</v>
      </c>
      <c r="R4" s="6">
        <v>1</v>
      </c>
      <c r="S4" s="6">
        <v>0</v>
      </c>
      <c r="T4" s="6">
        <v>0</v>
      </c>
      <c r="U4" s="6">
        <v>1</v>
      </c>
      <c r="V4" s="6">
        <v>0</v>
      </c>
      <c r="W4" s="6">
        <v>0</v>
      </c>
      <c r="X4" s="6">
        <v>1</v>
      </c>
      <c r="Y4" s="3">
        <v>0</v>
      </c>
      <c r="Z4" s="3">
        <v>0</v>
      </c>
      <c r="AA4" s="9">
        <f t="shared" si="0"/>
        <v>3</v>
      </c>
      <c r="AB4" s="9"/>
      <c r="AC4" s="13">
        <v>139</v>
      </c>
      <c r="AD4" s="13">
        <v>4.2</v>
      </c>
      <c r="AE4" s="13">
        <v>104</v>
      </c>
      <c r="AF4" s="13">
        <v>5.4</v>
      </c>
      <c r="AG4" s="13">
        <v>73</v>
      </c>
      <c r="AH4" s="13">
        <v>16.2</v>
      </c>
      <c r="AI4" s="13">
        <v>327</v>
      </c>
      <c r="AJ4" s="13">
        <v>10.77</v>
      </c>
      <c r="AK4" s="7">
        <f>32788*((AG4)^-1.154)*((F4)^-0.203)</f>
        <v>107.11201898766291</v>
      </c>
      <c r="AM4" s="6"/>
    </row>
    <row r="5" spans="1:39" s="2" customFormat="1" x14ac:dyDescent="0.3">
      <c r="A5" s="3">
        <v>20</v>
      </c>
      <c r="B5" s="3">
        <v>1</v>
      </c>
      <c r="C5" s="3">
        <v>1</v>
      </c>
      <c r="D5" s="3">
        <v>0</v>
      </c>
      <c r="E5" s="6">
        <v>0</v>
      </c>
      <c r="F5" s="3">
        <v>77</v>
      </c>
      <c r="G5" s="6">
        <v>0</v>
      </c>
      <c r="H5" s="6">
        <v>0</v>
      </c>
      <c r="I5" s="6">
        <v>0</v>
      </c>
      <c r="J5" s="6">
        <v>0</v>
      </c>
      <c r="K5" s="5">
        <v>0</v>
      </c>
      <c r="L5" s="6">
        <v>0</v>
      </c>
      <c r="M5" s="6">
        <v>1</v>
      </c>
      <c r="N5" s="6">
        <v>0</v>
      </c>
      <c r="O5" s="6">
        <v>0</v>
      </c>
      <c r="P5" s="3">
        <v>0</v>
      </c>
      <c r="Q5" s="3">
        <v>1</v>
      </c>
      <c r="R5" s="6">
        <v>0</v>
      </c>
      <c r="S5" s="6">
        <v>0</v>
      </c>
      <c r="T5" s="6">
        <v>1</v>
      </c>
      <c r="U5" s="6">
        <v>1</v>
      </c>
      <c r="V5" s="6">
        <v>0</v>
      </c>
      <c r="W5" s="6">
        <v>0</v>
      </c>
      <c r="X5" s="6">
        <v>1</v>
      </c>
      <c r="Y5" s="3">
        <v>0</v>
      </c>
      <c r="Z5" s="3">
        <v>0</v>
      </c>
      <c r="AA5" s="9">
        <f t="shared" si="0"/>
        <v>3</v>
      </c>
      <c r="AB5" s="9"/>
      <c r="AC5" s="13">
        <v>141</v>
      </c>
      <c r="AD5" s="13">
        <v>4</v>
      </c>
      <c r="AE5" s="13">
        <v>106</v>
      </c>
      <c r="AF5" s="13">
        <v>7.5</v>
      </c>
      <c r="AG5" s="13">
        <v>128</v>
      </c>
      <c r="AH5" s="13">
        <v>10.8</v>
      </c>
      <c r="AI5" s="13">
        <v>355</v>
      </c>
      <c r="AJ5" s="13">
        <v>10.39</v>
      </c>
      <c r="AK5" s="7">
        <f>32788*((AG5)^-1.154)*((F5)^-0.203)</f>
        <v>50.238539364244396</v>
      </c>
      <c r="AM5" s="6"/>
    </row>
    <row r="6" spans="1:39" s="2" customFormat="1" x14ac:dyDescent="0.3">
      <c r="A6" s="3">
        <v>22</v>
      </c>
      <c r="B6" s="3">
        <v>1</v>
      </c>
      <c r="C6" s="3">
        <v>0</v>
      </c>
      <c r="D6" s="3">
        <v>0</v>
      </c>
      <c r="E6" s="6">
        <v>0</v>
      </c>
      <c r="F6" s="3">
        <v>60</v>
      </c>
      <c r="G6" s="6">
        <v>0</v>
      </c>
      <c r="H6" s="6">
        <v>1</v>
      </c>
      <c r="I6" s="6">
        <v>0</v>
      </c>
      <c r="J6" s="6">
        <v>2</v>
      </c>
      <c r="K6" s="5">
        <v>1</v>
      </c>
      <c r="L6" s="6">
        <v>0</v>
      </c>
      <c r="M6" s="6">
        <v>1</v>
      </c>
      <c r="N6" s="6">
        <v>0</v>
      </c>
      <c r="O6" s="6">
        <v>0</v>
      </c>
      <c r="P6" s="3">
        <v>0</v>
      </c>
      <c r="Q6" s="3">
        <v>1</v>
      </c>
      <c r="R6" s="6">
        <v>1</v>
      </c>
      <c r="S6" s="6">
        <v>0</v>
      </c>
      <c r="T6" s="6">
        <v>1</v>
      </c>
      <c r="U6" s="6">
        <v>1</v>
      </c>
      <c r="V6" s="6">
        <v>0</v>
      </c>
      <c r="W6" s="6">
        <v>0</v>
      </c>
      <c r="X6" s="6">
        <v>1</v>
      </c>
      <c r="Y6" s="3">
        <v>0</v>
      </c>
      <c r="Z6" s="3">
        <v>0</v>
      </c>
      <c r="AA6" s="9">
        <f t="shared" si="0"/>
        <v>4</v>
      </c>
      <c r="AB6" s="9"/>
      <c r="AC6" s="13">
        <v>143</v>
      </c>
      <c r="AD6" s="13">
        <v>3.6</v>
      </c>
      <c r="AE6" s="13">
        <v>104</v>
      </c>
      <c r="AF6" s="13">
        <v>6.8</v>
      </c>
      <c r="AG6" s="13">
        <v>75</v>
      </c>
      <c r="AH6" s="13">
        <v>14.6</v>
      </c>
      <c r="AI6" s="13">
        <v>195</v>
      </c>
      <c r="AJ6" s="13">
        <v>7.82</v>
      </c>
      <c r="AK6" s="7">
        <f>32788*((AG6)^-1.154)*((F6)^-0.203)</f>
        <v>97.933105104790755</v>
      </c>
      <c r="AM6" s="6"/>
    </row>
    <row r="7" spans="1:39" s="2" customFormat="1" x14ac:dyDescent="0.3">
      <c r="A7" s="3">
        <v>23</v>
      </c>
      <c r="B7" s="3">
        <v>1</v>
      </c>
      <c r="C7" s="3">
        <v>0</v>
      </c>
      <c r="D7" s="3">
        <v>0</v>
      </c>
      <c r="E7" s="6">
        <v>0</v>
      </c>
      <c r="F7" s="6">
        <v>63</v>
      </c>
      <c r="G7" s="6">
        <v>0</v>
      </c>
      <c r="H7" s="6">
        <v>0</v>
      </c>
      <c r="I7" s="6">
        <v>0</v>
      </c>
      <c r="J7" s="6">
        <v>0</v>
      </c>
      <c r="K7" s="3">
        <v>0</v>
      </c>
      <c r="L7" s="6">
        <v>0</v>
      </c>
      <c r="M7" s="6">
        <v>1</v>
      </c>
      <c r="N7" s="6">
        <v>1</v>
      </c>
      <c r="O7" s="6">
        <v>0</v>
      </c>
      <c r="P7" s="3">
        <v>0</v>
      </c>
      <c r="Q7" s="3">
        <v>1</v>
      </c>
      <c r="R7" s="6">
        <v>0</v>
      </c>
      <c r="S7" s="6">
        <v>1</v>
      </c>
      <c r="T7" s="6">
        <v>1</v>
      </c>
      <c r="U7" s="6">
        <v>1</v>
      </c>
      <c r="V7" s="6">
        <v>1</v>
      </c>
      <c r="W7" s="6">
        <v>1</v>
      </c>
      <c r="X7" s="6">
        <v>1</v>
      </c>
      <c r="Y7" s="3">
        <v>0</v>
      </c>
      <c r="Z7" s="3">
        <v>0</v>
      </c>
      <c r="AA7" s="9">
        <f t="shared" si="0"/>
        <v>6</v>
      </c>
      <c r="AB7" s="9"/>
      <c r="AC7" s="13"/>
      <c r="AD7" s="13"/>
      <c r="AE7" s="13"/>
      <c r="AF7" s="13"/>
      <c r="AG7" s="13"/>
      <c r="AH7" s="13"/>
      <c r="AI7" s="13"/>
      <c r="AJ7" s="13"/>
      <c r="AK7" s="7"/>
      <c r="AM7" s="6"/>
    </row>
    <row r="8" spans="1:39" s="2" customFormat="1" x14ac:dyDescent="0.3">
      <c r="A8" s="3">
        <v>25</v>
      </c>
      <c r="B8" s="3">
        <v>1</v>
      </c>
      <c r="C8" s="3">
        <v>0</v>
      </c>
      <c r="D8" s="3">
        <v>0</v>
      </c>
      <c r="E8" s="6">
        <v>1</v>
      </c>
      <c r="F8" s="3">
        <v>77</v>
      </c>
      <c r="G8" s="6">
        <v>0</v>
      </c>
      <c r="H8" s="6">
        <v>0</v>
      </c>
      <c r="I8" s="6">
        <v>0</v>
      </c>
      <c r="J8" s="6">
        <v>0</v>
      </c>
      <c r="K8" s="5">
        <v>0</v>
      </c>
      <c r="L8" s="6">
        <v>0</v>
      </c>
      <c r="M8" s="6">
        <v>1</v>
      </c>
      <c r="N8" s="6">
        <v>0</v>
      </c>
      <c r="O8" s="6">
        <v>0</v>
      </c>
      <c r="P8" s="3">
        <v>0</v>
      </c>
      <c r="Q8" s="3">
        <v>1</v>
      </c>
      <c r="R8" s="6">
        <v>0</v>
      </c>
      <c r="S8" s="6">
        <v>0</v>
      </c>
      <c r="T8" s="6">
        <v>1</v>
      </c>
      <c r="U8" s="6">
        <v>1</v>
      </c>
      <c r="V8" s="6">
        <v>1</v>
      </c>
      <c r="W8" s="6">
        <v>0</v>
      </c>
      <c r="X8" s="6">
        <v>0</v>
      </c>
      <c r="Y8" s="3">
        <v>0</v>
      </c>
      <c r="Z8" s="3">
        <v>0</v>
      </c>
      <c r="AA8" s="9">
        <f t="shared" si="0"/>
        <v>3</v>
      </c>
      <c r="AB8" s="9"/>
      <c r="AC8" s="13">
        <v>143</v>
      </c>
      <c r="AD8" s="13">
        <v>3.6</v>
      </c>
      <c r="AE8" s="13">
        <v>105</v>
      </c>
      <c r="AF8" s="13">
        <v>8.4</v>
      </c>
      <c r="AG8" s="13">
        <v>91</v>
      </c>
      <c r="AH8" s="13">
        <v>14.6</v>
      </c>
      <c r="AI8" s="13">
        <v>153</v>
      </c>
      <c r="AJ8" s="13">
        <v>8.14</v>
      </c>
      <c r="AK8" s="7">
        <f>32788*((AG8)^-1.154)*((F8)^-0.203)*0.742</f>
        <v>55.262108060346144</v>
      </c>
      <c r="AM8" s="6"/>
    </row>
    <row r="9" spans="1:39" s="2" customFormat="1" x14ac:dyDescent="0.3">
      <c r="A9" s="3">
        <v>37</v>
      </c>
      <c r="B9" s="3">
        <v>1</v>
      </c>
      <c r="C9" s="3">
        <v>1</v>
      </c>
      <c r="D9" s="3">
        <v>1</v>
      </c>
      <c r="E9" s="3">
        <v>0</v>
      </c>
      <c r="F9" s="3">
        <v>83</v>
      </c>
      <c r="G9" s="3">
        <v>0</v>
      </c>
      <c r="H9" s="3">
        <v>0</v>
      </c>
      <c r="I9" s="3">
        <v>0</v>
      </c>
      <c r="J9" s="3">
        <v>0</v>
      </c>
      <c r="K9" s="5">
        <v>0</v>
      </c>
      <c r="L9" s="3">
        <v>0</v>
      </c>
      <c r="M9" s="3">
        <v>1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1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9">
        <f t="shared" si="0"/>
        <v>1</v>
      </c>
      <c r="AB9" s="9"/>
      <c r="AC9" s="13">
        <v>134</v>
      </c>
      <c r="AD9" s="13">
        <v>4.5</v>
      </c>
      <c r="AE9" s="13">
        <v>105</v>
      </c>
      <c r="AF9" s="13">
        <v>9.5</v>
      </c>
      <c r="AG9" s="13">
        <v>151</v>
      </c>
      <c r="AH9" s="13">
        <v>17</v>
      </c>
      <c r="AI9" s="13">
        <v>147</v>
      </c>
      <c r="AJ9" s="13">
        <v>8.2899999999999991</v>
      </c>
      <c r="AK9" s="7">
        <f>32788*((AG9)^-1.154)*((F9)^-0.203)</f>
        <v>40.888641016006055</v>
      </c>
      <c r="AM9" s="3"/>
    </row>
    <row r="10" spans="1:39" s="2" customFormat="1" x14ac:dyDescent="0.3">
      <c r="A10" s="3">
        <v>44</v>
      </c>
      <c r="B10" s="3">
        <v>1</v>
      </c>
      <c r="C10" s="3">
        <v>1</v>
      </c>
      <c r="D10" s="3">
        <v>1</v>
      </c>
      <c r="E10" s="6">
        <v>1</v>
      </c>
      <c r="F10" s="3">
        <v>73</v>
      </c>
      <c r="G10" s="6">
        <v>0</v>
      </c>
      <c r="H10" s="6">
        <v>1</v>
      </c>
      <c r="I10" s="6">
        <v>0</v>
      </c>
      <c r="J10" s="6">
        <v>0</v>
      </c>
      <c r="K10" s="5">
        <v>0</v>
      </c>
      <c r="L10" s="6">
        <v>0</v>
      </c>
      <c r="M10" s="6">
        <v>1</v>
      </c>
      <c r="N10" s="6">
        <v>0</v>
      </c>
      <c r="O10" s="6">
        <v>0</v>
      </c>
      <c r="P10" s="3">
        <v>0</v>
      </c>
      <c r="Q10" s="3">
        <v>1</v>
      </c>
      <c r="R10" s="6">
        <v>1</v>
      </c>
      <c r="S10" s="6">
        <v>0</v>
      </c>
      <c r="T10" s="6">
        <v>1</v>
      </c>
      <c r="U10" s="6">
        <v>0</v>
      </c>
      <c r="V10" s="6">
        <v>0</v>
      </c>
      <c r="W10" s="6">
        <v>0</v>
      </c>
      <c r="X10" s="6">
        <v>0</v>
      </c>
      <c r="Y10" s="3">
        <v>1</v>
      </c>
      <c r="Z10" s="3">
        <v>0</v>
      </c>
      <c r="AA10" s="9">
        <f t="shared" si="0"/>
        <v>2</v>
      </c>
      <c r="AB10" s="9"/>
      <c r="AC10" s="13"/>
      <c r="AD10" s="13"/>
      <c r="AE10" s="13"/>
      <c r="AF10" s="13"/>
      <c r="AG10" s="13"/>
      <c r="AH10" s="13">
        <v>13.8</v>
      </c>
      <c r="AI10" s="13">
        <v>305</v>
      </c>
      <c r="AJ10" s="13">
        <v>7.85</v>
      </c>
      <c r="AK10" s="7"/>
      <c r="AM10" s="6"/>
    </row>
    <row r="11" spans="1:39" s="2" customFormat="1" x14ac:dyDescent="0.3">
      <c r="A11" s="3">
        <v>60</v>
      </c>
      <c r="B11" s="3">
        <v>1</v>
      </c>
      <c r="C11" s="3">
        <v>0</v>
      </c>
      <c r="D11" s="3">
        <v>0</v>
      </c>
      <c r="E11" s="6">
        <v>1</v>
      </c>
      <c r="F11" s="3">
        <v>83</v>
      </c>
      <c r="G11" s="6">
        <v>0</v>
      </c>
      <c r="H11" s="6">
        <v>1</v>
      </c>
      <c r="I11" s="6">
        <v>1</v>
      </c>
      <c r="J11" s="6">
        <v>0</v>
      </c>
      <c r="K11" s="5">
        <v>0</v>
      </c>
      <c r="L11" s="6">
        <v>0</v>
      </c>
      <c r="M11" s="6">
        <v>1</v>
      </c>
      <c r="N11" s="6">
        <v>0</v>
      </c>
      <c r="O11" s="6">
        <v>0</v>
      </c>
      <c r="P11" s="3">
        <v>0</v>
      </c>
      <c r="Q11" s="3">
        <v>1</v>
      </c>
      <c r="R11" s="6">
        <v>0</v>
      </c>
      <c r="S11" s="6">
        <v>0</v>
      </c>
      <c r="T11" s="6">
        <v>1</v>
      </c>
      <c r="U11" s="6">
        <v>1</v>
      </c>
      <c r="V11" s="6">
        <v>1</v>
      </c>
      <c r="W11" s="6">
        <v>0</v>
      </c>
      <c r="X11" s="6">
        <v>1</v>
      </c>
      <c r="Y11" s="3">
        <v>0</v>
      </c>
      <c r="Z11" s="3">
        <v>0</v>
      </c>
      <c r="AA11" s="9">
        <f t="shared" si="0"/>
        <v>4</v>
      </c>
      <c r="AB11" s="9"/>
      <c r="AC11" s="13">
        <v>137</v>
      </c>
      <c r="AD11" s="13">
        <v>4.4000000000000004</v>
      </c>
      <c r="AE11" s="13">
        <v>103</v>
      </c>
      <c r="AF11" s="13">
        <v>21.8</v>
      </c>
      <c r="AG11" s="13">
        <v>202</v>
      </c>
      <c r="AH11" s="13">
        <v>10.7</v>
      </c>
      <c r="AI11" s="13">
        <v>134</v>
      </c>
      <c r="AJ11" s="13">
        <v>9.92</v>
      </c>
      <c r="AK11" s="7">
        <f>32788*((AG11)^-1.154)*((F11)^-0.203)*0.742</f>
        <v>21.685552855000889</v>
      </c>
      <c r="AM11" s="6"/>
    </row>
    <row r="12" spans="1:39" s="2" customFormat="1" x14ac:dyDescent="0.3">
      <c r="A12" s="3">
        <v>61</v>
      </c>
      <c r="B12" s="3">
        <v>1</v>
      </c>
      <c r="C12" s="3">
        <v>1</v>
      </c>
      <c r="D12" s="3">
        <v>0</v>
      </c>
      <c r="E12" s="6">
        <v>0</v>
      </c>
      <c r="F12" s="3">
        <v>73</v>
      </c>
      <c r="G12" s="6">
        <v>0</v>
      </c>
      <c r="H12" s="6">
        <v>0</v>
      </c>
      <c r="I12" s="6">
        <v>0</v>
      </c>
      <c r="J12" s="6">
        <v>0</v>
      </c>
      <c r="K12" s="5">
        <v>0</v>
      </c>
      <c r="L12" s="6">
        <v>0</v>
      </c>
      <c r="M12" s="6">
        <v>1</v>
      </c>
      <c r="N12" s="6">
        <v>0</v>
      </c>
      <c r="O12" s="6">
        <v>0</v>
      </c>
      <c r="P12" s="3">
        <v>0</v>
      </c>
      <c r="Q12" s="3">
        <v>1</v>
      </c>
      <c r="R12" s="6">
        <v>0</v>
      </c>
      <c r="S12" s="6">
        <v>1</v>
      </c>
      <c r="T12" s="6">
        <v>0</v>
      </c>
      <c r="U12" s="6">
        <v>0</v>
      </c>
      <c r="V12" s="6">
        <v>1</v>
      </c>
      <c r="W12" s="6">
        <v>0</v>
      </c>
      <c r="X12" s="6">
        <v>0</v>
      </c>
      <c r="Y12" s="3">
        <v>0</v>
      </c>
      <c r="Z12" s="3">
        <v>0</v>
      </c>
      <c r="AA12" s="9">
        <f t="shared" si="0"/>
        <v>2</v>
      </c>
      <c r="AB12" s="9"/>
      <c r="AC12" s="13">
        <v>139</v>
      </c>
      <c r="AD12" s="13"/>
      <c r="AE12" s="13">
        <v>104</v>
      </c>
      <c r="AF12" s="13">
        <v>6.3</v>
      </c>
      <c r="AG12" s="13">
        <v>94</v>
      </c>
      <c r="AH12" s="13">
        <v>13.6</v>
      </c>
      <c r="AI12" s="13">
        <v>221</v>
      </c>
      <c r="AJ12" s="13">
        <v>4.33</v>
      </c>
      <c r="AK12" s="7">
        <f>32788*((AG12)^-1.154)*((F12)^-0.203)</f>
        <v>72.522178721612264</v>
      </c>
      <c r="AM12" s="6"/>
    </row>
    <row r="13" spans="1:39" s="2" customFormat="1" x14ac:dyDescent="0.3">
      <c r="A13" s="3">
        <v>64</v>
      </c>
      <c r="B13" s="3">
        <v>1</v>
      </c>
      <c r="C13" s="3">
        <v>1</v>
      </c>
      <c r="D13" s="3">
        <v>1</v>
      </c>
      <c r="E13" s="4">
        <v>1</v>
      </c>
      <c r="F13" s="3">
        <v>70</v>
      </c>
      <c r="G13" s="3">
        <v>0</v>
      </c>
      <c r="H13" s="3">
        <v>0</v>
      </c>
      <c r="I13" s="3">
        <v>0</v>
      </c>
      <c r="J13" s="3">
        <v>0</v>
      </c>
      <c r="K13" s="5">
        <v>0</v>
      </c>
      <c r="L13" s="3">
        <v>0</v>
      </c>
      <c r="M13" s="3">
        <v>1</v>
      </c>
      <c r="N13" s="3">
        <v>1</v>
      </c>
      <c r="O13" s="3">
        <v>0</v>
      </c>
      <c r="P13" s="3">
        <v>1</v>
      </c>
      <c r="Q13" s="3">
        <v>1</v>
      </c>
      <c r="R13" s="3">
        <v>1</v>
      </c>
      <c r="S13" s="3">
        <v>0</v>
      </c>
      <c r="T13" s="3">
        <v>1</v>
      </c>
      <c r="U13" s="3">
        <v>1</v>
      </c>
      <c r="V13" s="3">
        <v>1</v>
      </c>
      <c r="W13" s="3">
        <v>0</v>
      </c>
      <c r="X13" s="3">
        <v>1</v>
      </c>
      <c r="Y13" s="3">
        <v>0</v>
      </c>
      <c r="Z13" s="3">
        <v>0</v>
      </c>
      <c r="AA13" s="9">
        <f t="shared" si="0"/>
        <v>5</v>
      </c>
      <c r="AB13" s="9"/>
      <c r="AC13" s="13">
        <v>139</v>
      </c>
      <c r="AD13" s="13">
        <v>3.8</v>
      </c>
      <c r="AE13" s="13">
        <v>104</v>
      </c>
      <c r="AF13" s="13">
        <v>8.1999999999999993</v>
      </c>
      <c r="AG13" s="13">
        <v>70</v>
      </c>
      <c r="AH13" s="13">
        <v>13.1</v>
      </c>
      <c r="AI13" s="13">
        <v>155</v>
      </c>
      <c r="AJ13" s="13">
        <v>4.7300000000000004</v>
      </c>
      <c r="AK13" s="7">
        <f>32788*((AG13)^-1.154)*((F13)^-0.203)*0.742</f>
        <v>76.264212723922412</v>
      </c>
      <c r="AM13" s="4"/>
    </row>
    <row r="14" spans="1:39" s="2" customFormat="1" x14ac:dyDescent="0.3">
      <c r="A14" s="3">
        <v>66</v>
      </c>
      <c r="B14" s="3">
        <v>1</v>
      </c>
      <c r="C14" s="3">
        <v>0</v>
      </c>
      <c r="D14" s="3">
        <v>0</v>
      </c>
      <c r="E14" s="4">
        <v>0</v>
      </c>
      <c r="F14" s="3">
        <v>55</v>
      </c>
      <c r="G14" s="3">
        <v>0</v>
      </c>
      <c r="H14" s="3">
        <v>1</v>
      </c>
      <c r="I14" s="3">
        <v>1</v>
      </c>
      <c r="J14" s="3">
        <v>1</v>
      </c>
      <c r="K14" s="5">
        <v>1</v>
      </c>
      <c r="L14" s="3">
        <v>0</v>
      </c>
      <c r="M14" s="3">
        <v>1</v>
      </c>
      <c r="N14" s="3">
        <v>0</v>
      </c>
      <c r="O14" s="3">
        <v>0</v>
      </c>
      <c r="P14" s="3">
        <v>0</v>
      </c>
      <c r="Q14" s="3">
        <v>1</v>
      </c>
      <c r="R14" s="3">
        <v>1</v>
      </c>
      <c r="S14" s="3">
        <v>0</v>
      </c>
      <c r="T14" s="3">
        <v>0</v>
      </c>
      <c r="U14" s="3">
        <v>1</v>
      </c>
      <c r="V14" s="3">
        <v>1</v>
      </c>
      <c r="W14" s="3">
        <v>0</v>
      </c>
      <c r="X14" s="3">
        <v>0</v>
      </c>
      <c r="Y14" s="3">
        <v>0</v>
      </c>
      <c r="Z14" s="3">
        <v>0</v>
      </c>
      <c r="AA14" s="9">
        <f t="shared" si="0"/>
        <v>3</v>
      </c>
      <c r="AB14" s="9"/>
      <c r="AC14" s="13">
        <v>139</v>
      </c>
      <c r="AD14" s="13">
        <v>4.3</v>
      </c>
      <c r="AE14" s="13">
        <v>108</v>
      </c>
      <c r="AF14" s="13">
        <v>2.7</v>
      </c>
      <c r="AG14" s="13">
        <v>58</v>
      </c>
      <c r="AH14" s="13">
        <v>12.8</v>
      </c>
      <c r="AI14" s="13">
        <v>266</v>
      </c>
      <c r="AJ14" s="13">
        <v>6.99</v>
      </c>
      <c r="AK14" s="7">
        <f>32788*((AG14)^-1.154)*((F14)^-0.203)</f>
        <v>134.09895572881621</v>
      </c>
      <c r="AM14" s="4"/>
    </row>
    <row r="15" spans="1:39" s="2" customFormat="1" x14ac:dyDescent="0.3">
      <c r="A15" s="3">
        <v>67</v>
      </c>
      <c r="B15" s="3">
        <v>1</v>
      </c>
      <c r="C15" s="3">
        <v>0</v>
      </c>
      <c r="D15" s="3">
        <v>0</v>
      </c>
      <c r="E15" s="4">
        <v>1</v>
      </c>
      <c r="F15" s="3">
        <v>75</v>
      </c>
      <c r="G15" s="3">
        <v>0</v>
      </c>
      <c r="H15" s="3">
        <v>0</v>
      </c>
      <c r="I15" s="3">
        <v>0</v>
      </c>
      <c r="J15" s="3">
        <v>0</v>
      </c>
      <c r="K15" s="5">
        <v>0</v>
      </c>
      <c r="L15" s="3">
        <v>0</v>
      </c>
      <c r="M15" s="3">
        <v>1</v>
      </c>
      <c r="N15" s="3">
        <v>0</v>
      </c>
      <c r="O15" s="3">
        <v>0</v>
      </c>
      <c r="P15" s="3">
        <v>0</v>
      </c>
      <c r="Q15" s="3">
        <v>1</v>
      </c>
      <c r="R15" s="3">
        <v>1</v>
      </c>
      <c r="S15" s="3">
        <v>0</v>
      </c>
      <c r="T15" s="3">
        <v>0</v>
      </c>
      <c r="U15" s="3">
        <v>1</v>
      </c>
      <c r="V15" s="3">
        <v>0</v>
      </c>
      <c r="W15" s="3">
        <v>0</v>
      </c>
      <c r="X15" s="3">
        <v>1</v>
      </c>
      <c r="Y15" s="3">
        <v>0</v>
      </c>
      <c r="Z15" s="3">
        <v>0</v>
      </c>
      <c r="AA15" s="9">
        <f t="shared" si="0"/>
        <v>3</v>
      </c>
      <c r="AB15" s="9"/>
      <c r="AC15" s="13">
        <v>139</v>
      </c>
      <c r="AD15" s="13">
        <v>4.2</v>
      </c>
      <c r="AE15" s="13">
        <v>105</v>
      </c>
      <c r="AF15" s="13">
        <v>5.4</v>
      </c>
      <c r="AG15" s="13">
        <v>68</v>
      </c>
      <c r="AH15" s="13">
        <v>15</v>
      </c>
      <c r="AI15" s="13">
        <v>285</v>
      </c>
      <c r="AJ15" s="13">
        <v>7.57</v>
      </c>
      <c r="AK15" s="7">
        <f>32788*((AG15)^-1.154)*((F15)^-0.203)*0.742</f>
        <v>77.76176509309731</v>
      </c>
      <c r="AM15" s="4"/>
    </row>
    <row r="16" spans="1:39" s="2" customFormat="1" x14ac:dyDescent="0.3">
      <c r="A16" s="3">
        <v>73</v>
      </c>
      <c r="B16" s="3">
        <v>1</v>
      </c>
      <c r="C16" s="3">
        <v>1</v>
      </c>
      <c r="D16" s="3">
        <v>1</v>
      </c>
      <c r="E16" s="4">
        <v>1</v>
      </c>
      <c r="F16" s="3">
        <v>87</v>
      </c>
      <c r="G16" s="3">
        <v>0</v>
      </c>
      <c r="H16" s="3">
        <v>0</v>
      </c>
      <c r="I16" s="3">
        <v>0</v>
      </c>
      <c r="J16" s="3">
        <v>2</v>
      </c>
      <c r="K16" s="5">
        <v>1</v>
      </c>
      <c r="L16" s="3">
        <v>0</v>
      </c>
      <c r="M16" s="3">
        <v>1</v>
      </c>
      <c r="N16" s="3">
        <v>1</v>
      </c>
      <c r="O16" s="3">
        <v>0</v>
      </c>
      <c r="P16" s="3">
        <v>0</v>
      </c>
      <c r="Q16" s="3">
        <v>1</v>
      </c>
      <c r="R16" s="3">
        <v>1</v>
      </c>
      <c r="S16" s="3">
        <v>1</v>
      </c>
      <c r="T16" s="3">
        <v>1</v>
      </c>
      <c r="U16" s="3">
        <v>1</v>
      </c>
      <c r="V16" s="3">
        <v>0</v>
      </c>
      <c r="W16" s="3">
        <v>1</v>
      </c>
      <c r="X16" s="3">
        <v>0</v>
      </c>
      <c r="Y16" s="3">
        <v>0</v>
      </c>
      <c r="Z16" s="3">
        <v>0</v>
      </c>
      <c r="AA16" s="9">
        <f t="shared" si="0"/>
        <v>5</v>
      </c>
      <c r="AB16" s="9"/>
      <c r="AC16" s="13">
        <v>142</v>
      </c>
      <c r="AD16" s="13">
        <v>6.2</v>
      </c>
      <c r="AE16" s="13">
        <v>109</v>
      </c>
      <c r="AF16" s="13">
        <v>11.9</v>
      </c>
      <c r="AG16" s="13">
        <v>150</v>
      </c>
      <c r="AH16" s="13">
        <v>11.2</v>
      </c>
      <c r="AI16" s="13">
        <v>324</v>
      </c>
      <c r="AJ16" s="13">
        <v>8.9700000000000006</v>
      </c>
      <c r="AK16" s="7">
        <f>32788*((AG16)^-1.154)*((F16)^-0.203)*0.742</f>
        <v>30.282178176724177</v>
      </c>
      <c r="AM16" s="4"/>
    </row>
    <row r="17" spans="1:39" s="2" customFormat="1" x14ac:dyDescent="0.3">
      <c r="A17" s="3">
        <v>74</v>
      </c>
      <c r="B17" s="3">
        <v>1</v>
      </c>
      <c r="C17" s="3">
        <v>1</v>
      </c>
      <c r="D17" s="3">
        <v>1</v>
      </c>
      <c r="E17" s="4">
        <v>0</v>
      </c>
      <c r="F17" s="3">
        <v>53</v>
      </c>
      <c r="G17" s="3">
        <v>1</v>
      </c>
      <c r="H17" s="3">
        <v>0</v>
      </c>
      <c r="I17" s="3">
        <v>0</v>
      </c>
      <c r="J17" s="3">
        <v>0</v>
      </c>
      <c r="K17" s="5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1</v>
      </c>
      <c r="R17" s="3">
        <v>0</v>
      </c>
      <c r="S17" s="3">
        <v>1</v>
      </c>
      <c r="T17" s="3">
        <v>1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9">
        <f t="shared" si="0"/>
        <v>2</v>
      </c>
      <c r="AB17" s="9"/>
      <c r="AC17" s="13">
        <v>140</v>
      </c>
      <c r="AD17" s="13">
        <v>4.9000000000000004</v>
      </c>
      <c r="AE17" s="13">
        <v>107</v>
      </c>
      <c r="AF17" s="13">
        <v>2.9</v>
      </c>
      <c r="AG17" s="13">
        <v>72</v>
      </c>
      <c r="AH17" s="13">
        <v>13.7</v>
      </c>
      <c r="AI17" s="13">
        <v>275</v>
      </c>
      <c r="AJ17" s="13">
        <v>6.87</v>
      </c>
      <c r="AK17" s="7">
        <f>32788*((AG17)^-1.154)*((F17)^-0.203)</f>
        <v>105.27499367605949</v>
      </c>
      <c r="AM17" s="4"/>
    </row>
    <row r="18" spans="1:39" s="2" customFormat="1" x14ac:dyDescent="0.3">
      <c r="A18" s="3">
        <v>76</v>
      </c>
      <c r="B18" s="3">
        <v>1</v>
      </c>
      <c r="C18" s="3">
        <v>0</v>
      </c>
      <c r="D18" s="3">
        <v>0</v>
      </c>
      <c r="E18" s="4">
        <v>0</v>
      </c>
      <c r="F18" s="3">
        <v>42</v>
      </c>
      <c r="G18" s="3">
        <v>0</v>
      </c>
      <c r="H18" s="3">
        <v>0</v>
      </c>
      <c r="I18" s="3">
        <v>0</v>
      </c>
      <c r="J18" s="3">
        <v>0</v>
      </c>
      <c r="K18" s="5">
        <v>0</v>
      </c>
      <c r="L18" s="3">
        <v>0</v>
      </c>
      <c r="M18" s="3">
        <v>1</v>
      </c>
      <c r="N18" s="3">
        <v>0</v>
      </c>
      <c r="O18" s="3">
        <v>0</v>
      </c>
      <c r="P18" s="3">
        <v>0</v>
      </c>
      <c r="Q18" s="3">
        <v>1</v>
      </c>
      <c r="R18" s="3">
        <v>1</v>
      </c>
      <c r="S18" s="3">
        <v>0</v>
      </c>
      <c r="T18" s="3">
        <v>1</v>
      </c>
      <c r="U18" s="3">
        <v>1</v>
      </c>
      <c r="V18" s="3">
        <v>1</v>
      </c>
      <c r="W18" s="3">
        <v>0</v>
      </c>
      <c r="X18" s="3">
        <v>1</v>
      </c>
      <c r="Y18" s="3">
        <v>0</v>
      </c>
      <c r="Z18" s="3">
        <v>0</v>
      </c>
      <c r="AA18" s="9">
        <f t="shared" si="0"/>
        <v>5</v>
      </c>
      <c r="AB18" s="9"/>
      <c r="AC18" s="13">
        <v>140</v>
      </c>
      <c r="AD18" s="13">
        <v>4.3</v>
      </c>
      <c r="AE18" s="13">
        <v>101</v>
      </c>
      <c r="AF18" s="13">
        <v>7.4</v>
      </c>
      <c r="AG18" s="13">
        <v>96</v>
      </c>
      <c r="AH18" s="13">
        <v>16.2</v>
      </c>
      <c r="AI18" s="13">
        <v>179</v>
      </c>
      <c r="AJ18" s="13">
        <v>7.65</v>
      </c>
      <c r="AK18" s="7">
        <f>32788*((AG18)^-1.154)*((F18)^-0.203)</f>
        <v>79.187077949658516</v>
      </c>
      <c r="AM18" s="4"/>
    </row>
    <row r="19" spans="1:39" s="2" customFormat="1" x14ac:dyDescent="0.3">
      <c r="A19" s="3">
        <v>84</v>
      </c>
      <c r="B19" s="3">
        <v>1</v>
      </c>
      <c r="C19" s="3">
        <v>0</v>
      </c>
      <c r="D19" s="3">
        <v>0</v>
      </c>
      <c r="E19" s="4">
        <v>0</v>
      </c>
      <c r="F19" s="3">
        <v>73</v>
      </c>
      <c r="G19" s="3">
        <v>0</v>
      </c>
      <c r="H19" s="3">
        <v>1</v>
      </c>
      <c r="I19" s="3">
        <v>1</v>
      </c>
      <c r="J19" s="3">
        <v>2</v>
      </c>
      <c r="K19" s="5">
        <v>1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1</v>
      </c>
      <c r="R19" s="3">
        <v>0</v>
      </c>
      <c r="S19" s="3">
        <v>1</v>
      </c>
      <c r="T19" s="3">
        <v>0</v>
      </c>
      <c r="U19" s="3">
        <v>1</v>
      </c>
      <c r="V19" s="3">
        <v>1</v>
      </c>
      <c r="W19" s="3">
        <v>0</v>
      </c>
      <c r="X19" s="3">
        <v>1</v>
      </c>
      <c r="Y19" s="3">
        <v>0</v>
      </c>
      <c r="Z19" s="3">
        <v>0</v>
      </c>
      <c r="AA19" s="9">
        <f t="shared" si="0"/>
        <v>4</v>
      </c>
      <c r="AB19" s="9"/>
      <c r="AC19" s="13">
        <v>138</v>
      </c>
      <c r="AD19" s="13">
        <v>4.5999999999999996</v>
      </c>
      <c r="AE19" s="13">
        <v>103</v>
      </c>
      <c r="AF19" s="13">
        <v>4.2</v>
      </c>
      <c r="AG19" s="13">
        <v>80</v>
      </c>
      <c r="AH19" s="13">
        <v>16.3</v>
      </c>
      <c r="AI19" s="13">
        <v>321</v>
      </c>
      <c r="AJ19" s="13">
        <v>9.7899999999999991</v>
      </c>
      <c r="AK19" s="7">
        <f>32788*((AG19)^-1.154)*((F19)^-0.203)</f>
        <v>87.35636230134142</v>
      </c>
      <c r="AM19" s="4"/>
    </row>
    <row r="20" spans="1:39" s="2" customFormat="1" x14ac:dyDescent="0.3">
      <c r="A20" s="3">
        <v>86</v>
      </c>
      <c r="B20" s="3">
        <v>1</v>
      </c>
      <c r="C20" s="3">
        <v>0</v>
      </c>
      <c r="D20" s="3">
        <v>0</v>
      </c>
      <c r="E20" s="4">
        <v>1</v>
      </c>
      <c r="F20" s="3">
        <v>87</v>
      </c>
      <c r="G20" s="3">
        <v>0</v>
      </c>
      <c r="H20" s="3">
        <v>0</v>
      </c>
      <c r="I20" s="3">
        <v>0</v>
      </c>
      <c r="J20" s="3">
        <v>0</v>
      </c>
      <c r="K20" s="5">
        <v>0</v>
      </c>
      <c r="L20" s="3">
        <v>0</v>
      </c>
      <c r="M20" s="3">
        <v>1</v>
      </c>
      <c r="N20" s="3">
        <v>0</v>
      </c>
      <c r="O20" s="3">
        <v>0</v>
      </c>
      <c r="P20" s="3">
        <v>0</v>
      </c>
      <c r="Q20" s="3">
        <v>1</v>
      </c>
      <c r="R20" s="3">
        <v>0</v>
      </c>
      <c r="S20" s="3">
        <v>0</v>
      </c>
      <c r="T20" s="3">
        <v>1</v>
      </c>
      <c r="U20" s="3">
        <v>1</v>
      </c>
      <c r="V20" s="3">
        <v>1</v>
      </c>
      <c r="W20" s="3">
        <v>0</v>
      </c>
      <c r="X20" s="3">
        <v>0</v>
      </c>
      <c r="Y20" s="3">
        <v>0</v>
      </c>
      <c r="Z20" s="3">
        <v>1</v>
      </c>
      <c r="AA20" s="9">
        <f t="shared" si="0"/>
        <v>3</v>
      </c>
      <c r="AB20" s="9"/>
      <c r="AC20" s="13">
        <v>141</v>
      </c>
      <c r="AD20" s="13">
        <v>4.7</v>
      </c>
      <c r="AE20" s="13">
        <v>109</v>
      </c>
      <c r="AF20" s="13">
        <v>18</v>
      </c>
      <c r="AG20" s="13">
        <v>156</v>
      </c>
      <c r="AH20" s="13">
        <v>10.7</v>
      </c>
      <c r="AI20" s="13">
        <v>198</v>
      </c>
      <c r="AJ20" s="13">
        <v>5.22</v>
      </c>
      <c r="AK20" s="7">
        <f>32788*((AG20)^-1.154)*((F20)^-0.203)*0.742</f>
        <v>28.942139795682646</v>
      </c>
      <c r="AM20" s="4"/>
    </row>
    <row r="21" spans="1:39" s="2" customFormat="1" x14ac:dyDescent="0.3">
      <c r="A21" s="3">
        <v>87</v>
      </c>
      <c r="B21" s="3">
        <v>1</v>
      </c>
      <c r="C21" s="3">
        <v>1</v>
      </c>
      <c r="D21" s="3">
        <v>1</v>
      </c>
      <c r="E21" s="4">
        <v>0</v>
      </c>
      <c r="F21" s="3">
        <v>49</v>
      </c>
      <c r="G21" s="3">
        <v>0</v>
      </c>
      <c r="H21" s="3">
        <v>0</v>
      </c>
      <c r="I21" s="3">
        <v>0</v>
      </c>
      <c r="J21" s="3">
        <v>0</v>
      </c>
      <c r="K21" s="5">
        <v>0</v>
      </c>
      <c r="L21" s="3">
        <v>0</v>
      </c>
      <c r="M21" s="3">
        <v>1</v>
      </c>
      <c r="N21" s="3">
        <v>0</v>
      </c>
      <c r="O21" s="3">
        <v>0</v>
      </c>
      <c r="P21" s="3">
        <v>0</v>
      </c>
      <c r="Q21" s="3">
        <v>1</v>
      </c>
      <c r="R21" s="3">
        <v>0</v>
      </c>
      <c r="S21" s="3">
        <v>1</v>
      </c>
      <c r="T21" s="3">
        <v>1</v>
      </c>
      <c r="U21" s="3">
        <v>0</v>
      </c>
      <c r="V21" s="3">
        <v>1</v>
      </c>
      <c r="W21" s="3">
        <v>0</v>
      </c>
      <c r="X21" s="3">
        <v>0</v>
      </c>
      <c r="Y21" s="3">
        <v>0</v>
      </c>
      <c r="Z21" s="3">
        <v>0</v>
      </c>
      <c r="AA21" s="9">
        <f t="shared" si="0"/>
        <v>3</v>
      </c>
      <c r="AB21" s="9"/>
      <c r="AC21" s="13">
        <v>139</v>
      </c>
      <c r="AD21" s="13">
        <v>3.7</v>
      </c>
      <c r="AE21" s="13">
        <v>103</v>
      </c>
      <c r="AF21" s="13">
        <v>8.5</v>
      </c>
      <c r="AG21" s="13">
        <v>80</v>
      </c>
      <c r="AH21" s="13"/>
      <c r="AI21" s="13"/>
      <c r="AJ21" s="13"/>
      <c r="AK21" s="7">
        <f>32788*((AG21)^-1.154)*((F21)^-0.203)</f>
        <v>94.719473898838544</v>
      </c>
      <c r="AM21" s="4"/>
    </row>
    <row r="22" spans="1:39" s="2" customFormat="1" x14ac:dyDescent="0.3">
      <c r="A22" s="3">
        <v>88</v>
      </c>
      <c r="B22" s="3">
        <v>1</v>
      </c>
      <c r="C22" s="3">
        <v>0</v>
      </c>
      <c r="D22" s="3">
        <v>0</v>
      </c>
      <c r="E22" s="4">
        <v>0</v>
      </c>
      <c r="F22" s="3">
        <v>64</v>
      </c>
      <c r="G22" s="3">
        <v>0</v>
      </c>
      <c r="H22" s="3">
        <v>1</v>
      </c>
      <c r="I22" s="3">
        <v>0</v>
      </c>
      <c r="J22" s="3">
        <v>0</v>
      </c>
      <c r="K22" s="5">
        <v>0</v>
      </c>
      <c r="L22" s="3">
        <v>0</v>
      </c>
      <c r="M22" s="3">
        <v>1</v>
      </c>
      <c r="N22" s="3">
        <v>1</v>
      </c>
      <c r="O22" s="3">
        <v>0</v>
      </c>
      <c r="P22" s="3">
        <v>0</v>
      </c>
      <c r="Q22" s="3">
        <v>1</v>
      </c>
      <c r="R22" s="3">
        <v>1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1</v>
      </c>
      <c r="Y22" s="3">
        <v>0</v>
      </c>
      <c r="Z22" s="3">
        <v>0</v>
      </c>
      <c r="AA22" s="9">
        <f t="shared" si="0"/>
        <v>2</v>
      </c>
      <c r="AB22" s="9"/>
      <c r="AC22" s="13">
        <v>141</v>
      </c>
      <c r="AD22" s="13">
        <v>4.2</v>
      </c>
      <c r="AE22" s="13">
        <v>105</v>
      </c>
      <c r="AF22" s="13">
        <v>4.8</v>
      </c>
      <c r="AG22" s="13">
        <v>82</v>
      </c>
      <c r="AH22" s="13"/>
      <c r="AI22" s="13"/>
      <c r="AJ22" s="13"/>
      <c r="AK22" s="7">
        <f>32788*((AG22)^-1.154)*((F22)^-0.203)</f>
        <v>87.200546361423534</v>
      </c>
      <c r="AM22" s="4"/>
    </row>
    <row r="23" spans="1:39" s="2" customFormat="1" x14ac:dyDescent="0.3">
      <c r="A23" s="3">
        <v>90</v>
      </c>
      <c r="B23" s="3">
        <v>1</v>
      </c>
      <c r="C23" s="3">
        <v>1</v>
      </c>
      <c r="D23" s="3">
        <v>0</v>
      </c>
      <c r="E23" s="4">
        <v>0</v>
      </c>
      <c r="F23" s="3">
        <v>61</v>
      </c>
      <c r="G23" s="3">
        <v>0</v>
      </c>
      <c r="H23" s="3">
        <v>0</v>
      </c>
      <c r="I23" s="3">
        <v>0</v>
      </c>
      <c r="J23" s="3">
        <v>1</v>
      </c>
      <c r="K23" s="5">
        <v>1</v>
      </c>
      <c r="L23" s="3">
        <v>0</v>
      </c>
      <c r="M23" s="3">
        <v>1</v>
      </c>
      <c r="N23" s="3">
        <v>0</v>
      </c>
      <c r="O23" s="3">
        <v>0</v>
      </c>
      <c r="P23" s="3">
        <v>0</v>
      </c>
      <c r="Q23" s="3">
        <v>1</v>
      </c>
      <c r="R23" s="3">
        <v>0</v>
      </c>
      <c r="S23" s="3">
        <v>0</v>
      </c>
      <c r="T23" s="3">
        <v>1</v>
      </c>
      <c r="U23" s="3">
        <v>1</v>
      </c>
      <c r="V23" s="3">
        <v>0</v>
      </c>
      <c r="W23" s="3">
        <v>0</v>
      </c>
      <c r="X23" s="3">
        <v>1</v>
      </c>
      <c r="Y23" s="3">
        <v>0</v>
      </c>
      <c r="Z23" s="3">
        <v>0</v>
      </c>
      <c r="AA23" s="9">
        <f t="shared" si="0"/>
        <v>3</v>
      </c>
      <c r="AB23" s="9"/>
      <c r="AC23" s="13"/>
      <c r="AD23" s="13"/>
      <c r="AE23" s="13"/>
      <c r="AF23" s="13"/>
      <c r="AG23" s="13"/>
      <c r="AH23" s="13"/>
      <c r="AI23" s="13"/>
      <c r="AJ23" s="13"/>
      <c r="AK23" s="7"/>
      <c r="AM23" s="4"/>
    </row>
    <row r="24" spans="1:39" s="2" customFormat="1" x14ac:dyDescent="0.3">
      <c r="A24" s="3">
        <v>91</v>
      </c>
      <c r="B24" s="3">
        <v>1</v>
      </c>
      <c r="C24" s="3">
        <v>1</v>
      </c>
      <c r="D24" s="3">
        <v>0</v>
      </c>
      <c r="E24" s="4">
        <v>1</v>
      </c>
      <c r="F24" s="3">
        <v>79</v>
      </c>
      <c r="G24" s="3">
        <v>0</v>
      </c>
      <c r="H24" s="3">
        <v>0</v>
      </c>
      <c r="I24" s="3">
        <v>1</v>
      </c>
      <c r="J24" s="3">
        <v>0</v>
      </c>
      <c r="K24" s="5">
        <v>0</v>
      </c>
      <c r="L24" s="3">
        <v>0</v>
      </c>
      <c r="M24" s="3">
        <v>1</v>
      </c>
      <c r="N24" s="3">
        <v>0</v>
      </c>
      <c r="O24" s="3">
        <v>0</v>
      </c>
      <c r="P24" s="3">
        <v>0</v>
      </c>
      <c r="Q24" s="3">
        <v>1</v>
      </c>
      <c r="R24" s="3">
        <v>1</v>
      </c>
      <c r="S24" s="3">
        <v>1</v>
      </c>
      <c r="T24" s="3">
        <v>1</v>
      </c>
      <c r="U24" s="3">
        <v>1</v>
      </c>
      <c r="V24" s="3">
        <v>1</v>
      </c>
      <c r="W24" s="3">
        <v>1</v>
      </c>
      <c r="X24" s="3">
        <v>0</v>
      </c>
      <c r="Y24" s="3">
        <v>0</v>
      </c>
      <c r="Z24" s="3">
        <v>0</v>
      </c>
      <c r="AA24" s="9">
        <f t="shared" si="0"/>
        <v>6</v>
      </c>
      <c r="AB24" s="9"/>
      <c r="AC24" s="13">
        <v>131</v>
      </c>
      <c r="AD24" s="13">
        <v>3.7</v>
      </c>
      <c r="AE24" s="13">
        <v>93</v>
      </c>
      <c r="AF24" s="13">
        <v>5.9</v>
      </c>
      <c r="AG24" s="13">
        <v>96</v>
      </c>
      <c r="AH24" s="13">
        <v>12.1</v>
      </c>
      <c r="AI24" s="13">
        <v>202</v>
      </c>
      <c r="AJ24" s="13">
        <v>5.3</v>
      </c>
      <c r="AK24" s="7">
        <f>32788*((AG24)^-1.154)*((F24)^-0.203)*0.742</f>
        <v>51.684405984247114</v>
      </c>
      <c r="AM24" s="4"/>
    </row>
    <row r="25" spans="1:39" s="2" customFormat="1" x14ac:dyDescent="0.3">
      <c r="A25" s="3">
        <v>95</v>
      </c>
      <c r="B25" s="3">
        <v>1</v>
      </c>
      <c r="C25" s="3">
        <v>0</v>
      </c>
      <c r="D25" s="3">
        <v>0</v>
      </c>
      <c r="E25" s="6">
        <v>0</v>
      </c>
      <c r="F25" s="3">
        <v>78</v>
      </c>
      <c r="G25" s="6">
        <v>0</v>
      </c>
      <c r="H25" s="6">
        <v>0</v>
      </c>
      <c r="I25" s="6">
        <v>1</v>
      </c>
      <c r="J25" s="6">
        <v>0</v>
      </c>
      <c r="K25" s="5">
        <v>0</v>
      </c>
      <c r="L25" s="6">
        <v>0</v>
      </c>
      <c r="M25" s="6">
        <v>1</v>
      </c>
      <c r="N25" s="6">
        <v>0</v>
      </c>
      <c r="O25" s="6">
        <v>0</v>
      </c>
      <c r="P25" s="3">
        <v>0</v>
      </c>
      <c r="Q25" s="3">
        <v>1</v>
      </c>
      <c r="R25" s="6">
        <v>0</v>
      </c>
      <c r="S25" s="6">
        <v>0</v>
      </c>
      <c r="T25" s="6">
        <v>1</v>
      </c>
      <c r="U25" s="6">
        <v>1</v>
      </c>
      <c r="V25" s="6">
        <v>1</v>
      </c>
      <c r="W25" s="6">
        <v>0</v>
      </c>
      <c r="X25" s="6">
        <v>1</v>
      </c>
      <c r="Y25" s="3">
        <v>0</v>
      </c>
      <c r="Z25" s="3">
        <v>0</v>
      </c>
      <c r="AA25" s="9">
        <f t="shared" si="0"/>
        <v>4</v>
      </c>
      <c r="AB25" s="9"/>
      <c r="AC25" s="13">
        <v>141</v>
      </c>
      <c r="AD25" s="13"/>
      <c r="AE25" s="13">
        <v>99</v>
      </c>
      <c r="AF25" s="13">
        <v>7.5</v>
      </c>
      <c r="AG25" s="13">
        <v>107</v>
      </c>
      <c r="AH25" s="13">
        <v>14.1</v>
      </c>
      <c r="AI25" s="13">
        <v>274</v>
      </c>
      <c r="AJ25" s="13">
        <v>7.54</v>
      </c>
      <c r="AK25" s="7">
        <f>32788*((AG25)^-1.154)*((F25)^-0.203)</f>
        <v>61.618460370661381</v>
      </c>
      <c r="AM25" s="6"/>
    </row>
    <row r="26" spans="1:39" s="2" customFormat="1" x14ac:dyDescent="0.3">
      <c r="A26" s="3">
        <v>96</v>
      </c>
      <c r="B26" s="3">
        <v>1</v>
      </c>
      <c r="C26" s="3">
        <v>0</v>
      </c>
      <c r="D26" s="3">
        <v>0</v>
      </c>
      <c r="E26" s="6">
        <v>1</v>
      </c>
      <c r="F26" s="3">
        <v>75</v>
      </c>
      <c r="G26" s="6">
        <v>0</v>
      </c>
      <c r="H26" s="6">
        <v>1</v>
      </c>
      <c r="I26" s="6">
        <v>0</v>
      </c>
      <c r="J26" s="6">
        <v>0</v>
      </c>
      <c r="K26" s="5">
        <v>0</v>
      </c>
      <c r="L26" s="6">
        <v>0</v>
      </c>
      <c r="M26" s="6">
        <v>1</v>
      </c>
      <c r="N26" s="6">
        <v>0</v>
      </c>
      <c r="O26" s="6">
        <v>0</v>
      </c>
      <c r="P26" s="3">
        <v>0</v>
      </c>
      <c r="Q26" s="3">
        <v>1</v>
      </c>
      <c r="R26" s="6">
        <v>0</v>
      </c>
      <c r="S26" s="6">
        <v>1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3">
        <v>0</v>
      </c>
      <c r="Z26" s="3">
        <v>0</v>
      </c>
      <c r="AA26" s="9">
        <f t="shared" si="0"/>
        <v>1</v>
      </c>
      <c r="AB26" s="9"/>
      <c r="AC26" s="13"/>
      <c r="AD26" s="13"/>
      <c r="AE26" s="13"/>
      <c r="AF26" s="13"/>
      <c r="AG26" s="13"/>
      <c r="AH26" s="13">
        <v>10.9</v>
      </c>
      <c r="AI26" s="13">
        <v>362</v>
      </c>
      <c r="AJ26" s="13">
        <v>8.4</v>
      </c>
      <c r="AK26" s="7"/>
      <c r="AM26" s="6"/>
    </row>
    <row r="27" spans="1:39" s="2" customFormat="1" x14ac:dyDescent="0.3">
      <c r="A27" s="3">
        <v>101</v>
      </c>
      <c r="B27" s="3">
        <v>1</v>
      </c>
      <c r="C27" s="3">
        <v>0</v>
      </c>
      <c r="D27" s="3">
        <v>0</v>
      </c>
      <c r="E27" s="4">
        <v>1</v>
      </c>
      <c r="F27" s="3">
        <v>77</v>
      </c>
      <c r="G27" s="3">
        <v>0</v>
      </c>
      <c r="H27" s="3">
        <v>0</v>
      </c>
      <c r="I27" s="3">
        <v>1</v>
      </c>
      <c r="J27" s="3">
        <v>0</v>
      </c>
      <c r="K27" s="5">
        <v>0</v>
      </c>
      <c r="L27" s="3">
        <v>0</v>
      </c>
      <c r="M27" s="3">
        <v>1</v>
      </c>
      <c r="N27" s="3">
        <v>0</v>
      </c>
      <c r="O27" s="3">
        <v>0</v>
      </c>
      <c r="P27" s="3">
        <v>0</v>
      </c>
      <c r="Q27" s="3">
        <v>1</v>
      </c>
      <c r="R27" s="3">
        <v>1</v>
      </c>
      <c r="S27" s="3">
        <v>0</v>
      </c>
      <c r="T27" s="3">
        <v>0</v>
      </c>
      <c r="U27" s="3">
        <v>1</v>
      </c>
      <c r="V27" s="3">
        <v>1</v>
      </c>
      <c r="W27" s="3">
        <v>1</v>
      </c>
      <c r="X27" s="3">
        <v>0</v>
      </c>
      <c r="Y27" s="3">
        <v>0</v>
      </c>
      <c r="Z27" s="3">
        <v>0</v>
      </c>
      <c r="AA27" s="9">
        <f t="shared" si="0"/>
        <v>4</v>
      </c>
      <c r="AB27" s="9"/>
      <c r="AC27" s="13">
        <v>142</v>
      </c>
      <c r="AD27" s="13">
        <v>4.3</v>
      </c>
      <c r="AE27" s="13">
        <v>107</v>
      </c>
      <c r="AF27" s="13">
        <v>6.9</v>
      </c>
      <c r="AG27" s="13">
        <v>76</v>
      </c>
      <c r="AH27" s="13">
        <v>13.9</v>
      </c>
      <c r="AI27" s="13">
        <v>156</v>
      </c>
      <c r="AJ27" s="13">
        <v>5.2</v>
      </c>
      <c r="AK27" s="7">
        <f>32788*((AG27)^-1.154)*((F27)^-0.203)*0.742</f>
        <v>68.030291051634904</v>
      </c>
      <c r="AM27" s="4"/>
    </row>
    <row r="28" spans="1:39" x14ac:dyDescent="0.3">
      <c r="B28" t="s">
        <v>46</v>
      </c>
      <c r="C28" t="s">
        <v>46</v>
      </c>
      <c r="D28" t="s">
        <v>46</v>
      </c>
      <c r="R28" s="14" t="s">
        <v>7</v>
      </c>
      <c r="S28" t="s">
        <v>33</v>
      </c>
    </row>
    <row r="29" spans="1:39" x14ac:dyDescent="0.3">
      <c r="R29" s="14" t="s">
        <v>28</v>
      </c>
      <c r="S29" t="s">
        <v>32</v>
      </c>
    </row>
    <row r="30" spans="1:39" x14ac:dyDescent="0.3">
      <c r="R30" s="14" t="s">
        <v>8</v>
      </c>
      <c r="S30" t="s">
        <v>31</v>
      </c>
    </row>
    <row r="31" spans="1:39" x14ac:dyDescent="0.3">
      <c r="R31" s="14" t="s">
        <v>9</v>
      </c>
      <c r="S31" t="s">
        <v>37</v>
      </c>
    </row>
    <row r="32" spans="1:39" x14ac:dyDescent="0.3">
      <c r="R32" s="14" t="s">
        <v>10</v>
      </c>
      <c r="S32" t="s">
        <v>30</v>
      </c>
    </row>
    <row r="33" spans="18:19" x14ac:dyDescent="0.3">
      <c r="R33" s="14" t="s">
        <v>11</v>
      </c>
      <c r="S33" t="s">
        <v>34</v>
      </c>
    </row>
    <row r="34" spans="18:19" x14ac:dyDescent="0.3">
      <c r="R34" s="14" t="s">
        <v>12</v>
      </c>
      <c r="S34" t="s">
        <v>36</v>
      </c>
    </row>
    <row r="35" spans="18:19" x14ac:dyDescent="0.3">
      <c r="R35" s="14" t="s">
        <v>13</v>
      </c>
      <c r="S35" t="s">
        <v>38</v>
      </c>
    </row>
    <row r="36" spans="18:19" x14ac:dyDescent="0.3">
      <c r="R36" s="14" t="s">
        <v>14</v>
      </c>
      <c r="S36" t="s">
        <v>35</v>
      </c>
    </row>
  </sheetData>
  <sortState ref="A2:BC27">
    <sortCondition ref="A2:A27"/>
  </sortState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van der Hooft</dc:creator>
  <cp:lastModifiedBy>Justin van der Hooft</cp:lastModifiedBy>
  <dcterms:created xsi:type="dcterms:W3CDTF">2015-11-23T16:09:13Z</dcterms:created>
  <dcterms:modified xsi:type="dcterms:W3CDTF">2015-12-17T15:33:01Z</dcterms:modified>
</cp:coreProperties>
</file>