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nrik\Desktop\"/>
    </mc:Choice>
  </mc:AlternateContent>
  <bookViews>
    <workbookView xWindow="0" yWindow="0" windowWidth="23040" windowHeight="9195"/>
  </bookViews>
  <sheets>
    <sheet name="raw 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C29" i="1"/>
  <c r="C28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C52" i="1"/>
  <c r="D39" i="1"/>
  <c r="D62" i="1" l="1"/>
  <c r="E62" i="1"/>
  <c r="F62" i="1"/>
  <c r="G62" i="1"/>
  <c r="H62" i="1"/>
  <c r="D63" i="1"/>
  <c r="E63" i="1"/>
  <c r="F63" i="1"/>
  <c r="G63" i="1"/>
  <c r="H63" i="1"/>
  <c r="AN31" i="1" l="1"/>
  <c r="AH28" i="1" l="1"/>
  <c r="AI28" i="1"/>
  <c r="AK28" i="1"/>
  <c r="AH29" i="1"/>
  <c r="AI29" i="1"/>
  <c r="AK29" i="1"/>
  <c r="C39" i="1"/>
  <c r="AK52" i="1"/>
  <c r="AI52" i="1"/>
  <c r="AH52" i="1"/>
  <c r="AK51" i="1"/>
  <c r="AI51" i="1"/>
  <c r="AH51" i="1"/>
  <c r="E39" i="1" l="1"/>
  <c r="F39" i="1"/>
  <c r="G39" i="1"/>
  <c r="H39" i="1"/>
  <c r="D40" i="1"/>
  <c r="E40" i="1"/>
  <c r="F40" i="1"/>
  <c r="G40" i="1"/>
  <c r="H40" i="1"/>
  <c r="D16" i="1"/>
  <c r="E16" i="1"/>
  <c r="F16" i="1"/>
  <c r="G16" i="1"/>
  <c r="H16" i="1"/>
  <c r="D17" i="1"/>
  <c r="E17" i="1"/>
  <c r="F17" i="1"/>
  <c r="G17" i="1"/>
  <c r="H17" i="1"/>
  <c r="O53" i="1" l="1"/>
  <c r="P53" i="1"/>
  <c r="O54" i="1"/>
  <c r="P54" i="1"/>
  <c r="O55" i="1"/>
  <c r="P55" i="1"/>
  <c r="O56" i="1"/>
  <c r="P56" i="1"/>
  <c r="O57" i="1"/>
  <c r="P57" i="1"/>
  <c r="O58" i="1"/>
  <c r="P58" i="1"/>
  <c r="O59" i="1"/>
  <c r="P59" i="1"/>
  <c r="O60" i="1"/>
  <c r="P60" i="1"/>
  <c r="O61" i="1"/>
  <c r="P61" i="1"/>
  <c r="O41" i="1"/>
  <c r="P41" i="1"/>
  <c r="O42" i="1"/>
  <c r="P42" i="1"/>
  <c r="O43" i="1"/>
  <c r="P43" i="1"/>
  <c r="O44" i="1"/>
  <c r="P44" i="1"/>
  <c r="O45" i="1"/>
  <c r="P45" i="1"/>
  <c r="O46" i="1"/>
  <c r="P46" i="1"/>
  <c r="O47" i="1"/>
  <c r="P47" i="1"/>
  <c r="O48" i="1"/>
  <c r="P48" i="1"/>
  <c r="O49" i="1"/>
  <c r="P49" i="1"/>
  <c r="O50" i="1"/>
  <c r="P50" i="1"/>
  <c r="O30" i="1"/>
  <c r="P30" i="1"/>
  <c r="O31" i="1"/>
  <c r="P31" i="1"/>
  <c r="O32" i="1"/>
  <c r="P32" i="1"/>
  <c r="O33" i="1"/>
  <c r="P33" i="1"/>
  <c r="O34" i="1"/>
  <c r="P34" i="1"/>
  <c r="O35" i="1"/>
  <c r="P35" i="1"/>
  <c r="O36" i="1"/>
  <c r="P36" i="1"/>
  <c r="O37" i="1"/>
  <c r="P37" i="1"/>
  <c r="O38" i="1"/>
  <c r="P38" i="1"/>
  <c r="O18" i="1"/>
  <c r="P18" i="1"/>
  <c r="O19" i="1"/>
  <c r="P19" i="1"/>
  <c r="O20" i="1"/>
  <c r="P20" i="1"/>
  <c r="O21" i="1"/>
  <c r="P21" i="1"/>
  <c r="O22" i="1"/>
  <c r="P22" i="1"/>
  <c r="O23" i="1"/>
  <c r="P23" i="1"/>
  <c r="O24" i="1"/>
  <c r="P24" i="1"/>
  <c r="O25" i="1"/>
  <c r="P25" i="1"/>
  <c r="O26" i="1"/>
  <c r="P26" i="1"/>
  <c r="O27" i="1"/>
  <c r="P27" i="1"/>
  <c r="P7" i="1"/>
  <c r="P8" i="1"/>
  <c r="P9" i="1"/>
  <c r="P10" i="1"/>
  <c r="P11" i="1"/>
  <c r="P12" i="1"/>
  <c r="P13" i="1"/>
  <c r="P14" i="1"/>
  <c r="P15" i="1"/>
  <c r="O8" i="1"/>
  <c r="O9" i="1"/>
  <c r="O10" i="1"/>
  <c r="O11" i="1"/>
  <c r="O12" i="1"/>
  <c r="O13" i="1"/>
  <c r="O14" i="1"/>
  <c r="O15" i="1"/>
  <c r="O7" i="1"/>
  <c r="N61" i="1"/>
  <c r="N60" i="1"/>
  <c r="N59" i="1"/>
  <c r="N58" i="1"/>
  <c r="N57" i="1"/>
  <c r="N56" i="1"/>
  <c r="N55" i="1"/>
  <c r="N54" i="1"/>
  <c r="N53" i="1"/>
  <c r="N50" i="1"/>
  <c r="N49" i="1"/>
  <c r="N48" i="1"/>
  <c r="N47" i="1"/>
  <c r="N46" i="1"/>
  <c r="N45" i="1"/>
  <c r="N44" i="1"/>
  <c r="N43" i="1"/>
  <c r="N42" i="1"/>
  <c r="N41" i="1"/>
  <c r="N38" i="1"/>
  <c r="N37" i="1"/>
  <c r="N36" i="1"/>
  <c r="N35" i="1"/>
  <c r="N34" i="1"/>
  <c r="N33" i="1"/>
  <c r="N32" i="1"/>
  <c r="N31" i="1"/>
  <c r="N30" i="1"/>
  <c r="N27" i="1"/>
  <c r="N26" i="1"/>
  <c r="N25" i="1"/>
  <c r="N24" i="1"/>
  <c r="N23" i="1"/>
  <c r="N22" i="1"/>
  <c r="N21" i="1"/>
  <c r="N20" i="1"/>
  <c r="N19" i="1"/>
  <c r="N18" i="1"/>
  <c r="N8" i="1"/>
  <c r="N9" i="1"/>
  <c r="N10" i="1"/>
  <c r="N11" i="1"/>
  <c r="N12" i="1"/>
  <c r="N13" i="1"/>
  <c r="N14" i="1"/>
  <c r="N15" i="1"/>
  <c r="N7" i="1"/>
  <c r="R17" i="1"/>
  <c r="AS42" i="1" l="1"/>
  <c r="AS33" i="1"/>
  <c r="AS31" i="1"/>
  <c r="AS23" i="1"/>
  <c r="AS21" i="1"/>
  <c r="AS19" i="1"/>
  <c r="AS14" i="1"/>
  <c r="AS12" i="1"/>
  <c r="AS10" i="1"/>
  <c r="AS8" i="1"/>
  <c r="AR42" i="1"/>
  <c r="AR33" i="1"/>
  <c r="AR31" i="1"/>
  <c r="AR23" i="1"/>
  <c r="AR21" i="1"/>
  <c r="AR19" i="1"/>
  <c r="AR14" i="1"/>
  <c r="AR12" i="1"/>
  <c r="AR10" i="1"/>
  <c r="AR8" i="1"/>
  <c r="AP42" i="1"/>
  <c r="AP33" i="1"/>
  <c r="AP31" i="1"/>
  <c r="AP23" i="1"/>
  <c r="AP21" i="1"/>
  <c r="AP19" i="1"/>
  <c r="AP14" i="1"/>
  <c r="AP12" i="1"/>
  <c r="AP10" i="1"/>
  <c r="AP8" i="1"/>
  <c r="AO42" i="1"/>
  <c r="AO33" i="1"/>
  <c r="AO31" i="1"/>
  <c r="AO23" i="1"/>
  <c r="AO21" i="1"/>
  <c r="AO19" i="1"/>
  <c r="AO14" i="1"/>
  <c r="AO12" i="1"/>
  <c r="AO10" i="1"/>
  <c r="AO8" i="1"/>
  <c r="AM42" i="1"/>
  <c r="AM33" i="1"/>
  <c r="AM31" i="1"/>
  <c r="AM23" i="1"/>
  <c r="AM21" i="1"/>
  <c r="AM19" i="1"/>
  <c r="AM14" i="1"/>
  <c r="AM10" i="1"/>
  <c r="AM8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H7" i="1" l="1"/>
  <c r="AI7" i="1"/>
  <c r="AH8" i="1"/>
  <c r="AI8" i="1"/>
  <c r="AH9" i="1"/>
  <c r="AI9" i="1"/>
  <c r="M16" i="1"/>
  <c r="AH10" i="1"/>
  <c r="AI10" i="1"/>
  <c r="AH11" i="1"/>
  <c r="AI11" i="1"/>
  <c r="AH12" i="1"/>
  <c r="AI12" i="1"/>
  <c r="AH13" i="1"/>
  <c r="AI13" i="1"/>
  <c r="AH14" i="1"/>
  <c r="AI14" i="1"/>
  <c r="AH15" i="1"/>
  <c r="AI15" i="1"/>
  <c r="C16" i="1"/>
  <c r="I16" i="1"/>
  <c r="J16" i="1"/>
  <c r="AH16" i="1" s="1"/>
  <c r="K16" i="1"/>
  <c r="L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K16" i="1"/>
  <c r="AM12" i="1" s="1"/>
  <c r="C17" i="1"/>
  <c r="I17" i="1"/>
  <c r="J17" i="1"/>
  <c r="K17" i="1"/>
  <c r="L17" i="1"/>
  <c r="N17" i="1"/>
  <c r="O17" i="1"/>
  <c r="P17" i="1"/>
  <c r="Q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K17" i="1"/>
  <c r="AH18" i="1"/>
  <c r="AI18" i="1"/>
  <c r="AH19" i="1"/>
  <c r="AI19" i="1"/>
  <c r="AH20" i="1"/>
  <c r="AI20" i="1"/>
  <c r="AH21" i="1"/>
  <c r="AI21" i="1"/>
  <c r="AH22" i="1"/>
  <c r="AI22" i="1"/>
  <c r="AH23" i="1"/>
  <c r="AI23" i="1"/>
  <c r="AH24" i="1"/>
  <c r="AI24" i="1"/>
  <c r="AH25" i="1"/>
  <c r="AI25" i="1"/>
  <c r="AH26" i="1"/>
  <c r="AI26" i="1"/>
  <c r="AH27" i="1"/>
  <c r="AI27" i="1"/>
  <c r="AH30" i="1"/>
  <c r="AI30" i="1"/>
  <c r="AH31" i="1"/>
  <c r="AI31" i="1"/>
  <c r="AH32" i="1"/>
  <c r="AI32" i="1"/>
  <c r="AH33" i="1"/>
  <c r="AI33" i="1"/>
  <c r="AH34" i="1"/>
  <c r="AI34" i="1"/>
  <c r="AH35" i="1"/>
  <c r="AI35" i="1"/>
  <c r="AH36" i="1"/>
  <c r="AI36" i="1"/>
  <c r="AH37" i="1"/>
  <c r="AI37" i="1"/>
  <c r="AH38" i="1"/>
  <c r="AI38" i="1"/>
  <c r="AH39" i="1"/>
  <c r="AI39" i="1"/>
  <c r="AK39" i="1"/>
  <c r="C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K40" i="1"/>
  <c r="AH41" i="1"/>
  <c r="AI41" i="1"/>
  <c r="AH42" i="1"/>
  <c r="AI42" i="1"/>
  <c r="AH43" i="1"/>
  <c r="AI43" i="1"/>
  <c r="AH44" i="1"/>
  <c r="AI44" i="1"/>
  <c r="AH45" i="1"/>
  <c r="AI45" i="1"/>
  <c r="AH46" i="1"/>
  <c r="AI46" i="1"/>
  <c r="AH47" i="1"/>
  <c r="AI47" i="1"/>
  <c r="AH48" i="1"/>
  <c r="AI48" i="1"/>
  <c r="AH49" i="1"/>
  <c r="AI49" i="1"/>
  <c r="AH50" i="1"/>
  <c r="AI50" i="1"/>
  <c r="AH53" i="1"/>
  <c r="AI53" i="1"/>
  <c r="AH54" i="1"/>
  <c r="AI54" i="1"/>
  <c r="AH55" i="1"/>
  <c r="AI55" i="1"/>
  <c r="AH56" i="1"/>
  <c r="AI56" i="1"/>
  <c r="AH57" i="1"/>
  <c r="AI57" i="1"/>
  <c r="AH58" i="1"/>
  <c r="AI58" i="1"/>
  <c r="AH59" i="1"/>
  <c r="AI59" i="1"/>
  <c r="AH60" i="1"/>
  <c r="AI60" i="1"/>
  <c r="AH61" i="1"/>
  <c r="AI61" i="1"/>
  <c r="C62" i="1"/>
  <c r="I62" i="1"/>
  <c r="J62" i="1"/>
  <c r="AH62" i="1" s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C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K63" i="1"/>
  <c r="AI16" i="1" l="1"/>
  <c r="AK62" i="1"/>
  <c r="AQ42" i="1"/>
  <c r="AN33" i="1"/>
  <c r="AN23" i="1"/>
  <c r="AN21" i="1"/>
  <c r="AN19" i="1"/>
  <c r="AQ21" i="1"/>
  <c r="AQ23" i="1"/>
  <c r="AQ19" i="1"/>
  <c r="AI62" i="1"/>
  <c r="AN42" i="1"/>
  <c r="AQ14" i="1"/>
  <c r="AQ12" i="1"/>
  <c r="AQ10" i="1"/>
  <c r="AQ8" i="1"/>
  <c r="AQ33" i="1"/>
  <c r="AQ31" i="1"/>
  <c r="AN8" i="1"/>
  <c r="AN14" i="1"/>
  <c r="AN10" i="1"/>
  <c r="AN12" i="1"/>
  <c r="AH63" i="1"/>
  <c r="AH40" i="1"/>
  <c r="AI17" i="1"/>
  <c r="AH17" i="1"/>
  <c r="AI63" i="1"/>
  <c r="M17" i="1"/>
  <c r="AI40" i="1"/>
</calcChain>
</file>

<file path=xl/sharedStrings.xml><?xml version="1.0" encoding="utf-8"?>
<sst xmlns="http://schemas.openxmlformats.org/spreadsheetml/2006/main" count="183" uniqueCount="114">
  <si>
    <t>kg CO2/100 g</t>
  </si>
  <si>
    <t>Kg CO2/MJ</t>
  </si>
  <si>
    <t>€ tot/100 g</t>
  </si>
  <si>
    <t>€ tot/MJ</t>
  </si>
  <si>
    <t>€ partic/100 g</t>
  </si>
  <si>
    <t>€ partic/MJ</t>
  </si>
  <si>
    <t>€ area/100 g</t>
  </si>
  <si>
    <t>€ area/MJ</t>
  </si>
  <si>
    <t>€ GWP/100 g</t>
  </si>
  <si>
    <t>€ GWP/MJ</t>
  </si>
  <si>
    <t>€ 13 oth/100 g</t>
  </si>
  <si>
    <t>€ 13 oth/MJ</t>
  </si>
  <si>
    <t>€ tot/portion</t>
  </si>
  <si>
    <t>€ partic/portion</t>
  </si>
  <si>
    <t>kg CO2/portion</t>
  </si>
  <si>
    <t>€ area/portion</t>
  </si>
  <si>
    <t>€ GWP/portion</t>
  </si>
  <si>
    <t>€ area/kg protein</t>
  </si>
  <si>
    <t>€ partic/kg protein</t>
  </si>
  <si>
    <t>€ tot/kg protein</t>
  </si>
  <si>
    <t>Kg CO2/kg protein</t>
  </si>
  <si>
    <t>€ GWP/kg protein</t>
  </si>
  <si>
    <t>€ 13 oth/kg protein</t>
  </si>
  <si>
    <t>€ 13 oth/portion</t>
  </si>
  <si>
    <t>no value</t>
  </si>
  <si>
    <r>
      <t xml:space="preserve">1. </t>
    </r>
    <r>
      <rPr>
        <sz val="10"/>
        <color theme="1"/>
        <rFont val="Times New Roman"/>
        <family val="1"/>
      </rPr>
      <t>Crepes with pearl barley, tomatoes, spinach, cream cheese and root vegetables</t>
    </r>
  </si>
  <si>
    <t>2: Homemade vegetable lasagne with root vegetables and béchamel</t>
  </si>
  <si>
    <t>3: Vegetarian chili pot with beans, bell peppers, tomato, onion, maize and rice</t>
  </si>
  <si>
    <t>4: Classic homemade bread soup with whipped cream</t>
  </si>
  <si>
    <t xml:space="preserve">5: Nut roast with mushroom sauce, red cabbage and potatoes </t>
  </si>
  <si>
    <t>6: Pizza with tofu topping</t>
  </si>
  <si>
    <t xml:space="preserve">7: Curry pot with potatoes and vegetables </t>
  </si>
  <si>
    <t>8: Nuttolene® with mashed potatoes and vegetables</t>
  </si>
  <si>
    <t>1: Fish fillet with parsley sauce, potatoes and carrots</t>
  </si>
  <si>
    <t>2: Stuffed fish rolls with spinach and bell peppers</t>
  </si>
  <si>
    <t>3: Baked salmon with dill sauce, potatoes and baked root vegetables</t>
  </si>
  <si>
    <r>
      <t xml:space="preserve">4: </t>
    </r>
    <r>
      <rPr>
        <sz val="10"/>
        <color theme="1"/>
        <rFont val="Times New Roman"/>
        <family val="1"/>
      </rPr>
      <t>Fish meatloaf with remoulade sauce, mashed potatoes and vegetables</t>
    </r>
  </si>
  <si>
    <t>5: Steamed salmon fillet with potatoes and vegetables</t>
  </si>
  <si>
    <t>7: Creamy lobster soup with Hokkaido pumpkins and baked cod</t>
  </si>
  <si>
    <t>8: Tiger prawn stew with pasta and bread</t>
  </si>
  <si>
    <t>9: Deep-sea shrimp stew with pasta and bread</t>
  </si>
  <si>
    <t>10: Grilled lobster with red bell peppers (outlier)</t>
  </si>
  <si>
    <t>1: Stuffed leeks with potatoes, gravy and carrots</t>
  </si>
  <si>
    <t>2: Homemade meat balls with gravy, potatoes and classic red cabbage</t>
  </si>
  <si>
    <t>3: Breaded pork with parsley sauce, potatoes and carrots</t>
  </si>
  <si>
    <t>5: Pork neck cutlet with spicy sauce, potatoes and vegetables</t>
  </si>
  <si>
    <t>6: Pork neck fillet with gravy, potatoes and vegetables</t>
  </si>
  <si>
    <t>7: Vegetable soup with wheat flour balls and meatballs</t>
  </si>
  <si>
    <t>8: Pork roast with gravy, red cabbage and potatoes</t>
  </si>
  <si>
    <t>9: Pork sausage with brown sauce, red cabbage and mashed potatoes</t>
  </si>
  <si>
    <t>1: Roasted turkey breast with herbs, piquant sauce, potatoes and vegetables</t>
  </si>
  <si>
    <t>2: Tartlets with chicken meat and asparagus with vegetables</t>
  </si>
  <si>
    <t>3: Tomato marinated chicken fillet with herb sauce, potatoes and vegetables</t>
  </si>
  <si>
    <t>4: Turkey pot with sauce, potatoes and vegetables</t>
  </si>
  <si>
    <t>5: Acapulco-chicken with rice</t>
  </si>
  <si>
    <t>6: Chinese chicken in curry with potatoes</t>
  </si>
  <si>
    <t>7: Grandad’s chicken dish</t>
  </si>
  <si>
    <t xml:space="preserve">8: Meatloaf </t>
  </si>
  <si>
    <t xml:space="preserve">9: Chicken burritos </t>
  </si>
  <si>
    <t>10: Roast duck with potatoes and red cabbage (outlier)</t>
  </si>
  <si>
    <t>1: Old-fashioned beefsteak with potatoes, sugar-glazed pearl onions and vegetables</t>
  </si>
  <si>
    <t>2: Classical chopped steak with onion, mushrooms, potatoes, sauce and vegetables</t>
  </si>
  <si>
    <t>3: Creamy soup of asparagus with beef meat balls, enriched</t>
  </si>
  <si>
    <t>4: Goulash with vegetables and mashed potatoes</t>
  </si>
  <si>
    <t>5: Chopped steak with soft onions, gravy, Brussels sprouts mixture and potatoes</t>
  </si>
  <si>
    <t>6: Calf stroganoff with mashed potatoes and broccoli</t>
  </si>
  <si>
    <t>7: Beef lasagne with vegetables</t>
  </si>
  <si>
    <t>8: Pizza with beef topping</t>
  </si>
  <si>
    <t>9: Traditional white cabbage rolls with potatoes, gravy and carrots</t>
  </si>
  <si>
    <t>kg CO2/kg</t>
  </si>
  <si>
    <t>€ tot/kg</t>
  </si>
  <si>
    <t>€/dish (price)</t>
  </si>
  <si>
    <t>SD vegetarian</t>
  </si>
  <si>
    <t>normal portion, gram</t>
  </si>
  <si>
    <t>SD fish/seafood</t>
  </si>
  <si>
    <t>SD pork</t>
  </si>
  <si>
    <t>SD beef</t>
  </si>
  <si>
    <t>Main meals</t>
  </si>
  <si>
    <t>Average vegetarian</t>
  </si>
  <si>
    <t>Average pork</t>
  </si>
  <si>
    <t>Average beef</t>
  </si>
  <si>
    <t>t-tests</t>
  </si>
  <si>
    <t>Average fish/seafood</t>
  </si>
  <si>
    <t>veg*fish</t>
  </si>
  <si>
    <t>veg*pork</t>
  </si>
  <si>
    <t>veg*beef</t>
  </si>
  <si>
    <t>fish*pork</t>
  </si>
  <si>
    <t>fish*beef</t>
  </si>
  <si>
    <t>pork*beef</t>
  </si>
  <si>
    <t>prices</t>
  </si>
  <si>
    <t>Kg CO2/kg</t>
  </si>
  <si>
    <t>€tot/kg</t>
  </si>
  <si>
    <t>KG CO2/MJ</t>
  </si>
  <si>
    <t>Kg CO2/Kg protein</t>
  </si>
  <si>
    <t>€tot/MJ</t>
  </si>
  <si>
    <t>€tot/Kg protein</t>
  </si>
  <si>
    <t>veg*poultry</t>
  </si>
  <si>
    <t>fish*poultry</t>
  </si>
  <si>
    <t>pork*poultry</t>
  </si>
  <si>
    <t>poultry*beef</t>
  </si>
  <si>
    <t>Average poultry</t>
  </si>
  <si>
    <t>SD poultry</t>
  </si>
  <si>
    <t>4: Meatloaf with stewed white cabbage, carrots and potatoes</t>
  </si>
  <si>
    <t>Supplementary material for the paper: Environmental impact of meal service catering for dependent senior citizens in Danish municipalities</t>
  </si>
  <si>
    <r>
      <t>Henrik Saxe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, Jørgen Dejgård Jensen, Susanne M. Bølling Laugesen, Wender L.P. Bredie</t>
    </r>
  </si>
  <si>
    <t xml:space="preserve">1: Corresponding author, Copenhagen University, e-mail: Henriksaxe@gmail.com </t>
  </si>
  <si>
    <t>Raw data</t>
  </si>
  <si>
    <t>KJ/ 100 g</t>
  </si>
  <si>
    <t>total protein /100 g</t>
  </si>
  <si>
    <t>accessible carbohydrate/ 100 g</t>
  </si>
  <si>
    <t>dietary fiber/ 100 g</t>
  </si>
  <si>
    <t>total fat /100 g</t>
  </si>
  <si>
    <t>6: Fish dish with sauce, potatoes and vegetables</t>
  </si>
  <si>
    <t>9: Banana proteindrink  without whey powder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</si>
</sst>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"/>
    <numFmt numFmtId="166" formatCode="0.000000"/>
    <numFmt numFmtId="167" formatCode="#,##0.00\ _k_r_."/>
    <numFmt numFmtId="168" formatCode="#,##0\ _k_r_.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1"/>
      <color theme="0"/>
      <name val="Calibri"/>
      <family val="2"/>
      <scheme val="minor"/>
    </font>
    <font>
      <b/>
      <sz val="10"/>
      <color theme="0"/>
      <name val="Times New Roman"/>
      <family val="1"/>
    </font>
    <font>
      <b/>
      <sz val="11"/>
      <color theme="0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15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2" fontId="1" fillId="3" borderId="0" xfId="0" applyNumberFormat="1" applyFont="1" applyFill="1" applyBorder="1"/>
    <xf numFmtId="0" fontId="0" fillId="0" borderId="0" xfId="0" applyBorder="1"/>
    <xf numFmtId="2" fontId="3" fillId="0" borderId="0" xfId="0" applyNumberFormat="1" applyFont="1" applyBorder="1" applyAlignment="1">
      <alignment horizontal="center" vertical="center"/>
    </xf>
    <xf numFmtId="2" fontId="3" fillId="9" borderId="0" xfId="0" applyNumberFormat="1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9" borderId="0" xfId="0" applyNumberFormat="1" applyFill="1" applyBorder="1" applyAlignment="1">
      <alignment horizontal="center" vertical="center"/>
    </xf>
    <xf numFmtId="2" fontId="0" fillId="12" borderId="0" xfId="0" applyNumberFormat="1" applyFill="1" applyBorder="1" applyAlignment="1">
      <alignment horizontal="center" vertical="center"/>
    </xf>
    <xf numFmtId="2" fontId="0" fillId="10" borderId="0" xfId="0" applyNumberFormat="1" applyFill="1" applyBorder="1" applyAlignment="1">
      <alignment horizontal="center" vertical="center"/>
    </xf>
    <xf numFmtId="2" fontId="0" fillId="11" borderId="0" xfId="0" applyNumberFormat="1" applyFill="1" applyBorder="1" applyAlignment="1">
      <alignment horizontal="center" vertical="center"/>
    </xf>
    <xf numFmtId="2" fontId="0" fillId="7" borderId="0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1" fillId="0" borderId="0" xfId="0" applyFont="1" applyBorder="1"/>
    <xf numFmtId="2" fontId="1" fillId="3" borderId="0" xfId="0" applyNumberFormat="1" applyFont="1" applyFill="1" applyBorder="1" applyAlignment="1">
      <alignment horizontal="center" vertical="center"/>
    </xf>
    <xf numFmtId="2" fontId="1" fillId="5" borderId="0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2" fontId="1" fillId="6" borderId="0" xfId="0" applyNumberFormat="1" applyFont="1" applyFill="1" applyBorder="1" applyAlignment="1">
      <alignment horizontal="center" vertical="center"/>
    </xf>
    <xf numFmtId="2" fontId="1" fillId="4" borderId="0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Border="1" applyAlignment="1">
      <alignment horizontal="center" vertical="center"/>
    </xf>
    <xf numFmtId="2" fontId="1" fillId="5" borderId="0" xfId="0" applyNumberFormat="1" applyFont="1" applyFill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2" fontId="0" fillId="0" borderId="0" xfId="0" applyNumberFormat="1" applyFont="1" applyBorder="1" applyAlignment="1">
      <alignment horizontal="center" vertical="center"/>
    </xf>
    <xf numFmtId="2" fontId="0" fillId="9" borderId="0" xfId="0" applyNumberFormat="1" applyFont="1" applyFill="1" applyBorder="1" applyAlignment="1">
      <alignment horizontal="center" vertical="center"/>
    </xf>
    <xf numFmtId="2" fontId="3" fillId="12" borderId="0" xfId="0" applyNumberFormat="1" applyFont="1" applyFill="1" applyBorder="1" applyAlignment="1">
      <alignment horizontal="center" vertical="center"/>
    </xf>
    <xf numFmtId="0" fontId="1" fillId="13" borderId="0" xfId="0" applyFont="1" applyFill="1" applyBorder="1"/>
    <xf numFmtId="2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1" fillId="13" borderId="0" xfId="0" applyNumberFormat="1" applyFont="1" applyFill="1" applyBorder="1" applyAlignment="1">
      <alignment horizontal="center" vertical="center"/>
    </xf>
    <xf numFmtId="2" fontId="3" fillId="13" borderId="0" xfId="0" applyNumberFormat="1" applyFont="1" applyFill="1" applyBorder="1" applyAlignment="1">
      <alignment horizontal="center" vertical="center"/>
    </xf>
    <xf numFmtId="2" fontId="0" fillId="13" borderId="0" xfId="0" applyNumberFormat="1" applyFill="1" applyBorder="1" applyAlignment="1">
      <alignment horizontal="center" vertical="center"/>
    </xf>
    <xf numFmtId="2" fontId="0" fillId="13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0" fillId="13" borderId="0" xfId="0" applyFill="1" applyBorder="1" applyAlignment="1">
      <alignment horizontal="center" vertical="center"/>
    </xf>
    <xf numFmtId="2" fontId="8" fillId="13" borderId="0" xfId="0" applyNumberFormat="1" applyFont="1" applyFill="1" applyBorder="1" applyAlignment="1">
      <alignment horizontal="center" vertical="center"/>
    </xf>
    <xf numFmtId="2" fontId="3" fillId="13" borderId="0" xfId="0" applyNumberFormat="1" applyFont="1" applyFill="1" applyBorder="1"/>
    <xf numFmtId="0" fontId="0" fillId="13" borderId="0" xfId="0" applyFill="1" applyBorder="1"/>
    <xf numFmtId="2" fontId="0" fillId="13" borderId="0" xfId="0" applyNumberFormat="1" applyFill="1" applyBorder="1"/>
    <xf numFmtId="0" fontId="5" fillId="0" borderId="0" xfId="0" applyFont="1" applyBorder="1" applyAlignment="1">
      <alignment horizontal="left" vertical="center"/>
    </xf>
    <xf numFmtId="1" fontId="7" fillId="13" borderId="0" xfId="0" applyNumberFormat="1" applyFont="1" applyFill="1" applyBorder="1" applyAlignment="1">
      <alignment horizontal="center" vertical="center"/>
    </xf>
    <xf numFmtId="165" fontId="7" fillId="13" borderId="0" xfId="0" applyNumberFormat="1" applyFont="1" applyFill="1" applyBorder="1" applyAlignment="1">
      <alignment horizontal="center" vertical="center"/>
    </xf>
    <xf numFmtId="164" fontId="7" fillId="13" borderId="0" xfId="0" applyNumberFormat="1" applyFont="1" applyFill="1" applyBorder="1" applyAlignment="1">
      <alignment horizontal="center" vertical="center"/>
    </xf>
    <xf numFmtId="2" fontId="7" fillId="13" borderId="0" xfId="0" applyNumberFormat="1" applyFont="1" applyFill="1" applyBorder="1" applyAlignment="1">
      <alignment horizontal="center" vertical="center"/>
    </xf>
    <xf numFmtId="0" fontId="7" fillId="13" borderId="0" xfId="0" applyFont="1" applyFill="1" applyBorder="1"/>
    <xf numFmtId="0" fontId="7" fillId="13" borderId="0" xfId="0" applyFont="1" applyFill="1" applyBorder="1" applyAlignment="1">
      <alignment horizontal="center" vertical="center"/>
    </xf>
    <xf numFmtId="0" fontId="1" fillId="13" borderId="0" xfId="0" applyFont="1" applyFill="1" applyBorder="1" applyAlignment="1">
      <alignment horizontal="center" vertical="center"/>
    </xf>
    <xf numFmtId="2" fontId="1" fillId="13" borderId="0" xfId="0" applyNumberFormat="1" applyFont="1" applyFill="1" applyBorder="1"/>
    <xf numFmtId="0" fontId="5" fillId="13" borderId="0" xfId="0" applyFont="1" applyFill="1" applyBorder="1" applyAlignment="1">
      <alignment horizontal="left" vertical="center"/>
    </xf>
    <xf numFmtId="0" fontId="9" fillId="13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9" borderId="0" xfId="0" applyNumberFormat="1" applyFont="1" applyFill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9" borderId="1" xfId="0" applyNumberFormat="1" applyFill="1" applyBorder="1" applyAlignment="1">
      <alignment horizontal="center" vertical="center"/>
    </xf>
    <xf numFmtId="2" fontId="0" fillId="10" borderId="0" xfId="0" applyNumberFormat="1" applyFill="1" applyAlignment="1">
      <alignment horizontal="center" vertical="center"/>
    </xf>
    <xf numFmtId="2" fontId="0" fillId="11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right"/>
    </xf>
    <xf numFmtId="165" fontId="0" fillId="0" borderId="0" xfId="0" applyNumberFormat="1" applyFill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166" fontId="0" fillId="0" borderId="0" xfId="0" applyNumberFormat="1" applyFill="1" applyBorder="1" applyAlignment="1">
      <alignment horizontal="center" vertical="center"/>
    </xf>
    <xf numFmtId="166" fontId="7" fillId="13" borderId="0" xfId="0" applyNumberFormat="1" applyFont="1" applyFill="1" applyBorder="1" applyAlignment="1">
      <alignment horizontal="center" vertical="center"/>
    </xf>
    <xf numFmtId="166" fontId="0" fillId="7" borderId="0" xfId="0" applyNumberFormat="1" applyFill="1" applyBorder="1" applyAlignment="1">
      <alignment horizontal="center" vertical="center"/>
    </xf>
    <xf numFmtId="166" fontId="3" fillId="7" borderId="0" xfId="0" applyNumberFormat="1" applyFont="1" applyFill="1" applyBorder="1" applyAlignment="1">
      <alignment horizontal="center" vertical="center"/>
    </xf>
    <xf numFmtId="166" fontId="0" fillId="0" borderId="0" xfId="0" applyNumberFormat="1" applyFont="1" applyBorder="1" applyAlignment="1">
      <alignment horizontal="center" vertical="center"/>
    </xf>
    <xf numFmtId="166" fontId="3" fillId="13" borderId="0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166" fontId="0" fillId="0" borderId="0" xfId="0" applyNumberFormat="1" applyFont="1" applyFill="1" applyBorder="1" applyAlignment="1">
      <alignment horizontal="center" vertical="center"/>
    </xf>
    <xf numFmtId="166" fontId="0" fillId="13" borderId="0" xfId="0" applyNumberFormat="1" applyFill="1" applyBorder="1" applyAlignment="1">
      <alignment horizontal="center" vertical="center"/>
    </xf>
    <xf numFmtId="166" fontId="0" fillId="0" borderId="0" xfId="0" applyNumberFormat="1" applyFill="1" applyBorder="1" applyAlignment="1">
      <alignment horizontal="center"/>
    </xf>
    <xf numFmtId="166" fontId="4" fillId="0" borderId="0" xfId="0" applyNumberFormat="1" applyFont="1" applyFill="1" applyBorder="1" applyAlignment="1">
      <alignment horizontal="center" vertical="center"/>
    </xf>
    <xf numFmtId="166" fontId="1" fillId="0" borderId="0" xfId="0" applyNumberFormat="1" applyFont="1" applyBorder="1" applyAlignment="1">
      <alignment horizontal="center" vertical="center"/>
    </xf>
    <xf numFmtId="166" fontId="0" fillId="7" borderId="0" xfId="0" applyNumberFormat="1" applyFont="1" applyFill="1" applyBorder="1" applyAlignment="1">
      <alignment horizontal="center" vertical="center"/>
    </xf>
    <xf numFmtId="166" fontId="4" fillId="0" borderId="0" xfId="0" applyNumberFormat="1" applyFont="1" applyBorder="1" applyAlignment="1">
      <alignment horizontal="center" vertical="center"/>
    </xf>
    <xf numFmtId="166" fontId="1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1" applyAlignment="1">
      <alignment vertical="center"/>
    </xf>
    <xf numFmtId="0" fontId="13" fillId="0" borderId="0" xfId="0" applyFont="1" applyAlignment="1">
      <alignment vertical="center"/>
    </xf>
    <xf numFmtId="0" fontId="1" fillId="14" borderId="0" xfId="0" applyFont="1" applyFill="1" applyAlignment="1">
      <alignment horizontal="center" vertical="center" wrapText="1"/>
    </xf>
    <xf numFmtId="164" fontId="0" fillId="14" borderId="0" xfId="0" applyNumberFormat="1" applyFont="1" applyFill="1" applyAlignment="1">
      <alignment horizontal="center" vertical="center"/>
    </xf>
    <xf numFmtId="164" fontId="14" fillId="14" borderId="0" xfId="0" applyNumberFormat="1" applyFont="1" applyFill="1" applyBorder="1" applyAlignment="1">
      <alignment horizontal="center" vertical="center"/>
    </xf>
    <xf numFmtId="165" fontId="8" fillId="13" borderId="0" xfId="0" applyNumberFormat="1" applyFont="1" applyFill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167" fontId="3" fillId="0" borderId="0" xfId="0" applyNumberFormat="1" applyFont="1" applyBorder="1" applyAlignment="1">
      <alignment horizontal="center" vertical="center"/>
    </xf>
    <xf numFmtId="167" fontId="0" fillId="0" borderId="0" xfId="0" applyNumberFormat="1" applyBorder="1" applyAlignment="1">
      <alignment horizontal="center" vertical="center"/>
    </xf>
    <xf numFmtId="167" fontId="7" fillId="13" borderId="0" xfId="0" applyNumberFormat="1" applyFont="1" applyFill="1" applyBorder="1" applyAlignment="1">
      <alignment horizontal="center" vertical="center"/>
    </xf>
    <xf numFmtId="168" fontId="0" fillId="0" borderId="0" xfId="0" applyNumberFormat="1" applyBorder="1" applyAlignment="1">
      <alignment horizontal="center" vertical="center"/>
    </xf>
    <xf numFmtId="168" fontId="12" fillId="0" borderId="0" xfId="1" applyNumberFormat="1" applyAlignment="1">
      <alignment vertical="center"/>
    </xf>
    <xf numFmtId="168" fontId="0" fillId="13" borderId="0" xfId="0" applyNumberFormat="1" applyFill="1" applyBorder="1" applyAlignment="1">
      <alignment horizontal="center" vertical="center"/>
    </xf>
    <xf numFmtId="168" fontId="1" fillId="14" borderId="0" xfId="0" applyNumberFormat="1" applyFont="1" applyFill="1" applyAlignment="1">
      <alignment horizontal="center" vertical="center" wrapText="1"/>
    </xf>
    <xf numFmtId="168" fontId="1" fillId="13" borderId="0" xfId="0" applyNumberFormat="1" applyFont="1" applyFill="1" applyBorder="1" applyAlignment="1">
      <alignment horizontal="center" vertical="center"/>
    </xf>
    <xf numFmtId="168" fontId="0" fillId="0" borderId="0" xfId="0" applyNumberForma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12" fillId="0" borderId="0" xfId="1" applyNumberFormat="1" applyAlignment="1">
      <alignment vertical="center"/>
    </xf>
    <xf numFmtId="1" fontId="0" fillId="13" borderId="0" xfId="0" applyNumberFormat="1" applyFill="1" applyBorder="1" applyAlignment="1">
      <alignment horizontal="center" vertical="center"/>
    </xf>
    <xf numFmtId="1" fontId="1" fillId="8" borderId="0" xfId="0" applyNumberFormat="1" applyFont="1" applyFill="1" applyBorder="1" applyAlignment="1">
      <alignment horizontal="center" vertical="center"/>
    </xf>
    <xf numFmtId="1" fontId="1" fillId="13" borderId="0" xfId="0" applyNumberFormat="1" applyFont="1" applyFill="1" applyBorder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" fontId="0" fillId="8" borderId="0" xfId="0" applyNumberFormat="1" applyFill="1" applyBorder="1" applyAlignment="1">
      <alignment horizontal="center" vertical="center"/>
    </xf>
    <xf numFmtId="1" fontId="0" fillId="8" borderId="0" xfId="0" applyNumberFormat="1" applyFont="1" applyFill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1" fontId="14" fillId="14" borderId="0" xfId="0" applyNumberFormat="1" applyFont="1" applyFill="1" applyBorder="1" applyAlignment="1">
      <alignment horizontal="center" vertical="center"/>
    </xf>
    <xf numFmtId="1" fontId="0" fillId="14" borderId="0" xfId="0" applyNumberFormat="1" applyFont="1" applyFill="1" applyAlignment="1">
      <alignment horizontal="center" vertical="center"/>
    </xf>
    <xf numFmtId="3" fontId="14" fillId="14" borderId="0" xfId="0" applyNumberFormat="1" applyFont="1" applyFill="1" applyBorder="1" applyAlignment="1">
      <alignment horizontal="center" vertical="center"/>
    </xf>
    <xf numFmtId="3" fontId="7" fillId="13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4" fillId="7" borderId="0" xfId="0" applyNumberFormat="1" applyFont="1" applyFill="1" applyBorder="1" applyAlignment="1">
      <alignment horizontal="center" vertic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nriksax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70"/>
  <sheetViews>
    <sheetView tabSelected="1" zoomScale="75" zoomScaleNormal="75" workbookViewId="0">
      <pane xSplit="2" ySplit="5" topLeftCell="C7" activePane="bottomRight" state="frozen"/>
      <selection pane="topRight" activeCell="B1" sqref="B1"/>
      <selection pane="bottomLeft" activeCell="A2" sqref="A2"/>
      <selection pane="bottomRight" activeCell="C18" sqref="C18"/>
    </sheetView>
  </sheetViews>
  <sheetFormatPr defaultColWidth="11.85546875" defaultRowHeight="15" x14ac:dyDescent="0.25"/>
  <cols>
    <col min="1" max="1" width="11.85546875" style="4"/>
    <col min="2" max="2" width="64.85546875" style="4" bestFit="1" customWidth="1"/>
    <col min="3" max="3" width="19.42578125" style="99" customWidth="1"/>
    <col min="4" max="4" width="19.42578125" style="93" customWidth="1"/>
    <col min="5" max="8" width="19.42578125" style="31" customWidth="1"/>
    <col min="9" max="9" width="13.7109375" style="31" customWidth="1"/>
    <col min="10" max="11" width="12" style="7" bestFit="1" customWidth="1"/>
    <col min="12" max="12" width="16.85546875" style="7" customWidth="1"/>
    <col min="13" max="13" width="12" style="31" bestFit="1" customWidth="1"/>
    <col min="14" max="14" width="12" style="7" bestFit="1" customWidth="1"/>
    <col min="15" max="15" width="12" style="31" bestFit="1" customWidth="1"/>
    <col min="16" max="16" width="15.42578125" style="31" customWidth="1"/>
    <col min="17" max="17" width="14.85546875" style="31" customWidth="1"/>
    <col min="18" max="19" width="12" style="7" bestFit="1" customWidth="1"/>
    <col min="20" max="20" width="17" style="7" customWidth="1"/>
    <col min="21" max="21" width="12.5703125" style="7" customWidth="1"/>
    <col min="22" max="23" width="12" style="7" bestFit="1" customWidth="1"/>
    <col min="24" max="24" width="16.85546875" style="7" customWidth="1"/>
    <col min="25" max="25" width="13.5703125" style="7" customWidth="1"/>
    <col min="26" max="27" width="12" style="7" bestFit="1" customWidth="1"/>
    <col min="28" max="28" width="15.140625" style="7" customWidth="1"/>
    <col min="29" max="29" width="14.85546875" style="7" customWidth="1"/>
    <col min="30" max="30" width="14" style="7" customWidth="1"/>
    <col min="31" max="31" width="12" style="7" bestFit="1" customWidth="1"/>
    <col min="32" max="32" width="17.140625" style="7" customWidth="1"/>
    <col min="33" max="33" width="16.7109375" style="7" bestFit="1" customWidth="1"/>
    <col min="34" max="35" width="12" style="4" bestFit="1" customWidth="1"/>
    <col min="36" max="36" width="16.7109375" style="4" bestFit="1" customWidth="1"/>
    <col min="37" max="37" width="12" style="4" bestFit="1" customWidth="1"/>
    <col min="38" max="38" width="11.85546875" style="4"/>
    <col min="39" max="40" width="11.85546875" style="31"/>
    <col min="41" max="44" width="11.85546875" style="4"/>
    <col min="45" max="45" width="13.42578125" style="4" customWidth="1"/>
    <col min="46" max="16384" width="11.85546875" style="4"/>
  </cols>
  <sheetData>
    <row r="1" spans="1:45" ht="15.75" x14ac:dyDescent="0.25">
      <c r="A1" s="81" t="s">
        <v>103</v>
      </c>
    </row>
    <row r="2" spans="1:45" ht="15.75" x14ac:dyDescent="0.25">
      <c r="A2" s="82" t="s">
        <v>104</v>
      </c>
      <c r="C2" s="100" t="s">
        <v>105</v>
      </c>
      <c r="D2" s="94"/>
      <c r="E2" s="83"/>
      <c r="F2" s="83"/>
      <c r="G2" s="83"/>
      <c r="H2" s="83"/>
    </row>
    <row r="3" spans="1:45" ht="18.75" x14ac:dyDescent="0.25">
      <c r="A3" s="84" t="s">
        <v>106</v>
      </c>
    </row>
    <row r="4" spans="1:45" ht="15.6" customHeight="1" x14ac:dyDescent="0.25">
      <c r="A4" s="40"/>
      <c r="B4" s="40"/>
      <c r="C4" s="101"/>
      <c r="D4" s="95"/>
      <c r="E4" s="37"/>
      <c r="F4" s="37"/>
      <c r="G4" s="37"/>
      <c r="H4" s="37"/>
      <c r="I4" s="37"/>
      <c r="J4" s="34"/>
      <c r="K4" s="34"/>
      <c r="L4" s="34"/>
      <c r="M4" s="37"/>
      <c r="N4" s="72"/>
      <c r="O4" s="37"/>
      <c r="P4" s="37"/>
      <c r="Q4" s="37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40"/>
      <c r="AI4" s="40"/>
      <c r="AJ4" s="40"/>
      <c r="AK4" s="40"/>
      <c r="AL4" s="40"/>
      <c r="AM4" s="53" t="s">
        <v>81</v>
      </c>
      <c r="AN4" s="53" t="s">
        <v>81</v>
      </c>
      <c r="AO4" s="53" t="s">
        <v>81</v>
      </c>
      <c r="AP4" s="53" t="s">
        <v>81</v>
      </c>
      <c r="AQ4" s="53" t="s">
        <v>81</v>
      </c>
      <c r="AR4" s="53" t="s">
        <v>81</v>
      </c>
      <c r="AS4" s="53" t="s">
        <v>81</v>
      </c>
    </row>
    <row r="5" spans="1:45" ht="30" x14ac:dyDescent="0.25">
      <c r="A5" s="40"/>
      <c r="B5" s="14" t="s">
        <v>77</v>
      </c>
      <c r="C5" s="102" t="s">
        <v>73</v>
      </c>
      <c r="D5" s="96" t="s">
        <v>107</v>
      </c>
      <c r="E5" s="85" t="s">
        <v>108</v>
      </c>
      <c r="F5" s="85" t="s">
        <v>109</v>
      </c>
      <c r="G5" s="85" t="s">
        <v>110</v>
      </c>
      <c r="H5" s="85" t="s">
        <v>111</v>
      </c>
      <c r="I5" s="15" t="s">
        <v>14</v>
      </c>
      <c r="J5" s="15" t="s">
        <v>0</v>
      </c>
      <c r="K5" s="15" t="s">
        <v>1</v>
      </c>
      <c r="L5" s="15" t="s">
        <v>20</v>
      </c>
      <c r="M5" s="16" t="s">
        <v>12</v>
      </c>
      <c r="N5" s="16" t="s">
        <v>2</v>
      </c>
      <c r="O5" s="17" t="s">
        <v>3</v>
      </c>
      <c r="P5" s="17" t="s">
        <v>19</v>
      </c>
      <c r="Q5" s="18" t="s">
        <v>13</v>
      </c>
      <c r="R5" s="18" t="s">
        <v>4</v>
      </c>
      <c r="S5" s="18" t="s">
        <v>5</v>
      </c>
      <c r="T5" s="18" t="s">
        <v>18</v>
      </c>
      <c r="U5" s="19" t="s">
        <v>15</v>
      </c>
      <c r="V5" s="19" t="s">
        <v>6</v>
      </c>
      <c r="W5" s="19" t="s">
        <v>7</v>
      </c>
      <c r="X5" s="19" t="s">
        <v>17</v>
      </c>
      <c r="Y5" s="15" t="s">
        <v>16</v>
      </c>
      <c r="Z5" s="15" t="s">
        <v>8</v>
      </c>
      <c r="AA5" s="15" t="s">
        <v>9</v>
      </c>
      <c r="AB5" s="15" t="s">
        <v>21</v>
      </c>
      <c r="AC5" s="20" t="s">
        <v>23</v>
      </c>
      <c r="AD5" s="20" t="s">
        <v>10</v>
      </c>
      <c r="AE5" s="20" t="s">
        <v>11</v>
      </c>
      <c r="AF5" s="20" t="s">
        <v>22</v>
      </c>
      <c r="AG5" s="32"/>
      <c r="AH5" s="3" t="s">
        <v>69</v>
      </c>
      <c r="AI5" s="21" t="s">
        <v>70</v>
      </c>
      <c r="AJ5" s="40"/>
      <c r="AK5" s="42" t="s">
        <v>71</v>
      </c>
      <c r="AL5" s="40"/>
      <c r="AM5" s="53" t="s">
        <v>89</v>
      </c>
      <c r="AN5" s="53" t="s">
        <v>90</v>
      </c>
      <c r="AO5" s="53" t="s">
        <v>92</v>
      </c>
      <c r="AP5" s="53" t="s">
        <v>93</v>
      </c>
      <c r="AQ5" s="53" t="s">
        <v>91</v>
      </c>
      <c r="AR5" s="53" t="s">
        <v>94</v>
      </c>
      <c r="AS5" s="53" t="s">
        <v>95</v>
      </c>
    </row>
    <row r="6" spans="1:45" x14ac:dyDescent="0.25">
      <c r="A6" s="40"/>
      <c r="B6" s="27"/>
      <c r="C6" s="103"/>
      <c r="D6" s="97"/>
      <c r="E6" s="49"/>
      <c r="F6" s="49"/>
      <c r="G6" s="49"/>
      <c r="H6" s="49"/>
      <c r="I6" s="32"/>
      <c r="J6" s="32"/>
      <c r="K6" s="32"/>
      <c r="L6" s="32"/>
      <c r="M6" s="32"/>
      <c r="N6" s="32"/>
      <c r="O6" s="49"/>
      <c r="P6" s="49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50"/>
      <c r="AI6" s="50"/>
      <c r="AJ6" s="40"/>
      <c r="AK6" s="51"/>
      <c r="AL6" s="40"/>
    </row>
    <row r="7" spans="1:45" x14ac:dyDescent="0.25">
      <c r="A7" s="40"/>
      <c r="B7" s="23" t="s">
        <v>25</v>
      </c>
      <c r="C7" s="104">
        <v>450</v>
      </c>
      <c r="D7" s="110">
        <v>885.48799259259272</v>
      </c>
      <c r="E7" s="86">
        <v>9.024455851851851</v>
      </c>
      <c r="F7" s="86">
        <v>23.210069814814812</v>
      </c>
      <c r="G7" s="86">
        <v>3.0955618888888887</v>
      </c>
      <c r="H7" s="86">
        <v>11.218196024691357</v>
      </c>
      <c r="I7" s="54">
        <v>1.3097478482882519</v>
      </c>
      <c r="J7" s="89">
        <v>0.29105507739738928</v>
      </c>
      <c r="K7" s="55">
        <v>0.32869455016009669</v>
      </c>
      <c r="L7" s="25">
        <v>0.32251814644055654</v>
      </c>
      <c r="M7" s="90">
        <v>0.18286626558347288</v>
      </c>
      <c r="N7" s="5">
        <f>R7+V7+Z7+AD7</f>
        <v>5.4889781432033782E-2</v>
      </c>
      <c r="O7" s="6">
        <f>S7+W7+AA7+AE7</f>
        <v>6.1988171371272584E-2</v>
      </c>
      <c r="P7" s="6">
        <f>T7+X7+AB7+AF7</f>
        <v>6.0823369666959143E-2</v>
      </c>
      <c r="Q7" s="5">
        <v>3.8586899810697524E-2</v>
      </c>
      <c r="R7" s="28">
        <v>8.574866624599449E-3</v>
      </c>
      <c r="S7" s="28">
        <v>9.6837751571236617E-3</v>
      </c>
      <c r="T7" s="28">
        <v>9.5018101538386444E-3</v>
      </c>
      <c r="U7" s="28">
        <v>6.8352087174694598E-2</v>
      </c>
      <c r="V7" s="28">
        <v>1.5189352705487689E-2</v>
      </c>
      <c r="W7" s="28">
        <v>1.7153651808439838E-2</v>
      </c>
      <c r="X7" s="28">
        <v>1.6831322524970608E-2</v>
      </c>
      <c r="Y7" s="28">
        <v>0.10846806094186555</v>
      </c>
      <c r="Z7" s="28">
        <v>2.410401354263679E-2</v>
      </c>
      <c r="AA7" s="5">
        <v>2.7221163634374532E-2</v>
      </c>
      <c r="AB7" s="62">
        <v>2.6709658663453442E-2</v>
      </c>
      <c r="AC7" s="5">
        <v>3.1596968516894336E-2</v>
      </c>
      <c r="AD7" s="5">
        <v>7.0215485593098526E-3</v>
      </c>
      <c r="AE7" s="5">
        <v>7.9295807713345486E-3</v>
      </c>
      <c r="AF7" s="5">
        <v>7.7805783246964475E-3</v>
      </c>
      <c r="AG7" s="65"/>
      <c r="AH7" s="36">
        <f t="shared" ref="AH7:AH16" si="0">10*J7</f>
        <v>2.9105507739738927</v>
      </c>
      <c r="AI7" s="5">
        <f t="shared" ref="AI7:AI16" si="1">10*N7</f>
        <v>0.5488978143203378</v>
      </c>
      <c r="AJ7" s="40"/>
      <c r="AK7" s="22">
        <v>1.4</v>
      </c>
      <c r="AL7" s="40"/>
      <c r="AM7" s="75" t="s">
        <v>83</v>
      </c>
      <c r="AN7" s="76" t="s">
        <v>83</v>
      </c>
      <c r="AO7" s="67" t="s">
        <v>83</v>
      </c>
      <c r="AP7" s="67" t="s">
        <v>83</v>
      </c>
      <c r="AQ7" s="67" t="s">
        <v>83</v>
      </c>
      <c r="AR7" s="77" t="s">
        <v>83</v>
      </c>
      <c r="AS7" s="67" t="s">
        <v>83</v>
      </c>
    </row>
    <row r="8" spans="1:45" x14ac:dyDescent="0.25">
      <c r="A8" s="40"/>
      <c r="B8" s="23" t="s">
        <v>26</v>
      </c>
      <c r="C8" s="105">
        <v>515</v>
      </c>
      <c r="D8" s="109">
        <v>488.34912543689325</v>
      </c>
      <c r="E8" s="87">
        <v>4.8090998446601931</v>
      </c>
      <c r="F8" s="87">
        <v>13.513624660194175</v>
      </c>
      <c r="G8" s="87">
        <v>2.3184687961165049</v>
      </c>
      <c r="H8" s="87">
        <v>4.2844528349514563</v>
      </c>
      <c r="I8" s="7">
        <v>1.1864644145925682</v>
      </c>
      <c r="J8" s="7">
        <v>0.23038143972671227</v>
      </c>
      <c r="K8" s="8">
        <v>0.47175561033431856</v>
      </c>
      <c r="L8" s="8">
        <v>0.47905314334972149</v>
      </c>
      <c r="M8" s="91">
        <v>0.19694848663932979</v>
      </c>
      <c r="N8" s="5">
        <f t="shared" ref="N8:N15" si="2">R8+V8+Z8+AD8</f>
        <v>4.2620525500659985E-2</v>
      </c>
      <c r="O8" s="6">
        <f t="shared" ref="O8:P15" si="3">S8+W8+AA8+AE8</f>
        <v>8.7274704265171477E-2</v>
      </c>
      <c r="P8" s="6">
        <f t="shared" si="3"/>
        <v>8.8624746579100216E-2</v>
      </c>
      <c r="Q8" s="7">
        <v>4.2723794856702635E-2</v>
      </c>
      <c r="R8" s="13">
        <v>8.2958824964471135E-3</v>
      </c>
      <c r="S8" s="13">
        <v>1.6987605924399563E-2</v>
      </c>
      <c r="T8" s="13">
        <v>1.725038523718422E-2</v>
      </c>
      <c r="U8" s="13">
        <v>4.7915846878656909E-2</v>
      </c>
      <c r="V8" s="13">
        <v>9.3040479376032825E-3</v>
      </c>
      <c r="W8" s="13">
        <v>1.9052041772941796E-2</v>
      </c>
      <c r="X8" s="13">
        <v>1.9346755605280427E-2</v>
      </c>
      <c r="Y8" s="13">
        <v>0.10366389415295793</v>
      </c>
      <c r="Z8" s="13">
        <v>2.0128911486011248E-2</v>
      </c>
      <c r="AA8" s="7">
        <v>4.1218281015663251E-2</v>
      </c>
      <c r="AB8" s="63">
        <v>4.1855881841092318E-2</v>
      </c>
      <c r="AC8" s="7">
        <v>2.5192170440081464E-2</v>
      </c>
      <c r="AD8" s="7">
        <v>4.8916835805983419E-3</v>
      </c>
      <c r="AE8" s="7">
        <v>1.0016775552166866E-2</v>
      </c>
      <c r="AF8" s="7">
        <v>1.017172389554325E-2</v>
      </c>
      <c r="AG8" s="65"/>
      <c r="AH8" s="36">
        <f t="shared" si="0"/>
        <v>2.3038143972671228</v>
      </c>
      <c r="AI8" s="5">
        <f t="shared" si="1"/>
        <v>0.42620525500659984</v>
      </c>
      <c r="AJ8" s="40"/>
      <c r="AK8" s="22">
        <v>1.03</v>
      </c>
      <c r="AL8" s="40"/>
      <c r="AM8" s="78">
        <f>_xlfn.T.TEST(AK7:AK15,AK18:AK26,2,3)</f>
        <v>8.0710702106910146E-3</v>
      </c>
      <c r="AN8" s="76">
        <f>_xlfn.T.TEST(AH7:AH15,AH18:AH26,2,3)</f>
        <v>0.33105848248704306</v>
      </c>
      <c r="AO8" s="67">
        <f>_xlfn.T.TEST(K7:K15,K18:K26,2,3)</f>
        <v>8.6351932052931984E-2</v>
      </c>
      <c r="AP8" s="67">
        <f>_xlfn.T.TEST(L7:L15,L18:L26,2,3)</f>
        <v>0.44222064698827157</v>
      </c>
      <c r="AQ8" s="67">
        <f>_xlfn.T.TEST(AI7:AI15,AI18:AI26,2,3)</f>
        <v>0.14820740023506115</v>
      </c>
      <c r="AR8" s="74">
        <f>_xlfn.T.TEST(O7:O15,O18:O26,2,3)</f>
        <v>3.583248825806077E-2</v>
      </c>
      <c r="AS8" s="67">
        <f>_xlfn.T.TEST(P7:P15,P18:P26,2,3)</f>
        <v>0.19303027532548481</v>
      </c>
    </row>
    <row r="9" spans="1:45" x14ac:dyDescent="0.25">
      <c r="A9" s="40"/>
      <c r="B9" s="23" t="s">
        <v>27</v>
      </c>
      <c r="C9" s="105">
        <v>475</v>
      </c>
      <c r="D9" s="109">
        <v>305.18629894736847</v>
      </c>
      <c r="E9" s="87">
        <v>2.2261410526315792</v>
      </c>
      <c r="F9" s="87">
        <v>14.577610526315789</v>
      </c>
      <c r="G9" s="87">
        <v>2.3496101052631575</v>
      </c>
      <c r="H9" s="87">
        <v>0.42734736842105264</v>
      </c>
      <c r="I9" s="7">
        <v>0.4560625266753065</v>
      </c>
      <c r="J9" s="7">
        <v>9.6013163510590846E-2</v>
      </c>
      <c r="K9" s="8">
        <v>0.31460509151870214</v>
      </c>
      <c r="L9" s="8">
        <v>0.43129865197486561</v>
      </c>
      <c r="M9" s="91">
        <v>7.1527777195996248E-2</v>
      </c>
      <c r="N9" s="5">
        <f t="shared" si="2"/>
        <v>2.2493840667983326E-2</v>
      </c>
      <c r="O9" s="6">
        <f t="shared" si="3"/>
        <v>7.3705276893385532E-2</v>
      </c>
      <c r="P9" s="6">
        <f t="shared" si="3"/>
        <v>0.10104409440449774</v>
      </c>
      <c r="Q9" s="7">
        <v>4.900681888345599E-2</v>
      </c>
      <c r="R9" s="13">
        <v>1.0317225028095997E-2</v>
      </c>
      <c r="S9" s="13">
        <v>3.3806317857916927E-2</v>
      </c>
      <c r="T9" s="13">
        <v>4.634578305763571E-2</v>
      </c>
      <c r="U9" s="13">
        <v>9.1237359527461589E-3</v>
      </c>
      <c r="V9" s="70">
        <v>1.9207865163676124E-3</v>
      </c>
      <c r="W9" s="70">
        <v>6.2938163442876754E-3</v>
      </c>
      <c r="X9" s="70">
        <v>8.6283235022192352E-3</v>
      </c>
      <c r="Y9" s="13">
        <v>3.7845930853865957E-2</v>
      </c>
      <c r="Z9" s="13">
        <v>7.9675643902875695E-3</v>
      </c>
      <c r="AA9" s="7">
        <v>2.6107215224827746E-2</v>
      </c>
      <c r="AB9" s="63">
        <v>3.5790923404736212E-2</v>
      </c>
      <c r="AC9" s="7">
        <v>1.0869257482852701E-2</v>
      </c>
      <c r="AD9" s="24">
        <v>2.2882647332321477E-3</v>
      </c>
      <c r="AE9" s="24">
        <v>7.4979274663531832E-3</v>
      </c>
      <c r="AF9" s="24">
        <v>1.0279064439906583E-2</v>
      </c>
      <c r="AG9" s="65"/>
      <c r="AH9" s="36">
        <f t="shared" si="0"/>
        <v>0.96013163510590849</v>
      </c>
      <c r="AI9" s="5">
        <f t="shared" si="1"/>
        <v>0.22493840667983325</v>
      </c>
      <c r="AJ9" s="40"/>
      <c r="AK9" s="22">
        <v>0.6</v>
      </c>
      <c r="AL9" s="40"/>
      <c r="AM9" s="66" t="s">
        <v>84</v>
      </c>
      <c r="AN9" s="77" t="s">
        <v>84</v>
      </c>
      <c r="AO9" s="77" t="s">
        <v>84</v>
      </c>
      <c r="AP9" s="77" t="s">
        <v>84</v>
      </c>
      <c r="AQ9" s="77" t="s">
        <v>84</v>
      </c>
      <c r="AR9" s="77" t="s">
        <v>84</v>
      </c>
      <c r="AS9" s="77" t="s">
        <v>84</v>
      </c>
    </row>
    <row r="10" spans="1:45" x14ac:dyDescent="0.25">
      <c r="A10" s="40"/>
      <c r="B10" s="23" t="s">
        <v>28</v>
      </c>
      <c r="C10" s="105">
        <v>420</v>
      </c>
      <c r="D10" s="109">
        <v>736.54838709677404</v>
      </c>
      <c r="E10" s="87">
        <v>11.470967741935485</v>
      </c>
      <c r="F10" s="87">
        <v>13.95483870967742</v>
      </c>
      <c r="G10" s="87">
        <v>1.829032258064516</v>
      </c>
      <c r="H10" s="87">
        <v>6.4</v>
      </c>
      <c r="I10" s="5">
        <v>0.75</v>
      </c>
      <c r="J10" s="5">
        <v>0.17748944343485257</v>
      </c>
      <c r="K10" s="6">
        <v>0.24097458706610739</v>
      </c>
      <c r="L10" s="6">
        <v>0.15472926733634501</v>
      </c>
      <c r="M10" s="90">
        <v>0.12752938118132678</v>
      </c>
      <c r="N10" s="5">
        <f t="shared" si="2"/>
        <v>3.0364138376506377E-2</v>
      </c>
      <c r="O10" s="6">
        <f t="shared" si="3"/>
        <v>4.1224906480606914E-2</v>
      </c>
      <c r="P10" s="6">
        <f t="shared" si="3"/>
        <v>2.6470424343973497E-3</v>
      </c>
      <c r="Q10" s="5" t="s">
        <v>24</v>
      </c>
      <c r="R10" s="28">
        <v>2.2589329256650454E-3</v>
      </c>
      <c r="S10" s="28">
        <v>3.0669172117381164E-3</v>
      </c>
      <c r="T10" s="13">
        <v>1.9692609869408436E-4</v>
      </c>
      <c r="U10" s="28" t="s">
        <v>24</v>
      </c>
      <c r="V10" s="28">
        <v>1.0468318905034503E-2</v>
      </c>
      <c r="W10" s="28">
        <v>1.4212669647267971E-2</v>
      </c>
      <c r="X10" s="13">
        <v>9.1259248047263655E-4</v>
      </c>
      <c r="Y10" s="28" t="s">
        <v>24</v>
      </c>
      <c r="Z10" s="28">
        <v>1.4731091036569062E-2</v>
      </c>
      <c r="AA10" s="5">
        <v>2.0000167395157926E-2</v>
      </c>
      <c r="AB10" s="63">
        <v>1.2842064739416223E-3</v>
      </c>
      <c r="AC10" s="5" t="s">
        <v>24</v>
      </c>
      <c r="AD10" s="7">
        <v>2.9057955092377644E-3</v>
      </c>
      <c r="AE10" s="7">
        <v>3.9451522264428987E-3</v>
      </c>
      <c r="AF10" s="7">
        <v>2.5331738128900642E-4</v>
      </c>
      <c r="AG10" s="65"/>
      <c r="AH10" s="36">
        <f t="shared" si="0"/>
        <v>1.7748944343485258</v>
      </c>
      <c r="AI10" s="5">
        <f t="shared" si="1"/>
        <v>0.30364138376506378</v>
      </c>
      <c r="AJ10" s="40"/>
      <c r="AK10" s="22">
        <v>0.88</v>
      </c>
      <c r="AL10" s="40"/>
      <c r="AM10" s="66">
        <f>_xlfn.T.TEST(AK7:AK15,AK30:AK38,2,3)</f>
        <v>0.62751503360636263</v>
      </c>
      <c r="AN10" s="74">
        <f>_xlfn.T.TEST(AH7:AH15,AH30:AH38,2,3)</f>
        <v>4.268595704619961E-2</v>
      </c>
      <c r="AO10" s="74">
        <f>_xlfn.T.TEST(K7:K15,K30:K38,2,3)</f>
        <v>4.3476293236118223E-4</v>
      </c>
      <c r="AP10" s="74">
        <f>_xlfn.T.TEST(L7:L15,L30:L38,2,3)</f>
        <v>6.5842120609831594E-3</v>
      </c>
      <c r="AQ10" s="74">
        <f>_xlfn.T.TEST(AI7:AI15,AI30:AI38,2,3)</f>
        <v>1.0646107853616232E-2</v>
      </c>
      <c r="AR10" s="74">
        <f>_xlfn.T.TEST(O7:O15,O30:O38,2,3)</f>
        <v>3.6044562114748387E-5</v>
      </c>
      <c r="AS10" s="74">
        <f>_xlfn.T.TEST(P7:P15,P30:P38,2,3)</f>
        <v>3.2879516365009144E-3</v>
      </c>
    </row>
    <row r="11" spans="1:45" x14ac:dyDescent="0.25">
      <c r="A11" s="40"/>
      <c r="B11" s="23" t="s">
        <v>29</v>
      </c>
      <c r="C11" s="106">
        <v>470</v>
      </c>
      <c r="D11" s="109">
        <v>467.97663829787234</v>
      </c>
      <c r="E11" s="87">
        <v>4.6122510638297873</v>
      </c>
      <c r="F11" s="87">
        <v>9.3683510638297847</v>
      </c>
      <c r="G11" s="87">
        <v>1.5965957446808507</v>
      </c>
      <c r="H11" s="87">
        <v>5.8809929078014189</v>
      </c>
      <c r="I11" s="24">
        <v>0.80933146333529404</v>
      </c>
      <c r="J11" s="7">
        <v>0.17219818368836043</v>
      </c>
      <c r="K11" s="8">
        <v>0.36796320498963531</v>
      </c>
      <c r="L11" s="8">
        <v>0.37334954516846158</v>
      </c>
      <c r="M11" s="91">
        <v>0.14865143023730831</v>
      </c>
      <c r="N11" s="5">
        <f t="shared" si="2"/>
        <v>3.1627963880278359E-2</v>
      </c>
      <c r="O11" s="6">
        <f t="shared" si="3"/>
        <v>6.7584493096313092E-2</v>
      </c>
      <c r="P11" s="6">
        <f t="shared" si="3"/>
        <v>6.8573812315446792E-2</v>
      </c>
      <c r="Q11" s="5">
        <v>3.053034413061045E-2</v>
      </c>
      <c r="R11" s="28">
        <v>6.495817900129883E-3</v>
      </c>
      <c r="S11" s="28">
        <v>1.3880645674443311E-2</v>
      </c>
      <c r="T11" s="28">
        <v>1.4083834141361927E-2</v>
      </c>
      <c r="U11" s="28">
        <v>1.425294297000464E-2</v>
      </c>
      <c r="V11" s="13">
        <v>3.0325410574477958E-3</v>
      </c>
      <c r="W11" s="13">
        <v>6.4801120596057402E-3</v>
      </c>
      <c r="X11" s="13">
        <v>6.5749696091559296E-3</v>
      </c>
      <c r="Y11" s="28">
        <v>6.7815848975627382E-2</v>
      </c>
      <c r="Z11" s="28">
        <v>1.4428904037367527E-2</v>
      </c>
      <c r="AA11" s="5">
        <v>3.0832530636248062E-2</v>
      </c>
      <c r="AB11" s="62">
        <v>3.128386516189878E-2</v>
      </c>
      <c r="AC11" s="5">
        <v>3.6052294161065826E-2</v>
      </c>
      <c r="AD11" s="7">
        <v>7.6707008853331539E-3</v>
      </c>
      <c r="AE11" s="7">
        <v>1.6391204726015976E-2</v>
      </c>
      <c r="AF11" s="7">
        <v>1.6631143403030145E-2</v>
      </c>
      <c r="AG11" s="65"/>
      <c r="AH11" s="36">
        <f t="shared" si="0"/>
        <v>1.7219818368836042</v>
      </c>
      <c r="AI11" s="5">
        <f t="shared" si="1"/>
        <v>0.31627963880278359</v>
      </c>
      <c r="AJ11" s="40"/>
      <c r="AK11" s="22">
        <v>0.98</v>
      </c>
      <c r="AL11" s="40"/>
      <c r="AM11" s="75" t="s">
        <v>96</v>
      </c>
      <c r="AN11" s="77" t="s">
        <v>96</v>
      </c>
      <c r="AO11" s="77" t="s">
        <v>96</v>
      </c>
      <c r="AP11" s="77" t="s">
        <v>96</v>
      </c>
      <c r="AQ11" s="77" t="s">
        <v>96</v>
      </c>
      <c r="AR11" s="77" t="s">
        <v>96</v>
      </c>
      <c r="AS11" s="77" t="s">
        <v>96</v>
      </c>
    </row>
    <row r="12" spans="1:45" x14ac:dyDescent="0.25">
      <c r="A12" s="40"/>
      <c r="B12" s="23" t="s">
        <v>30</v>
      </c>
      <c r="C12" s="105">
        <v>150</v>
      </c>
      <c r="D12" s="109">
        <v>982.20300000000009</v>
      </c>
      <c r="E12" s="87">
        <v>15.565473333333331</v>
      </c>
      <c r="F12" s="87">
        <v>17.008980000000001</v>
      </c>
      <c r="G12" s="87">
        <v>6.3490533333333339</v>
      </c>
      <c r="H12" s="87">
        <v>10.222226666666666</v>
      </c>
      <c r="I12" s="7">
        <v>0.49524057667786803</v>
      </c>
      <c r="J12" s="7">
        <v>0.33016038445191204</v>
      </c>
      <c r="K12" s="8">
        <v>0.33614271637524218</v>
      </c>
      <c r="L12" s="8">
        <v>0.21211072569497538</v>
      </c>
      <c r="M12" s="91">
        <v>0.10585138112939459</v>
      </c>
      <c r="N12" s="5">
        <f t="shared" si="2"/>
        <v>7.0567587419596386E-2</v>
      </c>
      <c r="O12" s="6">
        <f t="shared" si="3"/>
        <v>7.1846234861425176E-2</v>
      </c>
      <c r="P12" s="6">
        <f t="shared" si="3"/>
        <v>4.533597270599956E-2</v>
      </c>
      <c r="Q12" s="7">
        <v>2.9369807720171663E-2</v>
      </c>
      <c r="R12" s="13">
        <v>1.9579871813447777E-2</v>
      </c>
      <c r="S12" s="13">
        <v>1.993464875738292E-2</v>
      </c>
      <c r="T12" s="13">
        <v>1.2579040414734864E-2</v>
      </c>
      <c r="U12" s="13">
        <v>1.9585758515224577E-2</v>
      </c>
      <c r="V12" s="13">
        <v>1.3057172343483052E-2</v>
      </c>
      <c r="W12" s="13">
        <v>1.3293761415392796E-2</v>
      </c>
      <c r="X12" s="13">
        <v>8.3885482078602941E-3</v>
      </c>
      <c r="Y12" s="13">
        <v>4.1103149291023454E-2</v>
      </c>
      <c r="Z12" s="13">
        <v>2.7402099527348969E-2</v>
      </c>
      <c r="AA12" s="7">
        <v>2.7898611109260476E-2</v>
      </c>
      <c r="AB12" s="63">
        <v>1.7604411340750942E-2</v>
      </c>
      <c r="AC12" s="7">
        <v>1.5792665602974893E-2</v>
      </c>
      <c r="AD12" s="7">
        <v>1.0528443735316596E-2</v>
      </c>
      <c r="AE12" s="7">
        <v>1.0719213579388981E-2</v>
      </c>
      <c r="AF12" s="7">
        <v>6.7639727426534613E-3</v>
      </c>
      <c r="AG12" s="65"/>
      <c r="AH12" s="36">
        <f t="shared" si="0"/>
        <v>3.3016038445191205</v>
      </c>
      <c r="AI12" s="5">
        <f t="shared" si="1"/>
        <v>0.70567587419596389</v>
      </c>
      <c r="AJ12" s="40"/>
      <c r="AK12" s="22">
        <v>1.02</v>
      </c>
      <c r="AL12" s="40"/>
      <c r="AM12" s="78">
        <f>_xlfn.T.TEST(AK8:AK16,AK41:AK49,2,3)</f>
        <v>3.2899595141942743E-3</v>
      </c>
      <c r="AN12" s="74">
        <f>_xlfn.T.TEST(AH7:AH15,AH41:AH49,2,3)</f>
        <v>7.7724666668537164E-5</v>
      </c>
      <c r="AO12" s="74">
        <f>_xlfn.T.TEST(K7:K15,K41:K49,2,3)</f>
        <v>2.646887684680988E-5</v>
      </c>
      <c r="AP12" s="74">
        <f>_xlfn.T.TEST(L7:L15,L41:L49,2,3)</f>
        <v>1.2087479071946033E-3</v>
      </c>
      <c r="AQ12" s="74">
        <f>_xlfn.T.TEST(AI7:AI15,AI41:AI49,2,3)</f>
        <v>2.5541327787264567E-5</v>
      </c>
      <c r="AR12" s="74">
        <f>_xlfn.T.TEST(O7:O15,O41:O49,2,3)</f>
        <v>1.5114604383753638E-6</v>
      </c>
      <c r="AS12" s="74">
        <f>_xlfn.T.TEST(P7:P15,P41:P49,2,3)</f>
        <v>1.530150550951466E-3</v>
      </c>
    </row>
    <row r="13" spans="1:45" x14ac:dyDescent="0.25">
      <c r="A13" s="40"/>
      <c r="B13" s="23" t="s">
        <v>31</v>
      </c>
      <c r="C13" s="105">
        <v>425</v>
      </c>
      <c r="D13" s="109">
        <v>580.98734963475601</v>
      </c>
      <c r="E13" s="87">
        <v>5.5143264744329121</v>
      </c>
      <c r="F13" s="87">
        <v>18.527757757785469</v>
      </c>
      <c r="G13" s="87">
        <v>3.8781490380622841</v>
      </c>
      <c r="H13" s="87">
        <v>3.8233659361783943</v>
      </c>
      <c r="I13" s="7">
        <v>0.89611982957118408</v>
      </c>
      <c r="J13" s="7">
        <v>0.2108517246049845</v>
      </c>
      <c r="K13" s="8">
        <v>0.36291964831512891</v>
      </c>
      <c r="L13" s="8">
        <v>0.38237076745926307</v>
      </c>
      <c r="M13" s="91">
        <v>0.15175450973329185</v>
      </c>
      <c r="N13" s="5">
        <f t="shared" si="2"/>
        <v>3.5706943466656905E-2</v>
      </c>
      <c r="O13" s="6">
        <f t="shared" si="3"/>
        <v>6.145907219684639E-2</v>
      </c>
      <c r="P13" s="6">
        <f t="shared" si="3"/>
        <v>6.475304578394403E-2</v>
      </c>
      <c r="Q13" s="7">
        <v>3.2220271762972812E-2</v>
      </c>
      <c r="R13" s="13">
        <v>7.5812404148171324E-3</v>
      </c>
      <c r="S13" s="13">
        <v>1.3048890685112441E-2</v>
      </c>
      <c r="T13" s="13">
        <v>1.3748261823030308E-2</v>
      </c>
      <c r="U13" s="13">
        <v>2.118821582674326E-2</v>
      </c>
      <c r="V13" s="13">
        <v>4.9854625474690028E-3</v>
      </c>
      <c r="W13" s="13">
        <v>8.5810173846352557E-3</v>
      </c>
      <c r="X13" s="13">
        <v>9.0409274289145226E-3</v>
      </c>
      <c r="Y13" s="13">
        <v>7.6402454348412002E-2</v>
      </c>
      <c r="Z13" s="13">
        <v>1.7977048081979294E-2</v>
      </c>
      <c r="AA13" s="7">
        <v>3.0942236682572795E-2</v>
      </c>
      <c r="AB13" s="63">
        <v>3.2600623422152447E-2</v>
      </c>
      <c r="AC13" s="7">
        <v>2.1943567795163765E-2</v>
      </c>
      <c r="AD13" s="7">
        <v>5.1631924223914738E-3</v>
      </c>
      <c r="AE13" s="7">
        <v>8.8869274445258946E-3</v>
      </c>
      <c r="AF13" s="7">
        <v>9.3632331098467501E-3</v>
      </c>
      <c r="AG13" s="65"/>
      <c r="AH13" s="36">
        <f t="shared" si="0"/>
        <v>2.1085172460498449</v>
      </c>
      <c r="AI13" s="5">
        <f t="shared" si="1"/>
        <v>0.35706943466656904</v>
      </c>
      <c r="AJ13" s="40"/>
      <c r="AK13" s="22">
        <v>0.71</v>
      </c>
      <c r="AL13" s="40"/>
      <c r="AM13" s="66" t="s">
        <v>85</v>
      </c>
      <c r="AN13" s="77" t="s">
        <v>85</v>
      </c>
      <c r="AO13" s="77" t="s">
        <v>85</v>
      </c>
      <c r="AP13" s="77" t="s">
        <v>85</v>
      </c>
      <c r="AQ13" s="77" t="s">
        <v>85</v>
      </c>
      <c r="AR13" s="77" t="s">
        <v>85</v>
      </c>
      <c r="AS13" s="77" t="s">
        <v>85</v>
      </c>
    </row>
    <row r="14" spans="1:45" x14ac:dyDescent="0.25">
      <c r="A14" s="40"/>
      <c r="B14" s="23" t="s">
        <v>32</v>
      </c>
      <c r="C14" s="105">
        <v>385</v>
      </c>
      <c r="D14" s="109">
        <v>933.76606060606059</v>
      </c>
      <c r="E14" s="87">
        <v>6.9475151515151516</v>
      </c>
      <c r="F14" s="87">
        <v>18.098025974025976</v>
      </c>
      <c r="G14" s="87">
        <v>2.2242424242424241</v>
      </c>
      <c r="H14" s="87">
        <v>13.264675324675325</v>
      </c>
      <c r="I14" s="7">
        <v>0.72076791943937013</v>
      </c>
      <c r="J14" s="7">
        <v>0.18721244660762859</v>
      </c>
      <c r="K14" s="8">
        <v>0.20049180892922838</v>
      </c>
      <c r="L14" s="8">
        <v>0.26946676980877154</v>
      </c>
      <c r="M14" s="91">
        <v>0.1306547344190174</v>
      </c>
      <c r="N14" s="5">
        <f t="shared" si="2"/>
        <v>3.3936294654290232E-2</v>
      </c>
      <c r="O14" s="6">
        <f t="shared" si="3"/>
        <v>3.6343465548816248E-2</v>
      </c>
      <c r="P14" s="6">
        <f t="shared" si="3"/>
        <v>4.8846665194949908E-2</v>
      </c>
      <c r="Q14" s="7">
        <v>1.7140931604851067E-2</v>
      </c>
      <c r="R14" s="13">
        <v>4.4521900272340431E-3</v>
      </c>
      <c r="S14" s="13">
        <v>4.7679929856781801E-3</v>
      </c>
      <c r="T14" s="13">
        <v>6.4083199966294213E-3</v>
      </c>
      <c r="U14" s="13">
        <v>2.5084267857129271E-2</v>
      </c>
      <c r="V14" s="13">
        <v>6.5153942486050054E-3</v>
      </c>
      <c r="W14" s="13">
        <v>6.9775445087136611E-3</v>
      </c>
      <c r="X14" s="13">
        <v>9.3780209276464743E-3</v>
      </c>
      <c r="Y14" s="13">
        <v>5.9821427386438697E-2</v>
      </c>
      <c r="Z14" s="13">
        <v>1.5538033087386674E-2</v>
      </c>
      <c r="AA14" s="7">
        <v>1.6640177602194835E-2</v>
      </c>
      <c r="AB14" s="63">
        <v>2.2364878303285249E-2</v>
      </c>
      <c r="AC14" s="7">
        <v>2.8608107570598357E-2</v>
      </c>
      <c r="AD14" s="7">
        <v>7.4306772910645085E-3</v>
      </c>
      <c r="AE14" s="7">
        <v>7.9577504522295762E-3</v>
      </c>
      <c r="AF14" s="7">
        <v>1.0695445967388766E-2</v>
      </c>
      <c r="AG14" s="65"/>
      <c r="AH14" s="36">
        <f t="shared" si="0"/>
        <v>1.8721244660762859</v>
      </c>
      <c r="AI14" s="5">
        <f t="shared" si="1"/>
        <v>0.33936294654290233</v>
      </c>
      <c r="AJ14" s="40"/>
      <c r="AK14" s="22">
        <v>1.88</v>
      </c>
      <c r="AL14" s="40"/>
      <c r="AM14" s="66">
        <f>_xlfn.T.TEST(AK7:AK15,AK53:AK61,2,3)</f>
        <v>7.3285705209072377E-2</v>
      </c>
      <c r="AN14" s="74">
        <f>_xlfn.T.TEST(AH7:AH15,AH53:AH61,2,3)</f>
        <v>8.8549044079180676E-5</v>
      </c>
      <c r="AO14" s="74">
        <f>_xlfn.T.TEST(K7:K15,K53:K61,2,3)</f>
        <v>9.8656080790247886E-6</v>
      </c>
      <c r="AP14" s="74">
        <f>_xlfn.T.TEST(L7:L15,L53:L61,2,3)</f>
        <v>7.3735338555297957E-5</v>
      </c>
      <c r="AQ14" s="74">
        <f>_xlfn.T.TEST(AI7:AI15,AI53:AI61,2,3)</f>
        <v>1.0195690957227248E-3</v>
      </c>
      <c r="AR14" s="74">
        <f>_xlfn.T.TEST(O7:O15,O53:O61,2,3)</f>
        <v>6.095886297291423E-4</v>
      </c>
      <c r="AS14" s="74">
        <f>_xlfn.T.TEST(P7:P15,P53:P61,2,3)</f>
        <v>2.0104503189631979E-3</v>
      </c>
    </row>
    <row r="15" spans="1:45" x14ac:dyDescent="0.25">
      <c r="A15" s="40"/>
      <c r="B15" s="23" t="s">
        <v>113</v>
      </c>
      <c r="C15" s="107">
        <v>555</v>
      </c>
      <c r="D15" s="109">
        <v>658.51282051282044</v>
      </c>
      <c r="E15" s="87">
        <v>9.8846153846153832</v>
      </c>
      <c r="F15" s="87">
        <v>18.06666666666667</v>
      </c>
      <c r="G15" s="87">
        <v>1.0256410256410258</v>
      </c>
      <c r="H15" s="87">
        <v>4.7666666666666666</v>
      </c>
      <c r="I15" s="56">
        <v>0.99843454975469659</v>
      </c>
      <c r="J15" s="56">
        <v>0.17989811707291831</v>
      </c>
      <c r="K15" s="57">
        <v>0.27318848087546976</v>
      </c>
      <c r="L15" s="8">
        <v>0.18199809509322479</v>
      </c>
      <c r="M15" s="91">
        <v>0.17170205661308249</v>
      </c>
      <c r="N15" s="5">
        <f t="shared" si="2"/>
        <v>3.0937307497852704E-2</v>
      </c>
      <c r="O15" s="6">
        <f t="shared" si="3"/>
        <v>4.6980569753767451E-2</v>
      </c>
      <c r="P15" s="6">
        <f t="shared" si="3"/>
        <v>3.1298443383041649E-2</v>
      </c>
      <c r="Q15" s="7">
        <v>4.0161467812608348E-2</v>
      </c>
      <c r="R15" s="13">
        <v>7.2363005067762791E-3</v>
      </c>
      <c r="S15" s="13">
        <v>1.0988852883898254E-2</v>
      </c>
      <c r="T15" s="13">
        <v>7.3207709407075204E-3</v>
      </c>
      <c r="U15" s="13">
        <v>3.4890907943093998E-2</v>
      </c>
      <c r="V15" s="13">
        <v>6.2866500798367565E-3</v>
      </c>
      <c r="W15" s="13">
        <v>9.5467390823780682E-3</v>
      </c>
      <c r="X15" s="13">
        <v>6.3600351002239559E-3</v>
      </c>
      <c r="Y15" s="13">
        <v>8.2870502285412803E-2</v>
      </c>
      <c r="Z15" s="13">
        <v>1.4931622033407713E-2</v>
      </c>
      <c r="AA15" s="7">
        <v>2.267476284179195E-2</v>
      </c>
      <c r="AB15" s="63">
        <v>1.5105921123291852E-2</v>
      </c>
      <c r="AC15" s="7">
        <v>1.3779178571967367E-2</v>
      </c>
      <c r="AD15" s="7">
        <v>2.4827348778319581E-3</v>
      </c>
      <c r="AE15" s="7">
        <v>3.7702149456991813E-3</v>
      </c>
      <c r="AF15" s="7">
        <v>2.5117162188183239E-3</v>
      </c>
      <c r="AG15" s="65"/>
      <c r="AH15" s="36">
        <f t="shared" si="0"/>
        <v>1.7989811707291832</v>
      </c>
      <c r="AI15" s="5">
        <f t="shared" si="1"/>
        <v>0.30937307497852706</v>
      </c>
      <c r="AJ15" s="40"/>
      <c r="AK15" s="22">
        <v>0.57999999999999996</v>
      </c>
      <c r="AL15" s="40"/>
      <c r="AM15" s="63"/>
      <c r="AN15" s="79"/>
      <c r="AO15" s="79"/>
      <c r="AP15" s="79"/>
      <c r="AQ15" s="79"/>
      <c r="AR15" s="79"/>
      <c r="AS15" s="79"/>
    </row>
    <row r="16" spans="1:45" s="1" customFormat="1" x14ac:dyDescent="0.25">
      <c r="A16" s="40"/>
      <c r="B16" s="52" t="s">
        <v>78</v>
      </c>
      <c r="C16" s="43">
        <f>AVERAGE(C7:C15)</f>
        <v>427.22222222222223</v>
      </c>
      <c r="D16" s="43">
        <f t="shared" ref="D16:H16" si="4">AVERAGE(D7:D15)</f>
        <v>671.00196368057084</v>
      </c>
      <c r="E16" s="45">
        <f t="shared" si="4"/>
        <v>7.7838717665339647</v>
      </c>
      <c r="F16" s="45">
        <f t="shared" si="4"/>
        <v>16.258436130367791</v>
      </c>
      <c r="G16" s="45">
        <f t="shared" si="4"/>
        <v>2.7407060682547759</v>
      </c>
      <c r="H16" s="45">
        <f t="shared" si="4"/>
        <v>6.6986581922280379</v>
      </c>
      <c r="I16" s="44">
        <f t="shared" ref="I16:AF16" si="5">AVERAGE(I7:I15)</f>
        <v>0.84690768092605995</v>
      </c>
      <c r="J16" s="46">
        <f t="shared" si="5"/>
        <v>0.20836222005503877</v>
      </c>
      <c r="K16" s="46">
        <f>AVERAGE(K7:K15)</f>
        <v>0.32185952206265883</v>
      </c>
      <c r="L16" s="46">
        <f t="shared" si="5"/>
        <v>0.31187723470290946</v>
      </c>
      <c r="M16" s="92">
        <f t="shared" si="5"/>
        <v>0.14305400252580225</v>
      </c>
      <c r="N16" s="46">
        <f t="shared" si="5"/>
        <v>3.9238264766206454E-2</v>
      </c>
      <c r="O16" s="46">
        <f t="shared" si="5"/>
        <v>6.0934099385289424E-2</v>
      </c>
      <c r="P16" s="46">
        <f t="shared" si="5"/>
        <v>5.68830213853707E-2</v>
      </c>
      <c r="Q16" s="44">
        <f t="shared" si="5"/>
        <v>3.496754207275881E-2</v>
      </c>
      <c r="R16" s="46">
        <f t="shared" si="5"/>
        <v>8.3102586374680792E-3</v>
      </c>
      <c r="S16" s="46">
        <f t="shared" si="5"/>
        <v>1.401840523752149E-2</v>
      </c>
      <c r="T16" s="46">
        <f t="shared" si="5"/>
        <v>1.4159459095979633E-2</v>
      </c>
      <c r="U16" s="46">
        <f t="shared" si="5"/>
        <v>3.0049220389786677E-2</v>
      </c>
      <c r="V16" s="46">
        <f t="shared" si="5"/>
        <v>7.8621918157038562E-3</v>
      </c>
      <c r="W16" s="46">
        <f t="shared" si="5"/>
        <v>1.1287928224851421E-2</v>
      </c>
      <c r="X16" s="46">
        <f t="shared" si="5"/>
        <v>9.4957217096382305E-3</v>
      </c>
      <c r="Y16" s="46">
        <f t="shared" si="5"/>
        <v>7.224890852945047E-2</v>
      </c>
      <c r="Z16" s="46">
        <f t="shared" si="5"/>
        <v>1.7467698580332758E-2</v>
      </c>
      <c r="AA16" s="46">
        <f t="shared" si="5"/>
        <v>2.7059460682454618E-2</v>
      </c>
      <c r="AB16" s="65">
        <f t="shared" si="5"/>
        <v>2.4955596637178095E-2</v>
      </c>
      <c r="AC16" s="44">
        <f t="shared" si="5"/>
        <v>2.2979276267699838E-2</v>
      </c>
      <c r="AD16" s="46">
        <f t="shared" si="5"/>
        <v>5.5981157327017559E-3</v>
      </c>
      <c r="AE16" s="44">
        <f t="shared" si="5"/>
        <v>8.5683052404619004E-3</v>
      </c>
      <c r="AF16" s="44">
        <f t="shared" si="5"/>
        <v>8.2722439425747477E-3</v>
      </c>
      <c r="AG16" s="65"/>
      <c r="AH16" s="45">
        <f t="shared" si="0"/>
        <v>2.0836222005503875</v>
      </c>
      <c r="AI16" s="46">
        <f t="shared" si="1"/>
        <v>0.39238264766206454</v>
      </c>
      <c r="AJ16" s="47"/>
      <c r="AK16" s="38">
        <f>AVERAGE(AK7:AK15)</f>
        <v>1.0088888888888889</v>
      </c>
      <c r="AL16" s="40"/>
      <c r="AM16" s="64"/>
      <c r="AN16" s="80"/>
      <c r="AO16" s="80"/>
      <c r="AP16" s="80"/>
      <c r="AQ16" s="80"/>
      <c r="AR16" s="80"/>
      <c r="AS16" s="80"/>
    </row>
    <row r="17" spans="1:45" s="1" customFormat="1" x14ac:dyDescent="0.25">
      <c r="A17" s="40"/>
      <c r="B17" s="52" t="s">
        <v>72</v>
      </c>
      <c r="C17" s="43">
        <f>_xlfn.STDEV.P(C7:C15)</f>
        <v>109.21719215273937</v>
      </c>
      <c r="D17" s="43">
        <f t="shared" ref="D17:H17" si="6">_xlfn.STDEV.P(D7:D15)</f>
        <v>219.30513950727754</v>
      </c>
      <c r="E17" s="45">
        <f t="shared" si="6"/>
        <v>3.8836883539508085</v>
      </c>
      <c r="F17" s="45">
        <f t="shared" si="6"/>
        <v>3.7093146134759305</v>
      </c>
      <c r="G17" s="45">
        <f t="shared" si="6"/>
        <v>1.4951562489634815</v>
      </c>
      <c r="H17" s="45">
        <f t="shared" si="6"/>
        <v>3.8567363145295555</v>
      </c>
      <c r="I17" s="44">
        <f>_xlfn.STDEV.P(I7:I15)</f>
        <v>0.27040011925618435</v>
      </c>
      <c r="J17" s="46">
        <f t="shared" ref="J17:AF17" si="7">_xlfn.STDEV.P(J7:J15)</f>
        <v>6.5238655564009401E-2</v>
      </c>
      <c r="K17" s="46">
        <f t="shared" si="7"/>
        <v>7.4703145544887592E-2</v>
      </c>
      <c r="L17" s="46">
        <f t="shared" si="7"/>
        <v>0.10769646123224927</v>
      </c>
      <c r="M17" s="92">
        <f t="shared" si="7"/>
        <v>3.6986730953208438E-2</v>
      </c>
      <c r="N17" s="46">
        <f t="shared" si="7"/>
        <v>1.4001847756762244E-2</v>
      </c>
      <c r="O17" s="46">
        <f t="shared" si="7"/>
        <v>1.5668340649426672E-2</v>
      </c>
      <c r="P17" s="46">
        <f t="shared" si="7"/>
        <v>2.7820665995724178E-2</v>
      </c>
      <c r="Q17" s="44">
        <f t="shared" si="7"/>
        <v>9.1767113937370921E-3</v>
      </c>
      <c r="R17" s="46">
        <f>_xlfn.STDEV.P(R7:R15)</f>
        <v>4.5653599637312274E-3</v>
      </c>
      <c r="S17" s="46">
        <f t="shared" si="7"/>
        <v>8.6269019439025058E-3</v>
      </c>
      <c r="T17" s="46">
        <f t="shared" si="7"/>
        <v>1.2345397858244705E-2</v>
      </c>
      <c r="U17" s="46">
        <f t="shared" si="7"/>
        <v>1.8404545476474101E-2</v>
      </c>
      <c r="V17" s="46">
        <f t="shared" si="7"/>
        <v>4.2261559494206251E-3</v>
      </c>
      <c r="W17" s="46">
        <f t="shared" si="7"/>
        <v>4.524751865320112E-3</v>
      </c>
      <c r="X17" s="46">
        <f t="shared" si="7"/>
        <v>5.2184101769027387E-3</v>
      </c>
      <c r="Y17" s="46">
        <f t="shared" si="7"/>
        <v>2.438369336267153E-2</v>
      </c>
      <c r="Z17" s="46">
        <f t="shared" si="7"/>
        <v>5.4488084876674467E-3</v>
      </c>
      <c r="AA17" s="46">
        <f t="shared" si="7"/>
        <v>6.7415951709682833E-3</v>
      </c>
      <c r="AB17" s="65">
        <f t="shared" si="7"/>
        <v>1.1655693237052142E-2</v>
      </c>
      <c r="AC17" s="44">
        <f t="shared" si="7"/>
        <v>8.4095442538785897E-3</v>
      </c>
      <c r="AD17" s="46">
        <f t="shared" si="7"/>
        <v>2.6370372826749608E-3</v>
      </c>
      <c r="AE17" s="44">
        <f t="shared" si="7"/>
        <v>3.5644139044525517E-3</v>
      </c>
      <c r="AF17" s="44">
        <f t="shared" si="7"/>
        <v>4.528578365965116E-3</v>
      </c>
      <c r="AG17" s="65"/>
      <c r="AH17" s="44">
        <f>_xlfn.STDEV.P(AH7:AH15)</f>
        <v>0.65238655564009651</v>
      </c>
      <c r="AI17" s="44">
        <f t="shared" ref="AI17:AK17" si="8">_xlfn.STDEV.P(AI7:AI15)</f>
        <v>0.14001847756762262</v>
      </c>
      <c r="AJ17" s="44"/>
      <c r="AK17" s="44">
        <f t="shared" si="8"/>
        <v>0.3901977972614073</v>
      </c>
      <c r="AL17" s="40"/>
      <c r="AM17" s="64"/>
      <c r="AN17" s="80"/>
      <c r="AO17" s="80"/>
      <c r="AP17" s="80"/>
      <c r="AQ17" s="80"/>
      <c r="AR17" s="80"/>
      <c r="AS17" s="80"/>
    </row>
    <row r="18" spans="1:45" x14ac:dyDescent="0.25">
      <c r="A18" s="40"/>
      <c r="B18" s="23" t="s">
        <v>33</v>
      </c>
      <c r="C18" s="105">
        <v>485</v>
      </c>
      <c r="D18" s="111">
        <v>409.10740990099015</v>
      </c>
      <c r="E18" s="87">
        <v>6.9215665346534703</v>
      </c>
      <c r="F18" s="87">
        <v>9.4108097029702993</v>
      </c>
      <c r="G18" s="87">
        <v>1.0784562376237623</v>
      </c>
      <c r="H18" s="87">
        <v>3.3281540594059407</v>
      </c>
      <c r="I18" s="7">
        <v>1.5657398527661071</v>
      </c>
      <c r="J18" s="13">
        <v>0.32283295933321798</v>
      </c>
      <c r="K18" s="9">
        <v>0.78911540470838248</v>
      </c>
      <c r="L18" s="9">
        <v>0.46641603127980458</v>
      </c>
      <c r="M18" s="90">
        <v>0.34655092243141372</v>
      </c>
      <c r="N18" s="5">
        <f>R18+V18+Z18+AD18</f>
        <v>7.1453798439466781E-2</v>
      </c>
      <c r="O18" s="5">
        <f t="shared" ref="O18:P27" si="9">S18+W18+AA18+AE18</f>
        <v>0.17465779575285525</v>
      </c>
      <c r="P18" s="5">
        <f t="shared" si="9"/>
        <v>0.10323356436975169</v>
      </c>
      <c r="Q18" s="5">
        <v>0.16292363810597066</v>
      </c>
      <c r="R18" s="5">
        <v>3.3592502702261995E-2</v>
      </c>
      <c r="S18" s="5">
        <v>8.2111694604582841E-2</v>
      </c>
      <c r="T18" s="5">
        <v>4.853309223291867E-2</v>
      </c>
      <c r="U18" s="5">
        <v>1.5471919644070405E-2</v>
      </c>
      <c r="V18" s="5">
        <v>3.1900865245505991E-3</v>
      </c>
      <c r="W18" s="5">
        <v>7.7976747605785126E-3</v>
      </c>
      <c r="X18" s="5">
        <v>4.6089082703736706E-3</v>
      </c>
      <c r="Y18" s="5">
        <v>0.12984303873044833</v>
      </c>
      <c r="Z18" s="5">
        <v>2.677176056297904E-2</v>
      </c>
      <c r="AA18" s="5">
        <v>6.5439441855766403E-2</v>
      </c>
      <c r="AB18" s="5">
        <v>3.867875925044386E-2</v>
      </c>
      <c r="AC18" s="5">
        <v>3.8312325950924445E-2</v>
      </c>
      <c r="AD18" s="5">
        <v>7.8994486496751434E-3</v>
      </c>
      <c r="AE18" s="5">
        <v>1.9308984531927503E-2</v>
      </c>
      <c r="AF18" s="5">
        <v>1.1412804616015491E-2</v>
      </c>
      <c r="AG18" s="69"/>
      <c r="AH18" s="36">
        <f t="shared" ref="AH18:AH27" si="10">10*J18</f>
        <v>3.2283295933321798</v>
      </c>
      <c r="AI18" s="5">
        <f t="shared" ref="AI18:AI27" si="11">10*N18</f>
        <v>0.71453798439466776</v>
      </c>
      <c r="AJ18" s="39"/>
      <c r="AK18" s="22">
        <v>1.04</v>
      </c>
      <c r="AL18" s="39"/>
      <c r="AM18" s="75" t="s">
        <v>86</v>
      </c>
      <c r="AN18" s="67" t="s">
        <v>86</v>
      </c>
      <c r="AO18" s="67" t="s">
        <v>86</v>
      </c>
      <c r="AP18" s="67" t="s">
        <v>86</v>
      </c>
      <c r="AQ18" s="67" t="s">
        <v>86</v>
      </c>
      <c r="AR18" s="67" t="s">
        <v>86</v>
      </c>
      <c r="AS18" s="67" t="s">
        <v>86</v>
      </c>
    </row>
    <row r="19" spans="1:45" x14ac:dyDescent="0.25">
      <c r="A19" s="40"/>
      <c r="B19" s="23" t="s">
        <v>34</v>
      </c>
      <c r="C19" s="105">
        <v>505</v>
      </c>
      <c r="D19" s="111">
        <v>575.28546415841583</v>
      </c>
      <c r="E19" s="87">
        <v>8.3977214653465353</v>
      </c>
      <c r="F19" s="87">
        <v>8.1643830495049521</v>
      </c>
      <c r="G19" s="87">
        <v>1.5897409504950495</v>
      </c>
      <c r="H19" s="87">
        <v>7.9286936237623769</v>
      </c>
      <c r="I19" s="7">
        <v>1.2262038373661095</v>
      </c>
      <c r="J19" s="7">
        <v>0.24281264106259595</v>
      </c>
      <c r="K19" s="9">
        <v>0.42207331175628809</v>
      </c>
      <c r="L19" s="9">
        <v>0.28914109864749632</v>
      </c>
      <c r="M19" s="91">
        <v>0.24372256312402843</v>
      </c>
      <c r="N19" s="5">
        <f t="shared" ref="N19:N27" si="12">R19+V19+Z19+AD19</f>
        <v>4.8261893687926424E-2</v>
      </c>
      <c r="O19" s="5">
        <f t="shared" si="9"/>
        <v>8.3892079141141981E-2</v>
      </c>
      <c r="P19" s="5">
        <f t="shared" si="9"/>
        <v>5.7470224378220525E-2</v>
      </c>
      <c r="Q19" s="7">
        <v>7.4522188759544014E-2</v>
      </c>
      <c r="R19" s="7">
        <v>1.4756869061295846E-2</v>
      </c>
      <c r="S19" s="7">
        <v>2.5651385235126084E-2</v>
      </c>
      <c r="T19" s="7">
        <v>1.7572467867850269E-2</v>
      </c>
      <c r="U19" s="7">
        <v>3.0576018735119323E-2</v>
      </c>
      <c r="V19" s="7">
        <v>6.0546571752711532E-3</v>
      </c>
      <c r="W19" s="7">
        <v>1.052461352231192E-2</v>
      </c>
      <c r="X19" s="7">
        <v>7.2098809185990372E-3</v>
      </c>
      <c r="Y19" s="7">
        <v>0.10160437105658759</v>
      </c>
      <c r="Z19" s="7">
        <v>2.0119677436948039E-2</v>
      </c>
      <c r="AA19" s="7">
        <v>3.4973380504896089E-2</v>
      </c>
      <c r="AB19" s="7">
        <v>2.3958495789569264E-2</v>
      </c>
      <c r="AC19" s="7">
        <v>3.7019984572777505E-2</v>
      </c>
      <c r="AD19" s="7">
        <v>7.330690014411387E-3</v>
      </c>
      <c r="AE19" s="7">
        <v>1.2742699878807892E-2</v>
      </c>
      <c r="AF19" s="7">
        <v>8.7293798022019566E-3</v>
      </c>
      <c r="AG19" s="34"/>
      <c r="AH19" s="36">
        <f t="shared" si="10"/>
        <v>2.4281264106259597</v>
      </c>
      <c r="AI19" s="5">
        <f t="shared" si="11"/>
        <v>0.48261893687926427</v>
      </c>
      <c r="AJ19" s="40"/>
      <c r="AK19" s="22">
        <v>1.28</v>
      </c>
      <c r="AL19" s="40"/>
      <c r="AM19" s="78">
        <f>_xlfn.T.TEST(AK18:AK26,AK30:AK38,2,3)</f>
        <v>1.2557041994064866E-3</v>
      </c>
      <c r="AN19" s="67">
        <f>_xlfn.T.TEST(AH18:AH26,AH30:AH38,2,3)</f>
        <v>0.52112385450588739</v>
      </c>
      <c r="AO19" s="67">
        <f>_xlfn.T.TEST(K18:K26,K30:K38,2,3)</f>
        <v>0.72121046974339631</v>
      </c>
      <c r="AP19" s="67">
        <f>_xlfn.T.TEST(L18:L26,L30:L38,2,3)</f>
        <v>0.18882487545821583</v>
      </c>
      <c r="AQ19" s="67">
        <f>_xlfn.T.TEST(AI18:AI26,AI30:AI38,2,3)</f>
        <v>0.45685555624588758</v>
      </c>
      <c r="AR19" s="67">
        <f>_xlfn.T.TEST(O18:O26,O30:O38,2,3)</f>
        <v>0.59826854187990364</v>
      </c>
      <c r="AS19" s="67">
        <f>_xlfn.T.TEST(P18:P26,P30:P38,2,3)</f>
        <v>0.16375165090140875</v>
      </c>
    </row>
    <row r="20" spans="1:45" x14ac:dyDescent="0.25">
      <c r="A20" s="40"/>
      <c r="B20" s="23" t="s">
        <v>35</v>
      </c>
      <c r="C20" s="105">
        <v>505</v>
      </c>
      <c r="D20" s="111">
        <v>508.07662772277234</v>
      </c>
      <c r="E20" s="87">
        <v>8.8804219801980206</v>
      </c>
      <c r="F20" s="87">
        <v>9.4865546534653475</v>
      </c>
      <c r="G20" s="87">
        <v>1.1014685148514851</v>
      </c>
      <c r="H20" s="87">
        <v>5.056461386138615</v>
      </c>
      <c r="I20" s="5">
        <v>1.1368861647211936</v>
      </c>
      <c r="J20" s="5">
        <v>0.22512597321211755</v>
      </c>
      <c r="K20" s="26">
        <v>0.4430945273376275</v>
      </c>
      <c r="L20" s="26">
        <v>0.25350819332022051</v>
      </c>
      <c r="M20" s="90">
        <v>0.18012459658741953</v>
      </c>
      <c r="N20" s="5">
        <f t="shared" si="12"/>
        <v>3.5668236948003862E-2</v>
      </c>
      <c r="O20" s="5">
        <f t="shared" si="9"/>
        <v>7.0202475378312285E-2</v>
      </c>
      <c r="P20" s="5">
        <f t="shared" si="9"/>
        <v>4.016502484627258E-2</v>
      </c>
      <c r="Q20" s="5">
        <v>3.4035006722380107E-2</v>
      </c>
      <c r="R20" s="5">
        <v>6.7396052915604174E-3</v>
      </c>
      <c r="S20" s="5">
        <v>1.3264938640786731E-2</v>
      </c>
      <c r="T20" s="5">
        <v>7.5892849535626836E-3</v>
      </c>
      <c r="U20" s="5">
        <v>2.8213419528464487E-2</v>
      </c>
      <c r="V20" s="5">
        <v>5.5868157482107895E-3</v>
      </c>
      <c r="W20" s="5">
        <v>1.0996010135815946E-2</v>
      </c>
      <c r="X20" s="5">
        <v>6.2911602181388816E-3</v>
      </c>
      <c r="Y20" s="5">
        <v>9.4202497162942725E-2</v>
      </c>
      <c r="Z20" s="5">
        <v>1.8653959834246083E-2</v>
      </c>
      <c r="AA20" s="5">
        <v>3.671485523326308E-2</v>
      </c>
      <c r="AB20" s="5">
        <v>2.1005713327408939E-2</v>
      </c>
      <c r="AC20" s="5">
        <v>2.3673673173632191E-2</v>
      </c>
      <c r="AD20" s="7">
        <v>4.6878560739865727E-3</v>
      </c>
      <c r="AE20" s="7">
        <v>9.2266713684465342E-3</v>
      </c>
      <c r="AF20" s="7">
        <v>5.2788663471620744E-3</v>
      </c>
      <c r="AG20" s="34"/>
      <c r="AH20" s="36">
        <f t="shared" si="10"/>
        <v>2.2512597321211754</v>
      </c>
      <c r="AI20" s="5">
        <f t="shared" si="11"/>
        <v>0.35668236948003862</v>
      </c>
      <c r="AJ20" s="40"/>
      <c r="AK20" s="22">
        <v>1.56</v>
      </c>
      <c r="AL20" s="40"/>
      <c r="AM20" s="66" t="s">
        <v>97</v>
      </c>
      <c r="AN20" s="77" t="s">
        <v>97</v>
      </c>
      <c r="AO20" s="77" t="s">
        <v>97</v>
      </c>
      <c r="AP20" s="67" t="s">
        <v>97</v>
      </c>
      <c r="AQ20" s="77" t="s">
        <v>97</v>
      </c>
      <c r="AR20" s="77" t="s">
        <v>97</v>
      </c>
      <c r="AS20" s="67" t="s">
        <v>97</v>
      </c>
    </row>
    <row r="21" spans="1:45" x14ac:dyDescent="0.25">
      <c r="A21" s="40"/>
      <c r="B21" s="23" t="s">
        <v>36</v>
      </c>
      <c r="C21" s="105">
        <v>545</v>
      </c>
      <c r="D21" s="111">
        <v>418.62350458715594</v>
      </c>
      <c r="E21" s="87">
        <v>5.099790825688074</v>
      </c>
      <c r="F21" s="87">
        <v>11.07969174311927</v>
      </c>
      <c r="G21" s="87">
        <v>1.1007688073394495</v>
      </c>
      <c r="H21" s="87">
        <v>3.619550458715596</v>
      </c>
      <c r="I21" s="5">
        <v>1.0004512883550072</v>
      </c>
      <c r="J21" s="7">
        <v>0.18356904373486368</v>
      </c>
      <c r="K21" s="9">
        <v>0.4385062991527397</v>
      </c>
      <c r="L21" s="9">
        <v>0.35995406480244452</v>
      </c>
      <c r="M21" s="90">
        <v>0.22745096637618753</v>
      </c>
      <c r="N21" s="5">
        <f t="shared" si="12"/>
        <v>4.1734122270860104E-2</v>
      </c>
      <c r="O21" s="5">
        <f t="shared" si="9"/>
        <v>9.9693690902564219E-2</v>
      </c>
      <c r="P21" s="5">
        <f t="shared" si="9"/>
        <v>8.1834968721936255E-2</v>
      </c>
      <c r="Q21" s="5">
        <v>7.4268334240722211E-2</v>
      </c>
      <c r="R21" s="5">
        <v>1.3627217291875635E-2</v>
      </c>
      <c r="S21" s="5">
        <v>3.2552441854201947E-2</v>
      </c>
      <c r="T21" s="5">
        <v>2.6721129861315484E-2</v>
      </c>
      <c r="U21" s="5">
        <v>4.4473656167508951E-2</v>
      </c>
      <c r="V21" s="5">
        <v>8.1603038839465972E-3</v>
      </c>
      <c r="W21" s="5">
        <v>1.9493181330069463E-2</v>
      </c>
      <c r="X21" s="5">
        <v>1.600125213536693E-2</v>
      </c>
      <c r="Y21" s="5">
        <v>8.5383367660195664E-2</v>
      </c>
      <c r="Z21" s="5">
        <v>1.5666672965173517E-2</v>
      </c>
      <c r="AA21" s="5">
        <v>3.7424255431199205E-2</v>
      </c>
      <c r="AB21" s="5">
        <v>3.0720226575292407E-2</v>
      </c>
      <c r="AC21" s="5">
        <v>2.3325608307760707E-2</v>
      </c>
      <c r="AD21" s="5">
        <v>4.2799281298643499E-3</v>
      </c>
      <c r="AE21" s="5">
        <v>1.0223812287093601E-2</v>
      </c>
      <c r="AF21" s="5">
        <v>8.3923601499614319E-3</v>
      </c>
      <c r="AG21" s="33"/>
      <c r="AH21" s="36">
        <f t="shared" si="10"/>
        <v>1.8356904373486369</v>
      </c>
      <c r="AI21" s="5">
        <f t="shared" si="11"/>
        <v>0.41734122270860102</v>
      </c>
      <c r="AJ21" s="40"/>
      <c r="AK21" s="22">
        <v>1.1599999999999999</v>
      </c>
      <c r="AL21" s="40"/>
      <c r="AM21" s="66">
        <f>_xlfn.T.TEST(AK18:AK26,AK41:AK49,2,3)</f>
        <v>0.82930196273685941</v>
      </c>
      <c r="AN21" s="74">
        <f>_xlfn.T.TEST(AH18:AH26,AH41:AH49,2,3)</f>
        <v>9.2481219431729354E-3</v>
      </c>
      <c r="AO21" s="74">
        <f>_xlfn.T.TEST(K18:K26,K41:K49,2,3)</f>
        <v>2.9255114526397272E-4</v>
      </c>
      <c r="AP21" s="67">
        <f>_xlfn.T.TEST(L18:L26,L41:L49,2,3)</f>
        <v>5.8130407543530792E-2</v>
      </c>
      <c r="AQ21" s="74">
        <f>_xlfn.T.TEST(AI18:AI26,AI41:AI49,2,3)</f>
        <v>1.7245126345296336E-2</v>
      </c>
      <c r="AR21" s="74">
        <f>_xlfn.T.TEST(O18:O26,O41:O49,2,3)</f>
        <v>1.8245475922858216E-4</v>
      </c>
      <c r="AS21" s="67">
        <f>_xlfn.T.TEST(P18:P26,P41:P49,2,3)</f>
        <v>9.8865015369666034E-2</v>
      </c>
    </row>
    <row r="22" spans="1:45" x14ac:dyDescent="0.25">
      <c r="A22" s="40"/>
      <c r="B22" s="23" t="s">
        <v>37</v>
      </c>
      <c r="C22" s="105">
        <v>500</v>
      </c>
      <c r="D22" s="111">
        <v>365.92185999999992</v>
      </c>
      <c r="E22" s="87">
        <v>5.2144759999999994</v>
      </c>
      <c r="F22" s="87">
        <v>9.1816479999999991</v>
      </c>
      <c r="G22" s="87">
        <v>1.0012260000000002</v>
      </c>
      <c r="H22" s="87">
        <v>3.0560800000000001</v>
      </c>
      <c r="I22" s="7">
        <v>0.51322290529935333</v>
      </c>
      <c r="J22" s="7">
        <v>0.10264458105987066</v>
      </c>
      <c r="K22" s="9">
        <v>0.28050956305226116</v>
      </c>
      <c r="L22" s="9">
        <v>0.19684543770049123</v>
      </c>
      <c r="M22" s="91">
        <v>0.12299270454901846</v>
      </c>
      <c r="N22" s="5">
        <f t="shared" si="12"/>
        <v>2.4598540909803693E-2</v>
      </c>
      <c r="O22" s="5">
        <f t="shared" si="9"/>
        <v>6.7223480198214183E-2</v>
      </c>
      <c r="P22" s="5">
        <f t="shared" si="9"/>
        <v>4.7173562424687919E-2</v>
      </c>
      <c r="Q22" s="7">
        <v>2.5099275931413791E-2</v>
      </c>
      <c r="R22" s="7">
        <v>5.0198551862827585E-3</v>
      </c>
      <c r="S22" s="7">
        <v>1.3718380165324805E-2</v>
      </c>
      <c r="T22" s="7">
        <v>9.626768224233381E-3</v>
      </c>
      <c r="U22" s="7">
        <v>2.4441232952566429E-2</v>
      </c>
      <c r="V22" s="7">
        <v>4.8882465905132856E-3</v>
      </c>
      <c r="W22" s="7">
        <v>1.3358717050993583E-2</v>
      </c>
      <c r="X22" s="7">
        <v>9.3743773880890172E-3</v>
      </c>
      <c r="Y22" s="7">
        <v>4.2596564505992141E-2</v>
      </c>
      <c r="Z22" s="7">
        <v>8.5193129011984278E-3</v>
      </c>
      <c r="AA22" s="7">
        <v>2.3281781802263545E-2</v>
      </c>
      <c r="AB22" s="7">
        <v>1.6337812085429924E-2</v>
      </c>
      <c r="AC22" s="7">
        <v>3.0855631159046118E-2</v>
      </c>
      <c r="AD22" s="7">
        <v>6.1711262318092236E-3</v>
      </c>
      <c r="AE22" s="7">
        <v>1.6864601179632243E-2</v>
      </c>
      <c r="AF22" s="7">
        <v>1.1834604726935601E-2</v>
      </c>
      <c r="AG22" s="34"/>
      <c r="AH22" s="36">
        <f t="shared" si="10"/>
        <v>1.0264458105987067</v>
      </c>
      <c r="AI22" s="5">
        <f t="shared" si="11"/>
        <v>0.24598540909803693</v>
      </c>
      <c r="AJ22" s="40"/>
      <c r="AK22" s="22">
        <v>1.56</v>
      </c>
      <c r="AL22" s="40"/>
      <c r="AM22" s="76" t="s">
        <v>87</v>
      </c>
      <c r="AN22" s="77" t="s">
        <v>87</v>
      </c>
      <c r="AO22" s="77" t="s">
        <v>87</v>
      </c>
      <c r="AP22" s="77" t="s">
        <v>87</v>
      </c>
      <c r="AQ22" s="77" t="s">
        <v>87</v>
      </c>
      <c r="AR22" s="77" t="s">
        <v>87</v>
      </c>
      <c r="AS22" s="77" t="s">
        <v>87</v>
      </c>
    </row>
    <row r="23" spans="1:45" x14ac:dyDescent="0.25">
      <c r="A23" s="40"/>
      <c r="B23" s="23" t="s">
        <v>112</v>
      </c>
      <c r="C23" s="105">
        <v>555</v>
      </c>
      <c r="D23" s="111">
        <v>316.56230630630631</v>
      </c>
      <c r="E23" s="87">
        <v>6.1065711711711721</v>
      </c>
      <c r="F23" s="87">
        <v>3.7450954954954958</v>
      </c>
      <c r="G23" s="87">
        <v>0.74580180180180189</v>
      </c>
      <c r="H23" s="87">
        <v>3.8759261261261262</v>
      </c>
      <c r="I23" s="7">
        <v>0.90393086964395086</v>
      </c>
      <c r="J23" s="7">
        <v>0.16287042696287404</v>
      </c>
      <c r="K23" s="9">
        <v>0.51449722129987352</v>
      </c>
      <c r="L23" s="9">
        <v>0.2667133852984101</v>
      </c>
      <c r="M23" s="91">
        <v>0.1960122176389327</v>
      </c>
      <c r="N23" s="5">
        <f t="shared" si="12"/>
        <v>3.531751669169958E-2</v>
      </c>
      <c r="O23" s="5">
        <f t="shared" si="9"/>
        <v>0.1115657675855011</v>
      </c>
      <c r="P23" s="5">
        <f t="shared" si="9"/>
        <v>5.7835265817308197E-2</v>
      </c>
      <c r="Q23" s="7">
        <v>8.1873865934381132E-2</v>
      </c>
      <c r="R23" s="7">
        <v>1.4752047916104708E-2</v>
      </c>
      <c r="S23" s="7">
        <v>4.6600772177312219E-2</v>
      </c>
      <c r="T23" s="7">
        <v>2.4157661480715093E-2</v>
      </c>
      <c r="U23" s="7">
        <v>1.5230422537213198E-2</v>
      </c>
      <c r="V23" s="7">
        <v>2.744220276975351E-3</v>
      </c>
      <c r="W23" s="7">
        <v>8.6688156558982037E-3</v>
      </c>
      <c r="X23" s="7">
        <v>4.4938807721273807E-3</v>
      </c>
      <c r="Y23" s="7">
        <v>7.5023660861407881E-2</v>
      </c>
      <c r="Z23" s="7">
        <v>1.3517776731785204E-2</v>
      </c>
      <c r="AA23" s="7">
        <v>4.2701788755308653E-2</v>
      </c>
      <c r="AB23" s="7">
        <v>2.2136443435887516E-2</v>
      </c>
      <c r="AC23" s="7">
        <v>2.3884268305930455E-2</v>
      </c>
      <c r="AD23" s="7">
        <v>4.3034717668343162E-3</v>
      </c>
      <c r="AE23" s="7">
        <v>1.3594390996982023E-2</v>
      </c>
      <c r="AF23" s="7">
        <v>7.0472801285782084E-3</v>
      </c>
      <c r="AG23" s="34"/>
      <c r="AH23" s="36">
        <f t="shared" si="10"/>
        <v>1.6287042696287404</v>
      </c>
      <c r="AI23" s="5">
        <f t="shared" si="11"/>
        <v>0.3531751669169958</v>
      </c>
      <c r="AJ23" s="40"/>
      <c r="AK23" s="22">
        <v>1.91</v>
      </c>
      <c r="AL23" s="40"/>
      <c r="AM23" s="76">
        <f>_xlfn.T.TEST(AK18:AK26,AK53:AK61,2,3)</f>
        <v>0.38294954439821582</v>
      </c>
      <c r="AN23" s="74">
        <f>_xlfn.T.TEST(AH18:AH26,AH53:AH61,2,3)</f>
        <v>9.7862969664360382E-5</v>
      </c>
      <c r="AO23" s="74">
        <f>_xlfn.T.TEST(K18:K26,K53:K61,2,3)</f>
        <v>1.04191372077809E-5</v>
      </c>
      <c r="AP23" s="74">
        <f>_xlfn.T.TEST(L18:L26,L53:L61,2,3)</f>
        <v>7.8552289971381653E-5</v>
      </c>
      <c r="AQ23" s="74">
        <f>_xlfn.T.TEST(AI18:AI26,AI53:AI61,2,3)</f>
        <v>1.4249210403219133E-3</v>
      </c>
      <c r="AR23" s="74">
        <f>_xlfn.T.TEST(O18:O26,O53:O61,2,3)</f>
        <v>9.2433311560179913E-4</v>
      </c>
      <c r="AS23" s="74">
        <f>_xlfn.T.TEST(P18:P26,P53:P61,2,3)</f>
        <v>2.825265375678974E-3</v>
      </c>
    </row>
    <row r="24" spans="1:45" x14ac:dyDescent="0.25">
      <c r="A24" s="40"/>
      <c r="B24" s="23" t="s">
        <v>38</v>
      </c>
      <c r="C24" s="105">
        <v>450</v>
      </c>
      <c r="D24" s="111">
        <v>754.58646666666675</v>
      </c>
      <c r="E24" s="87">
        <v>6.2949857777777778</v>
      </c>
      <c r="F24" s="87">
        <v>2.6443088888888893</v>
      </c>
      <c r="G24" s="87">
        <v>0.60742666666666656</v>
      </c>
      <c r="H24" s="87">
        <v>15.44166311111111</v>
      </c>
      <c r="I24" s="7">
        <v>1.8879521714773102</v>
      </c>
      <c r="J24" s="7">
        <v>0.41954492699495782</v>
      </c>
      <c r="K24" s="9">
        <v>0.55599317709508944</v>
      </c>
      <c r="L24" s="9">
        <v>0.66647478136648519</v>
      </c>
      <c r="M24" s="91">
        <v>0.35764018853840834</v>
      </c>
      <c r="N24" s="5">
        <f t="shared" si="12"/>
        <v>7.9475597452979635E-2</v>
      </c>
      <c r="O24" s="5">
        <f t="shared" si="9"/>
        <v>0.10532338037290487</v>
      </c>
      <c r="P24" s="5">
        <f t="shared" si="9"/>
        <v>0.12625222718300672</v>
      </c>
      <c r="Q24" s="7">
        <v>0.10798398011308262</v>
      </c>
      <c r="R24" s="7">
        <v>2.3996440025129472E-2</v>
      </c>
      <c r="S24" s="7">
        <v>3.1800782395597527E-2</v>
      </c>
      <c r="T24" s="7">
        <v>3.8119927307604766E-2</v>
      </c>
      <c r="U24" s="7">
        <v>3.4582959818231458E-2</v>
      </c>
      <c r="V24" s="7">
        <v>7.6851021818292132E-3</v>
      </c>
      <c r="W24" s="7">
        <v>1.0184521617221175E-2</v>
      </c>
      <c r="X24" s="7">
        <v>1.2208291572252237E-2</v>
      </c>
      <c r="Y24" s="7">
        <v>0.1566911801570319</v>
      </c>
      <c r="Z24" s="7">
        <v>3.4820262257118199E-2</v>
      </c>
      <c r="AA24" s="7">
        <v>4.6144827392590661E-2</v>
      </c>
      <c r="AB24" s="7">
        <v>5.5314282647053514E-2</v>
      </c>
      <c r="AC24" s="7">
        <v>5.8382068450062337E-2</v>
      </c>
      <c r="AD24" s="7">
        <v>1.2973792988902742E-2</v>
      </c>
      <c r="AE24" s="7">
        <v>1.7193248967495495E-2</v>
      </c>
      <c r="AF24" s="7">
        <v>2.0609725656096211E-2</v>
      </c>
      <c r="AG24" s="34"/>
      <c r="AH24" s="36">
        <f t="shared" si="10"/>
        <v>4.1954492699495782</v>
      </c>
      <c r="AI24" s="5">
        <f t="shared" si="11"/>
        <v>0.79475597452979629</v>
      </c>
      <c r="AJ24" s="40"/>
      <c r="AK24" s="22">
        <v>2.2599999999999998</v>
      </c>
      <c r="AL24" s="40"/>
      <c r="AM24" s="63"/>
      <c r="AN24" s="79"/>
      <c r="AO24" s="79"/>
      <c r="AP24" s="79"/>
      <c r="AQ24" s="79"/>
      <c r="AR24" s="79"/>
      <c r="AS24" s="79"/>
    </row>
    <row r="25" spans="1:45" x14ac:dyDescent="0.25">
      <c r="A25" s="40"/>
      <c r="B25" s="23" t="s">
        <v>39</v>
      </c>
      <c r="C25" s="105">
        <v>510</v>
      </c>
      <c r="D25" s="111">
        <v>1117.4039215686278</v>
      </c>
      <c r="E25" s="87">
        <v>6.9801960784313737</v>
      </c>
      <c r="F25" s="87">
        <v>17.260000000000002</v>
      </c>
      <c r="G25" s="87">
        <v>1.5625490196078433</v>
      </c>
      <c r="H25" s="87">
        <v>18.740196078431378</v>
      </c>
      <c r="I25" s="7">
        <v>1.0012534717188166</v>
      </c>
      <c r="J25" s="7">
        <v>0.19632421014094445</v>
      </c>
      <c r="K25" s="9">
        <v>0.1668683476580709</v>
      </c>
      <c r="L25" s="9">
        <v>0.20268699198745246</v>
      </c>
      <c r="M25" s="91">
        <v>0.2501227423938005</v>
      </c>
      <c r="N25" s="5">
        <f t="shared" si="12"/>
        <v>4.9043674979176582E-2</v>
      </c>
      <c r="O25" s="5">
        <f t="shared" si="9"/>
        <v>4.1685317368547449E-2</v>
      </c>
      <c r="P25" s="5">
        <f t="shared" si="9"/>
        <v>5.0633159050547688E-2</v>
      </c>
      <c r="Q25" s="7">
        <v>0.11474060416010083</v>
      </c>
      <c r="R25" s="7">
        <v>2.2498157678451144E-2</v>
      </c>
      <c r="S25" s="7">
        <v>1.9122605380450314E-2</v>
      </c>
      <c r="T25" s="7">
        <v>2.3227313135913846E-2</v>
      </c>
      <c r="U25" s="7">
        <v>8.96230417980768E-3</v>
      </c>
      <c r="V25" s="7">
        <v>1.7573145450603296E-3</v>
      </c>
      <c r="W25" s="7">
        <v>1.4936526383536178E-3</v>
      </c>
      <c r="X25" s="7">
        <v>1.8142683414254699E-3</v>
      </c>
      <c r="Y25" s="7">
        <v>8.3100455253388467E-2</v>
      </c>
      <c r="Z25" s="7">
        <v>1.6294206912429113E-2</v>
      </c>
      <c r="AA25" s="7">
        <v>1.3849475731616375E-2</v>
      </c>
      <c r="AB25" s="7">
        <v>1.6822295037022702E-2</v>
      </c>
      <c r="AC25" s="7">
        <v>4.3319378800503572E-2</v>
      </c>
      <c r="AD25" s="7">
        <v>8.4939958432359956E-3</v>
      </c>
      <c r="AE25" s="7">
        <v>7.2195836181271423E-3</v>
      </c>
      <c r="AF25" s="7">
        <v>8.7692825361856651E-3</v>
      </c>
      <c r="AG25" s="34"/>
      <c r="AH25" s="36">
        <f t="shared" si="10"/>
        <v>1.9632421014094446</v>
      </c>
      <c r="AI25" s="5">
        <f t="shared" si="11"/>
        <v>0.49043674979176582</v>
      </c>
      <c r="AJ25" s="40"/>
      <c r="AK25" s="22">
        <v>1.71</v>
      </c>
      <c r="AL25" s="40"/>
      <c r="AM25" s="64"/>
      <c r="AN25" s="80"/>
      <c r="AO25" s="80"/>
      <c r="AP25" s="80"/>
      <c r="AQ25" s="80"/>
      <c r="AR25" s="80"/>
      <c r="AS25" s="80"/>
    </row>
    <row r="26" spans="1:45" x14ac:dyDescent="0.25">
      <c r="A26" s="40"/>
      <c r="B26" s="23" t="s">
        <v>40</v>
      </c>
      <c r="C26" s="105">
        <v>510</v>
      </c>
      <c r="D26" s="111">
        <v>1176.5215686274512</v>
      </c>
      <c r="E26" s="87">
        <v>9.6860784313725521</v>
      </c>
      <c r="F26" s="87">
        <v>17.524705882352944</v>
      </c>
      <c r="G26" s="87">
        <v>1.5625490196078433</v>
      </c>
      <c r="H26" s="87">
        <v>18.975490196078436</v>
      </c>
      <c r="I26" s="7">
        <v>2.1183397852782209</v>
      </c>
      <c r="J26" s="7">
        <v>0.41536074221141589</v>
      </c>
      <c r="K26" s="9">
        <v>0.37171942409896547</v>
      </c>
      <c r="L26" s="9">
        <v>0.5950559805832244</v>
      </c>
      <c r="M26" s="91">
        <v>0.49559149408610648</v>
      </c>
      <c r="N26" s="5">
        <f t="shared" si="12"/>
        <v>9.7174802761981677E-2</v>
      </c>
      <c r="O26" s="5">
        <f t="shared" si="9"/>
        <v>8.6964794812574381E-2</v>
      </c>
      <c r="P26" s="5">
        <f t="shared" si="9"/>
        <v>0.13921500437824277</v>
      </c>
      <c r="Q26" s="7">
        <v>0.24591186562950446</v>
      </c>
      <c r="R26" s="7">
        <v>4.8218012868530287E-2</v>
      </c>
      <c r="S26" s="7">
        <v>4.3151819980049064E-2</v>
      </c>
      <c r="T26" s="7">
        <v>6.9078307151747079E-2</v>
      </c>
      <c r="U26" s="7">
        <v>1.021117985884689E-2</v>
      </c>
      <c r="V26" s="7">
        <v>2.0021921291856651E-3</v>
      </c>
      <c r="W26" s="7">
        <v>1.7918248634522054E-3</v>
      </c>
      <c r="X26" s="7">
        <v>2.868389521853673E-3</v>
      </c>
      <c r="Y26" s="7">
        <v>0.17581437435082722</v>
      </c>
      <c r="Z26" s="7">
        <v>3.4473406735456319E-2</v>
      </c>
      <c r="AA26" s="7">
        <v>3.0851338598366522E-2</v>
      </c>
      <c r="AB26" s="7">
        <v>4.9387447498757606E-2</v>
      </c>
      <c r="AC26" s="7">
        <v>6.3654074246927927E-2</v>
      </c>
      <c r="AD26" s="7">
        <v>1.2481191028809398E-2</v>
      </c>
      <c r="AE26" s="7">
        <v>1.1169811370706594E-2</v>
      </c>
      <c r="AF26" s="7">
        <v>1.7880860205884416E-2</v>
      </c>
      <c r="AG26" s="34"/>
      <c r="AH26" s="36">
        <f t="shared" si="10"/>
        <v>4.1536074221141588</v>
      </c>
      <c r="AI26" s="5">
        <f t="shared" si="11"/>
        <v>0.97174802761981671</v>
      </c>
      <c r="AJ26" s="40"/>
      <c r="AK26" s="22">
        <v>1.71</v>
      </c>
      <c r="AL26" s="40"/>
      <c r="AM26" s="63"/>
      <c r="AN26" s="79"/>
      <c r="AO26" s="79"/>
      <c r="AP26" s="79"/>
      <c r="AQ26" s="79"/>
      <c r="AR26" s="79"/>
      <c r="AS26" s="79"/>
    </row>
    <row r="27" spans="1:45" x14ac:dyDescent="0.25">
      <c r="A27" s="40"/>
      <c r="B27" s="23" t="s">
        <v>41</v>
      </c>
      <c r="C27" s="105">
        <v>450</v>
      </c>
      <c r="D27" s="111">
        <v>210.41176470588235</v>
      </c>
      <c r="E27" s="87">
        <v>5.0118627450980391</v>
      </c>
      <c r="F27" s="87">
        <v>1.3221568627450981</v>
      </c>
      <c r="G27" s="87">
        <v>0.79696078431372552</v>
      </c>
      <c r="H27" s="87">
        <v>2.6085294117647062</v>
      </c>
      <c r="I27" s="7">
        <v>2.937567694973775</v>
      </c>
      <c r="J27" s="28">
        <v>0.57599366568113242</v>
      </c>
      <c r="K27" s="26">
        <v>2.7374594119595335</v>
      </c>
      <c r="L27" s="9">
        <v>1.1492606541240489</v>
      </c>
      <c r="M27" s="91">
        <v>0.72252246716587831</v>
      </c>
      <c r="N27" s="5">
        <f t="shared" si="12"/>
        <v>0.14167107199330953</v>
      </c>
      <c r="O27" s="5">
        <f t="shared" si="9"/>
        <v>0.6733039485284491</v>
      </c>
      <c r="P27" s="5">
        <f t="shared" si="9"/>
        <v>0.28267149201536695</v>
      </c>
      <c r="Q27" s="7">
        <v>0.39237148347137807</v>
      </c>
      <c r="R27" s="13">
        <v>7.6935584994387865E-2</v>
      </c>
      <c r="S27" s="13">
        <v>0.36564298152211178</v>
      </c>
      <c r="T27" s="13">
        <v>0.1535069671842797</v>
      </c>
      <c r="U27" s="7">
        <v>2.1590658916533556E-2</v>
      </c>
      <c r="V27" s="13">
        <v>4.2334625326536385E-3</v>
      </c>
      <c r="W27" s="13">
        <v>2.0119894619824396E-2</v>
      </c>
      <c r="X27" s="13">
        <v>8.4468844179626992E-3</v>
      </c>
      <c r="Y27" s="7">
        <v>0.24380785299545299</v>
      </c>
      <c r="Z27" s="13">
        <v>4.7805461371657455E-2</v>
      </c>
      <c r="AA27" s="13">
        <v>0.22719956480798903</v>
      </c>
      <c r="AB27" s="13">
        <v>9.5384618061248025E-2</v>
      </c>
      <c r="AC27" s="7">
        <v>6.4752471782513893E-2</v>
      </c>
      <c r="AD27" s="13">
        <v>1.2696563094610569E-2</v>
      </c>
      <c r="AE27" s="13">
        <v>6.0341507578523815E-2</v>
      </c>
      <c r="AF27" s="13">
        <v>2.533302235187649E-2</v>
      </c>
      <c r="AG27" s="34"/>
      <c r="AH27" s="36">
        <f t="shared" si="10"/>
        <v>5.7599366568113242</v>
      </c>
      <c r="AI27" s="5">
        <f t="shared" si="11"/>
        <v>1.4167107199330953</v>
      </c>
      <c r="AJ27" s="41"/>
      <c r="AK27" s="22">
        <v>3.06</v>
      </c>
      <c r="AL27" s="41"/>
      <c r="AM27" s="64"/>
      <c r="AN27" s="80"/>
      <c r="AO27" s="80"/>
      <c r="AP27" s="80"/>
      <c r="AQ27" s="80"/>
      <c r="AR27" s="80"/>
      <c r="AS27" s="80"/>
    </row>
    <row r="28" spans="1:45" s="1" customFormat="1" x14ac:dyDescent="0.25">
      <c r="A28" s="40"/>
      <c r="B28" s="47" t="s">
        <v>82</v>
      </c>
      <c r="C28" s="43">
        <f>AVERAGE(C18:C26)</f>
        <v>507.22222222222223</v>
      </c>
      <c r="D28" s="43">
        <f t="shared" ref="D28:AF28" si="13">AVERAGE(D18:D26)</f>
        <v>626.89879217093176</v>
      </c>
      <c r="E28" s="45">
        <f t="shared" si="13"/>
        <v>7.0646453627376635</v>
      </c>
      <c r="F28" s="45">
        <f t="shared" si="13"/>
        <v>9.8330219350885777</v>
      </c>
      <c r="G28" s="45">
        <f t="shared" si="13"/>
        <v>1.1499985575548779</v>
      </c>
      <c r="H28" s="45">
        <f t="shared" si="13"/>
        <v>8.8913572266410661</v>
      </c>
      <c r="I28" s="46">
        <f t="shared" si="13"/>
        <v>1.2615533718473411</v>
      </c>
      <c r="J28" s="46">
        <f t="shared" si="13"/>
        <v>0.25234283385698419</v>
      </c>
      <c r="K28" s="46">
        <f t="shared" si="13"/>
        <v>0.44248636401769981</v>
      </c>
      <c r="L28" s="46">
        <f t="shared" si="13"/>
        <v>0.36631066277622548</v>
      </c>
      <c r="M28" s="46">
        <f t="shared" si="13"/>
        <v>0.26891204396947954</v>
      </c>
      <c r="N28" s="46">
        <f t="shared" si="13"/>
        <v>5.3636464904655373E-2</v>
      </c>
      <c r="O28" s="46">
        <f t="shared" si="13"/>
        <v>9.3467642390290637E-2</v>
      </c>
      <c r="P28" s="46">
        <f t="shared" si="13"/>
        <v>7.8201444574441586E-2</v>
      </c>
      <c r="Q28" s="46">
        <f t="shared" si="13"/>
        <v>0.10237319551078887</v>
      </c>
      <c r="R28" s="46">
        <f t="shared" si="13"/>
        <v>2.0355634224610251E-2</v>
      </c>
      <c r="S28" s="46">
        <f t="shared" si="13"/>
        <v>3.4219424492603505E-2</v>
      </c>
      <c r="T28" s="46">
        <f t="shared" si="13"/>
        <v>2.9402883579540143E-2</v>
      </c>
      <c r="U28" s="46">
        <f t="shared" si="13"/>
        <v>2.3573679269092093E-2</v>
      </c>
      <c r="V28" s="46">
        <f t="shared" si="13"/>
        <v>4.6743265617269986E-3</v>
      </c>
      <c r="W28" s="46">
        <f t="shared" si="13"/>
        <v>9.367667952743847E-3</v>
      </c>
      <c r="X28" s="46">
        <f t="shared" si="13"/>
        <v>7.2078232375806994E-3</v>
      </c>
      <c r="Y28" s="46">
        <f t="shared" si="13"/>
        <v>0.10491772330431354</v>
      </c>
      <c r="Z28" s="46">
        <f t="shared" si="13"/>
        <v>2.0981892926370441E-2</v>
      </c>
      <c r="AA28" s="46">
        <f t="shared" si="13"/>
        <v>3.6820127256141172E-2</v>
      </c>
      <c r="AB28" s="46">
        <f t="shared" si="13"/>
        <v>3.0484608405207305E-2</v>
      </c>
      <c r="AC28" s="46">
        <f t="shared" si="13"/>
        <v>3.8047445885285032E-2</v>
      </c>
      <c r="AD28" s="46">
        <f t="shared" si="13"/>
        <v>7.6246111919476816E-3</v>
      </c>
      <c r="AE28" s="46">
        <f t="shared" si="13"/>
        <v>1.3060422688802115E-2</v>
      </c>
      <c r="AF28" s="46">
        <f t="shared" si="13"/>
        <v>1.1106129352113451E-2</v>
      </c>
      <c r="AG28" s="44"/>
      <c r="AH28" s="44">
        <f t="shared" ref="AH28:AK28" si="14">AVERAGE(AH18:AH27)</f>
        <v>2.8470791703939904</v>
      </c>
      <c r="AI28" s="44">
        <f t="shared" si="14"/>
        <v>0.62439925613520786</v>
      </c>
      <c r="AJ28" s="44"/>
      <c r="AK28" s="44">
        <f t="shared" si="14"/>
        <v>1.7250000000000001</v>
      </c>
      <c r="AL28" s="40"/>
      <c r="AM28" s="64"/>
      <c r="AN28" s="80"/>
      <c r="AO28" s="80"/>
      <c r="AP28" s="80"/>
      <c r="AQ28" s="80"/>
      <c r="AR28" s="80"/>
      <c r="AS28" s="80"/>
    </row>
    <row r="29" spans="1:45" s="1" customFormat="1" x14ac:dyDescent="0.25">
      <c r="A29" s="40"/>
      <c r="B29" s="47" t="s">
        <v>74</v>
      </c>
      <c r="C29" s="43">
        <f>_xlfn.STDEV.P(C18:C26)</f>
        <v>28.974232912011772</v>
      </c>
      <c r="D29" s="43">
        <f t="shared" ref="D29:AF29" si="15">_xlfn.STDEV.P(D18:D26)</f>
        <v>303.86339002353202</v>
      </c>
      <c r="E29" s="45">
        <f t="shared" si="15"/>
        <v>1.5190535518943227</v>
      </c>
      <c r="F29" s="45">
        <f t="shared" si="15"/>
        <v>4.8088296197494085</v>
      </c>
      <c r="G29" s="45">
        <f t="shared" si="15"/>
        <v>0.33723693032016577</v>
      </c>
      <c r="H29" s="45">
        <f t="shared" si="15"/>
        <v>6.4564799877316119</v>
      </c>
      <c r="I29" s="46">
        <f t="shared" si="15"/>
        <v>0.47837711866605481</v>
      </c>
      <c r="J29" s="46">
        <f t="shared" si="15"/>
        <v>0.10467654791914607</v>
      </c>
      <c r="K29" s="46">
        <f t="shared" si="15"/>
        <v>0.16528214607206879</v>
      </c>
      <c r="L29" s="46">
        <f t="shared" si="15"/>
        <v>0.16212982939788173</v>
      </c>
      <c r="M29" s="46">
        <f t="shared" si="15"/>
        <v>0.10670867404884288</v>
      </c>
      <c r="N29" s="46">
        <f t="shared" si="15"/>
        <v>2.2543766354993285E-2</v>
      </c>
      <c r="O29" s="46">
        <f t="shared" si="15"/>
        <v>3.5188566656234044E-2</v>
      </c>
      <c r="P29" s="46">
        <f t="shared" si="15"/>
        <v>3.4456761148430493E-2</v>
      </c>
      <c r="Q29" s="46">
        <f t="shared" si="15"/>
        <v>6.4188343204167511E-2</v>
      </c>
      <c r="R29" s="46">
        <f t="shared" si="15"/>
        <v>1.2901218772437969E-2</v>
      </c>
      <c r="S29" s="46">
        <f t="shared" si="15"/>
        <v>2.0265164957160933E-2</v>
      </c>
      <c r="T29" s="46">
        <f t="shared" si="15"/>
        <v>1.854669589549959E-2</v>
      </c>
      <c r="U29" s="46">
        <f t="shared" si="15"/>
        <v>1.1336386863320976E-2</v>
      </c>
      <c r="V29" s="46">
        <f t="shared" si="15"/>
        <v>2.2503841378709367E-3</v>
      </c>
      <c r="W29" s="46">
        <f t="shared" si="15"/>
        <v>5.2223723230539233E-3</v>
      </c>
      <c r="X29" s="46">
        <f t="shared" si="15"/>
        <v>4.3449110675263282E-3</v>
      </c>
      <c r="Y29" s="46">
        <f t="shared" si="15"/>
        <v>3.956577888150975E-2</v>
      </c>
      <c r="Z29" s="46">
        <f t="shared" si="15"/>
        <v>8.6567992592032853E-3</v>
      </c>
      <c r="AA29" s="46">
        <f t="shared" si="15"/>
        <v>1.3707093607660901E-2</v>
      </c>
      <c r="AB29" s="46">
        <f t="shared" si="15"/>
        <v>1.3457553771255267E-2</v>
      </c>
      <c r="AC29" s="46">
        <f t="shared" si="15"/>
        <v>1.403872045289117E-2</v>
      </c>
      <c r="AD29" s="46">
        <f t="shared" si="15"/>
        <v>3.0924979041833563E-3</v>
      </c>
      <c r="AE29" s="46">
        <f t="shared" si="15"/>
        <v>3.8212336874727591E-3</v>
      </c>
      <c r="AF29" s="46">
        <f t="shared" si="15"/>
        <v>4.7812786857150246E-3</v>
      </c>
      <c r="AG29" s="44"/>
      <c r="AH29" s="44">
        <f t="shared" ref="AH29:AK29" si="16">_xlfn.STDEV.P(AH18:AH27)</f>
        <v>1.3888466150185199</v>
      </c>
      <c r="AI29" s="44">
        <f t="shared" si="16"/>
        <v>0.33983930693704439</v>
      </c>
      <c r="AJ29" s="44"/>
      <c r="AK29" s="44">
        <f t="shared" si="16"/>
        <v>0.56071828933966406</v>
      </c>
      <c r="AL29" s="40"/>
      <c r="AM29" s="64"/>
      <c r="AN29" s="80"/>
      <c r="AO29" s="80"/>
      <c r="AP29" s="80"/>
      <c r="AQ29" s="80"/>
      <c r="AR29" s="80"/>
      <c r="AS29" s="80"/>
    </row>
    <row r="30" spans="1:45" x14ac:dyDescent="0.25">
      <c r="A30" s="40"/>
      <c r="B30" s="23" t="s">
        <v>42</v>
      </c>
      <c r="C30" s="104">
        <v>525</v>
      </c>
      <c r="D30" s="111">
        <v>476.40556763846871</v>
      </c>
      <c r="E30" s="87">
        <v>4.9793823142483662</v>
      </c>
      <c r="F30" s="87">
        <v>10.970825856956116</v>
      </c>
      <c r="G30" s="87">
        <v>1.4573016648366011</v>
      </c>
      <c r="H30" s="87">
        <v>5.226021445826329</v>
      </c>
      <c r="I30" s="54">
        <v>1.1186895628516957</v>
      </c>
      <c r="J30" s="54">
        <v>0.21308372625746586</v>
      </c>
      <c r="K30" s="58">
        <v>0.44727379512736787</v>
      </c>
      <c r="L30" s="10">
        <v>0.42793204620527453</v>
      </c>
      <c r="M30" s="90">
        <v>0.22874874377317164</v>
      </c>
      <c r="N30" s="5">
        <f>R30+V30+Z30+AD30</f>
        <v>4.3629935656504581E-2</v>
      </c>
      <c r="O30" s="5">
        <f t="shared" ref="O30:P38" si="17">S30+W30+AA30+AE30</f>
        <v>9.1581498244819315E-2</v>
      </c>
      <c r="P30" s="5">
        <f t="shared" si="17"/>
        <v>8.7621180505981056E-2</v>
      </c>
      <c r="Q30" s="7">
        <v>4.0084495094578176E-2</v>
      </c>
      <c r="R30" s="7">
        <v>7.6351419227767958E-3</v>
      </c>
      <c r="S30" s="7">
        <v>1.6026558968703947E-2</v>
      </c>
      <c r="T30" s="5">
        <v>1.5333512152559658E-2</v>
      </c>
      <c r="U30" s="5">
        <v>7.4507166518066575E-2</v>
      </c>
      <c r="V30" s="5">
        <v>1.4191841241536491E-2</v>
      </c>
      <c r="W30" s="5">
        <v>2.9789410967393005E-2</v>
      </c>
      <c r="X30" s="5">
        <v>2.8501208274220931E-2</v>
      </c>
      <c r="Y30" s="5">
        <v>9.2598375691862411E-2</v>
      </c>
      <c r="Z30" s="5">
        <v>1.763778584606903E-2</v>
      </c>
      <c r="AA30" s="5">
        <v>3.7022627450596604E-2</v>
      </c>
      <c r="AB30" s="5">
        <v>3.5421634116342082E-2</v>
      </c>
      <c r="AC30" s="5">
        <v>2.1867124892141876E-2</v>
      </c>
      <c r="AD30" s="5">
        <v>4.1651666461222621E-3</v>
      </c>
      <c r="AE30" s="5">
        <v>8.7429008581257697E-3</v>
      </c>
      <c r="AF30" s="5">
        <v>8.3648259628583879E-3</v>
      </c>
      <c r="AG30" s="33"/>
      <c r="AH30" s="36">
        <f t="shared" ref="AH30:AH39" si="18">10*J30</f>
        <v>2.1308372625746586</v>
      </c>
      <c r="AI30" s="5">
        <f t="shared" ref="AI30:AI39" si="19">10*N30</f>
        <v>0.43629935656504581</v>
      </c>
      <c r="AJ30" s="40"/>
      <c r="AK30" s="22">
        <v>0.73</v>
      </c>
      <c r="AL30" s="40"/>
      <c r="AM30" s="75" t="s">
        <v>98</v>
      </c>
      <c r="AN30" s="77" t="s">
        <v>98</v>
      </c>
      <c r="AO30" s="77" t="s">
        <v>98</v>
      </c>
      <c r="AP30" s="67" t="s">
        <v>98</v>
      </c>
      <c r="AQ30" s="77" t="s">
        <v>98</v>
      </c>
      <c r="AR30" s="77" t="s">
        <v>98</v>
      </c>
      <c r="AS30" s="67" t="s">
        <v>98</v>
      </c>
    </row>
    <row r="31" spans="1:45" x14ac:dyDescent="0.25">
      <c r="A31" s="40"/>
      <c r="B31" s="23" t="s">
        <v>43</v>
      </c>
      <c r="C31" s="104">
        <v>495</v>
      </c>
      <c r="D31" s="111">
        <v>476.94434949494951</v>
      </c>
      <c r="E31" s="87">
        <v>4.9848183838383848</v>
      </c>
      <c r="F31" s="87">
        <v>9.8209945454545462</v>
      </c>
      <c r="G31" s="87">
        <v>1.1616971717171716</v>
      </c>
      <c r="H31" s="87">
        <v>5.8272582491582492</v>
      </c>
      <c r="I31" s="54">
        <v>1.1579978140474501</v>
      </c>
      <c r="J31" s="54">
        <v>0.2339389523328182</v>
      </c>
      <c r="K31" s="58">
        <v>0.49049528017376254</v>
      </c>
      <c r="L31" s="10">
        <v>0.46930285984197018</v>
      </c>
      <c r="M31" s="91">
        <v>0.23178148561499973</v>
      </c>
      <c r="N31" s="5">
        <f t="shared" ref="N31:N38" si="20">R31+V31+Z31+AD31</f>
        <v>4.6887036254950776E-2</v>
      </c>
      <c r="O31" s="5">
        <f t="shared" si="17"/>
        <v>9.8307142761206529E-2</v>
      </c>
      <c r="P31" s="5">
        <f t="shared" si="17"/>
        <v>9.4059668065272745E-2</v>
      </c>
      <c r="Q31" s="7">
        <v>4.3037510771373862E-2</v>
      </c>
      <c r="R31" s="7">
        <v>8.6944466204795685E-3</v>
      </c>
      <c r="S31" s="7">
        <v>1.8229478197375387E-2</v>
      </c>
      <c r="T31" s="7">
        <v>1.7441852342441239E-2</v>
      </c>
      <c r="U31" s="5">
        <v>6.8899750663510353E-2</v>
      </c>
      <c r="V31" s="5">
        <v>1.3919141548183909E-2</v>
      </c>
      <c r="W31" s="5">
        <v>2.9183995078090975E-2</v>
      </c>
      <c r="X31" s="5">
        <v>2.7923066552057531E-2</v>
      </c>
      <c r="Y31" s="7">
        <v>9.585990325737577E-2</v>
      </c>
      <c r="Z31" s="7">
        <v>1.9365637021692073E-2</v>
      </c>
      <c r="AA31" s="7">
        <v>4.0603556876601894E-2</v>
      </c>
      <c r="AB31" s="7">
        <v>3.8849232871710444E-2</v>
      </c>
      <c r="AC31" s="7">
        <v>2.4293664769746409E-2</v>
      </c>
      <c r="AD31" s="7">
        <v>4.9078110645952334E-3</v>
      </c>
      <c r="AE31" s="7">
        <v>1.0290112609138279E-2</v>
      </c>
      <c r="AF31" s="7">
        <v>9.8455162990635278E-3</v>
      </c>
      <c r="AG31" s="34"/>
      <c r="AH31" s="36">
        <f t="shared" si="18"/>
        <v>2.3393895233281818</v>
      </c>
      <c r="AI31" s="5">
        <f t="shared" si="19"/>
        <v>0.46887036254950776</v>
      </c>
      <c r="AJ31" s="40"/>
      <c r="AK31" s="22">
        <v>0.72</v>
      </c>
      <c r="AL31" s="40"/>
      <c r="AM31" s="78">
        <f>_xlfn.T.TEST(AK30:AK38,AK41:AK49,2,3)</f>
        <v>1.2018147184550514E-3</v>
      </c>
      <c r="AN31" s="74">
        <f>_xlfn.T.TEST(AH30:AH38,AH41:AH49,2,3)</f>
        <v>7.3477889596549224E-3</v>
      </c>
      <c r="AO31" s="74">
        <f>_xlfn.T.TEST(K30:K38,K41:K49,2,3)</f>
        <v>4.0247962197826904E-4</v>
      </c>
      <c r="AP31" s="67">
        <f>_xlfn.T.TEST(L30:L38,L41:L49,2,3)</f>
        <v>0.1222961010179707</v>
      </c>
      <c r="AQ31" s="74">
        <f>_xlfn.T.TEST(AI30:AI38,AI41:AI49,2,3)</f>
        <v>2.901317295414977E-2</v>
      </c>
      <c r="AR31" s="74">
        <f>_xlfn.T.TEST(O30:O38,O41:O49,2,3)</f>
        <v>1.1740317069141852E-4</v>
      </c>
      <c r="AS31" s="67">
        <f>_xlfn.T.TEST(P30:P38,P41:P49,2,3)</f>
        <v>0.40151346200549387</v>
      </c>
    </row>
    <row r="32" spans="1:45" x14ac:dyDescent="0.25">
      <c r="A32" s="40"/>
      <c r="B32" s="23" t="s">
        <v>44</v>
      </c>
      <c r="C32" s="104">
        <v>515</v>
      </c>
      <c r="D32" s="111">
        <v>623.72069320388346</v>
      </c>
      <c r="E32" s="87">
        <v>6.2845986407766983</v>
      </c>
      <c r="F32" s="87">
        <v>10.97828019417476</v>
      </c>
      <c r="G32" s="87">
        <v>1.0762937087378641</v>
      </c>
      <c r="H32" s="87">
        <v>8.6095766990291249</v>
      </c>
      <c r="I32" s="54">
        <v>1.4956697916721038</v>
      </c>
      <c r="J32" s="54">
        <v>0.29042131877128224</v>
      </c>
      <c r="K32" s="58">
        <v>0.46562719809642195</v>
      </c>
      <c r="L32" s="10">
        <v>0.46211593670743911</v>
      </c>
      <c r="M32" s="90">
        <v>0.30212771064665173</v>
      </c>
      <c r="N32" s="5">
        <f t="shared" si="20"/>
        <v>5.8709207826298529E-2</v>
      </c>
      <c r="O32" s="5">
        <f t="shared" si="17"/>
        <v>9.4127401040240144E-2</v>
      </c>
      <c r="P32" s="5">
        <f t="shared" si="17"/>
        <v>9.341759304305039E-2</v>
      </c>
      <c r="Q32" s="5">
        <v>5.0854472489900965E-2</v>
      </c>
      <c r="R32" s="5">
        <v>9.8746548524079533E-3</v>
      </c>
      <c r="S32" s="5">
        <v>1.5831853840994978E-2</v>
      </c>
      <c r="T32" s="5">
        <v>1.5712466963821208E-2</v>
      </c>
      <c r="U32" s="5">
        <v>9.8946176561570204E-2</v>
      </c>
      <c r="V32" s="5">
        <v>1.9212849817780622E-2</v>
      </c>
      <c r="W32" s="5">
        <v>3.0803611339379235E-2</v>
      </c>
      <c r="X32" s="5">
        <v>3.0571323510018379E-2</v>
      </c>
      <c r="Y32" s="7">
        <v>0.12395411695410198</v>
      </c>
      <c r="Z32" s="7">
        <v>2.4068760573612034E-2</v>
      </c>
      <c r="AA32" s="7">
        <v>3.8589004398711484E-2</v>
      </c>
      <c r="AB32" s="7">
        <v>3.8298007477272147E-2</v>
      </c>
      <c r="AC32" s="7">
        <v>2.8597654299864262E-2</v>
      </c>
      <c r="AD32" s="7">
        <v>5.5529425824979144E-3</v>
      </c>
      <c r="AE32" s="7">
        <v>8.9029314611544473E-3</v>
      </c>
      <c r="AF32" s="7">
        <v>8.8357950919386637E-3</v>
      </c>
      <c r="AG32" s="34"/>
      <c r="AH32" s="36">
        <f t="shared" si="18"/>
        <v>2.9042131877128226</v>
      </c>
      <c r="AI32" s="5">
        <f t="shared" si="19"/>
        <v>0.58709207826298526</v>
      </c>
      <c r="AJ32" s="40"/>
      <c r="AK32" s="22">
        <v>1.18</v>
      </c>
      <c r="AL32" s="40"/>
      <c r="AM32" s="78" t="s">
        <v>88</v>
      </c>
      <c r="AN32" s="77" t="s">
        <v>88</v>
      </c>
      <c r="AO32" s="77" t="s">
        <v>88</v>
      </c>
      <c r="AP32" s="77" t="s">
        <v>88</v>
      </c>
      <c r="AQ32" s="77" t="s">
        <v>88</v>
      </c>
      <c r="AR32" s="77" t="s">
        <v>88</v>
      </c>
      <c r="AS32" s="77" t="s">
        <v>88</v>
      </c>
    </row>
    <row r="33" spans="1:45" x14ac:dyDescent="0.25">
      <c r="A33" s="40"/>
      <c r="B33" s="23" t="s">
        <v>102</v>
      </c>
      <c r="C33" s="105">
        <v>560</v>
      </c>
      <c r="D33" s="111">
        <v>511.53097023809522</v>
      </c>
      <c r="E33" s="87">
        <v>3.9318851190476192</v>
      </c>
      <c r="F33" s="87">
        <v>13.548813988095239</v>
      </c>
      <c r="G33" s="87">
        <v>1.1781651785714287</v>
      </c>
      <c r="H33" s="87">
        <v>5.5389325396825404</v>
      </c>
      <c r="I33" s="54">
        <v>1.1366702200560244</v>
      </c>
      <c r="J33" s="54">
        <v>0.20297682501000436</v>
      </c>
      <c r="K33" s="58">
        <v>0.39680261180574766</v>
      </c>
      <c r="L33" s="10">
        <v>0.51623284725869456</v>
      </c>
      <c r="M33" s="91">
        <v>0.24150270156805378</v>
      </c>
      <c r="N33" s="5">
        <f t="shared" si="20"/>
        <v>4.3125482422866741E-2</v>
      </c>
      <c r="O33" s="5">
        <f t="shared" si="17"/>
        <v>8.430668900221959E-2</v>
      </c>
      <c r="P33" s="5">
        <f t="shared" si="17"/>
        <v>0.10968144062487917</v>
      </c>
      <c r="Q33" s="7">
        <v>3.7118517937242204E-2</v>
      </c>
      <c r="R33" s="7">
        <v>6.6283067745075367E-3</v>
      </c>
      <c r="S33" s="7">
        <v>1.2957781952913527E-2</v>
      </c>
      <c r="T33" s="7">
        <v>1.6857834280043879E-2</v>
      </c>
      <c r="U33" s="7">
        <v>8.1528628956067592E-2</v>
      </c>
      <c r="V33" s="7">
        <v>1.4558683742154929E-2</v>
      </c>
      <c r="W33" s="7">
        <v>2.8461001560430445E-2</v>
      </c>
      <c r="X33" s="7">
        <v>3.7027235794929156E-2</v>
      </c>
      <c r="Y33" s="7">
        <v>9.4163523618039563E-2</v>
      </c>
      <c r="Z33" s="7">
        <v>1.6814914931792779E-2</v>
      </c>
      <c r="AA33" s="7">
        <v>3.2871743667770834E-2</v>
      </c>
      <c r="AB33" s="7">
        <v>4.2765529568335119E-2</v>
      </c>
      <c r="AC33" s="7">
        <v>2.8692031056704349E-2</v>
      </c>
      <c r="AD33" s="7">
        <v>5.1235769744114911E-3</v>
      </c>
      <c r="AE33" s="7">
        <v>1.0016161821104772E-2</v>
      </c>
      <c r="AF33" s="7">
        <v>1.3030840981571005E-2</v>
      </c>
      <c r="AG33" s="34"/>
      <c r="AH33" s="36">
        <f t="shared" si="18"/>
        <v>2.0297682501000436</v>
      </c>
      <c r="AI33" s="5">
        <f t="shared" si="19"/>
        <v>0.4312548242286674</v>
      </c>
      <c r="AJ33" s="40"/>
      <c r="AK33" s="22">
        <v>0.86</v>
      </c>
      <c r="AL33" s="40"/>
      <c r="AM33" s="78">
        <f>_xlfn.T.TEST(AK30:AK38,AK53:AK61,2,3)</f>
        <v>2.110246788649443E-2</v>
      </c>
      <c r="AN33" s="74">
        <f>_xlfn.T.TEST(AH30:AH38,AH53:AH61,2,3)</f>
        <v>1.2028435223940219E-4</v>
      </c>
      <c r="AO33" s="74">
        <f>_xlfn.T.TEST(K30:K38,K53:K61,2,3)</f>
        <v>1.474638265440112E-5</v>
      </c>
      <c r="AP33" s="74">
        <f>_xlfn.T.TEST(L30:L38,L53:L61,2,3)</f>
        <v>1.2096765540019964E-4</v>
      </c>
      <c r="AQ33" s="74">
        <f>_xlfn.T.TEST(AI30:AI38,AI53:AI61,2,3)</f>
        <v>1.7800937557872203E-3</v>
      </c>
      <c r="AR33" s="74">
        <f>_xlfn.T.TEST(O30:O38,O53:O61,2,3)</f>
        <v>1.0801790245631574E-3</v>
      </c>
      <c r="AS33" s="74">
        <f>_xlfn.T.TEST(P30:P38,P53:P61,2,3)</f>
        <v>3.9875044658426364E-3</v>
      </c>
    </row>
    <row r="34" spans="1:45" x14ac:dyDescent="0.25">
      <c r="A34" s="40"/>
      <c r="B34" s="23" t="s">
        <v>45</v>
      </c>
      <c r="C34" s="105">
        <v>575</v>
      </c>
      <c r="D34" s="111">
        <v>670.83723376623379</v>
      </c>
      <c r="E34" s="87">
        <v>7.7684727272727283</v>
      </c>
      <c r="F34" s="87">
        <v>7.925618181818181</v>
      </c>
      <c r="G34" s="87">
        <v>1.2848181818181819</v>
      </c>
      <c r="H34" s="87">
        <v>10.635201298701299</v>
      </c>
      <c r="I34" s="54">
        <v>1.8316218820303631</v>
      </c>
      <c r="J34" s="54">
        <v>0.33302216036915694</v>
      </c>
      <c r="K34" s="58">
        <v>0.49642766323433524</v>
      </c>
      <c r="L34" s="10">
        <v>0.42868421124787909</v>
      </c>
      <c r="M34" s="91">
        <v>0.42479538344915324</v>
      </c>
      <c r="N34" s="5">
        <f t="shared" si="20"/>
        <v>7.723552426348243E-2</v>
      </c>
      <c r="O34" s="5">
        <f t="shared" si="17"/>
        <v>0.11513303134631411</v>
      </c>
      <c r="P34" s="5">
        <f t="shared" si="17"/>
        <v>9.9421761490301894E-2</v>
      </c>
      <c r="Q34" s="7">
        <v>8.6851418920063803E-2</v>
      </c>
      <c r="R34" s="7">
        <v>1.5791167076375238E-2</v>
      </c>
      <c r="S34" s="7">
        <v>2.3539491074041928E-2</v>
      </c>
      <c r="T34" s="7">
        <v>2.032724787838578E-2</v>
      </c>
      <c r="U34" s="7">
        <v>0.15141784875706252</v>
      </c>
      <c r="V34" s="7">
        <v>2.7530517955829548E-2</v>
      </c>
      <c r="W34" s="7">
        <v>4.1039042811125609E-2</v>
      </c>
      <c r="X34" s="7">
        <v>3.5438777894113385E-2</v>
      </c>
      <c r="Y34" s="7">
        <v>0.15201786835214601</v>
      </c>
      <c r="Z34" s="7">
        <v>2.7639612427662909E-2</v>
      </c>
      <c r="AA34" s="7">
        <v>4.120166716520459E-2</v>
      </c>
      <c r="AB34" s="7">
        <v>3.5579210223173847E-2</v>
      </c>
      <c r="AC34" s="7">
        <v>3.4508247419881038E-2</v>
      </c>
      <c r="AD34" s="7">
        <v>6.2742268036147346E-3</v>
      </c>
      <c r="AE34" s="7">
        <v>9.3528302959419666E-3</v>
      </c>
      <c r="AF34" s="7">
        <v>8.0765254946288823E-3</v>
      </c>
      <c r="AG34" s="34"/>
      <c r="AH34" s="36">
        <f t="shared" si="18"/>
        <v>3.3302216036915695</v>
      </c>
      <c r="AI34" s="5">
        <f t="shared" si="19"/>
        <v>0.77235524263482436</v>
      </c>
      <c r="AJ34" s="40"/>
      <c r="AK34" s="22">
        <v>1.1399999999999999</v>
      </c>
      <c r="AL34" s="40"/>
      <c r="AM34" s="68"/>
      <c r="AN34" s="79"/>
      <c r="AO34" s="79"/>
      <c r="AP34" s="79"/>
      <c r="AQ34" s="79"/>
      <c r="AR34" s="79"/>
      <c r="AS34" s="79"/>
    </row>
    <row r="35" spans="1:45" x14ac:dyDescent="0.25">
      <c r="A35" s="40"/>
      <c r="B35" s="23" t="s">
        <v>46</v>
      </c>
      <c r="C35" s="105">
        <v>540</v>
      </c>
      <c r="D35" s="111">
        <v>626.62370370370365</v>
      </c>
      <c r="E35" s="87">
        <v>7.1375555555555579</v>
      </c>
      <c r="F35" s="87">
        <v>7.8178518518518514</v>
      </c>
      <c r="G35" s="87">
        <v>0.95821296296296299</v>
      </c>
      <c r="H35" s="87">
        <v>9.8529259259259252</v>
      </c>
      <c r="I35" s="7">
        <v>1.7041420294405787</v>
      </c>
      <c r="J35" s="7">
        <v>0.31558185730381083</v>
      </c>
      <c r="K35" s="10">
        <v>0.50362259748321359</v>
      </c>
      <c r="L35" s="10">
        <v>0.44214276841344635</v>
      </c>
      <c r="M35" s="91">
        <v>0.38496085816028647</v>
      </c>
      <c r="N35" s="5">
        <f t="shared" si="20"/>
        <v>7.1289047807460468E-2</v>
      </c>
      <c r="O35" s="5">
        <f t="shared" si="17"/>
        <v>0.11376691846494399</v>
      </c>
      <c r="P35" s="5">
        <f t="shared" si="17"/>
        <v>9.9878799194735843E-2</v>
      </c>
      <c r="Q35" s="7">
        <v>7.5564399916696307E-2</v>
      </c>
      <c r="R35" s="7">
        <v>1.3993407391980796E-2</v>
      </c>
      <c r="S35" s="7">
        <v>2.2331436409557717E-2</v>
      </c>
      <c r="T35" s="7">
        <v>1.9605321854327212E-2</v>
      </c>
      <c r="U35" s="7">
        <v>0.14054559535615188</v>
      </c>
      <c r="V35" s="7">
        <v>2.6026962102991089E-2</v>
      </c>
      <c r="W35" s="7">
        <v>4.1535233903787695E-2</v>
      </c>
      <c r="X35" s="7">
        <v>3.6464811937937006E-2</v>
      </c>
      <c r="Y35" s="7">
        <v>0.14143750598145191</v>
      </c>
      <c r="Z35" s="7">
        <v>2.6192130737305908E-2</v>
      </c>
      <c r="AA35" s="7">
        <v>4.179881894428103E-2</v>
      </c>
      <c r="AB35" s="7">
        <v>3.6696219782022026E-2</v>
      </c>
      <c r="AC35" s="7">
        <v>2.7413356905986463E-2</v>
      </c>
      <c r="AD35" s="7">
        <v>5.0765475751826782E-3</v>
      </c>
      <c r="AE35" s="7">
        <v>8.1014292073175419E-3</v>
      </c>
      <c r="AF35" s="7">
        <v>7.1124456204495921E-3</v>
      </c>
      <c r="AG35" s="34"/>
      <c r="AH35" s="36">
        <f t="shared" si="18"/>
        <v>3.1558185730381085</v>
      </c>
      <c r="AI35" s="5">
        <f t="shared" si="19"/>
        <v>0.71289047807460471</v>
      </c>
      <c r="AJ35" s="40"/>
      <c r="AK35" s="22">
        <v>1.3</v>
      </c>
      <c r="AL35" s="40"/>
      <c r="AM35" s="71"/>
      <c r="AN35" s="80"/>
      <c r="AO35" s="80"/>
      <c r="AP35" s="80"/>
      <c r="AQ35" s="80"/>
      <c r="AR35" s="80"/>
      <c r="AS35" s="80"/>
    </row>
    <row r="36" spans="1:45" x14ac:dyDescent="0.25">
      <c r="A36" s="40"/>
      <c r="B36" s="23" t="s">
        <v>47</v>
      </c>
      <c r="C36" s="105">
        <v>166</v>
      </c>
      <c r="D36" s="111">
        <v>468.55714285714282</v>
      </c>
      <c r="E36" s="87">
        <v>5.1274285714285721</v>
      </c>
      <c r="F36" s="87">
        <v>9.1448</v>
      </c>
      <c r="G36" s="87">
        <v>0.99680000000000002</v>
      </c>
      <c r="H36" s="87">
        <v>5.8801714285714279</v>
      </c>
      <c r="I36" s="7">
        <v>0.49654478465611446</v>
      </c>
      <c r="J36" s="7">
        <v>0.19861791386244579</v>
      </c>
      <c r="K36" s="10">
        <v>0.42389261777405429</v>
      </c>
      <c r="L36" s="10">
        <v>0.3873635899468183</v>
      </c>
      <c r="M36" s="91">
        <v>0.11285073722272622</v>
      </c>
      <c r="N36" s="5">
        <f t="shared" si="20"/>
        <v>4.5140294889090493E-2</v>
      </c>
      <c r="O36" s="5">
        <f t="shared" si="17"/>
        <v>9.6338932352703882E-2</v>
      </c>
      <c r="P36" s="5">
        <f t="shared" si="17"/>
        <v>8.8036906336686011E-2</v>
      </c>
      <c r="Q36" s="7">
        <v>1.7987745405049341E-2</v>
      </c>
      <c r="R36" s="7">
        <v>7.1950981620197366E-3</v>
      </c>
      <c r="S36" s="7">
        <v>1.5355860585425825E-2</v>
      </c>
      <c r="T36" s="7">
        <v>1.403256634741395E-2</v>
      </c>
      <c r="U36" s="7">
        <v>4.7029557373098961E-2</v>
      </c>
      <c r="V36" s="7">
        <v>1.8811822949239585E-2</v>
      </c>
      <c r="W36" s="7">
        <v>4.0148407160180831E-2</v>
      </c>
      <c r="X36" s="7">
        <v>3.668861045488607E-2</v>
      </c>
      <c r="Y36" s="7">
        <v>4.1211501334609733E-2</v>
      </c>
      <c r="Z36" s="7">
        <v>1.6484600533843895E-2</v>
      </c>
      <c r="AA36" s="7">
        <v>3.5181622530231799E-2</v>
      </c>
      <c r="AB36" s="7">
        <v>3.2149839445254444E-2</v>
      </c>
      <c r="AC36" s="7">
        <v>6.6219331099681899E-3</v>
      </c>
      <c r="AD36" s="7">
        <v>2.6487732439872758E-3</v>
      </c>
      <c r="AE36" s="7">
        <v>5.6530420768654329E-3</v>
      </c>
      <c r="AF36" s="7">
        <v>5.1658900891315409E-3</v>
      </c>
      <c r="AG36" s="34"/>
      <c r="AH36" s="36">
        <f t="shared" si="18"/>
        <v>1.9861791386244578</v>
      </c>
      <c r="AI36" s="5">
        <f t="shared" si="19"/>
        <v>0.45140294889090493</v>
      </c>
      <c r="AJ36" s="40"/>
      <c r="AK36" s="22">
        <v>0.26</v>
      </c>
      <c r="AL36" s="40"/>
      <c r="AM36" s="63"/>
      <c r="AN36" s="79"/>
      <c r="AO36" s="79"/>
      <c r="AP36" s="79"/>
      <c r="AQ36" s="79"/>
      <c r="AR36" s="79"/>
      <c r="AS36" s="79"/>
    </row>
    <row r="37" spans="1:45" x14ac:dyDescent="0.25">
      <c r="A37" s="40"/>
      <c r="B37" s="23" t="s">
        <v>48</v>
      </c>
      <c r="C37" s="105">
        <v>480</v>
      </c>
      <c r="D37" s="111">
        <v>704.50364583333328</v>
      </c>
      <c r="E37" s="87">
        <v>8.0687604166666684</v>
      </c>
      <c r="F37" s="87">
        <v>7.3519875000000008</v>
      </c>
      <c r="G37" s="87">
        <v>1.0617937500000003</v>
      </c>
      <c r="H37" s="87">
        <v>11.73914375</v>
      </c>
      <c r="I37" s="7">
        <v>1.7159884626713615</v>
      </c>
      <c r="J37" s="7">
        <v>0.357497596389867</v>
      </c>
      <c r="K37" s="10">
        <v>0.50744605582132274</v>
      </c>
      <c r="L37" s="10">
        <v>0.44306383871731669</v>
      </c>
      <c r="M37" s="91">
        <v>0.3838432172743409</v>
      </c>
      <c r="N37" s="5">
        <f t="shared" si="20"/>
        <v>7.9967336932154381E-2</v>
      </c>
      <c r="O37" s="5">
        <f t="shared" si="17"/>
        <v>0.11350876238200833</v>
      </c>
      <c r="P37" s="5">
        <f t="shared" si="17"/>
        <v>9.9107338429550412E-2</v>
      </c>
      <c r="Q37" s="7">
        <v>7.5593728438538718E-2</v>
      </c>
      <c r="R37" s="7">
        <v>1.5748693424695568E-2</v>
      </c>
      <c r="S37" s="7">
        <v>2.2354310751744908E-2</v>
      </c>
      <c r="T37" s="7">
        <v>1.9518107629228135E-2</v>
      </c>
      <c r="U37" s="7">
        <v>0.13933544941950446</v>
      </c>
      <c r="V37" s="7">
        <v>2.9028218629063431E-2</v>
      </c>
      <c r="W37" s="7">
        <v>4.1203787660640055E-2</v>
      </c>
      <c r="X37" s="7">
        <v>3.5976057200934268E-2</v>
      </c>
      <c r="Y37" s="7">
        <v>0.14242052164556485</v>
      </c>
      <c r="Z37" s="7">
        <v>2.9670942009492676E-2</v>
      </c>
      <c r="AA37" s="7">
        <v>4.2116094338157661E-2</v>
      </c>
      <c r="AB37" s="7">
        <v>3.6772614970950156E-2</v>
      </c>
      <c r="AC37" s="7">
        <v>2.6493517770732958E-2</v>
      </c>
      <c r="AD37" s="7">
        <v>5.5194828689026998E-3</v>
      </c>
      <c r="AE37" s="7">
        <v>7.8345696314657005E-3</v>
      </c>
      <c r="AF37" s="7">
        <v>6.8405586284378548E-3</v>
      </c>
      <c r="AG37" s="34"/>
      <c r="AH37" s="36">
        <f t="shared" si="18"/>
        <v>3.57497596389867</v>
      </c>
      <c r="AI37" s="5">
        <f t="shared" si="19"/>
        <v>0.79967336932154387</v>
      </c>
      <c r="AJ37" s="37"/>
      <c r="AK37" s="22">
        <v>1.1599999999999999</v>
      </c>
      <c r="AL37" s="40"/>
      <c r="AM37" s="63"/>
      <c r="AN37" s="79"/>
      <c r="AO37" s="79"/>
      <c r="AP37" s="79"/>
      <c r="AQ37" s="79"/>
      <c r="AR37" s="79"/>
      <c r="AS37" s="79"/>
    </row>
    <row r="38" spans="1:45" x14ac:dyDescent="0.25">
      <c r="A38" s="40"/>
      <c r="B38" s="23" t="s">
        <v>49</v>
      </c>
      <c r="C38" s="105">
        <v>500</v>
      </c>
      <c r="D38" s="111">
        <v>860.78039999999999</v>
      </c>
      <c r="E38" s="87">
        <v>8.2029399999999999</v>
      </c>
      <c r="F38" s="87">
        <v>12.791860000000002</v>
      </c>
      <c r="G38" s="87">
        <v>1.4772366666666668</v>
      </c>
      <c r="H38" s="87">
        <v>13.260399999999999</v>
      </c>
      <c r="I38" s="7">
        <v>1.9334151034328853</v>
      </c>
      <c r="J38" s="7">
        <v>0.38668302068657706</v>
      </c>
      <c r="K38" s="10">
        <v>0.4492237749448954</v>
      </c>
      <c r="L38" s="10">
        <v>0.47139564678831863</v>
      </c>
      <c r="M38" s="91">
        <v>0.42092143671650345</v>
      </c>
      <c r="N38" s="5">
        <f t="shared" si="20"/>
        <v>8.4184287343300676E-2</v>
      </c>
      <c r="O38" s="5">
        <f t="shared" si="17"/>
        <v>9.7799958436902923E-2</v>
      </c>
      <c r="P38" s="5">
        <f t="shared" si="17"/>
        <v>0.10262696952958412</v>
      </c>
      <c r="Q38" s="7">
        <v>7.8396291343512156E-2</v>
      </c>
      <c r="R38" s="7">
        <v>1.567925826870243E-2</v>
      </c>
      <c r="S38" s="7">
        <v>1.8215166456743707E-2</v>
      </c>
      <c r="T38" s="7">
        <v>1.911419353146851E-2</v>
      </c>
      <c r="U38" s="7">
        <v>0.14718736749605635</v>
      </c>
      <c r="V38" s="7">
        <v>2.9437473499211268E-2</v>
      </c>
      <c r="W38" s="7">
        <v>3.4198587118400084E-2</v>
      </c>
      <c r="X38" s="7">
        <v>3.5886491305813853E-2</v>
      </c>
      <c r="Y38" s="7">
        <v>0.16046425170833975</v>
      </c>
      <c r="Z38" s="7">
        <v>3.209285034166795E-2</v>
      </c>
      <c r="AA38" s="7">
        <v>3.7283435289265358E-2</v>
      </c>
      <c r="AB38" s="7">
        <v>3.912359512768343E-2</v>
      </c>
      <c r="AC38" s="7">
        <v>3.4873526168595154E-2</v>
      </c>
      <c r="AD38" s="7">
        <v>6.9747052337190306E-3</v>
      </c>
      <c r="AE38" s="7">
        <v>8.1027695724937877E-3</v>
      </c>
      <c r="AF38" s="7">
        <v>8.5026895646183338E-3</v>
      </c>
      <c r="AG38" s="34"/>
      <c r="AH38" s="36">
        <f t="shared" si="18"/>
        <v>3.8668302068657705</v>
      </c>
      <c r="AI38" s="5">
        <f t="shared" si="19"/>
        <v>0.84184287343300679</v>
      </c>
      <c r="AJ38" s="37"/>
      <c r="AK38" s="22">
        <v>0.95</v>
      </c>
      <c r="AL38" s="40"/>
      <c r="AM38" s="63"/>
      <c r="AN38" s="79"/>
      <c r="AO38" s="79"/>
      <c r="AP38" s="79"/>
      <c r="AQ38" s="79"/>
      <c r="AR38" s="79"/>
      <c r="AS38" s="79"/>
    </row>
    <row r="39" spans="1:45" x14ac:dyDescent="0.25">
      <c r="A39" s="40"/>
      <c r="B39" s="52" t="s">
        <v>79</v>
      </c>
      <c r="C39" s="43">
        <f>AVERAGE(C30:C38)</f>
        <v>484</v>
      </c>
      <c r="D39" s="112">
        <f>AVERAGE(D30:D38)</f>
        <v>602.21152297064555</v>
      </c>
      <c r="E39" s="45">
        <f t="shared" ref="E39:H39" si="21">AVERAGE(E30:E38)</f>
        <v>6.2762046365371775</v>
      </c>
      <c r="F39" s="45">
        <f t="shared" si="21"/>
        <v>10.039003568705633</v>
      </c>
      <c r="G39" s="45">
        <f t="shared" si="21"/>
        <v>1.1835910317012084</v>
      </c>
      <c r="H39" s="45">
        <f t="shared" si="21"/>
        <v>8.5077368152105439</v>
      </c>
      <c r="I39" s="46">
        <f t="shared" ref="I39" si="22">AVERAGE(I30:I38)</f>
        <v>1.3989710723176196</v>
      </c>
      <c r="J39" s="46">
        <f t="shared" ref="J39" si="23">AVERAGE(J30:J38)</f>
        <v>0.28131370788704763</v>
      </c>
      <c r="K39" s="46">
        <f>AVERAGE(K30:K38)</f>
        <v>0.46453462160679126</v>
      </c>
      <c r="L39" s="46">
        <f t="shared" ref="L39" si="24">AVERAGE(L30:L38)</f>
        <v>0.44980374945857299</v>
      </c>
      <c r="M39" s="46">
        <f t="shared" ref="M39" si="25">AVERAGE(M30:M38)</f>
        <v>0.30350358604732075</v>
      </c>
      <c r="N39" s="46">
        <f t="shared" ref="N39" si="26">AVERAGE(N30:N38)</f>
        <v>6.1129794821789894E-2</v>
      </c>
      <c r="O39" s="46">
        <f t="shared" ref="O39" si="27">AVERAGE(O30:O38)</f>
        <v>0.10054114822570653</v>
      </c>
      <c r="P39" s="46">
        <f t="shared" ref="P39" si="28">AVERAGE(P30:P38)</f>
        <v>9.7094628580004644E-2</v>
      </c>
      <c r="Q39" s="46">
        <f t="shared" ref="Q39" si="29">AVERAGE(Q30:Q38)</f>
        <v>5.6165397812995059E-2</v>
      </c>
      <c r="R39" s="46">
        <f t="shared" ref="R39" si="30">AVERAGE(R30:R38)</f>
        <v>1.124890827710507E-2</v>
      </c>
      <c r="S39" s="46">
        <f t="shared" ref="S39" si="31">AVERAGE(S30:S38)</f>
        <v>1.8315770915277991E-2</v>
      </c>
      <c r="T39" s="46">
        <f t="shared" ref="T39" si="32">AVERAGE(T30:T38)</f>
        <v>1.7549233664409955E-2</v>
      </c>
      <c r="U39" s="46">
        <f t="shared" ref="U39" si="33">AVERAGE(U30:U38)</f>
        <v>0.10548861567789876</v>
      </c>
      <c r="V39" s="46">
        <f t="shared" ref="V39" si="34">AVERAGE(V30:V38)</f>
        <v>2.1413056831776765E-2</v>
      </c>
      <c r="W39" s="46">
        <f t="shared" ref="W39" si="35">AVERAGE(W30:W38)</f>
        <v>3.5151453066603097E-2</v>
      </c>
      <c r="X39" s="46">
        <f t="shared" ref="X39" si="36">AVERAGE(X30:X38)</f>
        <v>3.3830842547212282E-2</v>
      </c>
      <c r="Y39" s="46">
        <f t="shared" ref="Y39" si="37">AVERAGE(Y30:Y38)</f>
        <v>0.11601417428261021</v>
      </c>
      <c r="Z39" s="46">
        <f t="shared" ref="Z39" si="38">AVERAGE(Z30:Z38)</f>
        <v>2.332969271368214E-2</v>
      </c>
      <c r="AA39" s="46">
        <f t="shared" ref="AA39" si="39">AVERAGE(AA30:AA38)</f>
        <v>3.851873007342458E-2</v>
      </c>
      <c r="AB39" s="46">
        <f t="shared" ref="AB39" si="40">AVERAGE(AB30:AB38)</f>
        <v>3.7295098175860408E-2</v>
      </c>
      <c r="AC39" s="46">
        <f t="shared" ref="AC39" si="41">AVERAGE(AC30:AC38)</f>
        <v>2.5929006265957854E-2</v>
      </c>
      <c r="AD39" s="46">
        <f t="shared" ref="AD39" si="42">AVERAGE(AD30:AD38)</f>
        <v>5.138136999225924E-3</v>
      </c>
      <c r="AE39" s="46">
        <f t="shared" ref="AE39" si="43">AVERAGE(AE30:AE38)</f>
        <v>8.5551941704008552E-3</v>
      </c>
      <c r="AF39" s="46">
        <f t="shared" ref="AF39" si="44">AVERAGE(AF30:AF38)</f>
        <v>8.4194541925219756E-3</v>
      </c>
      <c r="AG39" s="44"/>
      <c r="AH39" s="44">
        <f t="shared" si="18"/>
        <v>2.8131370788704761</v>
      </c>
      <c r="AI39" s="44">
        <f t="shared" si="19"/>
        <v>0.61129794821789896</v>
      </c>
      <c r="AJ39" s="44"/>
      <c r="AK39" s="88">
        <f>AVERAGE(AK30:AK38)</f>
        <v>0.92222222222222205</v>
      </c>
      <c r="AL39" s="40"/>
      <c r="AM39" s="63"/>
      <c r="AN39" s="79"/>
      <c r="AO39" s="79"/>
      <c r="AP39" s="79"/>
      <c r="AQ39" s="79"/>
      <c r="AR39" s="79"/>
      <c r="AS39" s="79"/>
    </row>
    <row r="40" spans="1:45" x14ac:dyDescent="0.25">
      <c r="A40" s="40"/>
      <c r="B40" s="52" t="s">
        <v>75</v>
      </c>
      <c r="C40" s="43">
        <f>_xlfn.STDEV.P(C30:C38)</f>
        <v>116.11871320142828</v>
      </c>
      <c r="D40" s="112">
        <f t="shared" ref="D40:H40" si="45">_xlfn.STDEV.P(D30:D38)</f>
        <v>125.03114671396401</v>
      </c>
      <c r="E40" s="45">
        <f t="shared" si="45"/>
        <v>1.4929230218458927</v>
      </c>
      <c r="F40" s="45">
        <f t="shared" si="45"/>
        <v>2.0847226599501423</v>
      </c>
      <c r="G40" s="45">
        <f t="shared" si="45"/>
        <v>0.17761833090794765</v>
      </c>
      <c r="H40" s="45">
        <f t="shared" si="45"/>
        <v>2.8489438229411723</v>
      </c>
      <c r="I40" s="46">
        <f>_xlfn.STDEV.P(I30:I38)</f>
        <v>0.43405042004001065</v>
      </c>
      <c r="J40" s="46">
        <f t="shared" ref="J40:AF40" si="46">_xlfn.STDEV.P(J30:J38)</f>
        <v>6.7257924003268299E-2</v>
      </c>
      <c r="K40" s="46">
        <f t="shared" si="46"/>
        <v>3.6260373916105974E-2</v>
      </c>
      <c r="L40" s="46">
        <f t="shared" si="46"/>
        <v>3.3892210134306697E-2</v>
      </c>
      <c r="M40" s="46">
        <f t="shared" si="46"/>
        <v>0.10138773370177433</v>
      </c>
      <c r="N40" s="46">
        <f t="shared" si="46"/>
        <v>1.6137421717226989E-2</v>
      </c>
      <c r="O40" s="46">
        <f t="shared" si="46"/>
        <v>1.038768360163145E-2</v>
      </c>
      <c r="P40" s="46">
        <f t="shared" si="46"/>
        <v>6.6731045139117864E-3</v>
      </c>
      <c r="Q40" s="46">
        <f t="shared" si="46"/>
        <v>2.2283739429485902E-2</v>
      </c>
      <c r="R40" s="46">
        <f t="shared" si="46"/>
        <v>3.760864950790135E-3</v>
      </c>
      <c r="S40" s="46">
        <f t="shared" si="46"/>
        <v>3.4740249408980097E-3</v>
      </c>
      <c r="T40" s="46">
        <f t="shared" si="46"/>
        <v>2.092581401536734E-3</v>
      </c>
      <c r="U40" s="46">
        <f t="shared" si="46"/>
        <v>3.7350920766867572E-2</v>
      </c>
      <c r="V40" s="46">
        <f t="shared" si="46"/>
        <v>6.2181444575417589E-3</v>
      </c>
      <c r="W40" s="46">
        <f t="shared" si="46"/>
        <v>5.4360172093541664E-3</v>
      </c>
      <c r="X40" s="46">
        <f t="shared" si="46"/>
        <v>3.5065959881209413E-3</v>
      </c>
      <c r="Y40" s="46">
        <f t="shared" si="46"/>
        <v>3.6064978571071646E-2</v>
      </c>
      <c r="Z40" s="46">
        <f t="shared" si="46"/>
        <v>5.5949254065411087E-3</v>
      </c>
      <c r="AA40" s="46">
        <f t="shared" si="46"/>
        <v>3.019172510890674E-3</v>
      </c>
      <c r="AB40" s="46">
        <f t="shared" si="46"/>
        <v>2.7938355341254897E-3</v>
      </c>
      <c r="AC40" s="46">
        <f t="shared" si="46"/>
        <v>7.907957099624368E-3</v>
      </c>
      <c r="AD40" s="46">
        <f t="shared" si="46"/>
        <v>1.1634159363879517E-3</v>
      </c>
      <c r="AE40" s="46">
        <f t="shared" si="46"/>
        <v>1.3033769829383327E-3</v>
      </c>
      <c r="AF40" s="46">
        <f t="shared" si="46"/>
        <v>2.0652214151289663E-3</v>
      </c>
      <c r="AG40" s="46"/>
      <c r="AH40" s="44">
        <f>_xlfn.STDEV.P(AH30:AH38)</f>
        <v>0.67257924003268488</v>
      </c>
      <c r="AI40" s="44">
        <f t="shared" ref="AI40:AK40" si="47">_xlfn.STDEV.P(AI30:AI38)</f>
        <v>0.16137421717227007</v>
      </c>
      <c r="AJ40" s="44"/>
      <c r="AK40" s="44">
        <f t="shared" si="47"/>
        <v>0.30444038926739697</v>
      </c>
      <c r="AL40" s="40"/>
      <c r="AM40" s="63"/>
      <c r="AN40" s="79"/>
      <c r="AO40" s="79"/>
      <c r="AP40" s="79"/>
      <c r="AQ40" s="79"/>
      <c r="AR40" s="79"/>
      <c r="AS40" s="79"/>
    </row>
    <row r="41" spans="1:45" x14ac:dyDescent="0.25">
      <c r="A41" s="40"/>
      <c r="B41" s="23" t="s">
        <v>50</v>
      </c>
      <c r="C41" s="105">
        <v>450</v>
      </c>
      <c r="D41" s="111">
        <v>469.26063900414937</v>
      </c>
      <c r="E41" s="87">
        <v>9.9283670124481329</v>
      </c>
      <c r="F41" s="87">
        <v>9.2272174273858916</v>
      </c>
      <c r="G41" s="87">
        <v>0.99301016597510372</v>
      </c>
      <c r="H41" s="87">
        <v>3.9759580912863073</v>
      </c>
      <c r="I41" s="7">
        <v>1.7540863314134867</v>
      </c>
      <c r="J41" s="7">
        <v>0.38979696253633039</v>
      </c>
      <c r="K41" s="12">
        <v>1.0907959164933456</v>
      </c>
      <c r="L41" s="12">
        <v>0.55764823385089923</v>
      </c>
      <c r="M41" s="91">
        <v>0.31721243663861398</v>
      </c>
      <c r="N41" s="5">
        <f>R41+V41+Z41+AD41</f>
        <v>7.0491652586358658E-2</v>
      </c>
      <c r="O41" s="5">
        <f t="shared" ref="O41:P50" si="48">S41+W41+AA41+AE41</f>
        <v>0.19726168795094451</v>
      </c>
      <c r="P41" s="5">
        <f t="shared" si="48"/>
        <v>0.10084620801104957</v>
      </c>
      <c r="Q41" s="7">
        <v>8.0089563035726924E-2</v>
      </c>
      <c r="R41" s="7">
        <v>1.7797680674605982E-2</v>
      </c>
      <c r="S41" s="7">
        <v>4.9804486101154066E-2</v>
      </c>
      <c r="T41" s="7">
        <v>2.5461576535274508E-2</v>
      </c>
      <c r="U41" s="7">
        <v>6.3544231958251721E-2</v>
      </c>
      <c r="V41" s="7">
        <v>1.4120940435167048E-2</v>
      </c>
      <c r="W41" s="7">
        <v>3.9515608493974265E-2</v>
      </c>
      <c r="X41" s="7">
        <v>2.0201587623327674E-2</v>
      </c>
      <c r="Y41" s="7">
        <v>0.14558263210590836</v>
      </c>
      <c r="Z41" s="7">
        <v>3.2351696023535187E-2</v>
      </c>
      <c r="AA41" s="7">
        <v>9.0531998208726761E-2</v>
      </c>
      <c r="AB41" s="7">
        <v>4.6282726351219543E-2</v>
      </c>
      <c r="AC41" s="7">
        <v>2.7996009538726965E-2</v>
      </c>
      <c r="AD41" s="7">
        <v>6.2213354530504363E-3</v>
      </c>
      <c r="AE41" s="7">
        <v>1.740959514708942E-2</v>
      </c>
      <c r="AF41" s="7">
        <v>8.900317501227854E-3</v>
      </c>
      <c r="AG41" s="34"/>
      <c r="AH41" s="36">
        <f t="shared" ref="AH41:AH50" si="49">10*J41</f>
        <v>3.897969625363304</v>
      </c>
      <c r="AI41" s="5">
        <f t="shared" ref="AI41:AI50" si="50">10*N41</f>
        <v>0.70491652586358655</v>
      </c>
      <c r="AJ41" s="37"/>
      <c r="AK41" s="22">
        <v>1.83</v>
      </c>
      <c r="AL41" s="40"/>
      <c r="AM41" s="76" t="s">
        <v>99</v>
      </c>
      <c r="AN41" s="77" t="s">
        <v>99</v>
      </c>
      <c r="AO41" s="77" t="s">
        <v>99</v>
      </c>
      <c r="AP41" s="77" t="s">
        <v>99</v>
      </c>
      <c r="AQ41" s="77" t="s">
        <v>99</v>
      </c>
      <c r="AR41" s="77" t="s">
        <v>99</v>
      </c>
      <c r="AS41" s="77" t="s">
        <v>99</v>
      </c>
    </row>
    <row r="42" spans="1:45" x14ac:dyDescent="0.25">
      <c r="A42" s="40"/>
      <c r="B42" s="23" t="s">
        <v>51</v>
      </c>
      <c r="C42" s="105">
        <v>461</v>
      </c>
      <c r="D42" s="111">
        <v>624.90418672199155</v>
      </c>
      <c r="E42" s="87">
        <v>9.5447782157676322</v>
      </c>
      <c r="F42" s="87">
        <v>8.0423653526970948</v>
      </c>
      <c r="G42" s="87">
        <v>1.0131526970954357</v>
      </c>
      <c r="H42" s="87">
        <v>8.5394759336099586</v>
      </c>
      <c r="I42" s="7">
        <v>2.3605558556518416</v>
      </c>
      <c r="J42" s="7">
        <v>0.51205116174660337</v>
      </c>
      <c r="K42" s="12">
        <v>0.81940747498048938</v>
      </c>
      <c r="L42" s="12">
        <v>0.536472561406103</v>
      </c>
      <c r="M42" s="90">
        <v>0.48884440602698886</v>
      </c>
      <c r="N42" s="5">
        <f t="shared" ref="N42:N50" si="51">R42+V42+Z42+AD42</f>
        <v>0.10604000130737284</v>
      </c>
      <c r="O42" s="5">
        <f t="shared" si="48"/>
        <v>0.16969001578244841</v>
      </c>
      <c r="P42" s="5">
        <f t="shared" si="48"/>
        <v>0.1110973968281406</v>
      </c>
      <c r="Q42" s="5">
        <v>9.0814699190351594E-2</v>
      </c>
      <c r="R42" s="5">
        <v>1.9699500908969977E-2</v>
      </c>
      <c r="S42" s="5">
        <v>3.1524034128025333E-2</v>
      </c>
      <c r="T42" s="5">
        <v>2.0639034730453042E-2</v>
      </c>
      <c r="U42" s="5">
        <v>0.15832451792180224</v>
      </c>
      <c r="V42" s="5">
        <v>3.4343713215141479E-2</v>
      </c>
      <c r="W42" s="5">
        <v>5.4958366330197697E-2</v>
      </c>
      <c r="X42" s="5">
        <v>3.598167756104264E-2</v>
      </c>
      <c r="Y42" s="5">
        <v>0.195765230653073</v>
      </c>
      <c r="Z42" s="5">
        <v>4.2465342874853144E-2</v>
      </c>
      <c r="AA42" s="5">
        <v>6.7954966180671789E-2</v>
      </c>
      <c r="AB42" s="5">
        <v>4.4490654381787433E-2</v>
      </c>
      <c r="AC42" s="5">
        <v>4.3939958261762023E-2</v>
      </c>
      <c r="AD42" s="5">
        <v>9.5314443084082469E-3</v>
      </c>
      <c r="AE42" s="5">
        <v>1.5252649143553607E-2</v>
      </c>
      <c r="AF42" s="5">
        <v>9.9860301548574913E-3</v>
      </c>
      <c r="AG42" s="33"/>
      <c r="AH42" s="36">
        <f t="shared" si="49"/>
        <v>5.1205116174660334</v>
      </c>
      <c r="AI42" s="5">
        <f t="shared" si="50"/>
        <v>1.0604000130737283</v>
      </c>
      <c r="AJ42" s="37"/>
      <c r="AK42" s="22">
        <v>1.88</v>
      </c>
      <c r="AL42" s="40"/>
      <c r="AM42" s="76">
        <f>_xlfn.T.TEST(AK41:AK49,AK53:AK61,2,3)</f>
        <v>0.30145128594019216</v>
      </c>
      <c r="AN42" s="74">
        <f>_xlfn.T.TEST(AH41:AH49,AH53:AH61,2,3)</f>
        <v>1.9091813150684701E-4</v>
      </c>
      <c r="AO42" s="74">
        <f>_xlfn.T.TEST(K41:K49,K53:K61,2,3)</f>
        <v>3.0909113470970987E-5</v>
      </c>
      <c r="AP42" s="74">
        <f>_xlfn.T.TEST(L41:L49,L53:L61,2,3)</f>
        <v>1.3689574800073172E-4</v>
      </c>
      <c r="AQ42" s="74">
        <f>_xlfn.T.TEST(AI41:AI49,AI53:AI61,2,3)</f>
        <v>2.8878765916386549E-3</v>
      </c>
      <c r="AR42" s="74">
        <f>_xlfn.T.TEST(O41:O49,O53:O61,2,3)</f>
        <v>3.3434726797520629E-3</v>
      </c>
      <c r="AS42" s="74">
        <f>_xlfn.T.TEST(P41:P49,P53:P61,2,3)</f>
        <v>4.3287198025725214E-3</v>
      </c>
    </row>
    <row r="43" spans="1:45" x14ac:dyDescent="0.25">
      <c r="A43" s="40"/>
      <c r="B43" s="23" t="s">
        <v>52</v>
      </c>
      <c r="C43" s="105">
        <v>485</v>
      </c>
      <c r="D43" s="111">
        <v>399.55686318981202</v>
      </c>
      <c r="E43" s="87">
        <v>7.2887575379017591</v>
      </c>
      <c r="F43" s="87">
        <v>8.0219797089144933</v>
      </c>
      <c r="G43" s="87">
        <v>1.7828342995755004</v>
      </c>
      <c r="H43" s="87">
        <v>3.2613830563978174</v>
      </c>
      <c r="I43" s="7">
        <v>1.5223358995967908</v>
      </c>
      <c r="J43" s="7">
        <v>0.31388369063851362</v>
      </c>
      <c r="K43" s="12">
        <v>0.78557952460799341</v>
      </c>
      <c r="L43" s="12">
        <v>0.43064087261279987</v>
      </c>
      <c r="M43" s="90">
        <v>0.30510760685196064</v>
      </c>
      <c r="N43" s="5">
        <f t="shared" si="51"/>
        <v>6.2908784917930019E-2</v>
      </c>
      <c r="O43" s="5">
        <f t="shared" si="48"/>
        <v>0.15744638802023231</v>
      </c>
      <c r="P43" s="5">
        <f t="shared" si="48"/>
        <v>8.6309339542168129E-2</v>
      </c>
      <c r="Q43" s="28">
        <v>6.8377491993833056E-2</v>
      </c>
      <c r="R43" s="29">
        <v>1.4098451957491353E-2</v>
      </c>
      <c r="S43" s="28">
        <v>3.5285220343703107E-2</v>
      </c>
      <c r="T43" s="28">
        <v>1.9342736926257979E-2</v>
      </c>
      <c r="U43" s="5">
        <v>8.2326395619199647E-2</v>
      </c>
      <c r="V43" s="5">
        <v>1.6974514560659723E-2</v>
      </c>
      <c r="W43" s="5">
        <v>4.2483351243539705E-2</v>
      </c>
      <c r="X43" s="5">
        <v>2.3288625629802797E-2</v>
      </c>
      <c r="Y43" s="7">
        <v>0.12618509387797144</v>
      </c>
      <c r="Z43" s="5">
        <v>2.601754512947865E-2</v>
      </c>
      <c r="AA43" s="5">
        <v>6.5116001066208309E-2</v>
      </c>
      <c r="AB43" s="5">
        <v>3.5695446026550656E-2</v>
      </c>
      <c r="AC43" s="5">
        <v>2.8218625360956456E-2</v>
      </c>
      <c r="AD43" s="5">
        <v>5.8182732703003009E-3</v>
      </c>
      <c r="AE43" s="5">
        <v>1.4561815366781207E-2</v>
      </c>
      <c r="AF43" s="5">
        <v>7.9825309595566926E-3</v>
      </c>
      <c r="AG43" s="33"/>
      <c r="AH43" s="36">
        <f t="shared" si="49"/>
        <v>3.1388369063851362</v>
      </c>
      <c r="AI43" s="5">
        <f t="shared" si="50"/>
        <v>0.62908784917930016</v>
      </c>
      <c r="AJ43" s="37"/>
      <c r="AK43" s="22">
        <v>1.28</v>
      </c>
      <c r="AL43" s="40"/>
    </row>
    <row r="44" spans="1:45" x14ac:dyDescent="0.25">
      <c r="A44" s="40"/>
      <c r="B44" s="23" t="s">
        <v>53</v>
      </c>
      <c r="C44" s="105">
        <v>482</v>
      </c>
      <c r="D44" s="111">
        <v>357.35095506172837</v>
      </c>
      <c r="E44" s="87">
        <v>6.990015190123458</v>
      </c>
      <c r="F44" s="87">
        <v>9.0376350617283929</v>
      </c>
      <c r="G44" s="87">
        <v>1.3470716049382716</v>
      </c>
      <c r="H44" s="87">
        <v>1.9897844148148147</v>
      </c>
      <c r="I44" s="7">
        <v>2.1554255218329792</v>
      </c>
      <c r="J44" s="7">
        <v>0.44718371822260977</v>
      </c>
      <c r="K44" s="12">
        <v>0.95295381937766921</v>
      </c>
      <c r="L44" s="12">
        <v>0.45041014062225265</v>
      </c>
      <c r="M44" s="90">
        <v>0.36445940777632296</v>
      </c>
      <c r="N44" s="5">
        <f t="shared" si="51"/>
        <v>7.5613985015834634E-2</v>
      </c>
      <c r="O44" s="5">
        <f t="shared" si="48"/>
        <v>0.1611343009213394</v>
      </c>
      <c r="P44" s="5">
        <f t="shared" si="48"/>
        <v>7.6159538543478733E-2</v>
      </c>
      <c r="Q44" s="7">
        <v>8.9268587765855237E-2</v>
      </c>
      <c r="R44" s="7">
        <v>1.8520453893330961E-2</v>
      </c>
      <c r="S44" s="7">
        <v>3.9467307406464994E-2</v>
      </c>
      <c r="T44" s="5">
        <v>1.8654078631571654E-2</v>
      </c>
      <c r="U44" s="7">
        <v>5.906685686364465E-2</v>
      </c>
      <c r="V44" s="7">
        <v>1.2254534619013413E-2</v>
      </c>
      <c r="W44" s="7">
        <v>2.6114558947495814E-2</v>
      </c>
      <c r="X44" s="5">
        <v>1.2342950863569752E-2</v>
      </c>
      <c r="Y44" s="7">
        <v>0.17882098917954317</v>
      </c>
      <c r="Z44" s="7">
        <v>3.7099790286212277E-2</v>
      </c>
      <c r="AA44" s="7">
        <v>7.9060094119430768E-2</v>
      </c>
      <c r="AB44" s="5">
        <v>3.7367464598857758E-2</v>
      </c>
      <c r="AC44" s="7">
        <v>3.7302973967279864E-2</v>
      </c>
      <c r="AD44" s="7">
        <v>7.7392062172779797E-3</v>
      </c>
      <c r="AE44" s="7">
        <v>1.6492340447947836E-2</v>
      </c>
      <c r="AF44" s="5">
        <v>7.7950444494795622E-3</v>
      </c>
      <c r="AG44" s="34"/>
      <c r="AH44" s="36">
        <f t="shared" si="49"/>
        <v>4.4718371822260981</v>
      </c>
      <c r="AI44" s="5">
        <f t="shared" si="50"/>
        <v>0.75613985015834628</v>
      </c>
      <c r="AJ44" s="37"/>
      <c r="AK44" s="22">
        <v>1.42</v>
      </c>
      <c r="AL44" s="40"/>
    </row>
    <row r="45" spans="1:45" x14ac:dyDescent="0.25">
      <c r="A45" s="40"/>
      <c r="B45" s="23" t="s">
        <v>54</v>
      </c>
      <c r="C45" s="105">
        <v>450</v>
      </c>
      <c r="D45" s="111">
        <v>529.47373737373744</v>
      </c>
      <c r="E45" s="87">
        <v>8.8859797979797968</v>
      </c>
      <c r="F45" s="87">
        <v>13.997676767676769</v>
      </c>
      <c r="G45" s="87">
        <v>0.78343434343434337</v>
      </c>
      <c r="H45" s="87">
        <v>3.7318989898989909</v>
      </c>
      <c r="I45" s="7">
        <v>2.1044012086767139</v>
      </c>
      <c r="J45" s="7">
        <v>0.46764471303926974</v>
      </c>
      <c r="K45" s="12">
        <v>0.88322551248500414</v>
      </c>
      <c r="L45" s="12">
        <v>0.52627253681759156</v>
      </c>
      <c r="M45" s="91">
        <v>0.43616733970145499</v>
      </c>
      <c r="N45" s="5">
        <f t="shared" si="51"/>
        <v>9.6926075489212199E-2</v>
      </c>
      <c r="O45" s="5">
        <f t="shared" si="48"/>
        <v>0.18306115799053391</v>
      </c>
      <c r="P45" s="5">
        <f t="shared" si="48"/>
        <v>0.10907753302708169</v>
      </c>
      <c r="Q45" s="7">
        <v>0.10953356230736776</v>
      </c>
      <c r="R45" s="7">
        <v>2.4340791623859503E-2</v>
      </c>
      <c r="S45" s="7">
        <v>4.5971669425179003E-2</v>
      </c>
      <c r="T45" s="7">
        <v>2.7392355347683004E-2</v>
      </c>
      <c r="U45" s="7">
        <v>0.12355914951305699</v>
      </c>
      <c r="V45" s="7">
        <v>2.7457588780679332E-2</v>
      </c>
      <c r="W45" s="7">
        <v>5.1858263861910787E-2</v>
      </c>
      <c r="X45" s="7">
        <v>3.0899900072833542E-2</v>
      </c>
      <c r="Y45" s="7">
        <v>0.1746584702153815</v>
      </c>
      <c r="Z45" s="7">
        <v>3.8812993381195891E-2</v>
      </c>
      <c r="AA45" s="7">
        <v>7.3304850914256245E-2</v>
      </c>
      <c r="AB45" s="7">
        <v>4.3678912470653961E-2</v>
      </c>
      <c r="AC45" s="7">
        <v>2.8416157665648669E-2</v>
      </c>
      <c r="AD45" s="7">
        <v>6.3147017034774818E-3</v>
      </c>
      <c r="AE45" s="7">
        <v>1.1926373789187867E-2</v>
      </c>
      <c r="AF45" s="7">
        <v>7.1063651359111937E-3</v>
      </c>
      <c r="AG45" s="34"/>
      <c r="AH45" s="36">
        <f t="shared" si="49"/>
        <v>4.6764471303926971</v>
      </c>
      <c r="AI45" s="5">
        <f t="shared" si="50"/>
        <v>0.96926075489212193</v>
      </c>
      <c r="AJ45" s="37"/>
      <c r="AK45" s="22">
        <v>1.53</v>
      </c>
      <c r="AL45" s="40"/>
    </row>
    <row r="46" spans="1:45" x14ac:dyDescent="0.25">
      <c r="A46" s="40"/>
      <c r="B46" s="23" t="s">
        <v>55</v>
      </c>
      <c r="C46" s="105">
        <v>500</v>
      </c>
      <c r="D46" s="111">
        <v>328.73699999999997</v>
      </c>
      <c r="E46" s="87">
        <v>5.6754500000000005</v>
      </c>
      <c r="F46" s="87">
        <v>4.5719599999999998</v>
      </c>
      <c r="G46" s="87">
        <v>1.29</v>
      </c>
      <c r="H46" s="87">
        <v>3.8533100000000005</v>
      </c>
      <c r="I46" s="7">
        <v>1.8516206094493823</v>
      </c>
      <c r="J46" s="7">
        <v>0.37032412188987646</v>
      </c>
      <c r="K46" s="12">
        <v>1.1265057535047058</v>
      </c>
      <c r="L46" s="12">
        <v>0.65250177851954727</v>
      </c>
      <c r="M46" s="91">
        <v>0.37352382946086715</v>
      </c>
      <c r="N46" s="5">
        <f t="shared" si="51"/>
        <v>7.4704765892173439E-2</v>
      </c>
      <c r="O46" s="5">
        <f t="shared" si="48"/>
        <v>0.22724781783667017</v>
      </c>
      <c r="P46" s="5">
        <f t="shared" si="48"/>
        <v>0.13162791653908223</v>
      </c>
      <c r="Q46" s="7">
        <v>8.0987887683833443E-2</v>
      </c>
      <c r="R46" s="7">
        <v>1.6197577536766688E-2</v>
      </c>
      <c r="S46" s="7">
        <v>4.9272146234730765E-2</v>
      </c>
      <c r="T46" s="7">
        <v>2.8539723787129986E-2</v>
      </c>
      <c r="U46" s="7">
        <v>0.10094097466035831</v>
      </c>
      <c r="V46" s="7">
        <v>2.0188194932071662E-2</v>
      </c>
      <c r="W46" s="7">
        <v>6.141138640333052E-2</v>
      </c>
      <c r="X46" s="7">
        <v>3.5571091159417596E-2</v>
      </c>
      <c r="Y46" s="7">
        <v>0.15496641216600493</v>
      </c>
      <c r="Z46" s="7">
        <v>3.0993282433200986E-2</v>
      </c>
      <c r="AA46" s="7">
        <v>9.4279872460967237E-2</v>
      </c>
      <c r="AB46" s="7">
        <v>5.4609383279213074E-2</v>
      </c>
      <c r="AC46" s="7">
        <v>3.6628554950670487E-2</v>
      </c>
      <c r="AD46" s="7">
        <v>7.3257109901340971E-3</v>
      </c>
      <c r="AE46" s="7">
        <v>2.2284412737641635E-2</v>
      </c>
      <c r="AF46" s="7">
        <v>1.2907718313321581E-2</v>
      </c>
      <c r="AG46" s="34"/>
      <c r="AH46" s="36">
        <f t="shared" si="49"/>
        <v>3.7032412188987647</v>
      </c>
      <c r="AI46" s="5">
        <f t="shared" si="50"/>
        <v>0.74704765892173441</v>
      </c>
      <c r="AJ46" s="37"/>
      <c r="AK46" s="22">
        <v>1.1200000000000001</v>
      </c>
      <c r="AL46" s="40"/>
    </row>
    <row r="47" spans="1:45" x14ac:dyDescent="0.25">
      <c r="A47" s="40"/>
      <c r="B47" s="23" t="s">
        <v>56</v>
      </c>
      <c r="C47" s="105">
        <v>500</v>
      </c>
      <c r="D47" s="111">
        <v>344.44960000000003</v>
      </c>
      <c r="E47" s="87">
        <v>6.2519200000000001</v>
      </c>
      <c r="F47" s="87">
        <v>4.2211999999999987</v>
      </c>
      <c r="G47" s="87">
        <v>1.3982800000000002</v>
      </c>
      <c r="H47" s="87">
        <v>4.1915600000000008</v>
      </c>
      <c r="I47" s="7">
        <v>1.6647890982665625</v>
      </c>
      <c r="J47" s="7">
        <v>0.3329578196533125</v>
      </c>
      <c r="K47" s="12">
        <v>0.96663726610021461</v>
      </c>
      <c r="L47" s="12">
        <v>0.53256890627729159</v>
      </c>
      <c r="M47" s="91">
        <v>0.33919574801019059</v>
      </c>
      <c r="N47" s="5">
        <f t="shared" si="51"/>
        <v>6.7839149602038101E-2</v>
      </c>
      <c r="O47" s="5">
        <f t="shared" si="48"/>
        <v>0.196949421924247</v>
      </c>
      <c r="P47" s="5">
        <f t="shared" si="48"/>
        <v>0.10850930530467137</v>
      </c>
      <c r="Q47" s="7">
        <v>8.0025265314514454E-2</v>
      </c>
      <c r="R47" s="7">
        <v>1.6005053062902889E-2</v>
      </c>
      <c r="S47" s="7">
        <v>4.6465587600923001E-2</v>
      </c>
      <c r="T47" s="13">
        <v>2.560022051290306E-2</v>
      </c>
      <c r="U47" s="7">
        <v>8.7336862520634537E-2</v>
      </c>
      <c r="V47" s="7">
        <v>1.7467372504126909E-2</v>
      </c>
      <c r="W47" s="7">
        <v>5.0710967596208294E-2</v>
      </c>
      <c r="X47" s="13">
        <v>2.7939213080344773E-2</v>
      </c>
      <c r="Y47" s="7">
        <v>0.13817141951662831</v>
      </c>
      <c r="Z47" s="7">
        <v>2.7634283903325663E-2</v>
      </c>
      <c r="AA47" s="7">
        <v>8.0227365348444768E-2</v>
      </c>
      <c r="AB47" s="13">
        <v>4.4201275613452606E-2</v>
      </c>
      <c r="AC47" s="7">
        <v>3.3662200658413223E-2</v>
      </c>
      <c r="AD47" s="7">
        <v>6.7324401316826449E-3</v>
      </c>
      <c r="AE47" s="7">
        <v>1.954550137867091E-2</v>
      </c>
      <c r="AF47" s="13">
        <v>1.0768596097970935E-2</v>
      </c>
      <c r="AG47" s="34"/>
      <c r="AH47" s="36">
        <f t="shared" si="49"/>
        <v>3.329578196533125</v>
      </c>
      <c r="AI47" s="5">
        <f t="shared" si="50"/>
        <v>0.67839149602038096</v>
      </c>
      <c r="AJ47" s="37"/>
      <c r="AK47" s="22">
        <v>1.48</v>
      </c>
      <c r="AL47" s="40"/>
    </row>
    <row r="48" spans="1:45" x14ac:dyDescent="0.25">
      <c r="A48" s="40"/>
      <c r="B48" s="23" t="s">
        <v>57</v>
      </c>
      <c r="C48" s="105">
        <v>450</v>
      </c>
      <c r="D48" s="111">
        <v>426.10888888888894</v>
      </c>
      <c r="E48" s="87">
        <v>8.3922222222222231</v>
      </c>
      <c r="F48" s="87">
        <v>7.6126666666666658</v>
      </c>
      <c r="G48" s="87">
        <v>1.2144444444444444</v>
      </c>
      <c r="H48" s="87">
        <v>3.9128888888888897</v>
      </c>
      <c r="I48" s="7">
        <v>1.5895910579890944</v>
      </c>
      <c r="J48" s="7">
        <v>0.35324245733090986</v>
      </c>
      <c r="K48" s="12">
        <v>0.82899574860317093</v>
      </c>
      <c r="L48" s="12">
        <v>0.42091647239218699</v>
      </c>
      <c r="M48" s="91">
        <v>0.35147201281103918</v>
      </c>
      <c r="N48" s="5">
        <f t="shared" si="51"/>
        <v>7.8104891735786483E-2</v>
      </c>
      <c r="O48" s="5">
        <f t="shared" si="48"/>
        <v>0.18329796390648151</v>
      </c>
      <c r="P48" s="5">
        <f t="shared" si="48"/>
        <v>9.3068188219525796E-2</v>
      </c>
      <c r="Q48" s="7">
        <v>7.0686210855370232E-2</v>
      </c>
      <c r="R48" s="7">
        <v>1.5708046856748939E-2</v>
      </c>
      <c r="S48" s="13">
        <v>3.6863926724713149E-2</v>
      </c>
      <c r="T48" s="13">
        <v>1.8717386695450873E-2</v>
      </c>
      <c r="U48" s="7">
        <v>0.12305671096132821</v>
      </c>
      <c r="V48" s="7">
        <v>2.7345935769184048E-2</v>
      </c>
      <c r="W48" s="13">
        <v>6.4175933622250034E-2</v>
      </c>
      <c r="X48" s="13">
        <v>3.2584856603026138E-2</v>
      </c>
      <c r="Y48" s="7">
        <v>0.13193158219815748</v>
      </c>
      <c r="Z48" s="7">
        <v>2.9318129377368329E-2</v>
      </c>
      <c r="AA48" s="13">
        <v>6.8804313033266132E-2</v>
      </c>
      <c r="AB48" s="13">
        <v>3.4934882086100218E-2</v>
      </c>
      <c r="AC48" s="7">
        <v>2.5797508796183258E-2</v>
      </c>
      <c r="AD48" s="7">
        <v>5.7327797324851684E-3</v>
      </c>
      <c r="AE48" s="13">
        <v>1.345379052625216E-2</v>
      </c>
      <c r="AF48" s="13">
        <v>6.8310628349485649E-3</v>
      </c>
      <c r="AG48" s="34"/>
      <c r="AH48" s="36">
        <f t="shared" si="49"/>
        <v>3.5324245733090986</v>
      </c>
      <c r="AI48" s="5">
        <f t="shared" si="50"/>
        <v>0.78104891735786486</v>
      </c>
      <c r="AJ48" s="37"/>
      <c r="AK48" s="22">
        <v>1.5</v>
      </c>
      <c r="AL48" s="40"/>
    </row>
    <row r="49" spans="1:40" x14ac:dyDescent="0.25">
      <c r="A49" s="40"/>
      <c r="B49" s="23" t="s">
        <v>58</v>
      </c>
      <c r="C49" s="105">
        <v>500</v>
      </c>
      <c r="D49" s="111">
        <v>742.99300000000005</v>
      </c>
      <c r="E49" s="87">
        <v>7.459625</v>
      </c>
      <c r="F49" s="87">
        <v>13.521000000000001</v>
      </c>
      <c r="G49" s="87">
        <v>2.6662000000000008</v>
      </c>
      <c r="H49" s="87">
        <v>9.8696249999999992</v>
      </c>
      <c r="I49" s="7">
        <v>1.46717307759451</v>
      </c>
      <c r="J49" s="13">
        <v>0.29343461551890199</v>
      </c>
      <c r="K49" s="12">
        <v>0.39493590857370386</v>
      </c>
      <c r="L49" s="12">
        <v>0.39336376227880354</v>
      </c>
      <c r="M49" s="91">
        <v>0.38402789365319662</v>
      </c>
      <c r="N49" s="5">
        <f t="shared" si="51"/>
        <v>7.680557873063934E-2</v>
      </c>
      <c r="O49" s="5">
        <f t="shared" si="48"/>
        <v>0.10337321984277016</v>
      </c>
      <c r="P49" s="5">
        <f t="shared" si="48"/>
        <v>0.10296171554285818</v>
      </c>
      <c r="Q49" s="7">
        <v>9.1483740975714545E-2</v>
      </c>
      <c r="R49" s="13">
        <v>1.829674819514291E-2</v>
      </c>
      <c r="S49" s="13">
        <v>2.4625734287056417E-2</v>
      </c>
      <c r="T49" s="13">
        <v>2.4527705072497491E-2</v>
      </c>
      <c r="U49" s="7">
        <v>0.14405562048141546</v>
      </c>
      <c r="V49" s="13">
        <v>2.8811124096283093E-2</v>
      </c>
      <c r="W49" s="13">
        <v>3.8777113776688465E-2</v>
      </c>
      <c r="X49" s="13">
        <v>3.8622751272728982E-2</v>
      </c>
      <c r="Y49" s="7">
        <v>0.12176873858735296</v>
      </c>
      <c r="Z49" s="13">
        <v>2.4353747717470592E-2</v>
      </c>
      <c r="AA49" s="13">
        <v>3.2777896585123402E-2</v>
      </c>
      <c r="AB49" s="13">
        <v>3.264741554363737E-2</v>
      </c>
      <c r="AC49" s="7">
        <v>2.6719793608713717E-2</v>
      </c>
      <c r="AD49" s="13">
        <v>5.343958721742743E-3</v>
      </c>
      <c r="AE49" s="13">
        <v>7.1924751939018835E-3</v>
      </c>
      <c r="AF49" s="13">
        <v>7.163843653994327E-3</v>
      </c>
      <c r="AG49" s="34"/>
      <c r="AH49" s="36">
        <f t="shared" si="49"/>
        <v>2.93434615518902</v>
      </c>
      <c r="AI49" s="5">
        <f t="shared" si="50"/>
        <v>0.76805578730639334</v>
      </c>
      <c r="AJ49" s="37"/>
      <c r="AK49" s="22">
        <v>2.52</v>
      </c>
      <c r="AL49" s="40"/>
    </row>
    <row r="50" spans="1:40" x14ac:dyDescent="0.25">
      <c r="A50" s="40"/>
      <c r="B50" s="23" t="s">
        <v>59</v>
      </c>
      <c r="C50" s="105">
        <v>475</v>
      </c>
      <c r="D50" s="111">
        <v>494.80350877192978</v>
      </c>
      <c r="E50" s="87">
        <v>12.065543859649123</v>
      </c>
      <c r="F50" s="87">
        <v>8.9988771929824551</v>
      </c>
      <c r="G50" s="87">
        <v>1.5754385964912283</v>
      </c>
      <c r="H50" s="87">
        <v>3.3631578947368421</v>
      </c>
      <c r="I50" s="7">
        <v>13.1963643609812</v>
      </c>
      <c r="J50" s="113">
        <v>2.7781819707328879</v>
      </c>
      <c r="K50" s="114">
        <v>5.5439532671344365</v>
      </c>
      <c r="L50" s="12">
        <v>2.1880405608091156</v>
      </c>
      <c r="M50" s="91">
        <v>4.2892604253338407</v>
      </c>
      <c r="N50" s="5">
        <f t="shared" si="51"/>
        <v>0.90300219480712429</v>
      </c>
      <c r="O50" s="5">
        <f t="shared" si="48"/>
        <v>1.8116003879747287</v>
      </c>
      <c r="P50" s="5">
        <f t="shared" si="48"/>
        <v>0.72677275794788032</v>
      </c>
      <c r="Q50" s="7">
        <v>0.79272529551280901</v>
      </c>
      <c r="R50" s="7">
        <v>0.16688953589743347</v>
      </c>
      <c r="S50" s="7">
        <v>0.33303354407164693</v>
      </c>
      <c r="T50" s="13">
        <v>0.13143886094036647</v>
      </c>
      <c r="U50" s="7">
        <v>1.7007230725602238</v>
      </c>
      <c r="V50" s="7">
        <v>0.35804696264425767</v>
      </c>
      <c r="W50" s="7">
        <v>0.71449446049624665</v>
      </c>
      <c r="X50" s="13">
        <v>0.28199062739345132</v>
      </c>
      <c r="Y50" s="7">
        <v>1.0941910084452247</v>
      </c>
      <c r="Z50" s="7">
        <v>0.23035600177794202</v>
      </c>
      <c r="AA50" s="7">
        <v>0.46555046133296563</v>
      </c>
      <c r="AB50" s="13">
        <v>0.19092052911789836</v>
      </c>
      <c r="AC50" s="7">
        <v>0.70162104881558296</v>
      </c>
      <c r="AD50" s="7">
        <v>0.14770969448749116</v>
      </c>
      <c r="AE50" s="7">
        <v>0.29852192207386935</v>
      </c>
      <c r="AF50" s="13">
        <v>0.12242274049616417</v>
      </c>
      <c r="AG50" s="34"/>
      <c r="AH50" s="36">
        <f t="shared" si="49"/>
        <v>27.781819707328879</v>
      </c>
      <c r="AI50" s="5">
        <f t="shared" si="50"/>
        <v>9.0300219480712425</v>
      </c>
      <c r="AJ50" s="37"/>
      <c r="AK50" s="22">
        <v>2.54</v>
      </c>
      <c r="AL50" s="40"/>
    </row>
    <row r="51" spans="1:40" s="1" customFormat="1" x14ac:dyDescent="0.25">
      <c r="A51" s="40"/>
      <c r="B51" s="52" t="s">
        <v>100</v>
      </c>
      <c r="C51" s="43">
        <f>AVERAGE(C41:C49)</f>
        <v>475.33333333333331</v>
      </c>
      <c r="D51" s="43">
        <f t="shared" ref="D51:AF51" si="52">AVERAGE(D41:D49)</f>
        <v>469.20387447114535</v>
      </c>
      <c r="E51" s="45">
        <f t="shared" si="52"/>
        <v>7.8241238862714431</v>
      </c>
      <c r="F51" s="45">
        <f t="shared" si="52"/>
        <v>8.6948556650077009</v>
      </c>
      <c r="G51" s="45">
        <f t="shared" si="52"/>
        <v>1.3876030617181223</v>
      </c>
      <c r="H51" s="45">
        <f t="shared" si="52"/>
        <v>4.8139871527663081</v>
      </c>
      <c r="I51" s="46">
        <f t="shared" si="52"/>
        <v>1.8299976289412625</v>
      </c>
      <c r="J51" s="46">
        <f t="shared" si="52"/>
        <v>0.38672436228625862</v>
      </c>
      <c r="K51" s="46">
        <f t="shared" si="52"/>
        <v>0.87211521385847746</v>
      </c>
      <c r="L51" s="46">
        <f t="shared" si="52"/>
        <v>0.5000883627530528</v>
      </c>
      <c r="M51" s="46">
        <f t="shared" si="52"/>
        <v>0.3733345201034039</v>
      </c>
      <c r="N51" s="46">
        <f t="shared" si="52"/>
        <v>7.8826098364149513E-2</v>
      </c>
      <c r="O51" s="46">
        <f t="shared" si="52"/>
        <v>0.17549577490840751</v>
      </c>
      <c r="P51" s="46">
        <f t="shared" si="52"/>
        <v>0.10218412683978403</v>
      </c>
      <c r="Q51" s="46">
        <f t="shared" si="52"/>
        <v>8.4585223235840806E-2</v>
      </c>
      <c r="R51" s="46">
        <f t="shared" si="52"/>
        <v>1.7851589412202135E-2</v>
      </c>
      <c r="S51" s="46">
        <f t="shared" si="52"/>
        <v>3.9920012472438877E-2</v>
      </c>
      <c r="T51" s="46">
        <f t="shared" si="52"/>
        <v>2.3208313137691287E-2</v>
      </c>
      <c r="U51" s="46">
        <f t="shared" si="52"/>
        <v>0.10469014672218797</v>
      </c>
      <c r="V51" s="46">
        <f t="shared" si="52"/>
        <v>2.2107102101369631E-2</v>
      </c>
      <c r="W51" s="46">
        <f t="shared" si="52"/>
        <v>4.7778394475066183E-2</v>
      </c>
      <c r="X51" s="46">
        <f t="shared" si="52"/>
        <v>2.8603628207343763E-2</v>
      </c>
      <c r="Y51" s="46">
        <f t="shared" si="52"/>
        <v>0.15198339650000234</v>
      </c>
      <c r="Z51" s="46">
        <f t="shared" si="52"/>
        <v>3.211631234740453E-2</v>
      </c>
      <c r="AA51" s="46">
        <f t="shared" si="52"/>
        <v>7.2450817546343943E-2</v>
      </c>
      <c r="AB51" s="46">
        <f t="shared" si="52"/>
        <v>4.1545351150163626E-2</v>
      </c>
      <c r="AC51" s="46">
        <f t="shared" si="52"/>
        <v>3.2075753645372747E-2</v>
      </c>
      <c r="AD51" s="46">
        <f t="shared" si="52"/>
        <v>6.751094503173234E-3</v>
      </c>
      <c r="AE51" s="46">
        <f t="shared" si="52"/>
        <v>1.5346550414558501E-2</v>
      </c>
      <c r="AF51" s="46">
        <f t="shared" si="52"/>
        <v>8.8268343445853572E-3</v>
      </c>
      <c r="AG51" s="46"/>
      <c r="AH51" s="46">
        <f t="shared" ref="AH51:AK51" si="53">AVERAGE(AH41:AH50)</f>
        <v>6.2587012313092156</v>
      </c>
      <c r="AI51" s="46">
        <f t="shared" si="53"/>
        <v>1.6124370800844698</v>
      </c>
      <c r="AJ51" s="46"/>
      <c r="AK51" s="46">
        <f t="shared" si="53"/>
        <v>1.7100000000000002</v>
      </c>
      <c r="AL51" s="43"/>
      <c r="AM51" s="2"/>
      <c r="AN51" s="2"/>
    </row>
    <row r="52" spans="1:40" s="1" customFormat="1" x14ac:dyDescent="0.25">
      <c r="A52" s="40"/>
      <c r="B52" s="47" t="s">
        <v>101</v>
      </c>
      <c r="C52" s="43">
        <f>_xlfn.STDEV.P(C41:C49)</f>
        <v>21.328124364061853</v>
      </c>
      <c r="D52" s="43">
        <f t="shared" ref="D52:AF52" si="54">_xlfn.STDEV.P(D41:D49)</f>
        <v>132.22416296874033</v>
      </c>
      <c r="E52" s="45">
        <f t="shared" si="54"/>
        <v>1.3760895708822289</v>
      </c>
      <c r="F52" s="45">
        <f t="shared" si="54"/>
        <v>3.177595000968537</v>
      </c>
      <c r="G52" s="45">
        <f t="shared" si="54"/>
        <v>0.52633126360626503</v>
      </c>
      <c r="H52" s="45">
        <f t="shared" si="54"/>
        <v>2.4454252758364983</v>
      </c>
      <c r="I52" s="46">
        <f t="shared" si="54"/>
        <v>0.29445039595077654</v>
      </c>
      <c r="J52" s="46">
        <f t="shared" si="54"/>
        <v>7.0086669893393516E-2</v>
      </c>
      <c r="K52" s="46">
        <f t="shared" si="54"/>
        <v>0.20219749491026417</v>
      </c>
      <c r="L52" s="46">
        <f t="shared" si="54"/>
        <v>7.7857849720333508E-2</v>
      </c>
      <c r="M52" s="46">
        <f t="shared" si="54"/>
        <v>5.4702908300541447E-2</v>
      </c>
      <c r="N52" s="46">
        <f t="shared" si="54"/>
        <v>1.3096429854046155E-2</v>
      </c>
      <c r="O52" s="46">
        <f t="shared" si="54"/>
        <v>3.2485550895385282E-2</v>
      </c>
      <c r="P52" s="46">
        <f t="shared" si="54"/>
        <v>1.5087497181684629E-2</v>
      </c>
      <c r="Q52" s="46">
        <f t="shared" si="54"/>
        <v>1.1740563778544162E-2</v>
      </c>
      <c r="R52" s="46">
        <f t="shared" si="54"/>
        <v>2.8087015910115342E-3</v>
      </c>
      <c r="S52" s="46">
        <f t="shared" si="54"/>
        <v>8.1654123396145608E-3</v>
      </c>
      <c r="T52" s="46">
        <f t="shared" si="54"/>
        <v>3.6654953259749492E-3</v>
      </c>
      <c r="U52" s="46">
        <f t="shared" si="54"/>
        <v>3.2845526082865846E-2</v>
      </c>
      <c r="V52" s="46">
        <f t="shared" si="54"/>
        <v>7.1736885200055639E-3</v>
      </c>
      <c r="W52" s="46">
        <f t="shared" si="54"/>
        <v>1.1441595717839056E-2</v>
      </c>
      <c r="X52" s="46">
        <f t="shared" si="54"/>
        <v>8.0841521013945098E-3</v>
      </c>
      <c r="Y52" s="46">
        <f t="shared" si="54"/>
        <v>2.4432347533254108E-2</v>
      </c>
      <c r="Z52" s="46">
        <f t="shared" si="54"/>
        <v>5.8068006287250104E-3</v>
      </c>
      <c r="AA52" s="46">
        <f t="shared" si="54"/>
        <v>1.6896985935043157E-2</v>
      </c>
      <c r="AB52" s="46">
        <f t="shared" si="54"/>
        <v>6.5653989838081401E-3</v>
      </c>
      <c r="AC52" s="46">
        <f t="shared" si="54"/>
        <v>5.8151627180600841E-3</v>
      </c>
      <c r="AD52" s="46">
        <f t="shared" si="54"/>
        <v>1.2199943875362577E-3</v>
      </c>
      <c r="AE52" s="46">
        <f t="shared" si="54"/>
        <v>4.1329008990681057E-3</v>
      </c>
      <c r="AF52" s="46">
        <f t="shared" si="54"/>
        <v>1.9223620372789509E-3</v>
      </c>
      <c r="AG52" s="44"/>
      <c r="AH52" s="44">
        <f t="shared" ref="AH52:AK52" si="55">_xlfn.STDEV.P(AH41:AH50)</f>
        <v>7.2051174975625862</v>
      </c>
      <c r="AI52" s="44">
        <f t="shared" si="55"/>
        <v>2.4756479200958266</v>
      </c>
      <c r="AJ52" s="44"/>
      <c r="AK52" s="44">
        <f t="shared" si="55"/>
        <v>0.46203895939628248</v>
      </c>
      <c r="AL52" s="43"/>
      <c r="AM52" s="2"/>
      <c r="AN52" s="2"/>
    </row>
    <row r="53" spans="1:40" x14ac:dyDescent="0.25">
      <c r="A53" s="40"/>
      <c r="B53" s="23" t="s">
        <v>60</v>
      </c>
      <c r="C53" s="105">
        <v>545</v>
      </c>
      <c r="D53" s="111">
        <v>615.85504220183486</v>
      </c>
      <c r="E53" s="87">
        <v>7.9713478899082579</v>
      </c>
      <c r="F53" s="87">
        <v>10.332096513761469</v>
      </c>
      <c r="G53" s="87">
        <v>1.0775295412844037</v>
      </c>
      <c r="H53" s="87">
        <v>8.0035368807339466</v>
      </c>
      <c r="I53" s="7">
        <v>17.822360664409558</v>
      </c>
      <c r="J53" s="7">
        <v>3.2701579200751483</v>
      </c>
      <c r="K53" s="11">
        <v>5.3099474648831659</v>
      </c>
      <c r="L53" s="11">
        <v>4.1023901669317109</v>
      </c>
      <c r="M53" s="91">
        <v>3.3074710445923969</v>
      </c>
      <c r="N53" s="5">
        <f>R53+V53+Z53+AD53</f>
        <v>0.60691111042061718</v>
      </c>
      <c r="O53" s="5">
        <f t="shared" ref="O53:P61" si="56">S53+W53+AA53+AE53</f>
        <v>0.98547721270700173</v>
      </c>
      <c r="P53" s="5">
        <f t="shared" si="56"/>
        <v>0.76136572986479212</v>
      </c>
      <c r="Q53" s="7">
        <v>0.3890353310351361</v>
      </c>
      <c r="R53" s="7">
        <v>7.1382629547731391E-2</v>
      </c>
      <c r="S53" s="7">
        <v>0.11590816776058332</v>
      </c>
      <c r="T53" s="7">
        <v>8.9549007938923272E-2</v>
      </c>
      <c r="U53" s="7">
        <v>1.2870858829047278</v>
      </c>
      <c r="V53" s="7">
        <v>0.2361625473219684</v>
      </c>
      <c r="W53" s="7">
        <v>0.38347099745685054</v>
      </c>
      <c r="X53" s="7">
        <v>0.29626425867192502</v>
      </c>
      <c r="Y53" s="7">
        <v>1.479031291967108</v>
      </c>
      <c r="Z53" s="7">
        <v>0.27138188843433175</v>
      </c>
      <c r="AA53" s="7">
        <v>0.44065870998485951</v>
      </c>
      <c r="AB53" s="7">
        <v>0.34044667499445325</v>
      </c>
      <c r="AC53" s="7">
        <v>0.15251304588539177</v>
      </c>
      <c r="AD53" s="7">
        <v>2.7984045116585646E-2</v>
      </c>
      <c r="AE53" s="7">
        <v>4.5439337504708466E-2</v>
      </c>
      <c r="AF53" s="7">
        <v>3.5105788259490601E-2</v>
      </c>
      <c r="AG53" s="33"/>
      <c r="AH53" s="36">
        <f t="shared" ref="AH53:AH62" si="57">10*J53</f>
        <v>32.701579200751482</v>
      </c>
      <c r="AI53" s="5">
        <f t="shared" ref="AI53:AI62" si="58">10*N53</f>
        <v>6.0691111042061721</v>
      </c>
      <c r="AJ53" s="37"/>
      <c r="AK53" s="22">
        <v>2.08</v>
      </c>
      <c r="AL53" s="40"/>
    </row>
    <row r="54" spans="1:40" x14ac:dyDescent="0.25">
      <c r="A54" s="40"/>
      <c r="B54" s="23" t="s">
        <v>61</v>
      </c>
      <c r="C54" s="104">
        <v>570</v>
      </c>
      <c r="D54" s="111">
        <v>528.35482456140346</v>
      </c>
      <c r="E54" s="87">
        <v>7.9893157894736833</v>
      </c>
      <c r="F54" s="87">
        <v>8.059192982456139</v>
      </c>
      <c r="G54" s="87">
        <v>1.3069473684210524</v>
      </c>
      <c r="H54" s="87">
        <v>6.6157543859649124</v>
      </c>
      <c r="I54" s="54">
        <v>9.7721328096511506</v>
      </c>
      <c r="J54" s="54">
        <v>1.9741682443739696</v>
      </c>
      <c r="K54" s="59">
        <v>3.7364440572919175</v>
      </c>
      <c r="L54" s="11">
        <v>2.4710104048897823</v>
      </c>
      <c r="M54" s="91">
        <v>1.1135545132054232</v>
      </c>
      <c r="N54" s="5">
        <f t="shared" ref="N54:N61" si="59">R54+V54+Z54+AD54</f>
        <v>0.22500269139502793</v>
      </c>
      <c r="O54" s="5">
        <f t="shared" si="56"/>
        <v>0.42585527932257755</v>
      </c>
      <c r="P54" s="5">
        <f t="shared" si="56"/>
        <v>0.28162948783609232</v>
      </c>
      <c r="Q54" s="30">
        <v>0.10133498632250987</v>
      </c>
      <c r="R54" s="30">
        <v>2.0471714408587853E-2</v>
      </c>
      <c r="S54" s="30">
        <v>3.8746148339956543E-2</v>
      </c>
      <c r="T54" s="30">
        <v>2.5623864355894338E-2</v>
      </c>
      <c r="U54" s="5">
        <v>0.15266905991746166</v>
      </c>
      <c r="V54" s="5">
        <v>3.0842234326759931E-2</v>
      </c>
      <c r="W54" s="5">
        <v>5.8374094250700954E-2</v>
      </c>
      <c r="X54" s="5">
        <v>3.8604350033824036E-2</v>
      </c>
      <c r="Y54" s="7">
        <v>0.811192029267782</v>
      </c>
      <c r="Z54" s="7">
        <v>0.16387717762985493</v>
      </c>
      <c r="AA54" s="7">
        <v>0.31016500656711565</v>
      </c>
      <c r="AB54" s="7">
        <v>0.20512041575045908</v>
      </c>
      <c r="AC54" s="7">
        <v>4.8567246897634801E-2</v>
      </c>
      <c r="AD54" s="5">
        <v>9.8115650298252113E-3</v>
      </c>
      <c r="AE54" s="5">
        <v>1.8570030164804421E-2</v>
      </c>
      <c r="AF54" s="5">
        <v>1.2280857695914875E-2</v>
      </c>
      <c r="AG54" s="34"/>
      <c r="AH54" s="36">
        <f t="shared" si="57"/>
        <v>19.741682443739698</v>
      </c>
      <c r="AI54" s="5">
        <f t="shared" si="58"/>
        <v>2.2500269139502791</v>
      </c>
      <c r="AJ54" s="37"/>
      <c r="AK54" s="22">
        <v>1.4</v>
      </c>
      <c r="AL54" s="40"/>
    </row>
    <row r="55" spans="1:40" x14ac:dyDescent="0.25">
      <c r="A55" s="40"/>
      <c r="B55" s="23" t="s">
        <v>62</v>
      </c>
      <c r="C55" s="105">
        <v>300</v>
      </c>
      <c r="D55" s="111">
        <v>444.22660188888887</v>
      </c>
      <c r="E55" s="87">
        <v>5.8225194444444446</v>
      </c>
      <c r="F55" s="87">
        <v>5.3379505555555555</v>
      </c>
      <c r="G55" s="87">
        <v>0.3915157777777778</v>
      </c>
      <c r="H55" s="87">
        <v>6.786329666666667</v>
      </c>
      <c r="I55" s="7">
        <v>3.0185963895809111</v>
      </c>
      <c r="J55" s="7">
        <v>1.0061987965269703</v>
      </c>
      <c r="K55" s="11">
        <v>2.2650575004930555</v>
      </c>
      <c r="L55" s="11">
        <v>1.7281158201833651</v>
      </c>
      <c r="M55" s="91">
        <v>0.35917776720828165</v>
      </c>
      <c r="N55" s="5">
        <f t="shared" si="59"/>
        <v>0.11972592240276059</v>
      </c>
      <c r="O55" s="5">
        <f t="shared" si="56"/>
        <v>0.26951542724743605</v>
      </c>
      <c r="P55" s="5">
        <f t="shared" si="56"/>
        <v>0.20562562915439817</v>
      </c>
      <c r="Q55" s="7">
        <v>3.2231037504372395E-2</v>
      </c>
      <c r="R55" s="7">
        <v>1.0743679168124132E-2</v>
      </c>
      <c r="S55" s="7">
        <v>2.4185132368122721E-2</v>
      </c>
      <c r="T55" s="7">
        <v>1.8451942102787153E-2</v>
      </c>
      <c r="U55" s="7">
        <v>5.5405070047359277E-2</v>
      </c>
      <c r="V55" s="7">
        <v>1.8468356682453092E-2</v>
      </c>
      <c r="W55" s="7">
        <v>4.1574179943128314E-2</v>
      </c>
      <c r="X55" s="7">
        <v>3.171884071606608E-2</v>
      </c>
      <c r="Y55" s="24">
        <v>0.25049107023160361</v>
      </c>
      <c r="Z55" s="24">
        <v>8.349702341053454E-2</v>
      </c>
      <c r="AA55" s="24">
        <v>0.18796043067996868</v>
      </c>
      <c r="AB55" s="24">
        <v>0.14340359737261713</v>
      </c>
      <c r="AC55" s="24">
        <v>2.1050589424946437E-2</v>
      </c>
      <c r="AD55" s="24">
        <v>7.0168631416488124E-3</v>
      </c>
      <c r="AE55" s="24">
        <v>1.5795684256216354E-2</v>
      </c>
      <c r="AF55" s="24">
        <v>1.2051248962927811E-2</v>
      </c>
      <c r="AG55" s="35"/>
      <c r="AH55" s="36">
        <f t="shared" si="57"/>
        <v>10.061987965269703</v>
      </c>
      <c r="AI55" s="5">
        <f t="shared" si="58"/>
        <v>1.1972592240276059</v>
      </c>
      <c r="AJ55" s="37"/>
      <c r="AK55" s="22">
        <v>0.91</v>
      </c>
      <c r="AL55" s="40"/>
    </row>
    <row r="56" spans="1:40" x14ac:dyDescent="0.25">
      <c r="A56" s="40"/>
      <c r="B56" s="23" t="s">
        <v>63</v>
      </c>
      <c r="C56" s="105">
        <v>505</v>
      </c>
      <c r="D56" s="111">
        <v>540.01661782178223</v>
      </c>
      <c r="E56" s="87">
        <v>7.1484617821782175</v>
      </c>
      <c r="F56" s="87">
        <v>11.255029702970296</v>
      </c>
      <c r="G56" s="87">
        <v>1.4797659405940595</v>
      </c>
      <c r="H56" s="87">
        <v>5.8147196039603966</v>
      </c>
      <c r="I56" s="7">
        <v>10.141697973795248</v>
      </c>
      <c r="J56" s="7">
        <v>2.0082570245139104</v>
      </c>
      <c r="K56" s="11">
        <v>3.7188800459779201</v>
      </c>
      <c r="L56" s="11">
        <v>2.8093554749368352</v>
      </c>
      <c r="M56" s="91">
        <v>1.6201513890259049</v>
      </c>
      <c r="N56" s="5">
        <f t="shared" si="59"/>
        <v>0.32082205723285245</v>
      </c>
      <c r="O56" s="5">
        <f t="shared" si="56"/>
        <v>0.59409663822369818</v>
      </c>
      <c r="P56" s="5">
        <f t="shared" si="56"/>
        <v>0.44879873042434354</v>
      </c>
      <c r="Q56" s="7">
        <v>0.17542988898388964</v>
      </c>
      <c r="R56" s="7">
        <v>3.4738591877997951E-2</v>
      </c>
      <c r="S56" s="7">
        <v>6.4328746063630357E-2</v>
      </c>
      <c r="T56" s="7">
        <v>4.8595897881981411E-2</v>
      </c>
      <c r="U56" s="7">
        <v>0.53390560476635485</v>
      </c>
      <c r="V56" s="7">
        <v>0.10572388213195145</v>
      </c>
      <c r="W56" s="7">
        <v>0.1957789420599696</v>
      </c>
      <c r="X56" s="7">
        <v>0.14789738737294639</v>
      </c>
      <c r="Y56" s="7">
        <v>0.8415697848848237</v>
      </c>
      <c r="Z56" s="7">
        <v>0.16664748215541064</v>
      </c>
      <c r="AA56" s="7">
        <v>0.30859695175234053</v>
      </c>
      <c r="AB56" s="7">
        <v>0.23312355473575921</v>
      </c>
      <c r="AC56" s="7">
        <v>6.9246110390836502E-2</v>
      </c>
      <c r="AD56" s="7">
        <v>1.3712101067492377E-2</v>
      </c>
      <c r="AE56" s="7">
        <v>2.5391998347757665E-2</v>
      </c>
      <c r="AF56" s="7">
        <v>1.9181890433656545E-2</v>
      </c>
      <c r="AG56" s="34"/>
      <c r="AH56" s="36">
        <f t="shared" si="57"/>
        <v>20.082570245139102</v>
      </c>
      <c r="AI56" s="5">
        <f t="shared" si="58"/>
        <v>3.2082205723285244</v>
      </c>
      <c r="AJ56" s="37"/>
      <c r="AK56" s="22">
        <v>1.56</v>
      </c>
      <c r="AL56" s="40"/>
    </row>
    <row r="57" spans="1:40" x14ac:dyDescent="0.25">
      <c r="A57" s="40"/>
      <c r="B57" s="23" t="s">
        <v>64</v>
      </c>
      <c r="C57" s="105">
        <v>525</v>
      </c>
      <c r="D57" s="111">
        <v>490.51843809523814</v>
      </c>
      <c r="E57" s="87">
        <v>5.068148571428571</v>
      </c>
      <c r="F57" s="87">
        <v>12.024306666666664</v>
      </c>
      <c r="G57" s="87">
        <v>1.4933161904761905</v>
      </c>
      <c r="H57" s="87">
        <v>5.0808685714285708</v>
      </c>
      <c r="I57" s="7">
        <v>5.7102402039636022</v>
      </c>
      <c r="J57" s="7">
        <v>1.0876648007549718</v>
      </c>
      <c r="K57" s="11">
        <v>2.217378015347494</v>
      </c>
      <c r="L57" s="11">
        <v>2.1460791557821071</v>
      </c>
      <c r="M57" s="91">
        <v>0.6733408632762492</v>
      </c>
      <c r="N57" s="5">
        <f t="shared" si="59"/>
        <v>0.1282554025288094</v>
      </c>
      <c r="O57" s="5">
        <f t="shared" si="56"/>
        <v>0.26146907550885495</v>
      </c>
      <c r="P57" s="5">
        <f t="shared" si="56"/>
        <v>0.25306164711082602</v>
      </c>
      <c r="Q57" s="7">
        <v>6.7886239091663664E-2</v>
      </c>
      <c r="R57" s="7">
        <v>1.2930712207935936E-2</v>
      </c>
      <c r="S57" s="7">
        <v>2.6361317340379636E-2</v>
      </c>
      <c r="T57" s="7">
        <v>2.5513680243772183E-2</v>
      </c>
      <c r="U57" s="7">
        <v>9.9309429913864961E-2</v>
      </c>
      <c r="V57" s="7">
        <v>1.8916081888355231E-2</v>
      </c>
      <c r="W57" s="7">
        <v>3.8563447200495489E-2</v>
      </c>
      <c r="X57" s="7">
        <v>3.7323455738834645E-2</v>
      </c>
      <c r="Y57" s="7">
        <v>0.47392848761508743</v>
      </c>
      <c r="Z57" s="7">
        <v>9.0272092879064278E-2</v>
      </c>
      <c r="AA57" s="7">
        <v>0.18403404616064037</v>
      </c>
      <c r="AB57" s="7">
        <v>0.17811650863585293</v>
      </c>
      <c r="AC57" s="7">
        <v>3.2216706655633344E-2</v>
      </c>
      <c r="AD57" s="7">
        <v>6.1365155534539705E-3</v>
      </c>
      <c r="AE57" s="7">
        <v>1.2510264807339447E-2</v>
      </c>
      <c r="AF57" s="7">
        <v>1.2108002492366274E-2</v>
      </c>
      <c r="AG57" s="34"/>
      <c r="AH57" s="36">
        <f t="shared" si="57"/>
        <v>10.876648007549718</v>
      </c>
      <c r="AI57" s="5">
        <f t="shared" si="58"/>
        <v>1.282554025288094</v>
      </c>
      <c r="AJ57" s="37"/>
      <c r="AK57" s="22">
        <v>1.1599999999999999</v>
      </c>
      <c r="AL57" s="40"/>
    </row>
    <row r="58" spans="1:40" x14ac:dyDescent="0.25">
      <c r="A58" s="40"/>
      <c r="B58" s="23" t="s">
        <v>65</v>
      </c>
      <c r="C58" s="105">
        <v>575</v>
      </c>
      <c r="D58" s="111">
        <v>488.1320513391305</v>
      </c>
      <c r="E58" s="87">
        <v>6.3086706086956532</v>
      </c>
      <c r="F58" s="87">
        <v>10.871312236521737</v>
      </c>
      <c r="G58" s="87">
        <v>1.3635732869565218</v>
      </c>
      <c r="H58" s="87">
        <v>4.9958629286956509</v>
      </c>
      <c r="I58" s="54">
        <v>11.672158375819468</v>
      </c>
      <c r="J58" s="54">
        <v>2.0299405870990377</v>
      </c>
      <c r="K58" s="59">
        <v>4.1585890160872339</v>
      </c>
      <c r="L58" s="11">
        <v>3.2176994378198125</v>
      </c>
      <c r="M58" s="91">
        <v>2.4138379466727518</v>
      </c>
      <c r="N58" s="5">
        <f t="shared" si="59"/>
        <v>0.41979790376917431</v>
      </c>
      <c r="O58" s="5">
        <f t="shared" si="56"/>
        <v>0.86000889025318084</v>
      </c>
      <c r="P58" s="5">
        <f t="shared" si="56"/>
        <v>0.66543005620001672</v>
      </c>
      <c r="Q58" s="7">
        <v>0.38948589118476173</v>
      </c>
      <c r="R58" s="7">
        <v>6.7736676727784648E-2</v>
      </c>
      <c r="S58" s="7">
        <v>0.13876711545975595</v>
      </c>
      <c r="T58" s="7">
        <v>0.10737076149516946</v>
      </c>
      <c r="U58" s="7">
        <v>0.84863288697533978</v>
      </c>
      <c r="V58" s="7">
        <v>0.14758832816962431</v>
      </c>
      <c r="W58" s="7">
        <v>0.30235328281503704</v>
      </c>
      <c r="X58" s="7">
        <v>0.23394521179500744</v>
      </c>
      <c r="Y58" s="7">
        <v>0.96945840268689387</v>
      </c>
      <c r="Z58" s="7">
        <v>0.16860146133685111</v>
      </c>
      <c r="AA58" s="7">
        <v>0.3454013332546258</v>
      </c>
      <c r="AB58" s="7">
        <v>0.26725354959007797</v>
      </c>
      <c r="AC58" s="7">
        <v>0.2062607658257567</v>
      </c>
      <c r="AD58" s="7">
        <v>3.5871437534914209E-2</v>
      </c>
      <c r="AE58" s="7">
        <v>7.3487158723761964E-2</v>
      </c>
      <c r="AF58" s="7">
        <v>5.6860533319761951E-2</v>
      </c>
      <c r="AG58" s="34"/>
      <c r="AH58" s="36">
        <f t="shared" si="57"/>
        <v>20.299405870990377</v>
      </c>
      <c r="AI58" s="5">
        <f t="shared" si="58"/>
        <v>4.1979790376917432</v>
      </c>
      <c r="AJ58" s="37"/>
      <c r="AK58" s="22">
        <v>1.85</v>
      </c>
      <c r="AL58" s="40"/>
    </row>
    <row r="59" spans="1:40" x14ac:dyDescent="0.25">
      <c r="A59" s="40"/>
      <c r="B59" s="23" t="s">
        <v>66</v>
      </c>
      <c r="C59" s="105">
        <v>475</v>
      </c>
      <c r="D59" s="111">
        <v>646.28294736842111</v>
      </c>
      <c r="E59" s="87">
        <v>10.452926315789474</v>
      </c>
      <c r="F59" s="87">
        <v>13.875578947368419</v>
      </c>
      <c r="G59" s="87">
        <v>1.664067368421053</v>
      </c>
      <c r="H59" s="87">
        <v>5.9147157894736848</v>
      </c>
      <c r="I59" s="7">
        <v>9.2743764218377862</v>
      </c>
      <c r="J59" s="7">
        <v>1.9525002993342708</v>
      </c>
      <c r="K59" s="11">
        <v>3.0211230348635909</v>
      </c>
      <c r="L59" s="11">
        <v>1.8678982711137626</v>
      </c>
      <c r="M59" s="91">
        <v>1.1121094645475882</v>
      </c>
      <c r="N59" s="5">
        <f t="shared" si="59"/>
        <v>0.23412830832580808</v>
      </c>
      <c r="O59" s="5">
        <f t="shared" si="56"/>
        <v>0.36226904837756846</v>
      </c>
      <c r="P59" s="5">
        <f t="shared" si="56"/>
        <v>0.2239835059127413</v>
      </c>
      <c r="Q59" s="7">
        <v>0.12673436039204938</v>
      </c>
      <c r="R59" s="7">
        <v>2.6680917977273556E-2</v>
      </c>
      <c r="S59" s="7">
        <v>4.1283648417329802E-2</v>
      </c>
      <c r="T59" s="7">
        <v>2.5524831201547062E-2</v>
      </c>
      <c r="U59" s="7">
        <v>0.16318137863349133</v>
      </c>
      <c r="V59" s="7">
        <v>3.4353974449156069E-2</v>
      </c>
      <c r="W59" s="7">
        <v>5.3156244627900091E-2</v>
      </c>
      <c r="X59" s="7">
        <v>3.2865413388845292E-2</v>
      </c>
      <c r="Y59" s="7">
        <v>0.76972484255377216</v>
      </c>
      <c r="Z59" s="7">
        <v>0.16204733527447834</v>
      </c>
      <c r="AA59" s="7">
        <v>0.25073744547077054</v>
      </c>
      <c r="AB59" s="7">
        <v>0.15502580844724864</v>
      </c>
      <c r="AC59" s="7">
        <v>5.2468882968275572E-2</v>
      </c>
      <c r="AD59" s="7">
        <v>1.1046080624900121E-2</v>
      </c>
      <c r="AE59" s="7">
        <v>1.709170986156807E-2</v>
      </c>
      <c r="AF59" s="7">
        <v>1.0567452875100313E-2</v>
      </c>
      <c r="AG59" s="34"/>
      <c r="AH59" s="36">
        <f t="shared" si="57"/>
        <v>19.52500299334271</v>
      </c>
      <c r="AI59" s="5">
        <f t="shared" si="58"/>
        <v>2.3412830832580807</v>
      </c>
      <c r="AJ59" s="37"/>
      <c r="AK59" s="22">
        <v>1.55</v>
      </c>
      <c r="AL59" s="40"/>
    </row>
    <row r="60" spans="1:40" x14ac:dyDescent="0.25">
      <c r="A60" s="40"/>
      <c r="B60" s="23" t="s">
        <v>67</v>
      </c>
      <c r="C60" s="105">
        <v>150</v>
      </c>
      <c r="D60" s="111">
        <v>827.00300000000016</v>
      </c>
      <c r="E60" s="87">
        <v>14.365473333333332</v>
      </c>
      <c r="F60" s="87">
        <v>12.648980000000002</v>
      </c>
      <c r="G60" s="87">
        <v>2.1890533333333333</v>
      </c>
      <c r="H60" s="87">
        <v>9.502226666666667</v>
      </c>
      <c r="I60" s="7">
        <v>3.829902504582154</v>
      </c>
      <c r="J60" s="7">
        <v>2.5532683363881028</v>
      </c>
      <c r="K60" s="11">
        <v>3.0873749386496812</v>
      </c>
      <c r="L60" s="11">
        <v>1.7773645720837854</v>
      </c>
      <c r="M60" s="91">
        <v>0.46449320172816544</v>
      </c>
      <c r="N60" s="5">
        <f t="shared" si="59"/>
        <v>0.30966213448544361</v>
      </c>
      <c r="O60" s="5">
        <f t="shared" si="56"/>
        <v>0.37443894941789035</v>
      </c>
      <c r="P60" s="5">
        <f t="shared" si="56"/>
        <v>0.21555999395224262</v>
      </c>
      <c r="Q60" s="7">
        <v>5.2950064335168405E-2</v>
      </c>
      <c r="R60" s="7">
        <v>3.5300042890112272E-2</v>
      </c>
      <c r="S60" s="7">
        <v>4.2684298473055438E-2</v>
      </c>
      <c r="T60" s="7">
        <v>2.4572836599962785E-2</v>
      </c>
      <c r="U60" s="7">
        <v>7.0193493483081404E-2</v>
      </c>
      <c r="V60" s="7">
        <v>4.6795662322054267E-2</v>
      </c>
      <c r="W60" s="7">
        <v>5.6584634302480473E-2</v>
      </c>
      <c r="X60" s="7">
        <v>3.2575092540439048E-2</v>
      </c>
      <c r="Y60" s="7">
        <v>0.31786741759175313</v>
      </c>
      <c r="Z60" s="7">
        <v>0.21191161172783543</v>
      </c>
      <c r="AA60" s="7">
        <v>0.25624043894379511</v>
      </c>
      <c r="AB60" s="7">
        <v>0.14751453489257491</v>
      </c>
      <c r="AC60" s="7">
        <v>2.3482226318162464E-2</v>
      </c>
      <c r="AD60" s="7">
        <v>1.5654817545441641E-2</v>
      </c>
      <c r="AE60" s="7">
        <v>1.8929577698559304E-2</v>
      </c>
      <c r="AF60" s="7">
        <v>1.0897529919265899E-2</v>
      </c>
      <c r="AG60" s="34"/>
      <c r="AH60" s="36">
        <f t="shared" si="57"/>
        <v>25.532683363881027</v>
      </c>
      <c r="AI60" s="5">
        <f t="shared" si="58"/>
        <v>3.096621344854436</v>
      </c>
      <c r="AJ60" s="37"/>
      <c r="AK60" s="22">
        <v>0.62</v>
      </c>
      <c r="AL60" s="40"/>
    </row>
    <row r="61" spans="1:40" x14ac:dyDescent="0.25">
      <c r="A61" s="40"/>
      <c r="B61" s="23" t="s">
        <v>68</v>
      </c>
      <c r="C61" s="105">
        <v>535</v>
      </c>
      <c r="D61" s="111">
        <v>412.14444222100059</v>
      </c>
      <c r="E61" s="87">
        <v>3.1779770221733559</v>
      </c>
      <c r="F61" s="87">
        <v>10.616478006230532</v>
      </c>
      <c r="G61" s="87">
        <v>1.6975755048561485</v>
      </c>
      <c r="H61" s="87">
        <v>4.4392477020340859</v>
      </c>
      <c r="I61" s="7">
        <v>7.3452696985061081</v>
      </c>
      <c r="J61" s="7">
        <v>1.3729476071974034</v>
      </c>
      <c r="K61" s="11">
        <v>3.3312292161426256</v>
      </c>
      <c r="L61" s="11">
        <v>4.3201936251209005</v>
      </c>
      <c r="M61" s="91">
        <v>1.3651199880833575</v>
      </c>
      <c r="N61" s="5">
        <f t="shared" si="59"/>
        <v>0.25516261459502015</v>
      </c>
      <c r="O61" s="5">
        <f t="shared" si="56"/>
        <v>0.61910968208130435</v>
      </c>
      <c r="P61" s="5">
        <f t="shared" si="56"/>
        <v>0.80290893488122039</v>
      </c>
      <c r="Q61" s="7">
        <v>0.1722335505345772</v>
      </c>
      <c r="R61" s="7">
        <v>3.2193187015808825E-2</v>
      </c>
      <c r="S61" s="7">
        <v>7.8111418517069695E-2</v>
      </c>
      <c r="T61" s="7">
        <v>0.10130088037512787</v>
      </c>
      <c r="U61" s="7">
        <v>0.5081094157706888</v>
      </c>
      <c r="V61" s="7">
        <v>9.4973722573960528E-2</v>
      </c>
      <c r="W61" s="7">
        <v>0.23043795534924041</v>
      </c>
      <c r="X61" s="7">
        <v>0.29884962009262694</v>
      </c>
      <c r="Y61" s="7">
        <v>0.60939496128208204</v>
      </c>
      <c r="Z61" s="7">
        <v>0.11390560023964151</v>
      </c>
      <c r="AA61" s="7">
        <v>0.27637301045676338</v>
      </c>
      <c r="AB61" s="7">
        <v>0.35842172377238812</v>
      </c>
      <c r="AC61" s="7">
        <v>7.5382060496009776E-2</v>
      </c>
      <c r="AD61" s="7">
        <v>1.4090104765609304E-2</v>
      </c>
      <c r="AE61" s="7">
        <v>3.4187297758230817E-2</v>
      </c>
      <c r="AF61" s="7">
        <v>4.4336710641077449E-2</v>
      </c>
      <c r="AG61" s="34"/>
      <c r="AH61" s="36">
        <f t="shared" si="57"/>
        <v>13.729476071974034</v>
      </c>
      <c r="AI61" s="5">
        <f t="shared" si="58"/>
        <v>2.5516261459502014</v>
      </c>
      <c r="AJ61" s="37"/>
      <c r="AK61" s="22">
        <v>1.47</v>
      </c>
      <c r="AL61" s="40"/>
    </row>
    <row r="62" spans="1:40" x14ac:dyDescent="0.25">
      <c r="A62" s="40"/>
      <c r="B62" s="47" t="s">
        <v>80</v>
      </c>
      <c r="C62" s="43">
        <f>AVERAGE(C53:C61)</f>
        <v>464.44444444444446</v>
      </c>
      <c r="D62" s="112">
        <f t="shared" ref="D62:H62" si="60">AVERAGE(D53:D61)</f>
        <v>554.72599616641105</v>
      </c>
      <c r="E62" s="45">
        <f t="shared" si="60"/>
        <v>7.5894267508249982</v>
      </c>
      <c r="F62" s="45">
        <f t="shared" si="60"/>
        <v>10.557880623503424</v>
      </c>
      <c r="G62" s="45">
        <f t="shared" si="60"/>
        <v>1.4070382569022823</v>
      </c>
      <c r="H62" s="45">
        <f t="shared" si="60"/>
        <v>6.3503624661805089</v>
      </c>
      <c r="I62" s="46">
        <f t="shared" ref="I62" si="61">AVERAGE(I53:I61)</f>
        <v>8.7318594491273327</v>
      </c>
      <c r="J62" s="46">
        <f t="shared" ref="J62" si="62">AVERAGE(J53:J61)</f>
        <v>1.9172337351404209</v>
      </c>
      <c r="K62" s="46">
        <f>AVERAGE(K53:K61)</f>
        <v>3.4273359210818537</v>
      </c>
      <c r="L62" s="46">
        <f t="shared" ref="L62" si="63">AVERAGE(L53:L61)</f>
        <v>2.7155674365402294</v>
      </c>
      <c r="M62" s="92">
        <f t="shared" ref="M62" si="64">AVERAGE(M53:M61)</f>
        <v>1.3810284642600132</v>
      </c>
      <c r="N62" s="46">
        <f t="shared" ref="N62" si="65">AVERAGE(N53:N61)</f>
        <v>0.29105201612839043</v>
      </c>
      <c r="O62" s="46">
        <f t="shared" ref="O62" si="66">AVERAGE(O53:O61)</f>
        <v>0.52802668923772367</v>
      </c>
      <c r="P62" s="46">
        <f t="shared" ref="P62" si="67">AVERAGE(P53:P61)</f>
        <v>0.4287070794818526</v>
      </c>
      <c r="Q62" s="46">
        <f t="shared" ref="Q62" si="68">AVERAGE(Q53:Q61)</f>
        <v>0.16748014993156979</v>
      </c>
      <c r="R62" s="46">
        <f t="shared" ref="R62" si="69">AVERAGE(R53:R61)</f>
        <v>3.468646131348406E-2</v>
      </c>
      <c r="S62" s="46">
        <f t="shared" ref="S62" si="70">AVERAGE(S53:S61)</f>
        <v>6.3375110304431492E-2</v>
      </c>
      <c r="T62" s="46">
        <f t="shared" ref="T62" si="71">AVERAGE(T53:T61)</f>
        <v>5.1833744688351724E-2</v>
      </c>
      <c r="U62" s="46">
        <f t="shared" ref="U62" si="72">AVERAGE(U53:U61)</f>
        <v>0.41316580249026325</v>
      </c>
      <c r="V62" s="46">
        <f t="shared" ref="V62" si="73">AVERAGE(V53:V61)</f>
        <v>8.1536087762920373E-2</v>
      </c>
      <c r="W62" s="46">
        <f t="shared" ref="W62" si="74">AVERAGE(W53:W61)</f>
        <v>0.1511437531117559</v>
      </c>
      <c r="X62" s="46">
        <f t="shared" ref="X62" si="75">AVERAGE(X53:X61)</f>
        <v>0.12778262559450168</v>
      </c>
      <c r="Y62" s="46">
        <f t="shared" ref="Y62" si="76">AVERAGE(Y53:Y61)</f>
        <v>0.72473980978676733</v>
      </c>
      <c r="Z62" s="46">
        <f t="shared" ref="Z62" si="77">AVERAGE(Z53:Z61)</f>
        <v>0.15912685256533363</v>
      </c>
      <c r="AA62" s="46">
        <f t="shared" ref="AA62" si="78">AVERAGE(AA53:AA61)</f>
        <v>0.28446304147454221</v>
      </c>
      <c r="AB62" s="46">
        <f t="shared" ref="AB62" si="79">AVERAGE(AB53:AB61)</f>
        <v>0.22538070757682574</v>
      </c>
      <c r="AC62" s="46">
        <f t="shared" ref="AC62" si="80">AVERAGE(AC53:AC61)</f>
        <v>7.5687514984738608E-2</v>
      </c>
      <c r="AD62" s="46">
        <f t="shared" ref="AD62" si="81">AVERAGE(AD53:AD61)</f>
        <v>1.5702614486652364E-2</v>
      </c>
      <c r="AE62" s="46">
        <f t="shared" ref="AE62" si="82">AVERAGE(AE53:AE61)</f>
        <v>2.9044784346994052E-2</v>
      </c>
      <c r="AF62" s="46">
        <f t="shared" ref="AF62" si="83">AVERAGE(AF53:AF61)</f>
        <v>2.3710001622173526E-2</v>
      </c>
      <c r="AG62" s="46"/>
      <c r="AH62" s="45">
        <f t="shared" si="57"/>
        <v>19.172337351404209</v>
      </c>
      <c r="AI62" s="46">
        <f t="shared" si="58"/>
        <v>2.9105201612839045</v>
      </c>
      <c r="AJ62" s="48"/>
      <c r="AK62" s="38">
        <f>AVERAGE(AK51:AK60)</f>
        <v>1.3302038959396283</v>
      </c>
      <c r="AL62" s="40"/>
    </row>
    <row r="63" spans="1:40" s="1" customFormat="1" x14ac:dyDescent="0.25">
      <c r="A63" s="40"/>
      <c r="B63" s="52" t="s">
        <v>76</v>
      </c>
      <c r="C63" s="43">
        <f>_xlfn.STDEV.P(C53:C61)</f>
        <v>135.88075745635797</v>
      </c>
      <c r="D63" s="112">
        <f t="shared" ref="D63:H63" si="84">_xlfn.STDEV.P(D53:D61)</f>
        <v>119.37940756941481</v>
      </c>
      <c r="E63" s="45">
        <f t="shared" si="84"/>
        <v>3.0766990291079201</v>
      </c>
      <c r="F63" s="45">
        <f t="shared" si="84"/>
        <v>2.3958297631262044</v>
      </c>
      <c r="G63" s="45">
        <f t="shared" si="84"/>
        <v>0.46266449603523224</v>
      </c>
      <c r="H63" s="45">
        <f t="shared" si="84"/>
        <v>1.5093441748947227</v>
      </c>
      <c r="I63" s="44">
        <f>_xlfn.STDEV.P(I53:I61)</f>
        <v>4.2474839453271978</v>
      </c>
      <c r="J63" s="46">
        <f t="shared" ref="J63:AF63" si="85">_xlfn.STDEV.P(J53:J61)</f>
        <v>0.67287392513069577</v>
      </c>
      <c r="K63" s="46">
        <f t="shared" si="85"/>
        <v>0.90456934310061587</v>
      </c>
      <c r="L63" s="46">
        <f t="shared" si="85"/>
        <v>0.92598227728721261</v>
      </c>
      <c r="M63" s="92">
        <f t="shared" si="85"/>
        <v>0.90456905104996432</v>
      </c>
      <c r="N63" s="46">
        <f t="shared" si="85"/>
        <v>0.14233032847143107</v>
      </c>
      <c r="O63" s="46">
        <f t="shared" si="85"/>
        <v>0.2430179081880624</v>
      </c>
      <c r="P63" s="46">
        <f t="shared" si="85"/>
        <v>0.23492839084018488</v>
      </c>
      <c r="Q63" s="44">
        <f t="shared" si="85"/>
        <v>0.12728919506428615</v>
      </c>
      <c r="R63" s="44">
        <f t="shared" si="85"/>
        <v>2.0434824057530825E-2</v>
      </c>
      <c r="S63" s="44">
        <f t="shared" si="85"/>
        <v>3.8137686462143994E-2</v>
      </c>
      <c r="T63" s="44">
        <f t="shared" si="85"/>
        <v>3.4790878250206214E-2</v>
      </c>
      <c r="U63" s="44">
        <f t="shared" si="85"/>
        <v>0.40158569201363475</v>
      </c>
      <c r="V63" s="44">
        <f t="shared" si="85"/>
        <v>6.9072891833679928E-2</v>
      </c>
      <c r="W63" s="44">
        <f t="shared" si="85"/>
        <v>0.12335546916510097</v>
      </c>
      <c r="X63" s="44">
        <f t="shared" si="85"/>
        <v>0.11193386150982067</v>
      </c>
      <c r="Y63" s="44">
        <f t="shared" si="85"/>
        <v>0.35255535045573871</v>
      </c>
      <c r="Z63" s="44">
        <f t="shared" si="85"/>
        <v>5.5847667232106372E-2</v>
      </c>
      <c r="AA63" s="44">
        <f t="shared" si="85"/>
        <v>7.5093804754521223E-2</v>
      </c>
      <c r="AB63" s="44">
        <f t="shared" si="85"/>
        <v>7.6833845719460406E-2</v>
      </c>
      <c r="AC63" s="44">
        <f t="shared" si="85"/>
        <v>5.9505398278877533E-2</v>
      </c>
      <c r="AD63" s="44">
        <f t="shared" si="85"/>
        <v>9.354261499595104E-3</v>
      </c>
      <c r="AE63" s="44">
        <f t="shared" si="85"/>
        <v>1.8521870445567655E-2</v>
      </c>
      <c r="AF63" s="44">
        <f t="shared" si="85"/>
        <v>1.6373524930250561E-2</v>
      </c>
      <c r="AG63" s="46"/>
      <c r="AH63" s="44">
        <f>_xlfn.STDEV.P(AH53:AH61)</f>
        <v>6.7287392513069646</v>
      </c>
      <c r="AI63" s="44">
        <f t="shared" ref="AI63:AK63" si="86">_xlfn.STDEV.P(AI53:AI61)</f>
        <v>1.4233032847143099</v>
      </c>
      <c r="AJ63" s="44"/>
      <c r="AK63" s="44">
        <f t="shared" si="86"/>
        <v>0.42478752858864038</v>
      </c>
      <c r="AL63" s="40"/>
      <c r="AM63" s="2"/>
      <c r="AN63" s="2"/>
    </row>
    <row r="64" spans="1:40" s="1" customFormat="1" x14ac:dyDescent="0.25">
      <c r="C64" s="108"/>
      <c r="D64" s="98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M64" s="2"/>
      <c r="AN64" s="2"/>
    </row>
    <row r="65" spans="2:40" s="1" customFormat="1" x14ac:dyDescent="0.25">
      <c r="B65" s="60"/>
      <c r="C65" s="108"/>
      <c r="D65" s="98"/>
      <c r="E65" s="61"/>
      <c r="F65" s="61"/>
      <c r="G65" s="61"/>
      <c r="H65" s="61"/>
      <c r="I65" s="64"/>
      <c r="J65" s="64"/>
      <c r="K65" s="64"/>
      <c r="L65" s="64"/>
      <c r="M65" s="64"/>
      <c r="N65" s="64"/>
      <c r="O65" s="64"/>
      <c r="P65" s="64"/>
      <c r="Q65" s="13"/>
      <c r="R65" s="64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M65" s="2"/>
      <c r="AN65" s="2"/>
    </row>
    <row r="66" spans="2:40" s="1" customFormat="1" x14ac:dyDescent="0.25">
      <c r="B66" s="60"/>
      <c r="C66" s="108"/>
      <c r="D66" s="98"/>
      <c r="E66" s="2"/>
      <c r="F66" s="2"/>
      <c r="G66" s="2"/>
      <c r="H66" s="2"/>
      <c r="I66" s="64"/>
      <c r="J66" s="64"/>
      <c r="K66" s="64"/>
      <c r="L66" s="64"/>
      <c r="M66" s="64"/>
      <c r="N66" s="64"/>
      <c r="O66" s="64"/>
      <c r="P66" s="64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M66" s="2"/>
      <c r="AN66" s="2"/>
    </row>
    <row r="67" spans="2:40" s="1" customFormat="1" x14ac:dyDescent="0.25">
      <c r="B67" s="60"/>
      <c r="C67" s="108"/>
      <c r="D67" s="98"/>
      <c r="E67" s="2"/>
      <c r="F67" s="2"/>
      <c r="G67" s="2"/>
      <c r="H67" s="2"/>
      <c r="I67" s="64"/>
      <c r="J67" s="64"/>
      <c r="K67" s="64"/>
      <c r="L67" s="64"/>
      <c r="M67" s="64"/>
      <c r="N67" s="64"/>
      <c r="O67" s="64"/>
      <c r="P67" s="64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M67" s="2"/>
      <c r="AN67" s="2"/>
    </row>
    <row r="68" spans="2:40" s="1" customFormat="1" x14ac:dyDescent="0.25">
      <c r="B68" s="60"/>
      <c r="C68" s="108"/>
      <c r="D68" s="98"/>
      <c r="E68" s="2"/>
      <c r="F68" s="2"/>
      <c r="G68" s="2"/>
      <c r="H68" s="2"/>
      <c r="I68" s="64"/>
      <c r="J68" s="64"/>
      <c r="K68" s="64"/>
      <c r="L68" s="64"/>
      <c r="M68" s="64"/>
      <c r="N68" s="64"/>
      <c r="O68" s="64"/>
      <c r="P68" s="64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M68" s="2"/>
      <c r="AN68" s="2"/>
    </row>
    <row r="69" spans="2:40" s="1" customFormat="1" x14ac:dyDescent="0.25">
      <c r="B69" s="60"/>
      <c r="C69" s="108"/>
      <c r="D69" s="98"/>
      <c r="E69" s="2"/>
      <c r="F69" s="2"/>
      <c r="G69" s="2"/>
      <c r="H69" s="2"/>
      <c r="I69" s="73"/>
      <c r="J69" s="73"/>
      <c r="K69" s="73"/>
      <c r="L69" s="64"/>
      <c r="M69" s="64"/>
      <c r="N69" s="64"/>
      <c r="O69" s="64"/>
      <c r="P69" s="64"/>
      <c r="Q69" s="2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M69" s="2"/>
      <c r="AN69" s="2"/>
    </row>
    <row r="70" spans="2:40" x14ac:dyDescent="0.25">
      <c r="B70" s="1"/>
      <c r="C70" s="108"/>
      <c r="D70" s="98"/>
      <c r="E70" s="2"/>
      <c r="F70" s="2"/>
      <c r="G70" s="2"/>
      <c r="H70" s="2"/>
      <c r="I70" s="2"/>
      <c r="J70" s="13"/>
      <c r="K70" s="13"/>
      <c r="L70" s="13"/>
      <c r="M70" s="2"/>
      <c r="N70" s="13"/>
      <c r="O70" s="2"/>
      <c r="P70" s="2"/>
      <c r="Q70" s="2"/>
    </row>
  </sheetData>
  <hyperlinks>
    <hyperlink ref="C2" r:id="rId1" display="mailto:Henriksaxe@gmail.com"/>
  </hyperlinks>
  <pageMargins left="0.25" right="0.25" top="0.75" bottom="0.75" header="0.3" footer="0.3"/>
  <pageSetup paperSize="9" scale="2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raw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</dc:creator>
  <cp:lastModifiedBy>Henrik</cp:lastModifiedBy>
  <cp:lastPrinted>2017-11-01T11:51:08Z</cp:lastPrinted>
  <dcterms:created xsi:type="dcterms:W3CDTF">2016-12-22T10:46:32Z</dcterms:created>
  <dcterms:modified xsi:type="dcterms:W3CDTF">2018-03-20T22:19:22Z</dcterms:modified>
</cp:coreProperties>
</file>