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35" yWindow="-15" windowWidth="16980" windowHeight="12675" activeTab="3"/>
  </bookViews>
  <sheets>
    <sheet name="Results uit CMLCA" sheetId="1" r:id="rId1"/>
    <sheet name="Characterisation results" sheetId="5" r:id="rId2"/>
    <sheet name="Normalisation totals" sheetId="6" r:id="rId3"/>
    <sheet name="Normalisation results" sheetId="7" r:id="rId4"/>
  </sheets>
  <externalReferences>
    <externalReference r:id="rId5"/>
  </externalReferences>
  <calcPr calcId="145621"/>
</workbook>
</file>

<file path=xl/calcChain.xml><?xml version="1.0" encoding="utf-8"?>
<calcChain xmlns="http://schemas.openxmlformats.org/spreadsheetml/2006/main">
  <c r="B11" i="7" l="1"/>
  <c r="B12" i="7"/>
  <c r="B13" i="7"/>
  <c r="B14" i="7"/>
  <c r="B15" i="7"/>
  <c r="B16" i="7"/>
  <c r="B17" i="7"/>
  <c r="B18" i="7"/>
  <c r="B19" i="7"/>
  <c r="B20" i="7"/>
  <c r="B21" i="7"/>
  <c r="B33" i="7"/>
  <c r="B34" i="7"/>
  <c r="B35" i="7"/>
  <c r="B36" i="7"/>
  <c r="B37" i="7"/>
  <c r="B38" i="7"/>
  <c r="B39" i="7"/>
  <c r="B40" i="7"/>
  <c r="B41" i="7"/>
  <c r="B42" i="7"/>
  <c r="B43" i="7"/>
  <c r="D4" i="7"/>
  <c r="D9" i="7" s="1"/>
  <c r="C4" i="7"/>
  <c r="C2" i="7"/>
  <c r="B4" i="7"/>
  <c r="B9" i="7" s="1"/>
  <c r="E19" i="6"/>
  <c r="E18" i="6"/>
  <c r="C19" i="6"/>
  <c r="B3" i="7" s="1"/>
  <c r="B32" i="7" s="1"/>
  <c r="C18" i="6"/>
  <c r="D2" i="7" s="1"/>
  <c r="D10" i="7" s="1"/>
  <c r="C3" i="7" l="1"/>
  <c r="D3" i="7"/>
  <c r="D32" i="7" s="1"/>
  <c r="D21" i="7"/>
  <c r="D20" i="7"/>
  <c r="D19" i="7"/>
  <c r="D18" i="7"/>
  <c r="D17" i="7"/>
  <c r="D16" i="7"/>
  <c r="D15" i="7"/>
  <c r="D14" i="7"/>
  <c r="D13" i="7"/>
  <c r="D12" i="7"/>
  <c r="D11" i="7"/>
  <c r="N53" i="6" l="1"/>
  <c r="C21" i="6" s="1"/>
  <c r="M52" i="6"/>
  <c r="M47" i="6"/>
  <c r="M51" i="6"/>
  <c r="M50" i="6"/>
  <c r="M49" i="6"/>
  <c r="M46" i="6"/>
  <c r="B5" i="7" l="1"/>
  <c r="B31" i="7" s="1"/>
  <c r="D5" i="7"/>
  <c r="D31" i="7" s="1"/>
  <c r="C5" i="7"/>
  <c r="K48" i="6"/>
  <c r="K50" i="6"/>
  <c r="G50" i="6" l="1"/>
  <c r="C50" i="6"/>
  <c r="C49" i="6"/>
  <c r="C48" i="6"/>
  <c r="C47" i="6"/>
  <c r="C46" i="6"/>
  <c r="D43" i="7" l="1"/>
  <c r="D42" i="7"/>
  <c r="D41" i="7"/>
  <c r="D40" i="7"/>
  <c r="D39" i="7"/>
  <c r="D38" i="7"/>
  <c r="D37" i="7"/>
  <c r="D36" i="7"/>
  <c r="D35" i="7"/>
  <c r="D34" i="7"/>
  <c r="D33" i="7"/>
  <c r="B2" i="7" l="1"/>
  <c r="B10" i="7" s="1"/>
</calcChain>
</file>

<file path=xl/sharedStrings.xml><?xml version="1.0" encoding="utf-8"?>
<sst xmlns="http://schemas.openxmlformats.org/spreadsheetml/2006/main" count="379" uniqueCount="140">
  <si>
    <t>&amp;Reference = None</t>
  </si>
  <si>
    <t>Label</t>
  </si>
  <si>
    <t>Name</t>
  </si>
  <si>
    <t>[A1] Output of [G5796] copper_copper production, primary[RER]</t>
  </si>
  <si>
    <t>[A2] Output of [G6627] steel, low-alloyed_steel production, converter, low-alloyed[RER]</t>
  </si>
  <si>
    <t>[A3] Output of [G6049] electricity, high voltage_electricity, high voltage, production mix[NL]</t>
  </si>
  <si>
    <t>Unit</t>
  </si>
  <si>
    <t>[C339]</t>
  </si>
  <si>
    <t>('ILCD 1.0.8 2016 midpoint', 'climate change', 'GWP 100a')</t>
  </si>
  <si>
    <t>kg CO2-Eq</t>
  </si>
  <si>
    <t>[C340]</t>
  </si>
  <si>
    <t>('ILCD 1.0.8 2016 midpoint', 'ecosystem quality', 'freshwater and terrestrial acidification')</t>
  </si>
  <si>
    <t>mol H+-Eq</t>
  </si>
  <si>
    <t>[C341]</t>
  </si>
  <si>
    <t>('ILCD 1.0.8 2016 midpoint', 'ecosystem quality', 'freshwater ecotoxicity')</t>
  </si>
  <si>
    <t>CTUh.m3.yr</t>
  </si>
  <si>
    <t>[C342]</t>
  </si>
  <si>
    <t>('ILCD 1.0.8 2016 midpoint', 'ecosystem quality', 'freshwater eutrophication')</t>
  </si>
  <si>
    <t>kg P-Eq</t>
  </si>
  <si>
    <t>mol N-Eq</t>
  </si>
  <si>
    <t>[C344]</t>
  </si>
  <si>
    <t>('ILCD 1.0.8 2016 midpoint', 'ecosystem quality', 'marine eutrophication')</t>
  </si>
  <si>
    <t>kg N-Eq</t>
  </si>
  <si>
    <t>[C345]</t>
  </si>
  <si>
    <t>('ILCD 1.0.8 2016 midpoint', 'ecosystem quality', 'terrestrial eutrophication')</t>
  </si>
  <si>
    <t>[C346]</t>
  </si>
  <si>
    <t>('ILCD 1.0.8 2016 midpoint', 'human health', 'carcinogenic effects')</t>
  </si>
  <si>
    <t>CTUh</t>
  </si>
  <si>
    <t>[C347]</t>
  </si>
  <si>
    <t>('ILCD 1.0.8 2016 midpoint', 'human health', 'ionising radiation')</t>
  </si>
  <si>
    <t>kg U235-Eq</t>
  </si>
  <si>
    <t>[C348]</t>
  </si>
  <si>
    <t>('ILCD 1.0.8 2016 midpoint', 'human health', 'non-carcinogenic effects')</t>
  </si>
  <si>
    <t>[C349]</t>
  </si>
  <si>
    <t>('ILCD 1.0.8 2016 midpoint', 'human health', 'ozone layer depletion')</t>
  </si>
  <si>
    <t>kg CFC-11-Eq</t>
  </si>
  <si>
    <t>[C350]</t>
  </si>
  <si>
    <t>('ILCD 1.0.8 2016 midpoint', 'human health', 'photochemical ozone creation')</t>
  </si>
  <si>
    <t>kg ethylene-Eq</t>
  </si>
  <si>
    <t>[C351]</t>
  </si>
  <si>
    <t>('ILCD 1.0.8 2016 midpoint', 'human health', 'respiratory effects, inorganics')</t>
  </si>
  <si>
    <t>kg PM2.5-Eq</t>
  </si>
  <si>
    <t>[C352]</t>
  </si>
  <si>
    <t>('ILCD 1.0.8 2016 midpoint', 'resources', 'land use')</t>
  </si>
  <si>
    <t>kg Soil Organic Carbon</t>
  </si>
  <si>
    <t>[C353]</t>
  </si>
  <si>
    <t>('ILCD 1.0.8 2016 midpoint', 'resources', 'mineral, fossils and renewables')</t>
  </si>
  <si>
    <t>kg Sb-Eq</t>
  </si>
  <si>
    <t>year</t>
  </si>
  <si>
    <t>[C719]</t>
  </si>
  <si>
    <t>ADPminerals, 1999</t>
  </si>
  <si>
    <t>kilogram antimony-Eq</t>
  </si>
  <si>
    <t>[C720]</t>
  </si>
  <si>
    <t>ADPminerals, 2015</t>
  </si>
  <si>
    <t>[C721]</t>
  </si>
  <si>
    <t>ADPminerals, av 2011-2015 (5 yrs)</t>
  </si>
  <si>
    <t>[C723]</t>
  </si>
  <si>
    <t>ADPminerals, cum 1970-2015 (46 yrs)</t>
  </si>
  <si>
    <t>[C728]</t>
  </si>
  <si>
    <t>ADPfossils</t>
  </si>
  <si>
    <t>megajoule</t>
  </si>
  <si>
    <t>EU15+3 normalisation</t>
  </si>
  <si>
    <t>DOMESTIC</t>
  </si>
  <si>
    <t>MJ/kg</t>
  </si>
  <si>
    <t>Copper</t>
  </si>
  <si>
    <t>Uranium</t>
  </si>
  <si>
    <t>World 1999 normalisatie</t>
  </si>
  <si>
    <t>climate change</t>
  </si>
  <si>
    <t>ozone layer depletion</t>
  </si>
  <si>
    <t>human health, carcinogenic effects</t>
  </si>
  <si>
    <t>human health, non-carcinogenic effects</t>
  </si>
  <si>
    <t>freshwater and terrestrial acidification</t>
  </si>
  <si>
    <t>respiratory effects, inorganics</t>
  </si>
  <si>
    <t>freshwater ecotoxicity</t>
  </si>
  <si>
    <t>photochemical ozone creation</t>
  </si>
  <si>
    <t>terrestrial eutrophication</t>
  </si>
  <si>
    <t>freshwater eutrophication</t>
  </si>
  <si>
    <t>marine eutrophication</t>
  </si>
  <si>
    <t>resources, fossil energy carriers</t>
  </si>
  <si>
    <t>resources, minerals</t>
  </si>
  <si>
    <t>The results for the PEF impact category "human health, ionising radiation" have been excluded from the results as the normalisation results for this category shows biased results of 2-5 orders of magnitude off from the normalisation results of other impact categories!</t>
  </si>
  <si>
    <t>EU27 (PEF normalisatie), 2010</t>
  </si>
  <si>
    <t>World, 1999 (often called 'World, 2000')</t>
  </si>
  <si>
    <t>natural gas</t>
  </si>
  <si>
    <t xml:space="preserve"> MJ/kg</t>
  </si>
  <si>
    <t>hard coal</t>
  </si>
  <si>
    <t>brown coal</t>
  </si>
  <si>
    <t>peat</t>
  </si>
  <si>
    <t>crude oil</t>
  </si>
  <si>
    <t>1 kilogram (kg) of natural gas</t>
  </si>
  <si>
    <r>
      <t>m</t>
    </r>
    <r>
      <rPr>
        <vertAlign val="superscript"/>
        <sz val="10"/>
        <color theme="1"/>
        <rFont val="Calibri"/>
        <family val="2"/>
        <scheme val="minor"/>
      </rPr>
      <t>3</t>
    </r>
  </si>
  <si>
    <t>Coal, brown, in ground</t>
  </si>
  <si>
    <t>Coal, hard, unspecified, in ground</t>
  </si>
  <si>
    <t>Gas, natural, in ground</t>
  </si>
  <si>
    <t>Oil, crude, in ground</t>
  </si>
  <si>
    <t>Peat, in ground</t>
  </si>
  <si>
    <t>JRC World 2010</t>
  </si>
  <si>
    <t>m3</t>
  </si>
  <si>
    <t>kg</t>
  </si>
  <si>
    <t>MJ/m3</t>
  </si>
  <si>
    <t>coal hard</t>
  </si>
  <si>
    <t>coal soft, lignite</t>
  </si>
  <si>
    <t>oil crude</t>
  </si>
  <si>
    <t>ADP (LCA Handbook, 2002)</t>
  </si>
  <si>
    <t>ADP (Sb eq/m3)</t>
  </si>
  <si>
    <t>coal mixed</t>
  </si>
  <si>
    <t>P (kg/yr; EU;2010)</t>
  </si>
  <si>
    <t>P (MJ/yr; spreadsheet JRC)</t>
  </si>
  <si>
    <t>peat;  8.4 MJ/kg</t>
  </si>
  <si>
    <t>energy content (MJ/kg)</t>
  </si>
  <si>
    <t>CML waarden</t>
  </si>
  <si>
    <t>ADP (Sb eq/kg)</t>
  </si>
  <si>
    <t>Normalisation results for (using new ICMM 2010 P-values for normalization):</t>
  </si>
  <si>
    <t>Normalization totals for (using new ICMM 2010 P-values for normalization):</t>
  </si>
  <si>
    <t>Calculated in "coverage_test.xlslx</t>
  </si>
  <si>
    <t>ADP2015 NEW * P2010,world NEW</t>
  </si>
  <si>
    <t>ADP2015 New * P2010,EU27 JRC</t>
  </si>
  <si>
    <t>Coverage</t>
  </si>
  <si>
    <t>ADPfossils * Pworld</t>
  </si>
  <si>
    <r>
      <t>ADPfossils * P2010,EU27 JRC (</t>
    </r>
    <r>
      <rPr>
        <sz val="11"/>
        <color rgb="FFFF0000"/>
        <rFont val="Calibri"/>
        <family val="2"/>
        <scheme val="minor"/>
      </rPr>
      <t>excluding Uranium!!</t>
    </r>
    <r>
      <rPr>
        <sz val="11"/>
        <color theme="1"/>
        <rFont val="Calibri"/>
        <family val="2"/>
        <scheme val="minor"/>
      </rPr>
      <t>)</t>
    </r>
  </si>
  <si>
    <t>ADPfossils * P2010,EU27 JRC (excluding Uranium!!)</t>
  </si>
  <si>
    <r>
      <t>ADP</t>
    </r>
    <r>
      <rPr>
        <b/>
        <vertAlign val="subscript"/>
        <sz val="11"/>
        <color theme="1"/>
        <rFont val="Calibri"/>
        <family val="2"/>
        <scheme val="minor"/>
      </rPr>
      <t>minerals,2015</t>
    </r>
    <r>
      <rPr>
        <b/>
        <sz val="11"/>
        <color theme="1"/>
        <rFont val="Calibri"/>
        <family val="2"/>
        <scheme val="minor"/>
      </rPr>
      <t>; normalisation world 2010</t>
    </r>
  </si>
  <si>
    <r>
      <t>ADP</t>
    </r>
    <r>
      <rPr>
        <b/>
        <vertAlign val="subscript"/>
        <sz val="11"/>
        <color theme="1"/>
        <rFont val="Calibri"/>
        <family val="2"/>
        <scheme val="minor"/>
      </rPr>
      <t>minerals,2015</t>
    </r>
    <r>
      <rPr>
        <b/>
        <sz val="11"/>
        <color theme="1"/>
        <rFont val="Calibri"/>
        <family val="2"/>
        <scheme val="minor"/>
      </rPr>
      <t>; normalisation EU27 2010</t>
    </r>
  </si>
  <si>
    <r>
      <t>Calculated using the ADP</t>
    </r>
    <r>
      <rPr>
        <vertAlign val="subscript"/>
        <sz val="11"/>
        <color theme="1"/>
        <rFont val="Calibri"/>
        <family val="2"/>
        <scheme val="minor"/>
      </rPr>
      <t>2015</t>
    </r>
    <r>
      <rPr>
        <sz val="11"/>
        <color theme="1"/>
        <rFont val="Calibri"/>
        <family val="2"/>
        <scheme val="minor"/>
      </rPr>
      <t xml:space="preserve"> from this work and the Production</t>
    </r>
    <r>
      <rPr>
        <vertAlign val="subscript"/>
        <sz val="11"/>
        <color theme="1"/>
        <rFont val="Calibri"/>
        <family val="2"/>
        <scheme val="minor"/>
      </rPr>
      <t>EU27,2010</t>
    </r>
    <r>
      <rPr>
        <sz val="11"/>
        <color theme="1"/>
        <rFont val="Calibri"/>
        <family val="2"/>
        <scheme val="minor"/>
      </rPr>
      <t xml:space="preserve"> data from 'Sala S, Benini L, Mancini L, Pant R (2015) Integrated assessment of environmental impact of Europe in 2010: data sources and extrapolation strategies for calculating normalisation factors. Int J Life Cycle Assess 20:1568–1585'. </t>
    </r>
  </si>
  <si>
    <r>
      <t>Calculated using the ADP</t>
    </r>
    <r>
      <rPr>
        <vertAlign val="subscript"/>
        <sz val="11"/>
        <color theme="1"/>
        <rFont val="Calibri"/>
        <family val="2"/>
        <scheme val="minor"/>
      </rPr>
      <t>2015</t>
    </r>
    <r>
      <rPr>
        <sz val="11"/>
        <color theme="1"/>
        <rFont val="Calibri"/>
        <family val="2"/>
        <scheme val="minor"/>
      </rPr>
      <t xml:space="preserve"> from this work and the Production</t>
    </r>
    <r>
      <rPr>
        <vertAlign val="subscript"/>
        <sz val="11"/>
        <color theme="1"/>
        <rFont val="Calibri"/>
        <family val="2"/>
        <scheme val="minor"/>
      </rPr>
      <t>world,2010</t>
    </r>
    <r>
      <rPr>
        <sz val="11"/>
        <color theme="1"/>
        <rFont val="Calibri"/>
        <family val="2"/>
        <scheme val="minor"/>
      </rPr>
      <t xml:space="preserve"> data from this work</t>
    </r>
  </si>
  <si>
    <t>Source: CML-IE CML-IA Characterisation Factors. In: C. Characterisation Factors. https://www.universiteitleiden.nl/en/research/research-output/science/cml-ia-characterisation-factors</t>
  </si>
  <si>
    <t>Scurce: 'Sala S, Benini L, Mancini L, Pant R (2015) Integrated assessment of environmental impact of Europe in 2010: data sources and extrapolation strategies for calculating normalisation factors. Int J Life Cycle Assess 20:1568–1585'. Corrected for Uranium.</t>
  </si>
  <si>
    <t>kg Sb-Eq/yr</t>
  </si>
  <si>
    <t>MJ/yr</t>
  </si>
  <si>
    <t>kg CO2-Eq/yr</t>
  </si>
  <si>
    <t>kg CFC-11-Eq/yr</t>
  </si>
  <si>
    <t>CTUh/yr</t>
  </si>
  <si>
    <t>mol H+-Eq/yr</t>
  </si>
  <si>
    <t>kg PM2.5-Eq/yr</t>
  </si>
  <si>
    <t>CTUh.m3.yr/yr</t>
  </si>
  <si>
    <t>kg ethylene-Eq/yr</t>
  </si>
  <si>
    <t>mol N-Eq/yr</t>
  </si>
  <si>
    <t>kg P-Eq/yr</t>
  </si>
  <si>
    <t>kg N-Eq/yr</t>
  </si>
  <si>
    <t>kg U235-Eq/yr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</si>
</sst>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vertAlign val="superscript"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11" fontId="0" fillId="0" borderId="0" xfId="0" applyNumberFormat="1"/>
    <xf numFmtId="9" fontId="0" fillId="0" borderId="0" xfId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/>
    <xf numFmtId="11" fontId="0" fillId="2" borderId="0" xfId="0" applyNumberForma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1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horizontal="center"/>
    </xf>
    <xf numFmtId="0" fontId="0" fillId="0" borderId="0" xfId="0" quotePrefix="1"/>
    <xf numFmtId="9" fontId="2" fillId="0" borderId="0" xfId="1" applyFont="1"/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center" vertical="center"/>
    </xf>
    <xf numFmtId="11" fontId="0" fillId="2" borderId="0" xfId="0" applyNumberFormat="1" applyFill="1" applyAlignment="1">
      <alignment horizontal="center" vertical="center"/>
    </xf>
    <xf numFmtId="0" fontId="7" fillId="0" borderId="1" xfId="0" applyFont="1" applyFill="1" applyBorder="1" applyAlignment="1" applyProtection="1">
      <alignment vertical="center" wrapText="1"/>
    </xf>
    <xf numFmtId="1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1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vertical="center" wrapText="1"/>
    </xf>
    <xf numFmtId="1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2" xfId="0" applyFont="1" applyBorder="1"/>
    <xf numFmtId="11" fontId="0" fillId="0" borderId="5" xfId="0" applyNumberFormat="1" applyBorder="1"/>
    <xf numFmtId="11" fontId="0" fillId="0" borderId="0" xfId="0" applyNumberFormat="1" applyBorder="1"/>
    <xf numFmtId="11" fontId="0" fillId="0" borderId="0" xfId="0" applyNumberFormat="1" applyFont="1" applyBorder="1" applyAlignment="1">
      <alignment horizontal="center" vertical="center"/>
    </xf>
    <xf numFmtId="0" fontId="0" fillId="0" borderId="3" xfId="0" applyFill="1" applyBorder="1"/>
    <xf numFmtId="0" fontId="0" fillId="0" borderId="9" xfId="0" applyBorder="1"/>
    <xf numFmtId="0" fontId="0" fillId="0" borderId="4" xfId="0" applyFill="1" applyBorder="1"/>
    <xf numFmtId="0" fontId="11" fillId="0" borderId="4" xfId="0" applyFont="1" applyFill="1" applyBorder="1" applyAlignment="1" applyProtection="1">
      <alignment vertical="center" wrapText="1"/>
    </xf>
    <xf numFmtId="11" fontId="0" fillId="0" borderId="7" xfId="0" applyNumberFormat="1" applyBorder="1"/>
    <xf numFmtId="0" fontId="0" fillId="0" borderId="8" xfId="0" applyBorder="1"/>
    <xf numFmtId="0" fontId="10" fillId="2" borderId="4" xfId="0" applyFont="1" applyFill="1" applyBorder="1"/>
    <xf numFmtId="0" fontId="3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5" xfId="0" applyNumberFormat="1" applyFill="1" applyBorder="1" applyAlignment="1">
      <alignment horizontal="center"/>
    </xf>
    <xf numFmtId="11" fontId="0" fillId="2" borderId="5" xfId="0" applyNumberFormat="1" applyFill="1" applyBorder="1"/>
    <xf numFmtId="0" fontId="0" fillId="0" borderId="7" xfId="0" applyFill="1" applyBorder="1"/>
    <xf numFmtId="11" fontId="0" fillId="0" borderId="0" xfId="0" applyNumberFormat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Fill="1"/>
    <xf numFmtId="11" fontId="0" fillId="0" borderId="0" xfId="0" applyNumberFormat="1" applyFill="1"/>
    <xf numFmtId="0" fontId="0" fillId="0" borderId="0" xfId="0" applyFill="1"/>
    <xf numFmtId="0" fontId="14" fillId="0" borderId="0" xfId="0" quotePrefix="1" applyFont="1"/>
    <xf numFmtId="0" fontId="14" fillId="0" borderId="0" xfId="0" applyFont="1"/>
    <xf numFmtId="11" fontId="14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Copper: ADP2015; normalisation world 2010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cat>
            <c:strRef>
              <c:f>'Normalisation results'!$A$9:$A$21</c:f>
              <c:strCache>
                <c:ptCount val="13"/>
                <c:pt idx="0">
                  <c:v>resources, fossil energy carriers</c:v>
                </c:pt>
                <c:pt idx="1">
                  <c:v>resources, minerals</c:v>
                </c:pt>
                <c:pt idx="2">
                  <c:v>climate change</c:v>
                </c:pt>
                <c:pt idx="3">
                  <c:v>ozone layer depletion</c:v>
                </c:pt>
                <c:pt idx="4">
                  <c:v>human health, carcinogenic effects</c:v>
                </c:pt>
                <c:pt idx="5">
                  <c:v>human health, non-carcinogenic effects</c:v>
                </c:pt>
                <c:pt idx="6">
                  <c:v>freshwater and terrestrial acidification</c:v>
                </c:pt>
                <c:pt idx="7">
                  <c:v>respiratory effects, inorganics</c:v>
                </c:pt>
                <c:pt idx="8">
                  <c:v>freshwater ecotoxicity</c:v>
                </c:pt>
                <c:pt idx="9">
                  <c:v>photochemical ozone creation</c:v>
                </c:pt>
                <c:pt idx="10">
                  <c:v>terrestrial eutrophication</c:v>
                </c:pt>
                <c:pt idx="11">
                  <c:v>freshwater eutrophication</c:v>
                </c:pt>
                <c:pt idx="12">
                  <c:v>marine eutrophication</c:v>
                </c:pt>
              </c:strCache>
            </c:strRef>
          </c:cat>
          <c:val>
            <c:numRef>
              <c:f>'Normalisation results'!$B$9:$B$21</c:f>
              <c:numCache>
                <c:formatCode>0.00E+00</c:formatCode>
                <c:ptCount val="13"/>
                <c:pt idx="0">
                  <c:v>6.6315789473684212E-14</c:v>
                </c:pt>
                <c:pt idx="1">
                  <c:v>5.1362106366779521E-12</c:v>
                </c:pt>
                <c:pt idx="2">
                  <c:v>4.2558139534883721E-14</c:v>
                </c:pt>
                <c:pt idx="3">
                  <c:v>1.3583333333333333E-15</c:v>
                </c:pt>
                <c:pt idx="4">
                  <c:v>3.8118811881188119E-12</c:v>
                </c:pt>
                <c:pt idx="5">
                  <c:v>1.3771043771043771E-12</c:v>
                </c:pt>
                <c:pt idx="6">
                  <c:v>2.4554455445544553E-13</c:v>
                </c:pt>
                <c:pt idx="7">
                  <c:v>1.8117048346055979E-13</c:v>
                </c:pt>
                <c:pt idx="8">
                  <c:v>3.0702341137123748E-11</c:v>
                </c:pt>
                <c:pt idx="9">
                  <c:v>7.8114478114478115E-14</c:v>
                </c:pt>
                <c:pt idx="10">
                  <c:v>1.5406562054208275E-13</c:v>
                </c:pt>
                <c:pt idx="11">
                  <c:v>1.5266666666666668E-12</c:v>
                </c:pt>
                <c:pt idx="12">
                  <c:v>2.9957805907172995E-12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D0-4B38-80B2-27AE2FE49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779776"/>
        <c:axId val="152351488"/>
      </c:barChart>
      <c:catAx>
        <c:axId val="152779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2351488"/>
        <c:crosses val="autoZero"/>
        <c:auto val="1"/>
        <c:lblAlgn val="ctr"/>
        <c:lblOffset val="100"/>
        <c:noMultiLvlLbl val="0"/>
      </c:catAx>
      <c:valAx>
        <c:axId val="1523514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l-NL"/>
                  <a:t>yr</a:t>
                </a:r>
              </a:p>
            </c:rich>
          </c:tx>
          <c:layout/>
          <c:overlay val="0"/>
        </c:title>
        <c:numFmt formatCode="0E+00" sourceLinked="0"/>
        <c:majorTickMark val="out"/>
        <c:minorTickMark val="none"/>
        <c:tickLblPos val="nextTo"/>
        <c:crossAx val="152779776"/>
        <c:crosses val="autoZero"/>
        <c:crossBetween val="between"/>
        <c:majorUnit val="1.0000000000000006E-1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Electricity: ADP2015; normalisation world 2010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'Normalisation results'!$A$9:$A$21</c:f>
              <c:strCache>
                <c:ptCount val="13"/>
                <c:pt idx="0">
                  <c:v>resources, fossil energy carriers</c:v>
                </c:pt>
                <c:pt idx="1">
                  <c:v>resources, minerals</c:v>
                </c:pt>
                <c:pt idx="2">
                  <c:v>climate change</c:v>
                </c:pt>
                <c:pt idx="3">
                  <c:v>ozone layer depletion</c:v>
                </c:pt>
                <c:pt idx="4">
                  <c:v>human health, carcinogenic effects</c:v>
                </c:pt>
                <c:pt idx="5">
                  <c:v>human health, non-carcinogenic effects</c:v>
                </c:pt>
                <c:pt idx="6">
                  <c:v>freshwater and terrestrial acidification</c:v>
                </c:pt>
                <c:pt idx="7">
                  <c:v>respiratory effects, inorganics</c:v>
                </c:pt>
                <c:pt idx="8">
                  <c:v>freshwater ecotoxicity</c:v>
                </c:pt>
                <c:pt idx="9">
                  <c:v>photochemical ozone creation</c:v>
                </c:pt>
                <c:pt idx="10">
                  <c:v>terrestrial eutrophication</c:v>
                </c:pt>
                <c:pt idx="11">
                  <c:v>freshwater eutrophication</c:v>
                </c:pt>
                <c:pt idx="12">
                  <c:v>marine eutrophication</c:v>
                </c:pt>
              </c:strCache>
            </c:strRef>
          </c:cat>
          <c:val>
            <c:numRef>
              <c:f>'Normalisation results'!$D$9:$D$21</c:f>
              <c:numCache>
                <c:formatCode>0.00E+00</c:formatCode>
                <c:ptCount val="13"/>
                <c:pt idx="0">
                  <c:v>2.8421052631578948E-14</c:v>
                </c:pt>
                <c:pt idx="1">
                  <c:v>3.0643154984926091E-16</c:v>
                </c:pt>
                <c:pt idx="2">
                  <c:v>1.4069767441860465E-14</c:v>
                </c:pt>
                <c:pt idx="3">
                  <c:v>2.6166666666666669E-16</c:v>
                </c:pt>
                <c:pt idx="4">
                  <c:v>2.4752475247524753E-14</c:v>
                </c:pt>
                <c:pt idx="5">
                  <c:v>1.4814814814814815E-15</c:v>
                </c:pt>
                <c:pt idx="6">
                  <c:v>2.8712871287128712E-15</c:v>
                </c:pt>
                <c:pt idx="7">
                  <c:v>1.0966921119592874E-15</c:v>
                </c:pt>
                <c:pt idx="8">
                  <c:v>3.5117056856187293E-14</c:v>
                </c:pt>
                <c:pt idx="9">
                  <c:v>2.1481481481481482E-15</c:v>
                </c:pt>
                <c:pt idx="10">
                  <c:v>3.5948644793152642E-15</c:v>
                </c:pt>
                <c:pt idx="11">
                  <c:v>3.9466666666666672E-15</c:v>
                </c:pt>
                <c:pt idx="12">
                  <c:v>3.1786216596343177E-15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081-4C40-B314-0FE3DA8D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983808"/>
        <c:axId val="152989696"/>
      </c:barChart>
      <c:catAx>
        <c:axId val="152983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2989696"/>
        <c:crosses val="autoZero"/>
        <c:auto val="1"/>
        <c:lblAlgn val="ctr"/>
        <c:lblOffset val="100"/>
        <c:noMultiLvlLbl val="0"/>
      </c:catAx>
      <c:valAx>
        <c:axId val="1529896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l-NL"/>
                  <a:t>yr</a:t>
                </a:r>
              </a:p>
            </c:rich>
          </c:tx>
          <c:layout/>
          <c:overlay val="0"/>
        </c:title>
        <c:numFmt formatCode="0E+00" sourceLinked="0"/>
        <c:majorTickMark val="out"/>
        <c:minorTickMark val="none"/>
        <c:tickLblPos val="nextTo"/>
        <c:crossAx val="152983808"/>
        <c:crosses val="autoZero"/>
        <c:crossBetween val="between"/>
        <c:majorUnit val="1.0000000000000008E-14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Copper: ADP2015; normalisation EU27 2010</a:t>
            </a:r>
          </a:p>
        </c:rich>
      </c:tx>
      <c:layout>
        <c:manualLayout>
          <c:xMode val="edge"/>
          <c:yMode val="edge"/>
          <c:x val="0.19812835349847288"/>
          <c:y val="2.18579234972677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cat>
            <c:strRef>
              <c:f>'Normalisation results'!$A$31:$A$43</c:f>
              <c:strCache>
                <c:ptCount val="13"/>
                <c:pt idx="0">
                  <c:v>resources, fossil energy carriers</c:v>
                </c:pt>
                <c:pt idx="1">
                  <c:v>resources, minerals</c:v>
                </c:pt>
                <c:pt idx="2">
                  <c:v>climate change</c:v>
                </c:pt>
                <c:pt idx="3">
                  <c:v>ozone layer depletion</c:v>
                </c:pt>
                <c:pt idx="4">
                  <c:v>human health, carcinogenic effects</c:v>
                </c:pt>
                <c:pt idx="5">
                  <c:v>human health, non-carcinogenic effects</c:v>
                </c:pt>
                <c:pt idx="6">
                  <c:v>freshwater and terrestrial acidification</c:v>
                </c:pt>
                <c:pt idx="7">
                  <c:v>respiratory effects, inorganics</c:v>
                </c:pt>
                <c:pt idx="8">
                  <c:v>freshwater ecotoxicity</c:v>
                </c:pt>
                <c:pt idx="9">
                  <c:v>photochemical ozone creation</c:v>
                </c:pt>
                <c:pt idx="10">
                  <c:v>terrestrial eutrophication</c:v>
                </c:pt>
                <c:pt idx="11">
                  <c:v>freshwater eutrophication</c:v>
                </c:pt>
                <c:pt idx="12">
                  <c:v>marine eutrophication</c:v>
                </c:pt>
              </c:strCache>
            </c:strRef>
          </c:cat>
          <c:val>
            <c:numRef>
              <c:f>'Normalisation results'!$B$31:$B$43</c:f>
              <c:numCache>
                <c:formatCode>0.00E+00</c:formatCode>
                <c:ptCount val="13"/>
                <c:pt idx="0">
                  <c:v>1.4744863828549532E-12</c:v>
                </c:pt>
                <c:pt idx="1">
                  <c:v>3.480713776516766E-10</c:v>
                </c:pt>
                <c:pt idx="2">
                  <c:v>3.9782608695652173E-13</c:v>
                </c:pt>
                <c:pt idx="3">
                  <c:v>1.5092592592592592E-14</c:v>
                </c:pt>
                <c:pt idx="4">
                  <c:v>8.3695652173913047E-11</c:v>
                </c:pt>
                <c:pt idx="5">
                  <c:v>1.5375939849624059E-10</c:v>
                </c:pt>
                <c:pt idx="6">
                  <c:v>3.1525423728813558E-12</c:v>
                </c:pt>
                <c:pt idx="7">
                  <c:v>3.7473684210526314E-12</c:v>
                </c:pt>
                <c:pt idx="8">
                  <c:v>2.1055045871559633E-10</c:v>
                </c:pt>
                <c:pt idx="9">
                  <c:v>1.8797468354430379E-11</c:v>
                </c:pt>
                <c:pt idx="10">
                  <c:v>2.648401826484018E-13</c:v>
                </c:pt>
                <c:pt idx="11">
                  <c:v>1.4574898785425101E-10</c:v>
                </c:pt>
                <c:pt idx="12">
                  <c:v>2.7132701421800949E-12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BB8-48FF-8225-2A2C274F8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018752"/>
        <c:axId val="153020288"/>
      </c:barChart>
      <c:catAx>
        <c:axId val="153018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3020288"/>
        <c:crosses val="autoZero"/>
        <c:auto val="1"/>
        <c:lblAlgn val="ctr"/>
        <c:lblOffset val="100"/>
        <c:noMultiLvlLbl val="0"/>
      </c:catAx>
      <c:valAx>
        <c:axId val="153020288"/>
        <c:scaling>
          <c:orientation val="minMax"/>
          <c:max val="5.0000000000000024E-1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l-NL"/>
                  <a:t>yr</a:t>
                </a:r>
              </a:p>
            </c:rich>
          </c:tx>
          <c:layout/>
          <c:overlay val="0"/>
        </c:title>
        <c:numFmt formatCode="0E+00" sourceLinked="0"/>
        <c:majorTickMark val="out"/>
        <c:minorTickMark val="none"/>
        <c:tickLblPos val="nextTo"/>
        <c:crossAx val="153018752"/>
        <c:crosses val="autoZero"/>
        <c:crossBetween val="between"/>
        <c:minorUnit val="1.0000000000000006E-1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Electricity: ADP2015; normalisation EU27 2010</a:t>
            </a:r>
          </a:p>
        </c:rich>
      </c:tx>
      <c:layout>
        <c:manualLayout>
          <c:xMode val="edge"/>
          <c:yMode val="edge"/>
          <c:x val="0.19812835349847288"/>
          <c:y val="2.18579234972677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tx1"/>
            </a:solidFill>
          </c:spPr>
          <c:invertIfNegative val="0"/>
          <c:cat>
            <c:strRef>
              <c:f>'Normalisation results'!$A$31:$A$43</c:f>
              <c:strCache>
                <c:ptCount val="13"/>
                <c:pt idx="0">
                  <c:v>resources, fossil energy carriers</c:v>
                </c:pt>
                <c:pt idx="1">
                  <c:v>resources, minerals</c:v>
                </c:pt>
                <c:pt idx="2">
                  <c:v>climate change</c:v>
                </c:pt>
                <c:pt idx="3">
                  <c:v>ozone layer depletion</c:v>
                </c:pt>
                <c:pt idx="4">
                  <c:v>human health, carcinogenic effects</c:v>
                </c:pt>
                <c:pt idx="5">
                  <c:v>human health, non-carcinogenic effects</c:v>
                </c:pt>
                <c:pt idx="6">
                  <c:v>freshwater and terrestrial acidification</c:v>
                </c:pt>
                <c:pt idx="7">
                  <c:v>respiratory effects, inorganics</c:v>
                </c:pt>
                <c:pt idx="8">
                  <c:v>freshwater ecotoxicity</c:v>
                </c:pt>
                <c:pt idx="9">
                  <c:v>photochemical ozone creation</c:v>
                </c:pt>
                <c:pt idx="10">
                  <c:v>terrestrial eutrophication</c:v>
                </c:pt>
                <c:pt idx="11">
                  <c:v>freshwater eutrophication</c:v>
                </c:pt>
                <c:pt idx="12">
                  <c:v>marine eutrophication</c:v>
                </c:pt>
              </c:strCache>
            </c:strRef>
          </c:cat>
          <c:val>
            <c:numRef>
              <c:f>'Normalisation results'!$D$31:$D$43</c:f>
              <c:numCache>
                <c:formatCode>0.00E+00</c:formatCode>
                <c:ptCount val="13"/>
                <c:pt idx="0">
                  <c:v>6.3192273550926572E-13</c:v>
                </c:pt>
                <c:pt idx="1">
                  <c:v>2.0766292361591556E-14</c:v>
                </c:pt>
                <c:pt idx="2">
                  <c:v>1.3152173913043478E-13</c:v>
                </c:pt>
                <c:pt idx="3">
                  <c:v>2.9074074074074076E-15</c:v>
                </c:pt>
                <c:pt idx="4">
                  <c:v>5.4347826086956525E-13</c:v>
                </c:pt>
                <c:pt idx="5">
                  <c:v>1.6541353383458645E-13</c:v>
                </c:pt>
                <c:pt idx="6">
                  <c:v>3.6864406779661016E-14</c:v>
                </c:pt>
                <c:pt idx="7">
                  <c:v>2.2684210526315788E-14</c:v>
                </c:pt>
                <c:pt idx="8">
                  <c:v>2.4082568807339452E-13</c:v>
                </c:pt>
                <c:pt idx="9">
                  <c:v>2.6265822784810127E-12</c:v>
                </c:pt>
                <c:pt idx="10">
                  <c:v>7.2831050228310508E-15</c:v>
                </c:pt>
                <c:pt idx="11">
                  <c:v>3.4008097165991906E-12</c:v>
                </c:pt>
                <c:pt idx="12">
                  <c:v>7.0142180094786736E-15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473-41DC-8E8D-1302C563C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419840"/>
        <c:axId val="162421376"/>
      </c:barChart>
      <c:catAx>
        <c:axId val="162419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2421376"/>
        <c:crosses val="autoZero"/>
        <c:auto val="1"/>
        <c:lblAlgn val="ctr"/>
        <c:lblOffset val="100"/>
        <c:noMultiLvlLbl val="0"/>
      </c:catAx>
      <c:valAx>
        <c:axId val="162421376"/>
        <c:scaling>
          <c:orientation val="minMax"/>
          <c:max val="3.0000000000000022E-12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l-NL"/>
                  <a:t>yr</a:t>
                </a:r>
              </a:p>
            </c:rich>
          </c:tx>
          <c:layout/>
          <c:overlay val="0"/>
        </c:title>
        <c:numFmt formatCode="0E+00" sourceLinked="0"/>
        <c:majorTickMark val="out"/>
        <c:minorTickMark val="none"/>
        <c:tickLblPos val="nextTo"/>
        <c:crossAx val="162419840"/>
        <c:crosses val="autoZero"/>
        <c:crossBetween val="between"/>
        <c:minorUnit val="1.0000000000000006E-12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8</xdr:row>
      <xdr:rowOff>3174</xdr:rowOff>
    </xdr:from>
    <xdr:to>
      <xdr:col>14</xdr:col>
      <xdr:colOff>523201</xdr:colOff>
      <xdr:row>26</xdr:row>
      <xdr:rowOff>174174</xdr:rowOff>
    </xdr:to>
    <xdr:graphicFrame macro="">
      <xdr:nvGraphicFramePr>
        <xdr:cNvPr id="13" name="Chart 12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515938</xdr:colOff>
      <xdr:row>8</xdr:row>
      <xdr:rowOff>0</xdr:rowOff>
    </xdr:from>
    <xdr:to>
      <xdr:col>23</xdr:col>
      <xdr:colOff>429538</xdr:colOff>
      <xdr:row>26</xdr:row>
      <xdr:rowOff>178200</xdr:rowOff>
    </xdr:to>
    <xdr:graphicFrame macro="">
      <xdr:nvGraphicFramePr>
        <xdr:cNvPr id="15" name="Chart 14">
          <a:extLst>
            <a:ext uri="{FF2B5EF4-FFF2-40B4-BE49-F238E27FC236}">
              <a16:creationId xmlns="" xmlns:a16="http://schemas.microsoft.com/office/drawing/2014/main" id="{00000000-0008-0000-04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</xdr:colOff>
      <xdr:row>26</xdr:row>
      <xdr:rowOff>177800</xdr:rowOff>
    </xdr:from>
    <xdr:to>
      <xdr:col>14</xdr:col>
      <xdr:colOff>523201</xdr:colOff>
      <xdr:row>44</xdr:row>
      <xdr:rowOff>171000</xdr:rowOff>
    </xdr:to>
    <xdr:graphicFrame macro="">
      <xdr:nvGraphicFramePr>
        <xdr:cNvPr id="24" name="Chart 23">
          <a:extLst>
            <a:ext uri="{FF2B5EF4-FFF2-40B4-BE49-F238E27FC236}">
              <a16:creationId xmlns="" xmlns:a16="http://schemas.microsoft.com/office/drawing/2014/main" id="{00000000-0008-0000-04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515938</xdr:colOff>
      <xdr:row>26</xdr:row>
      <xdr:rowOff>178479</xdr:rowOff>
    </xdr:from>
    <xdr:to>
      <xdr:col>23</xdr:col>
      <xdr:colOff>429538</xdr:colOff>
      <xdr:row>44</xdr:row>
      <xdr:rowOff>164479</xdr:rowOff>
    </xdr:to>
    <xdr:graphicFrame macro="">
      <xdr:nvGraphicFramePr>
        <xdr:cNvPr id="26" name="Chart 25">
          <a:extLst>
            <a:ext uri="{FF2B5EF4-FFF2-40B4-BE49-F238E27FC236}">
              <a16:creationId xmlns="" xmlns:a16="http://schemas.microsoft.com/office/drawing/2014/main" id="{00000000-0008-0000-04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verage_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Ps CML-IA en ICMM spreadsheet"/>
      <sheetName val="ADPs en (missing)Totals in EI22"/>
      <sheetName val="Resources in ecoinvent 34"/>
      <sheetName val="Resources_ADPs_Ps EI 22 en 34"/>
      <sheetName val="CML-IA"/>
      <sheetName val="Sheet2"/>
      <sheetName val="EU27 JRC NFs"/>
      <sheetName val="Resources_ADPs_Ps EI 22-34 c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80">
          <cell r="O180">
            <v>74</v>
          </cell>
          <cell r="P180">
            <v>5743533917.6588545</v>
          </cell>
        </row>
        <row r="181">
          <cell r="O181">
            <v>34</v>
          </cell>
          <cell r="P181">
            <v>84752731.46280174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A25" sqref="A25:F45"/>
    </sheetView>
  </sheetViews>
  <sheetFormatPr defaultRowHeight="15" x14ac:dyDescent="0.25"/>
  <cols>
    <col min="2" max="2" width="70.28515625" customWidth="1"/>
    <col min="13" max="13" width="64.140625" customWidth="1"/>
  </cols>
  <sheetData>
    <row r="1" spans="1:17" x14ac:dyDescent="0.35">
      <c r="A1" t="s">
        <v>0</v>
      </c>
      <c r="L1" t="s">
        <v>0</v>
      </c>
    </row>
    <row r="2" spans="1:17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L2" t="s">
        <v>1</v>
      </c>
      <c r="M2" t="s">
        <v>2</v>
      </c>
      <c r="N2" t="s">
        <v>3</v>
      </c>
      <c r="O2" t="s">
        <v>4</v>
      </c>
      <c r="P2" t="s">
        <v>5</v>
      </c>
      <c r="Q2" t="s">
        <v>6</v>
      </c>
    </row>
    <row r="3" spans="1:17" x14ac:dyDescent="0.35">
      <c r="A3" t="s">
        <v>7</v>
      </c>
      <c r="B3" t="s">
        <v>8</v>
      </c>
      <c r="C3">
        <v>1.83</v>
      </c>
      <c r="D3">
        <v>2.41</v>
      </c>
      <c r="E3">
        <v>0.60499999999999998</v>
      </c>
      <c r="F3" t="s">
        <v>9</v>
      </c>
      <c r="L3" t="s">
        <v>7</v>
      </c>
      <c r="M3" t="s">
        <v>8</v>
      </c>
      <c r="N3" s="1">
        <v>4.2600000000000003E-14</v>
      </c>
      <c r="O3" s="1">
        <v>5.6100000000000002E-14</v>
      </c>
      <c r="P3" s="1">
        <v>1.41E-14</v>
      </c>
      <c r="Q3" t="s">
        <v>48</v>
      </c>
    </row>
    <row r="4" spans="1:17" x14ac:dyDescent="0.35">
      <c r="A4" t="s">
        <v>33</v>
      </c>
      <c r="B4" t="s">
        <v>34</v>
      </c>
      <c r="C4" s="1">
        <v>1.6299999999999999E-7</v>
      </c>
      <c r="D4" s="1">
        <v>1.1999999999999999E-7</v>
      </c>
      <c r="E4" s="1">
        <v>3.1400000000000003E-8</v>
      </c>
      <c r="F4" t="s">
        <v>35</v>
      </c>
      <c r="L4" t="s">
        <v>33</v>
      </c>
      <c r="M4" t="s">
        <v>34</v>
      </c>
      <c r="N4" s="1">
        <v>1.36E-15</v>
      </c>
      <c r="O4" s="1">
        <v>9.9800000000000005E-16</v>
      </c>
      <c r="P4" s="1">
        <v>2.6200000000000002E-16</v>
      </c>
      <c r="Q4" t="s">
        <v>48</v>
      </c>
    </row>
    <row r="5" spans="1:17" x14ac:dyDescent="0.35">
      <c r="A5" t="s">
        <v>25</v>
      </c>
      <c r="B5" t="s">
        <v>26</v>
      </c>
      <c r="C5" s="1">
        <v>1.5400000000000001E-6</v>
      </c>
      <c r="D5" s="1">
        <v>1.4500000000000001E-6</v>
      </c>
      <c r="E5" s="1">
        <v>1E-8</v>
      </c>
      <c r="F5" t="s">
        <v>27</v>
      </c>
      <c r="L5" t="s">
        <v>25</v>
      </c>
      <c r="M5" t="s">
        <v>26</v>
      </c>
      <c r="N5" s="1">
        <v>3.8100000000000001E-12</v>
      </c>
      <c r="O5" s="1">
        <v>3.5800000000000001E-12</v>
      </c>
      <c r="P5" s="1">
        <v>2.49E-14</v>
      </c>
      <c r="Q5" t="s">
        <v>48</v>
      </c>
    </row>
    <row r="6" spans="1:17" x14ac:dyDescent="0.35">
      <c r="A6" t="s">
        <v>31</v>
      </c>
      <c r="B6" t="s">
        <v>32</v>
      </c>
      <c r="C6" s="1">
        <v>4.0899999999999998E-5</v>
      </c>
      <c r="D6" s="1">
        <v>3.1499999999999999E-6</v>
      </c>
      <c r="E6" s="1">
        <v>4.3999999999999997E-8</v>
      </c>
      <c r="F6" t="s">
        <v>27</v>
      </c>
      <c r="L6" t="s">
        <v>31</v>
      </c>
      <c r="M6" t="s">
        <v>32</v>
      </c>
      <c r="N6" s="1">
        <v>1.38E-12</v>
      </c>
      <c r="O6" s="1">
        <v>1.06E-13</v>
      </c>
      <c r="P6" s="1">
        <v>1.48E-15</v>
      </c>
      <c r="Q6" t="s">
        <v>48</v>
      </c>
    </row>
    <row r="7" spans="1:17" x14ac:dyDescent="0.35">
      <c r="A7" t="s">
        <v>10</v>
      </c>
      <c r="B7" t="s">
        <v>11</v>
      </c>
      <c r="C7">
        <v>7.4399999999999994E-2</v>
      </c>
      <c r="D7">
        <v>1.3299999999999999E-2</v>
      </c>
      <c r="E7">
        <v>8.7000000000000001E-4</v>
      </c>
      <c r="F7" t="s">
        <v>12</v>
      </c>
      <c r="L7" t="s">
        <v>10</v>
      </c>
      <c r="M7" t="s">
        <v>11</v>
      </c>
      <c r="N7" s="1">
        <v>2.4600000000000001E-13</v>
      </c>
      <c r="O7" s="1">
        <v>4.4100000000000003E-14</v>
      </c>
      <c r="P7" s="1">
        <v>2.8700000000000001E-15</v>
      </c>
      <c r="Q7" t="s">
        <v>48</v>
      </c>
    </row>
    <row r="8" spans="1:17" x14ac:dyDescent="0.35">
      <c r="A8" t="s">
        <v>39</v>
      </c>
      <c r="B8" t="s">
        <v>40</v>
      </c>
      <c r="C8">
        <v>7.1199999999999996E-3</v>
      </c>
      <c r="D8">
        <v>2.7499999999999998E-3</v>
      </c>
      <c r="E8" s="1">
        <v>4.3099999999999997E-5</v>
      </c>
      <c r="F8" t="s">
        <v>41</v>
      </c>
      <c r="L8" t="s">
        <v>39</v>
      </c>
      <c r="M8" t="s">
        <v>40</v>
      </c>
      <c r="N8" s="1">
        <v>1.8100000000000001E-13</v>
      </c>
      <c r="O8" s="1">
        <v>7.0000000000000005E-14</v>
      </c>
      <c r="P8" s="1">
        <v>1.0999999999999999E-15</v>
      </c>
      <c r="Q8" t="s">
        <v>48</v>
      </c>
    </row>
    <row r="9" spans="1:17" x14ac:dyDescent="0.35">
      <c r="A9" t="s">
        <v>13</v>
      </c>
      <c r="B9" t="s">
        <v>14</v>
      </c>
      <c r="C9">
        <v>918</v>
      </c>
      <c r="D9">
        <v>92.9</v>
      </c>
      <c r="E9">
        <v>1.05</v>
      </c>
      <c r="F9" t="s">
        <v>15</v>
      </c>
      <c r="L9" t="s">
        <v>13</v>
      </c>
      <c r="M9" t="s">
        <v>14</v>
      </c>
      <c r="N9" s="1">
        <v>3.08E-11</v>
      </c>
      <c r="O9" s="1">
        <v>3.1099999999999999E-12</v>
      </c>
      <c r="P9" s="1">
        <v>3.5099999999999997E-14</v>
      </c>
      <c r="Q9" t="s">
        <v>48</v>
      </c>
    </row>
    <row r="10" spans="1:17" x14ac:dyDescent="0.35">
      <c r="A10" t="s">
        <v>28</v>
      </c>
      <c r="B10" t="s">
        <v>29</v>
      </c>
      <c r="C10">
        <v>0.29699999999999999</v>
      </c>
      <c r="D10">
        <v>9.0300000000000005E-2</v>
      </c>
      <c r="E10">
        <v>4.1500000000000002E-2</v>
      </c>
      <c r="F10" t="s">
        <v>30</v>
      </c>
      <c r="L10" t="s">
        <v>28</v>
      </c>
      <c r="M10" t="s">
        <v>29</v>
      </c>
      <c r="N10" s="17">
        <v>3.48E-9</v>
      </c>
      <c r="O10" s="17">
        <v>1.0600000000000001E-9</v>
      </c>
      <c r="P10" s="17">
        <v>4.8799999999999997E-10</v>
      </c>
      <c r="Q10" t="s">
        <v>48</v>
      </c>
    </row>
    <row r="11" spans="1:17" x14ac:dyDescent="0.35">
      <c r="A11" t="s">
        <v>36</v>
      </c>
      <c r="B11" t="s">
        <v>37</v>
      </c>
      <c r="C11">
        <v>2.3199999999999998E-2</v>
      </c>
      <c r="D11">
        <v>9.7900000000000001E-3</v>
      </c>
      <c r="E11">
        <v>6.38E-4</v>
      </c>
      <c r="F11" t="s">
        <v>38</v>
      </c>
      <c r="L11" t="s">
        <v>36</v>
      </c>
      <c r="M11" t="s">
        <v>37</v>
      </c>
      <c r="N11" s="1">
        <v>7.7999999999999996E-14</v>
      </c>
      <c r="O11" s="1">
        <v>3.2899999999999997E-14</v>
      </c>
      <c r="P11" s="1">
        <v>2.1400000000000001E-15</v>
      </c>
      <c r="Q11" t="s">
        <v>48</v>
      </c>
    </row>
    <row r="12" spans="1:17" x14ac:dyDescent="0.35">
      <c r="A12" t="s">
        <v>23</v>
      </c>
      <c r="B12" t="s">
        <v>24</v>
      </c>
      <c r="C12">
        <v>0.108</v>
      </c>
      <c r="D12">
        <v>2.64E-2</v>
      </c>
      <c r="E12">
        <v>2.5200000000000001E-3</v>
      </c>
      <c r="F12" t="s">
        <v>19</v>
      </c>
      <c r="L12" t="s">
        <v>23</v>
      </c>
      <c r="M12" t="s">
        <v>24</v>
      </c>
      <c r="N12" s="1">
        <v>1.54E-13</v>
      </c>
      <c r="O12" s="1">
        <v>3.77E-14</v>
      </c>
      <c r="P12" s="1">
        <v>3.6000000000000001E-15</v>
      </c>
      <c r="Q12" t="s">
        <v>48</v>
      </c>
    </row>
    <row r="13" spans="1:17" x14ac:dyDescent="0.35">
      <c r="A13" t="s">
        <v>16</v>
      </c>
      <c r="B13" t="s">
        <v>17</v>
      </c>
      <c r="C13">
        <v>2.29E-2</v>
      </c>
      <c r="D13">
        <v>2.5999999999999999E-3</v>
      </c>
      <c r="E13" s="1">
        <v>5.9200000000000002E-5</v>
      </c>
      <c r="F13" t="s">
        <v>18</v>
      </c>
      <c r="L13" t="s">
        <v>16</v>
      </c>
      <c r="M13" t="s">
        <v>17</v>
      </c>
      <c r="N13" s="1">
        <v>1.5299999999999999E-12</v>
      </c>
      <c r="O13" s="1">
        <v>1.7399999999999999E-13</v>
      </c>
      <c r="P13" s="1">
        <v>3.9499999999999999E-15</v>
      </c>
      <c r="Q13" t="s">
        <v>48</v>
      </c>
    </row>
    <row r="14" spans="1:17" x14ac:dyDescent="0.35">
      <c r="A14" t="s">
        <v>20</v>
      </c>
      <c r="B14" t="s">
        <v>21</v>
      </c>
      <c r="C14">
        <v>0.21299999999999999</v>
      </c>
      <c r="D14">
        <v>2.4099999999999998E-3</v>
      </c>
      <c r="E14">
        <v>2.2599999999999999E-4</v>
      </c>
      <c r="F14" t="s">
        <v>22</v>
      </c>
      <c r="L14" t="s">
        <v>20</v>
      </c>
      <c r="M14" t="s">
        <v>21</v>
      </c>
      <c r="N14" s="1">
        <v>3.0000000000000001E-12</v>
      </c>
      <c r="O14" s="1">
        <v>3.3899999999999999E-14</v>
      </c>
      <c r="P14" s="1">
        <v>3.18E-15</v>
      </c>
      <c r="Q14" t="s">
        <v>48</v>
      </c>
    </row>
    <row r="15" spans="1:17" x14ac:dyDescent="0.35">
      <c r="A15" t="s">
        <v>42</v>
      </c>
      <c r="B15" t="s">
        <v>43</v>
      </c>
      <c r="C15">
        <v>21.4</v>
      </c>
      <c r="D15">
        <v>4.9000000000000004</v>
      </c>
      <c r="E15">
        <v>0.59899999999999998</v>
      </c>
      <c r="F15" t="s">
        <v>44</v>
      </c>
      <c r="L15" t="s">
        <v>42</v>
      </c>
      <c r="M15" t="s">
        <v>43</v>
      </c>
      <c r="N15">
        <v>0</v>
      </c>
      <c r="O15">
        <v>0</v>
      </c>
      <c r="P15">
        <v>0</v>
      </c>
      <c r="Q15" t="s">
        <v>48</v>
      </c>
    </row>
    <row r="16" spans="1:17" x14ac:dyDescent="0.35">
      <c r="A16" t="s">
        <v>45</v>
      </c>
      <c r="B16" t="s">
        <v>46</v>
      </c>
      <c r="C16">
        <v>4.0600000000000002E-3</v>
      </c>
      <c r="D16">
        <v>1.64E-4</v>
      </c>
      <c r="E16" s="1">
        <v>1.13E-6</v>
      </c>
      <c r="F16" t="s">
        <v>47</v>
      </c>
      <c r="L16" t="s">
        <v>45</v>
      </c>
      <c r="M16" t="s">
        <v>46</v>
      </c>
      <c r="N16" s="1">
        <v>1.33E-11</v>
      </c>
      <c r="O16" s="1">
        <v>5.3600000000000004E-13</v>
      </c>
      <c r="P16" s="1">
        <v>3.6799999999999998E-15</v>
      </c>
      <c r="Q16" t="s">
        <v>48</v>
      </c>
    </row>
    <row r="18" spans="1:17" x14ac:dyDescent="0.35">
      <c r="A18" t="s">
        <v>49</v>
      </c>
      <c r="B18" t="s">
        <v>50</v>
      </c>
      <c r="C18">
        <v>1.64E-3</v>
      </c>
      <c r="D18" s="1">
        <v>3.6900000000000002E-5</v>
      </c>
      <c r="E18" s="1">
        <v>7.0900000000000006E-8</v>
      </c>
      <c r="F18" t="s">
        <v>51</v>
      </c>
      <c r="L18" t="s">
        <v>49</v>
      </c>
      <c r="M18" t="s">
        <v>50</v>
      </c>
      <c r="N18" s="1">
        <v>8.7799999999999993E-12</v>
      </c>
      <c r="O18" s="1">
        <v>1.9699999999999999E-13</v>
      </c>
      <c r="P18" s="1">
        <v>3.79E-16</v>
      </c>
      <c r="Q18" t="s">
        <v>48</v>
      </c>
    </row>
    <row r="19" spans="1:17" x14ac:dyDescent="0.35">
      <c r="A19" t="s">
        <v>52</v>
      </c>
      <c r="B19" t="s">
        <v>53</v>
      </c>
      <c r="C19">
        <v>2.9499999999999998E-2</v>
      </c>
      <c r="D19">
        <v>4.4700000000000002E-4</v>
      </c>
      <c r="E19" s="1">
        <v>1.7600000000000001E-6</v>
      </c>
      <c r="F19" t="s">
        <v>51</v>
      </c>
      <c r="L19" t="s">
        <v>52</v>
      </c>
      <c r="M19" t="s">
        <v>53</v>
      </c>
      <c r="N19" s="1">
        <v>6.7500000000000001E-12</v>
      </c>
      <c r="O19" s="1">
        <v>1.0199999999999999E-13</v>
      </c>
      <c r="P19" s="1">
        <v>4.0299999999999999E-16</v>
      </c>
      <c r="Q19" t="s">
        <v>48</v>
      </c>
    </row>
    <row r="20" spans="1:17" x14ac:dyDescent="0.35">
      <c r="A20" t="s">
        <v>54</v>
      </c>
      <c r="B20" t="s">
        <v>55</v>
      </c>
      <c r="C20">
        <v>2.4799999999999999E-2</v>
      </c>
      <c r="D20">
        <v>3.8200000000000002E-4</v>
      </c>
      <c r="E20" s="1">
        <v>1.4899999999999999E-6</v>
      </c>
      <c r="F20" t="s">
        <v>51</v>
      </c>
      <c r="L20" t="s">
        <v>54</v>
      </c>
      <c r="M20" t="s">
        <v>55</v>
      </c>
      <c r="N20" s="1">
        <v>6.8899999999999999E-12</v>
      </c>
      <c r="O20" s="1">
        <v>1.06E-13</v>
      </c>
      <c r="P20" s="1">
        <v>4.1400000000000002E-16</v>
      </c>
      <c r="Q20" t="s">
        <v>48</v>
      </c>
    </row>
    <row r="21" spans="1:17" x14ac:dyDescent="0.35">
      <c r="A21" t="s">
        <v>56</v>
      </c>
      <c r="B21" t="s">
        <v>57</v>
      </c>
      <c r="C21">
        <v>2.3E-2</v>
      </c>
      <c r="D21">
        <v>3.4600000000000001E-4</v>
      </c>
      <c r="E21" s="1">
        <v>1.53E-6</v>
      </c>
      <c r="F21" t="s">
        <v>51</v>
      </c>
      <c r="L21" t="s">
        <v>56</v>
      </c>
      <c r="M21" t="s">
        <v>57</v>
      </c>
      <c r="N21" s="1">
        <v>5.9000000000000003E-12</v>
      </c>
      <c r="O21" s="1">
        <v>8.8599999999999996E-14</v>
      </c>
      <c r="P21" s="1">
        <v>3.9099999999999999E-16</v>
      </c>
      <c r="Q21" t="s">
        <v>48</v>
      </c>
    </row>
    <row r="22" spans="1:17" x14ac:dyDescent="0.35">
      <c r="A22" t="s">
        <v>58</v>
      </c>
      <c r="B22" t="s">
        <v>59</v>
      </c>
      <c r="C22">
        <v>25.2</v>
      </c>
      <c r="D22">
        <v>31.8</v>
      </c>
      <c r="E22">
        <v>10.8</v>
      </c>
      <c r="F22" t="s">
        <v>60</v>
      </c>
      <c r="L22" t="s">
        <v>58</v>
      </c>
      <c r="M22" t="s">
        <v>59</v>
      </c>
      <c r="N22" s="1">
        <v>6.64E-14</v>
      </c>
      <c r="O22" s="1">
        <v>8.3600000000000005E-14</v>
      </c>
      <c r="P22" s="1">
        <v>2.8400000000000001E-14</v>
      </c>
      <c r="Q22" t="s">
        <v>48</v>
      </c>
    </row>
    <row r="27" spans="1:17" x14ac:dyDescent="0.35">
      <c r="K27" s="13"/>
      <c r="L27" s="13"/>
      <c r="M27" s="13"/>
      <c r="N27" s="13"/>
      <c r="O27" s="13"/>
      <c r="P27" s="13"/>
    </row>
    <row r="28" spans="1:17" x14ac:dyDescent="0.35">
      <c r="L28" s="13"/>
      <c r="M28" s="14"/>
      <c r="N28" s="13"/>
      <c r="O28" s="13"/>
      <c r="P28" s="13"/>
    </row>
    <row r="29" spans="1:17" x14ac:dyDescent="0.35">
      <c r="L29" s="13"/>
      <c r="M29" s="14"/>
      <c r="N29" s="13"/>
      <c r="O29" s="13"/>
      <c r="P29" s="13"/>
    </row>
    <row r="30" spans="1:17" x14ac:dyDescent="0.35">
      <c r="L30" s="13"/>
      <c r="M30" s="13"/>
      <c r="N30" s="13"/>
      <c r="O30" s="13"/>
      <c r="P30" s="13"/>
    </row>
    <row r="31" spans="1:17" x14ac:dyDescent="0.35">
      <c r="L31" s="13"/>
      <c r="M31" s="13"/>
      <c r="N31" s="13"/>
      <c r="O31" s="13"/>
      <c r="P31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B14" sqref="B14"/>
    </sheetView>
  </sheetViews>
  <sheetFormatPr defaultRowHeight="15" x14ac:dyDescent="0.25"/>
  <cols>
    <col min="1" max="1" width="18.5703125" bestFit="1" customWidth="1"/>
    <col min="2" max="2" width="80.85546875" bestFit="1" customWidth="1"/>
    <col min="3" max="3" width="35.85546875" style="7" customWidth="1"/>
    <col min="4" max="4" width="49.85546875" style="7" customWidth="1"/>
    <col min="5" max="5" width="46.42578125" style="7" customWidth="1"/>
    <col min="6" max="6" width="20.85546875" bestFit="1" customWidth="1"/>
  </cols>
  <sheetData>
    <row r="1" spans="1:6" s="8" customFormat="1" ht="37.5" customHeight="1" x14ac:dyDescent="0.35">
      <c r="A1" s="8" t="s">
        <v>1</v>
      </c>
      <c r="B1" s="8" t="s">
        <v>2</v>
      </c>
      <c r="C1" s="10" t="s">
        <v>3</v>
      </c>
      <c r="D1" s="10" t="s">
        <v>4</v>
      </c>
      <c r="E1" s="10" t="s">
        <v>5</v>
      </c>
      <c r="F1" s="9" t="s">
        <v>6</v>
      </c>
    </row>
    <row r="2" spans="1:6" ht="14.45" x14ac:dyDescent="0.35">
      <c r="A2" t="s">
        <v>7</v>
      </c>
      <c r="B2" t="s">
        <v>8</v>
      </c>
      <c r="C2" s="11">
        <v>1.83</v>
      </c>
      <c r="D2" s="11">
        <v>2.41</v>
      </c>
      <c r="E2" s="11">
        <v>0.60499999999999998</v>
      </c>
      <c r="F2" t="s">
        <v>9</v>
      </c>
    </row>
    <row r="3" spans="1:6" ht="14.45" x14ac:dyDescent="0.35">
      <c r="A3" t="s">
        <v>33</v>
      </c>
      <c r="B3" t="s">
        <v>34</v>
      </c>
      <c r="C3" s="11">
        <v>1.6299999999999999E-7</v>
      </c>
      <c r="D3" s="11">
        <v>1.1999999999999999E-7</v>
      </c>
      <c r="E3" s="11">
        <v>3.1400000000000003E-8</v>
      </c>
      <c r="F3" t="s">
        <v>35</v>
      </c>
    </row>
    <row r="4" spans="1:6" ht="14.45" x14ac:dyDescent="0.35">
      <c r="A4" t="s">
        <v>25</v>
      </c>
      <c r="B4" t="s">
        <v>26</v>
      </c>
      <c r="C4" s="11">
        <v>1.5400000000000001E-6</v>
      </c>
      <c r="D4" s="11">
        <v>1.4500000000000001E-6</v>
      </c>
      <c r="E4" s="11">
        <v>1E-8</v>
      </c>
      <c r="F4" t="s">
        <v>27</v>
      </c>
    </row>
    <row r="5" spans="1:6" ht="14.45" x14ac:dyDescent="0.35">
      <c r="A5" t="s">
        <v>31</v>
      </c>
      <c r="B5" t="s">
        <v>32</v>
      </c>
      <c r="C5" s="11">
        <v>4.0899999999999998E-5</v>
      </c>
      <c r="D5" s="11">
        <v>3.1499999999999999E-6</v>
      </c>
      <c r="E5" s="11">
        <v>4.3999999999999997E-8</v>
      </c>
      <c r="F5" t="s">
        <v>27</v>
      </c>
    </row>
    <row r="6" spans="1:6" ht="14.45" x14ac:dyDescent="0.35">
      <c r="A6" t="s">
        <v>10</v>
      </c>
      <c r="B6" t="s">
        <v>11</v>
      </c>
      <c r="C6" s="11">
        <v>7.4399999999999994E-2</v>
      </c>
      <c r="D6" s="11">
        <v>1.3299999999999999E-2</v>
      </c>
      <c r="E6" s="11">
        <v>8.7000000000000001E-4</v>
      </c>
      <c r="F6" t="s">
        <v>12</v>
      </c>
    </row>
    <row r="7" spans="1:6" ht="14.45" x14ac:dyDescent="0.35">
      <c r="A7" t="s">
        <v>39</v>
      </c>
      <c r="B7" t="s">
        <v>40</v>
      </c>
      <c r="C7" s="11">
        <v>7.1199999999999996E-3</v>
      </c>
      <c r="D7" s="11">
        <v>2.7499999999999998E-3</v>
      </c>
      <c r="E7" s="11">
        <v>4.3099999999999997E-5</v>
      </c>
      <c r="F7" t="s">
        <v>41</v>
      </c>
    </row>
    <row r="8" spans="1:6" ht="14.45" x14ac:dyDescent="0.35">
      <c r="A8" t="s">
        <v>13</v>
      </c>
      <c r="B8" t="s">
        <v>14</v>
      </c>
      <c r="C8" s="11">
        <v>918</v>
      </c>
      <c r="D8" s="11">
        <v>92.9</v>
      </c>
      <c r="E8" s="11">
        <v>1.05</v>
      </c>
      <c r="F8" t="s">
        <v>15</v>
      </c>
    </row>
    <row r="9" spans="1:6" ht="14.45" x14ac:dyDescent="0.35">
      <c r="A9" t="s">
        <v>28</v>
      </c>
      <c r="B9" t="s">
        <v>29</v>
      </c>
      <c r="C9" s="11">
        <v>0.29699999999999999</v>
      </c>
      <c r="D9" s="11">
        <v>9.0300000000000005E-2</v>
      </c>
      <c r="E9" s="11">
        <v>4.1500000000000002E-2</v>
      </c>
      <c r="F9" t="s">
        <v>30</v>
      </c>
    </row>
    <row r="10" spans="1:6" ht="14.45" x14ac:dyDescent="0.35">
      <c r="A10" t="s">
        <v>36</v>
      </c>
      <c r="B10" t="s">
        <v>37</v>
      </c>
      <c r="C10" s="11">
        <v>2.3199999999999998E-2</v>
      </c>
      <c r="D10" s="11">
        <v>9.7900000000000001E-3</v>
      </c>
      <c r="E10" s="11">
        <v>6.38E-4</v>
      </c>
      <c r="F10" t="s">
        <v>38</v>
      </c>
    </row>
    <row r="11" spans="1:6" ht="14.45" x14ac:dyDescent="0.35">
      <c r="A11" t="s">
        <v>23</v>
      </c>
      <c r="B11" t="s">
        <v>24</v>
      </c>
      <c r="C11" s="11">
        <v>0.108</v>
      </c>
      <c r="D11" s="11">
        <v>2.64E-2</v>
      </c>
      <c r="E11" s="11">
        <v>2.5200000000000001E-3</v>
      </c>
      <c r="F11" t="s">
        <v>19</v>
      </c>
    </row>
    <row r="12" spans="1:6" ht="14.45" x14ac:dyDescent="0.35">
      <c r="A12" t="s">
        <v>16</v>
      </c>
      <c r="B12" t="s">
        <v>17</v>
      </c>
      <c r="C12" s="11">
        <v>2.29E-2</v>
      </c>
      <c r="D12" s="11">
        <v>2.5999999999999999E-3</v>
      </c>
      <c r="E12" s="11">
        <v>5.9200000000000002E-5</v>
      </c>
      <c r="F12" t="s">
        <v>18</v>
      </c>
    </row>
    <row r="13" spans="1:6" ht="14.45" x14ac:dyDescent="0.35">
      <c r="A13" t="s">
        <v>20</v>
      </c>
      <c r="B13" t="s">
        <v>21</v>
      </c>
      <c r="C13" s="11">
        <v>0.21299999999999999</v>
      </c>
      <c r="D13" s="11">
        <v>2.4099999999999998E-3</v>
      </c>
      <c r="E13" s="11">
        <v>2.2599999999999999E-4</v>
      </c>
      <c r="F13" t="s">
        <v>22</v>
      </c>
    </row>
    <row r="14" spans="1:6" ht="14.45" x14ac:dyDescent="0.35">
      <c r="A14" t="s">
        <v>45</v>
      </c>
      <c r="B14" t="s">
        <v>46</v>
      </c>
      <c r="C14" s="11">
        <v>4.0600000000000002E-3</v>
      </c>
      <c r="D14" s="11">
        <v>1.64E-4</v>
      </c>
      <c r="E14" s="11">
        <v>1.13E-6</v>
      </c>
      <c r="F14" t="s">
        <v>47</v>
      </c>
    </row>
    <row r="15" spans="1:6" ht="14.45" x14ac:dyDescent="0.35">
      <c r="C15" s="11"/>
      <c r="D15" s="11"/>
      <c r="E15" s="11"/>
    </row>
    <row r="16" spans="1:6" ht="14.45" x14ac:dyDescent="0.35">
      <c r="A16" t="s">
        <v>54</v>
      </c>
      <c r="B16" t="s">
        <v>53</v>
      </c>
      <c r="C16" s="11">
        <v>2.9499999999999998E-2</v>
      </c>
      <c r="D16" s="11">
        <v>4.4700000000000002E-4</v>
      </c>
      <c r="E16" s="11">
        <v>1.7600000000000001E-6</v>
      </c>
      <c r="F16" t="s">
        <v>47</v>
      </c>
    </row>
    <row r="17" spans="1:6" ht="14.45" x14ac:dyDescent="0.35">
      <c r="A17" t="s">
        <v>58</v>
      </c>
      <c r="B17" t="s">
        <v>59</v>
      </c>
      <c r="C17" s="11">
        <v>25.2</v>
      </c>
      <c r="D17" s="11">
        <v>31.8</v>
      </c>
      <c r="E17" s="11">
        <v>10.8</v>
      </c>
      <c r="F17" t="s">
        <v>60</v>
      </c>
    </row>
    <row r="20" spans="1:6" ht="14.45" x14ac:dyDescent="0.35">
      <c r="C20"/>
      <c r="D20"/>
      <c r="E20"/>
    </row>
    <row r="21" spans="1:6" ht="14.45" x14ac:dyDescent="0.35">
      <c r="C21"/>
      <c r="D21"/>
      <c r="E21"/>
    </row>
    <row r="22" spans="1:6" ht="14.45" x14ac:dyDescent="0.35">
      <c r="C22" s="25"/>
      <c r="D22" s="25"/>
      <c r="E22" s="25"/>
    </row>
    <row r="23" spans="1:6" ht="14.45" x14ac:dyDescent="0.35">
      <c r="C23" s="25"/>
      <c r="D23" s="25"/>
      <c r="E23" s="25"/>
    </row>
    <row r="24" spans="1:6" ht="14.45" x14ac:dyDescent="0.35">
      <c r="C24" s="25"/>
      <c r="D24" s="25"/>
      <c r="E24" s="25"/>
      <c r="F24" s="1"/>
    </row>
    <row r="25" spans="1:6" ht="14.45" x14ac:dyDescent="0.35">
      <c r="C25" s="25"/>
      <c r="D25" s="25"/>
      <c r="E25" s="25"/>
      <c r="F25" s="1"/>
    </row>
    <row r="26" spans="1:6" ht="14.45" x14ac:dyDescent="0.35">
      <c r="B26" s="1"/>
      <c r="C26" s="25"/>
      <c r="D26" s="25"/>
      <c r="E26" s="25"/>
    </row>
    <row r="27" spans="1:6" ht="14.45" x14ac:dyDescent="0.35">
      <c r="C27" s="25"/>
      <c r="D27" s="25"/>
      <c r="E27" s="25"/>
    </row>
    <row r="28" spans="1:6" ht="14.45" x14ac:dyDescent="0.35">
      <c r="C28" s="25"/>
      <c r="D28" s="25"/>
      <c r="E28" s="25"/>
      <c r="F28" s="1"/>
    </row>
    <row r="29" spans="1:6" ht="14.45" x14ac:dyDescent="0.35">
      <c r="B29" s="1"/>
      <c r="C29" s="25"/>
      <c r="D29" s="25"/>
      <c r="E29" s="25"/>
      <c r="F29" s="1"/>
    </row>
    <row r="30" spans="1:6" ht="14.45" x14ac:dyDescent="0.35">
      <c r="B30" s="1"/>
      <c r="C30" s="25"/>
      <c r="D30" s="25"/>
      <c r="E30" s="25"/>
      <c r="F30" s="1"/>
    </row>
    <row r="31" spans="1:6" ht="14.45" x14ac:dyDescent="0.35">
      <c r="B31" s="1"/>
      <c r="C31" s="25"/>
      <c r="D31" s="25"/>
      <c r="E31" s="25"/>
    </row>
    <row r="32" spans="1:6" ht="14.45" x14ac:dyDescent="0.35">
      <c r="C32" s="25"/>
      <c r="D32" s="25"/>
      <c r="E32" s="25"/>
      <c r="F32" s="1"/>
    </row>
    <row r="33" spans="2:6" ht="14.45" x14ac:dyDescent="0.35">
      <c r="C33" s="25"/>
      <c r="D33" s="25"/>
      <c r="E33" s="25"/>
    </row>
    <row r="34" spans="2:6" ht="14.45" x14ac:dyDescent="0.35">
      <c r="C34" s="25"/>
      <c r="D34" s="25"/>
      <c r="E34" s="25"/>
      <c r="F34" s="1"/>
    </row>
    <row r="35" spans="2:6" ht="14.45" x14ac:dyDescent="0.35">
      <c r="C35" s="25"/>
      <c r="D35" s="25"/>
      <c r="E35" s="25"/>
      <c r="F35" s="1"/>
    </row>
    <row r="36" spans="2:6" s="13" customFormat="1" ht="14.45" x14ac:dyDescent="0.35">
      <c r="C36" s="26"/>
      <c r="D36" s="26"/>
      <c r="E36" s="26"/>
      <c r="F36" s="14"/>
    </row>
    <row r="37" spans="2:6" ht="14.45" x14ac:dyDescent="0.35">
      <c r="C37" s="25"/>
      <c r="D37" s="25"/>
      <c r="E37" s="25"/>
      <c r="F37" s="1"/>
    </row>
    <row r="38" spans="2:6" ht="14.45" x14ac:dyDescent="0.35">
      <c r="C38" s="25"/>
      <c r="D38" s="25"/>
      <c r="E38" s="25"/>
      <c r="F38" s="1"/>
    </row>
    <row r="39" spans="2:6" ht="14.45" x14ac:dyDescent="0.35">
      <c r="C39" s="25"/>
      <c r="D39" s="25"/>
      <c r="E39" s="25"/>
      <c r="F39" s="1"/>
    </row>
    <row r="40" spans="2:6" ht="14.45" x14ac:dyDescent="0.35">
      <c r="C40" s="25"/>
      <c r="D40" s="25"/>
      <c r="E40" s="25"/>
    </row>
    <row r="41" spans="2:6" ht="14.45" x14ac:dyDescent="0.35">
      <c r="B41" s="24"/>
      <c r="C41" s="25"/>
      <c r="D41" s="25"/>
      <c r="E41" s="25"/>
    </row>
    <row r="42" spans="2:6" ht="14.45" x14ac:dyDescent="0.35">
      <c r="B42" s="7"/>
      <c r="E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workbookViewId="0">
      <selection activeCell="E2" sqref="E2:E14"/>
    </sheetView>
  </sheetViews>
  <sheetFormatPr defaultRowHeight="15" x14ac:dyDescent="0.25"/>
  <cols>
    <col min="1" max="1" width="53.28515625" customWidth="1"/>
    <col min="2" max="2" width="57" customWidth="1"/>
    <col min="3" max="3" width="13.42578125" bestFit="1" customWidth="1"/>
    <col min="4" max="4" width="11.42578125" bestFit="1" customWidth="1"/>
    <col min="5" max="5" width="15.5703125" customWidth="1"/>
    <col min="6" max="6" width="21.140625" customWidth="1"/>
    <col min="7" max="7" width="22.140625" customWidth="1"/>
    <col min="8" max="8" width="25.5703125" customWidth="1"/>
    <col min="9" max="9" width="30.140625" customWidth="1"/>
    <col min="10" max="10" width="18.5703125" customWidth="1"/>
    <col min="11" max="11" width="16.7109375" customWidth="1"/>
    <col min="13" max="13" width="12.5703125" customWidth="1"/>
  </cols>
  <sheetData>
    <row r="1" spans="1:4" x14ac:dyDescent="0.25">
      <c r="A1" t="s">
        <v>66</v>
      </c>
      <c r="C1" t="s">
        <v>82</v>
      </c>
    </row>
    <row r="2" spans="1:4" x14ac:dyDescent="0.25">
      <c r="A2" t="s">
        <v>7</v>
      </c>
      <c r="B2" t="s">
        <v>8</v>
      </c>
      <c r="C2" s="1">
        <v>43000000000000</v>
      </c>
      <c r="D2" t="s">
        <v>129</v>
      </c>
    </row>
    <row r="3" spans="1:4" x14ac:dyDescent="0.25">
      <c r="A3" t="s">
        <v>33</v>
      </c>
      <c r="B3" t="s">
        <v>34</v>
      </c>
      <c r="C3" s="1">
        <v>120000000</v>
      </c>
      <c r="D3" t="s">
        <v>130</v>
      </c>
    </row>
    <row r="4" spans="1:4" x14ac:dyDescent="0.25">
      <c r="A4" t="s">
        <v>25</v>
      </c>
      <c r="B4" t="s">
        <v>26</v>
      </c>
      <c r="C4" s="1">
        <v>404000</v>
      </c>
      <c r="D4" t="s">
        <v>131</v>
      </c>
    </row>
    <row r="5" spans="1:4" x14ac:dyDescent="0.25">
      <c r="A5" t="s">
        <v>31</v>
      </c>
      <c r="B5" t="s">
        <v>32</v>
      </c>
      <c r="C5" s="1">
        <v>29700000</v>
      </c>
      <c r="D5" t="s">
        <v>131</v>
      </c>
    </row>
    <row r="6" spans="1:4" x14ac:dyDescent="0.25">
      <c r="A6" t="s">
        <v>10</v>
      </c>
      <c r="B6" t="s">
        <v>11</v>
      </c>
      <c r="C6" s="1">
        <v>303000000000</v>
      </c>
      <c r="D6" t="s">
        <v>132</v>
      </c>
    </row>
    <row r="7" spans="1:4" x14ac:dyDescent="0.25">
      <c r="A7" t="s">
        <v>39</v>
      </c>
      <c r="B7" t="s">
        <v>40</v>
      </c>
      <c r="C7" s="1">
        <v>39300000000</v>
      </c>
      <c r="D7" t="s">
        <v>133</v>
      </c>
    </row>
    <row r="8" spans="1:4" x14ac:dyDescent="0.25">
      <c r="A8" t="s">
        <v>13</v>
      </c>
      <c r="B8" t="s">
        <v>14</v>
      </c>
      <c r="C8" s="1">
        <v>29900000000000</v>
      </c>
      <c r="D8" t="s">
        <v>134</v>
      </c>
    </row>
    <row r="9" spans="1:4" x14ac:dyDescent="0.25">
      <c r="A9" t="s">
        <v>28</v>
      </c>
      <c r="B9" t="s">
        <v>29</v>
      </c>
      <c r="C9" s="1">
        <v>85200000</v>
      </c>
      <c r="D9" t="s">
        <v>139</v>
      </c>
    </row>
    <row r="10" spans="1:4" x14ac:dyDescent="0.25">
      <c r="A10" t="s">
        <v>36</v>
      </c>
      <c r="B10" t="s">
        <v>37</v>
      </c>
      <c r="C10" s="1">
        <v>297000000000</v>
      </c>
      <c r="D10" t="s">
        <v>135</v>
      </c>
    </row>
    <row r="11" spans="1:4" x14ac:dyDescent="0.25">
      <c r="A11" t="s">
        <v>23</v>
      </c>
      <c r="B11" t="s">
        <v>24</v>
      </c>
      <c r="C11" s="1">
        <v>701000000000</v>
      </c>
      <c r="D11" t="s">
        <v>136</v>
      </c>
    </row>
    <row r="12" spans="1:4" x14ac:dyDescent="0.25">
      <c r="A12" t="s">
        <v>16</v>
      </c>
      <c r="B12" t="s">
        <v>17</v>
      </c>
      <c r="C12" s="1">
        <v>15000000000</v>
      </c>
      <c r="D12" t="s">
        <v>137</v>
      </c>
    </row>
    <row r="13" spans="1:4" x14ac:dyDescent="0.25">
      <c r="A13" t="s">
        <v>20</v>
      </c>
      <c r="B13" t="s">
        <v>21</v>
      </c>
      <c r="C13" s="1">
        <v>71100000000</v>
      </c>
      <c r="D13" t="s">
        <v>138</v>
      </c>
    </row>
    <row r="14" spans="1:4" x14ac:dyDescent="0.25">
      <c r="A14" t="s">
        <v>45</v>
      </c>
      <c r="B14" t="s">
        <v>46</v>
      </c>
      <c r="C14" s="1">
        <v>306000000</v>
      </c>
      <c r="D14" t="s">
        <v>127</v>
      </c>
    </row>
    <row r="15" spans="1:4" x14ac:dyDescent="0.25">
      <c r="C15" s="1"/>
    </row>
    <row r="16" spans="1:4" thickBot="1" x14ac:dyDescent="0.4">
      <c r="C16" s="1"/>
    </row>
    <row r="17" spans="1:11" s="12" customFormat="1" ht="14.45" x14ac:dyDescent="0.35">
      <c r="A17" s="53" t="s">
        <v>113</v>
      </c>
      <c r="B17" s="54"/>
      <c r="C17" s="61" t="s">
        <v>114</v>
      </c>
      <c r="D17" s="61"/>
      <c r="E17" s="55" t="s">
        <v>117</v>
      </c>
      <c r="F17" s="23"/>
      <c r="G17" s="23"/>
      <c r="H17" s="23"/>
      <c r="I17" s="23"/>
      <c r="J17" s="23"/>
      <c r="K17" s="23"/>
    </row>
    <row r="18" spans="1:11" ht="18" x14ac:dyDescent="0.35">
      <c r="A18" s="37" t="s">
        <v>52</v>
      </c>
      <c r="B18" s="38" t="s">
        <v>115</v>
      </c>
      <c r="C18" s="44">
        <f>'[1]Resources_ADPs_Ps EI 22-34 cov'!$P$180</f>
        <v>5743533917.6588545</v>
      </c>
      <c r="D18" s="38" t="s">
        <v>127</v>
      </c>
      <c r="E18" s="56">
        <f>'[1]Resources_ADPs_Ps EI 22-34 cov'!$O$180</f>
        <v>74</v>
      </c>
      <c r="F18" t="s">
        <v>124</v>
      </c>
      <c r="G18" s="13"/>
      <c r="H18" s="13"/>
      <c r="I18" s="13"/>
      <c r="J18" s="13"/>
      <c r="K18" s="13"/>
    </row>
    <row r="19" spans="1:11" ht="18" x14ac:dyDescent="0.35">
      <c r="A19" s="37" t="s">
        <v>52</v>
      </c>
      <c r="B19" s="38" t="s">
        <v>116</v>
      </c>
      <c r="C19" s="44">
        <f>'[1]Resources_ADPs_Ps EI 22-34 cov'!$P$181</f>
        <v>84752731.46280174</v>
      </c>
      <c r="D19" s="38" t="s">
        <v>127</v>
      </c>
      <c r="E19" s="56">
        <f>'[1]Resources_ADPs_Ps EI 22-34 cov'!$O$181</f>
        <v>34</v>
      </c>
      <c r="F19" t="s">
        <v>123</v>
      </c>
      <c r="G19" s="13"/>
      <c r="H19" s="13"/>
      <c r="I19" s="13"/>
      <c r="J19" s="13"/>
      <c r="K19" s="13"/>
    </row>
    <row r="20" spans="1:11" x14ac:dyDescent="0.25">
      <c r="A20" s="37" t="s">
        <v>58</v>
      </c>
      <c r="B20" s="38" t="s">
        <v>118</v>
      </c>
      <c r="C20" s="44">
        <v>380000000000000</v>
      </c>
      <c r="D20" s="38" t="s">
        <v>128</v>
      </c>
      <c r="E20" s="57"/>
      <c r="F20" s="13" t="s">
        <v>125</v>
      </c>
      <c r="G20" s="13"/>
      <c r="H20" s="13"/>
      <c r="I20" s="13"/>
      <c r="J20" s="13"/>
      <c r="K20" s="13"/>
    </row>
    <row r="21" spans="1:11" ht="18.75" thickBot="1" x14ac:dyDescent="0.4">
      <c r="A21" s="40"/>
      <c r="B21" s="41" t="s">
        <v>119</v>
      </c>
      <c r="C21" s="50">
        <f>N53-N49</f>
        <v>17090697000000</v>
      </c>
      <c r="D21" s="58" t="s">
        <v>128</v>
      </c>
      <c r="E21" s="51"/>
      <c r="F21" t="s">
        <v>126</v>
      </c>
    </row>
    <row r="22" spans="1:11" ht="14.45" x14ac:dyDescent="0.35">
      <c r="C22" s="1"/>
      <c r="E22" s="14"/>
      <c r="F22" s="13"/>
      <c r="G22" s="13"/>
      <c r="H22" s="13"/>
      <c r="I22" s="13"/>
      <c r="J22" s="13"/>
      <c r="K22" s="13"/>
    </row>
    <row r="24" spans="1:11" s="8" customFormat="1" ht="14.45" x14ac:dyDescent="0.35"/>
    <row r="25" spans="1:11" ht="14.45" x14ac:dyDescent="0.35">
      <c r="A25" s="4" t="s">
        <v>81</v>
      </c>
    </row>
    <row r="26" spans="1:11" ht="14.45" x14ac:dyDescent="0.35">
      <c r="C26" t="s">
        <v>61</v>
      </c>
      <c r="J26" s="13"/>
    </row>
    <row r="27" spans="1:11" ht="14.45" x14ac:dyDescent="0.35">
      <c r="B27" t="s">
        <v>6</v>
      </c>
      <c r="C27" t="s">
        <v>62</v>
      </c>
      <c r="J27" s="13"/>
    </row>
    <row r="28" spans="1:11" ht="14.45" x14ac:dyDescent="0.35">
      <c r="A28" t="s">
        <v>8</v>
      </c>
      <c r="B28" t="s">
        <v>129</v>
      </c>
      <c r="C28" s="1">
        <v>4600000000000</v>
      </c>
      <c r="D28" s="2"/>
      <c r="J28" s="13"/>
    </row>
    <row r="29" spans="1:11" ht="14.45" x14ac:dyDescent="0.35">
      <c r="A29" t="s">
        <v>34</v>
      </c>
      <c r="B29" t="s">
        <v>130</v>
      </c>
      <c r="C29" s="1">
        <v>10800000</v>
      </c>
      <c r="D29" s="2"/>
      <c r="J29" s="13"/>
    </row>
    <row r="30" spans="1:11" ht="14.45" x14ac:dyDescent="0.35">
      <c r="A30" t="s">
        <v>26</v>
      </c>
      <c r="B30" t="s">
        <v>131</v>
      </c>
      <c r="C30" s="1">
        <v>18400</v>
      </c>
      <c r="D30" s="2"/>
    </row>
    <row r="31" spans="1:11" ht="14.45" x14ac:dyDescent="0.35">
      <c r="A31" t="s">
        <v>32</v>
      </c>
      <c r="B31" t="s">
        <v>131</v>
      </c>
      <c r="C31" s="1">
        <v>266000</v>
      </c>
      <c r="D31" s="2"/>
    </row>
    <row r="32" spans="1:11" ht="14.45" x14ac:dyDescent="0.35">
      <c r="A32" t="s">
        <v>11</v>
      </c>
      <c r="B32" t="s">
        <v>132</v>
      </c>
      <c r="C32" s="1">
        <v>23600000000</v>
      </c>
      <c r="D32" s="2"/>
    </row>
    <row r="33" spans="1:16" ht="14.45" x14ac:dyDescent="0.35">
      <c r="A33" t="s">
        <v>40</v>
      </c>
      <c r="B33" t="s">
        <v>133</v>
      </c>
      <c r="C33" s="1">
        <v>1900000000</v>
      </c>
      <c r="D33" s="2"/>
    </row>
    <row r="34" spans="1:16" ht="14.45" x14ac:dyDescent="0.35">
      <c r="A34" t="s">
        <v>14</v>
      </c>
      <c r="B34" t="s">
        <v>134</v>
      </c>
      <c r="C34" s="1">
        <v>4360000000000</v>
      </c>
      <c r="D34" s="2"/>
      <c r="F34" s="3"/>
    </row>
    <row r="35" spans="1:16" ht="14.45" x14ac:dyDescent="0.35">
      <c r="A35" t="s">
        <v>37</v>
      </c>
      <c r="B35" t="s">
        <v>135</v>
      </c>
      <c r="C35" s="1">
        <v>15800000000</v>
      </c>
      <c r="D35" s="2"/>
      <c r="F35" s="3"/>
    </row>
    <row r="36" spans="1:16" ht="14.45" x14ac:dyDescent="0.35">
      <c r="A36" t="s">
        <v>24</v>
      </c>
      <c r="B36" t="s">
        <v>136</v>
      </c>
      <c r="C36" s="1">
        <v>87600000000</v>
      </c>
      <c r="D36" s="2"/>
    </row>
    <row r="37" spans="1:16" ht="14.45" x14ac:dyDescent="0.35">
      <c r="A37" t="s">
        <v>17</v>
      </c>
      <c r="B37" t="s">
        <v>137</v>
      </c>
      <c r="C37" s="1">
        <v>741000000</v>
      </c>
      <c r="D37" s="2"/>
    </row>
    <row r="38" spans="1:16" ht="14.45" x14ac:dyDescent="0.35">
      <c r="A38" t="s">
        <v>21</v>
      </c>
      <c r="B38" t="s">
        <v>138</v>
      </c>
      <c r="C38" s="1">
        <v>8440000000</v>
      </c>
      <c r="D38" s="2"/>
    </row>
    <row r="39" spans="1:16" x14ac:dyDescent="0.25">
      <c r="A39" t="s">
        <v>46</v>
      </c>
      <c r="B39" t="s">
        <v>127</v>
      </c>
      <c r="C39" s="1">
        <v>50300000</v>
      </c>
      <c r="D39" s="2"/>
    </row>
    <row r="40" spans="1:16" x14ac:dyDescent="0.25">
      <c r="A40" s="21"/>
      <c r="C40" s="1"/>
      <c r="E40" s="22"/>
    </row>
    <row r="41" spans="1:16" x14ac:dyDescent="0.25">
      <c r="A41" s="65"/>
      <c r="B41" s="66"/>
      <c r="C41" s="67"/>
      <c r="E41" s="22"/>
      <c r="F41" s="6"/>
    </row>
    <row r="42" spans="1:16" ht="14.45" x14ac:dyDescent="0.35">
      <c r="A42" s="21"/>
      <c r="C42" s="1"/>
      <c r="F42" s="1"/>
    </row>
    <row r="43" spans="1:16" ht="14.45" x14ac:dyDescent="0.35">
      <c r="C43" s="1"/>
      <c r="D43" s="2"/>
      <c r="F43" s="3"/>
    </row>
    <row r="44" spans="1:16" thickBot="1" x14ac:dyDescent="0.4"/>
    <row r="45" spans="1:16" ht="14.45" x14ac:dyDescent="0.35">
      <c r="B45" t="s">
        <v>96</v>
      </c>
      <c r="F45" s="42" t="s">
        <v>110</v>
      </c>
      <c r="G45" s="36" t="s">
        <v>63</v>
      </c>
      <c r="H45" s="47" t="s">
        <v>99</v>
      </c>
      <c r="I45" s="42" t="s">
        <v>103</v>
      </c>
      <c r="J45" s="36"/>
      <c r="K45" s="46" t="s">
        <v>111</v>
      </c>
      <c r="L45" s="46" t="s">
        <v>104</v>
      </c>
      <c r="M45" s="46" t="s">
        <v>106</v>
      </c>
      <c r="N45" s="46" t="s">
        <v>107</v>
      </c>
      <c r="O45" s="46" t="s">
        <v>109</v>
      </c>
      <c r="P45" s="47"/>
    </row>
    <row r="46" spans="1:16" ht="14.45" x14ac:dyDescent="0.35">
      <c r="B46" s="27" t="s">
        <v>83</v>
      </c>
      <c r="C46" s="28">
        <f>H50</f>
        <v>38.840000000000003</v>
      </c>
      <c r="D46" s="29" t="s">
        <v>84</v>
      </c>
      <c r="E46" t="s">
        <v>97</v>
      </c>
      <c r="F46" s="37" t="s">
        <v>92</v>
      </c>
      <c r="G46" s="44">
        <v>27.91</v>
      </c>
      <c r="H46" s="39"/>
      <c r="I46" s="37" t="s">
        <v>100</v>
      </c>
      <c r="J46" s="38" t="s">
        <v>98</v>
      </c>
      <c r="K46" s="44">
        <v>1.34E-2</v>
      </c>
      <c r="L46" s="38"/>
      <c r="M46" s="44">
        <f>N46/O46</f>
        <v>116066920152.09125</v>
      </c>
      <c r="N46" s="38">
        <v>3052560000000</v>
      </c>
      <c r="O46" s="38">
        <v>26.3</v>
      </c>
      <c r="P46" s="39"/>
    </row>
    <row r="47" spans="1:16" ht="14.45" x14ac:dyDescent="0.35">
      <c r="B47" s="27" t="s">
        <v>85</v>
      </c>
      <c r="C47" s="28">
        <f>G46</f>
        <v>27.91</v>
      </c>
      <c r="D47" s="29" t="s">
        <v>84</v>
      </c>
      <c r="F47" s="52" t="s">
        <v>91</v>
      </c>
      <c r="G47" s="44">
        <v>13.96</v>
      </c>
      <c r="H47" s="39"/>
      <c r="I47" s="37" t="s">
        <v>101</v>
      </c>
      <c r="J47" s="38" t="s">
        <v>98</v>
      </c>
      <c r="K47" s="44">
        <v>6.7099999999999998E-3</v>
      </c>
      <c r="L47" s="38"/>
      <c r="M47" s="44">
        <f>N47/O47</f>
        <v>305848739495.79834</v>
      </c>
      <c r="N47" s="38">
        <v>3639600000000</v>
      </c>
      <c r="O47" s="38">
        <v>11.9</v>
      </c>
      <c r="P47" s="39"/>
    </row>
    <row r="48" spans="1:16" ht="14.45" x14ac:dyDescent="0.35">
      <c r="B48" s="27" t="s">
        <v>86</v>
      </c>
      <c r="C48" s="28">
        <f>G47</f>
        <v>13.96</v>
      </c>
      <c r="D48" s="29" t="s">
        <v>84</v>
      </c>
      <c r="F48" s="37"/>
      <c r="G48" s="38"/>
      <c r="H48" s="39"/>
      <c r="I48" s="48" t="s">
        <v>105</v>
      </c>
      <c r="J48" s="38" t="s">
        <v>98</v>
      </c>
      <c r="K48" s="44">
        <f>AVERAGE(K46:K47)</f>
        <v>1.0055E-2</v>
      </c>
      <c r="L48" s="38"/>
      <c r="M48" s="44"/>
      <c r="N48" s="38"/>
      <c r="O48" s="38"/>
      <c r="P48" s="39"/>
    </row>
    <row r="49" spans="2:16" ht="14.45" x14ac:dyDescent="0.35">
      <c r="B49" s="27" t="s">
        <v>87</v>
      </c>
      <c r="C49" s="28">
        <f>G52</f>
        <v>17.7</v>
      </c>
      <c r="D49" s="29" t="s">
        <v>84</v>
      </c>
      <c r="F49" s="37"/>
      <c r="G49" s="38"/>
      <c r="H49" s="39"/>
      <c r="I49" s="48" t="s">
        <v>65</v>
      </c>
      <c r="J49" s="38" t="s">
        <v>98</v>
      </c>
      <c r="K49" s="44">
        <v>1.3982043025653943E-3</v>
      </c>
      <c r="L49" s="38"/>
      <c r="M49" s="44">
        <f t="shared" ref="M49:M52" si="0">N49/O49</f>
        <v>33600000</v>
      </c>
      <c r="N49" s="38">
        <v>182879424000</v>
      </c>
      <c r="O49" s="45">
        <v>5442.84</v>
      </c>
      <c r="P49" s="39"/>
    </row>
    <row r="50" spans="2:16" ht="14.45" x14ac:dyDescent="0.35">
      <c r="B50" s="27" t="s">
        <v>88</v>
      </c>
      <c r="C50" s="28">
        <f>G51</f>
        <v>41.87</v>
      </c>
      <c r="D50" s="29" t="s">
        <v>84</v>
      </c>
      <c r="F50" s="37" t="s">
        <v>93</v>
      </c>
      <c r="G50" s="44">
        <f>H50*C52</f>
        <v>54.60904</v>
      </c>
      <c r="H50" s="43">
        <v>38.840000000000003</v>
      </c>
      <c r="I50" s="37" t="s">
        <v>83</v>
      </c>
      <c r="J50" s="38" t="s">
        <v>98</v>
      </c>
      <c r="K50" s="44">
        <f>L50*C52</f>
        <v>2.6292200000000002E-2</v>
      </c>
      <c r="L50" s="38">
        <v>1.8700000000000001E-2</v>
      </c>
      <c r="M50" s="44">
        <f t="shared" si="0"/>
        <v>148284784580.49887</v>
      </c>
      <c r="N50" s="38">
        <v>6539359000000</v>
      </c>
      <c r="O50" s="38">
        <v>44.1</v>
      </c>
      <c r="P50" s="39"/>
    </row>
    <row r="51" spans="2:16" ht="14.45" x14ac:dyDescent="0.35">
      <c r="B51" s="30" t="s">
        <v>65</v>
      </c>
      <c r="C51" s="31">
        <v>544284</v>
      </c>
      <c r="D51" s="32" t="s">
        <v>63</v>
      </c>
      <c r="F51" s="37" t="s">
        <v>94</v>
      </c>
      <c r="G51" s="44">
        <v>41.87</v>
      </c>
      <c r="H51" s="39"/>
      <c r="I51" s="37" t="s">
        <v>102</v>
      </c>
      <c r="J51" s="38" t="s">
        <v>98</v>
      </c>
      <c r="K51" s="44">
        <v>2.01E-2</v>
      </c>
      <c r="L51" s="38"/>
      <c r="M51" s="44">
        <f t="shared" si="0"/>
        <v>88140307328.605209</v>
      </c>
      <c r="N51" s="38">
        <v>3728335000000</v>
      </c>
      <c r="O51" s="38">
        <v>42.3</v>
      </c>
      <c r="P51" s="39"/>
    </row>
    <row r="52" spans="2:16" ht="14.45" x14ac:dyDescent="0.35">
      <c r="B52" s="33" t="s">
        <v>89</v>
      </c>
      <c r="C52" s="34">
        <v>1.4059999999999999</v>
      </c>
      <c r="D52" s="35" t="s">
        <v>90</v>
      </c>
      <c r="F52" s="37" t="s">
        <v>95</v>
      </c>
      <c r="G52" s="44">
        <v>17.7</v>
      </c>
      <c r="H52" s="39"/>
      <c r="I52" s="49" t="s">
        <v>108</v>
      </c>
      <c r="J52" s="38"/>
      <c r="K52" s="38"/>
      <c r="L52" s="38"/>
      <c r="M52" s="44">
        <f t="shared" si="0"/>
        <v>15576547619.047619</v>
      </c>
      <c r="N52" s="38">
        <v>130843000000</v>
      </c>
      <c r="O52" s="38">
        <v>8.4</v>
      </c>
      <c r="P52" s="39"/>
    </row>
    <row r="53" spans="2:16" thickBot="1" x14ac:dyDescent="0.4">
      <c r="F53" s="40"/>
      <c r="G53" s="41"/>
      <c r="H53" s="51"/>
      <c r="I53" s="40"/>
      <c r="J53" s="41"/>
      <c r="K53" s="41"/>
      <c r="L53" s="41"/>
      <c r="M53" s="41"/>
      <c r="N53" s="50">
        <f>SUM(N46:N52)</f>
        <v>17273576424000</v>
      </c>
      <c r="O53" s="41"/>
      <c r="P53" s="51"/>
    </row>
    <row r="54" spans="2:16" ht="14.45" x14ac:dyDescent="0.35">
      <c r="G54" s="62"/>
      <c r="H54" s="63"/>
      <c r="I54" s="64"/>
      <c r="J54" s="64"/>
    </row>
  </sheetData>
  <mergeCells count="1">
    <mergeCell ref="C17:D17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tabSelected="1" zoomScale="96" zoomScaleNormal="96" workbookViewId="0">
      <pane xSplit="1" topLeftCell="C1" activePane="topRight" state="frozen"/>
      <selection pane="topRight" activeCell="D34" sqref="D34"/>
    </sheetView>
  </sheetViews>
  <sheetFormatPr defaultRowHeight="15" x14ac:dyDescent="0.25"/>
  <cols>
    <col min="1" max="1" width="54.140625" customWidth="1"/>
    <col min="2" max="2" width="42.7109375" style="7" customWidth="1"/>
    <col min="3" max="3" width="19.140625" style="7" customWidth="1"/>
    <col min="4" max="4" width="28" style="7" customWidth="1"/>
    <col min="5" max="5" width="4.85546875" bestFit="1" customWidth="1"/>
    <col min="31" max="31" width="9.85546875" customWidth="1"/>
  </cols>
  <sheetData>
    <row r="1" spans="1:31" ht="14.45" x14ac:dyDescent="0.35">
      <c r="A1" s="4" t="s">
        <v>112</v>
      </c>
    </row>
    <row r="2" spans="1:31" ht="14.45" x14ac:dyDescent="0.35">
      <c r="A2" s="38" t="s">
        <v>115</v>
      </c>
      <c r="B2" s="11">
        <f>'Characterisation results'!C16/'Normalisation totals'!$C18</f>
        <v>5.1362106366779521E-12</v>
      </c>
      <c r="C2" s="11">
        <f>'Characterisation results'!D16/'Normalisation totals'!$C18</f>
        <v>7.7826649308306606E-14</v>
      </c>
      <c r="D2" s="11">
        <f>'Characterisation results'!E16/'Normalisation totals'!$C18</f>
        <v>3.0643154984926091E-16</v>
      </c>
      <c r="E2" t="s">
        <v>48</v>
      </c>
    </row>
    <row r="3" spans="1:31" ht="14.45" x14ac:dyDescent="0.35">
      <c r="A3" s="38" t="s">
        <v>116</v>
      </c>
      <c r="B3" s="11">
        <f>'Characterisation results'!C16/'Normalisation totals'!$C19</f>
        <v>3.480713776516766E-10</v>
      </c>
      <c r="C3" s="11">
        <f>'Characterisation results'!D16/'Normalisation totals'!$C19</f>
        <v>5.2741662986542194E-12</v>
      </c>
      <c r="D3" s="11">
        <f>'Characterisation results'!E16/'Normalisation totals'!$C19</f>
        <v>2.0766292361591556E-14</v>
      </c>
      <c r="E3" t="s">
        <v>48</v>
      </c>
    </row>
    <row r="4" spans="1:31" ht="14.45" x14ac:dyDescent="0.35">
      <c r="A4" s="38" t="s">
        <v>118</v>
      </c>
      <c r="B4" s="11">
        <f>'Characterisation results'!C17/'Normalisation totals'!$C20</f>
        <v>6.6315789473684212E-14</v>
      </c>
      <c r="C4" s="11">
        <f>'Characterisation results'!D17/'Normalisation totals'!$C20</f>
        <v>8.3684210526315793E-14</v>
      </c>
      <c r="D4" s="11">
        <f>'Characterisation results'!E17/'Normalisation totals'!$C20</f>
        <v>2.8421052631578948E-14</v>
      </c>
      <c r="E4" t="s">
        <v>48</v>
      </c>
    </row>
    <row r="5" spans="1:31" ht="14.45" x14ac:dyDescent="0.35">
      <c r="A5" s="38" t="s">
        <v>120</v>
      </c>
      <c r="B5" s="59">
        <f>'Characterisation results'!C17/'Normalisation totals'!$C21</f>
        <v>1.4744863828549532E-12</v>
      </c>
      <c r="C5" s="59">
        <f>'Characterisation results'!D17/'Normalisation totals'!$C21</f>
        <v>1.8606613878883935E-12</v>
      </c>
      <c r="D5" s="59">
        <f>'Characterisation results'!E17/'Normalisation totals'!$C21</f>
        <v>6.3192273550926572E-13</v>
      </c>
      <c r="E5" t="s">
        <v>48</v>
      </c>
    </row>
    <row r="7" spans="1:31" ht="14.45" x14ac:dyDescent="0.35">
      <c r="A7" s="5" t="s">
        <v>80</v>
      </c>
    </row>
    <row r="8" spans="1:31" ht="57.95" x14ac:dyDescent="0.35">
      <c r="A8" s="15" t="s">
        <v>121</v>
      </c>
      <c r="B8" s="10" t="s">
        <v>3</v>
      </c>
      <c r="C8" s="10"/>
      <c r="D8" s="10" t="s">
        <v>5</v>
      </c>
      <c r="E8" s="8" t="s">
        <v>6</v>
      </c>
      <c r="G8" s="16"/>
      <c r="S8" s="16"/>
      <c r="AE8" s="16"/>
    </row>
    <row r="9" spans="1:31" ht="14.45" x14ac:dyDescent="0.35">
      <c r="A9" t="s">
        <v>78</v>
      </c>
      <c r="B9" s="11">
        <f>B4</f>
        <v>6.6315789473684212E-14</v>
      </c>
      <c r="C9" s="11"/>
      <c r="D9" s="11">
        <f>D4</f>
        <v>2.8421052631578948E-14</v>
      </c>
      <c r="E9" t="s">
        <v>48</v>
      </c>
    </row>
    <row r="10" spans="1:31" ht="14.45" x14ac:dyDescent="0.35">
      <c r="A10" t="s">
        <v>79</v>
      </c>
      <c r="B10" s="11">
        <f>B2</f>
        <v>5.1362106366779521E-12</v>
      </c>
      <c r="C10" s="11"/>
      <c r="D10" s="11">
        <f>D2</f>
        <v>3.0643154984926091E-16</v>
      </c>
      <c r="E10" t="s">
        <v>48</v>
      </c>
    </row>
    <row r="11" spans="1:31" ht="14.45" x14ac:dyDescent="0.35">
      <c r="A11" t="s">
        <v>67</v>
      </c>
      <c r="B11" s="11">
        <f>'Characterisation results'!C2/'Normalisation totals'!$C2</f>
        <v>4.2558139534883721E-14</v>
      </c>
      <c r="C11" s="11"/>
      <c r="D11" s="11">
        <f>'Characterisation results'!E2/'Normalisation totals'!$C2</f>
        <v>1.4069767441860465E-14</v>
      </c>
      <c r="E11" t="s">
        <v>48</v>
      </c>
    </row>
    <row r="12" spans="1:31" ht="14.45" x14ac:dyDescent="0.35">
      <c r="A12" t="s">
        <v>68</v>
      </c>
      <c r="B12" s="11">
        <f>'Characterisation results'!C3/'Normalisation totals'!$C3</f>
        <v>1.3583333333333333E-15</v>
      </c>
      <c r="C12" s="11"/>
      <c r="D12" s="11">
        <f>'Characterisation results'!E3/'Normalisation totals'!$C3</f>
        <v>2.6166666666666669E-16</v>
      </c>
      <c r="E12" t="s">
        <v>48</v>
      </c>
    </row>
    <row r="13" spans="1:31" ht="14.45" x14ac:dyDescent="0.35">
      <c r="A13" t="s">
        <v>69</v>
      </c>
      <c r="B13" s="11">
        <f>'Characterisation results'!C4/'Normalisation totals'!$C4</f>
        <v>3.8118811881188119E-12</v>
      </c>
      <c r="C13" s="11"/>
      <c r="D13" s="11">
        <f>'Characterisation results'!E4/'Normalisation totals'!$C4</f>
        <v>2.4752475247524753E-14</v>
      </c>
      <c r="E13" t="s">
        <v>48</v>
      </c>
    </row>
    <row r="14" spans="1:31" ht="14.45" x14ac:dyDescent="0.35">
      <c r="A14" t="s">
        <v>70</v>
      </c>
      <c r="B14" s="11">
        <f>'Characterisation results'!C5/'Normalisation totals'!$C5</f>
        <v>1.3771043771043771E-12</v>
      </c>
      <c r="C14" s="11"/>
      <c r="D14" s="11">
        <f>'Characterisation results'!E5/'Normalisation totals'!$C5</f>
        <v>1.4814814814814815E-15</v>
      </c>
      <c r="E14" t="s">
        <v>48</v>
      </c>
    </row>
    <row r="15" spans="1:31" ht="14.45" x14ac:dyDescent="0.35">
      <c r="A15" t="s">
        <v>71</v>
      </c>
      <c r="B15" s="11">
        <f>'Characterisation results'!C6/'Normalisation totals'!$C6</f>
        <v>2.4554455445544553E-13</v>
      </c>
      <c r="C15" s="11"/>
      <c r="D15" s="11">
        <f>'Characterisation results'!E6/'Normalisation totals'!$C6</f>
        <v>2.8712871287128712E-15</v>
      </c>
      <c r="E15" t="s">
        <v>48</v>
      </c>
    </row>
    <row r="16" spans="1:31" ht="14.45" x14ac:dyDescent="0.35">
      <c r="A16" t="s">
        <v>72</v>
      </c>
      <c r="B16" s="11">
        <f>'Characterisation results'!C7/'Normalisation totals'!$C7</f>
        <v>1.8117048346055979E-13</v>
      </c>
      <c r="C16" s="11"/>
      <c r="D16" s="11">
        <f>'Characterisation results'!E7/'Normalisation totals'!$C7</f>
        <v>1.0966921119592874E-15</v>
      </c>
      <c r="E16" t="s">
        <v>48</v>
      </c>
    </row>
    <row r="17" spans="1:31" ht="14.45" x14ac:dyDescent="0.35">
      <c r="A17" t="s">
        <v>73</v>
      </c>
      <c r="B17" s="11">
        <f>'Characterisation results'!C8/'Normalisation totals'!$C8</f>
        <v>3.0702341137123748E-11</v>
      </c>
      <c r="C17" s="11"/>
      <c r="D17" s="11">
        <f>'Characterisation results'!E8/'Normalisation totals'!$C8</f>
        <v>3.5117056856187293E-14</v>
      </c>
      <c r="E17" t="s">
        <v>48</v>
      </c>
    </row>
    <row r="18" spans="1:31" ht="14.45" x14ac:dyDescent="0.35">
      <c r="A18" t="s">
        <v>74</v>
      </c>
      <c r="B18" s="11">
        <f>'Characterisation results'!C10/'Normalisation totals'!$C10</f>
        <v>7.8114478114478115E-14</v>
      </c>
      <c r="C18" s="11"/>
      <c r="D18" s="11">
        <f>'Characterisation results'!E10/'Normalisation totals'!$C10</f>
        <v>2.1481481481481482E-15</v>
      </c>
      <c r="E18" t="s">
        <v>48</v>
      </c>
    </row>
    <row r="19" spans="1:31" ht="14.45" x14ac:dyDescent="0.35">
      <c r="A19" t="s">
        <v>75</v>
      </c>
      <c r="B19" s="11">
        <f>'Characterisation results'!C11/'Normalisation totals'!$C11</f>
        <v>1.5406562054208275E-13</v>
      </c>
      <c r="C19" s="11"/>
      <c r="D19" s="11">
        <f>'Characterisation results'!E11/'Normalisation totals'!$C11</f>
        <v>3.5948644793152642E-15</v>
      </c>
      <c r="E19" t="s">
        <v>48</v>
      </c>
    </row>
    <row r="20" spans="1:31" ht="14.45" x14ac:dyDescent="0.35">
      <c r="A20" t="s">
        <v>76</v>
      </c>
      <c r="B20" s="11">
        <f>'Characterisation results'!C12/'Normalisation totals'!$C12</f>
        <v>1.5266666666666668E-12</v>
      </c>
      <c r="C20" s="11"/>
      <c r="D20" s="11">
        <f>'Characterisation results'!E12/'Normalisation totals'!$C12</f>
        <v>3.9466666666666672E-15</v>
      </c>
      <c r="E20" t="s">
        <v>48</v>
      </c>
    </row>
    <row r="21" spans="1:31" ht="14.45" x14ac:dyDescent="0.35">
      <c r="A21" t="s">
        <v>77</v>
      </c>
      <c r="B21" s="11">
        <f>'Characterisation results'!C13/'Normalisation totals'!$C13</f>
        <v>2.9957805907172995E-12</v>
      </c>
      <c r="C21" s="11"/>
      <c r="D21" s="11">
        <f>'Characterisation results'!E13/'Normalisation totals'!$C13</f>
        <v>3.1786216596343177E-15</v>
      </c>
    </row>
    <row r="29" spans="1:31" ht="14.45" x14ac:dyDescent="0.35">
      <c r="A29" s="15"/>
    </row>
    <row r="30" spans="1:31" ht="29.1" x14ac:dyDescent="0.35">
      <c r="A30" s="15" t="s">
        <v>122</v>
      </c>
      <c r="B30" s="18" t="s">
        <v>3</v>
      </c>
      <c r="C30" s="18"/>
      <c r="D30" s="18" t="s">
        <v>5</v>
      </c>
      <c r="E30" s="19" t="s">
        <v>6</v>
      </c>
      <c r="G30" s="16" t="s">
        <v>64</v>
      </c>
      <c r="S30" s="16"/>
      <c r="AE30" s="16"/>
    </row>
    <row r="31" spans="1:31" ht="14.45" x14ac:dyDescent="0.35">
      <c r="A31" s="3" t="s">
        <v>78</v>
      </c>
      <c r="B31" s="20">
        <f>B5</f>
        <v>1.4744863828549532E-12</v>
      </c>
      <c r="C31" s="20"/>
      <c r="D31" s="20">
        <f>D5</f>
        <v>6.3192273550926572E-13</v>
      </c>
      <c r="E31" s="3" t="s">
        <v>48</v>
      </c>
    </row>
    <row r="32" spans="1:31" ht="14.45" x14ac:dyDescent="0.35">
      <c r="A32" s="3" t="s">
        <v>79</v>
      </c>
      <c r="B32" s="20">
        <f>B3</f>
        <v>3.480713776516766E-10</v>
      </c>
      <c r="C32" s="20"/>
      <c r="D32" s="20">
        <f>D3</f>
        <v>2.0766292361591556E-14</v>
      </c>
      <c r="E32" s="3" t="s">
        <v>48</v>
      </c>
    </row>
    <row r="33" spans="1:5" ht="14.45" x14ac:dyDescent="0.35">
      <c r="A33" s="3" t="s">
        <v>67</v>
      </c>
      <c r="B33" s="20">
        <f>'Characterisation results'!C2/'Normalisation totals'!$C28</f>
        <v>3.9782608695652173E-13</v>
      </c>
      <c r="C33" s="20"/>
      <c r="D33" s="20">
        <f>'Characterisation results'!E2/'Normalisation totals'!$C28</f>
        <v>1.3152173913043478E-13</v>
      </c>
      <c r="E33" s="3" t="s">
        <v>48</v>
      </c>
    </row>
    <row r="34" spans="1:5" ht="14.45" x14ac:dyDescent="0.35">
      <c r="A34" s="3" t="s">
        <v>68</v>
      </c>
      <c r="B34" s="20">
        <f>'Characterisation results'!C3/'Normalisation totals'!$C29</f>
        <v>1.5092592592592592E-14</v>
      </c>
      <c r="C34" s="20"/>
      <c r="D34" s="20">
        <f>'Characterisation results'!E3/'Normalisation totals'!$C29</f>
        <v>2.9074074074074076E-15</v>
      </c>
      <c r="E34" s="3" t="s">
        <v>48</v>
      </c>
    </row>
    <row r="35" spans="1:5" ht="14.45" x14ac:dyDescent="0.35">
      <c r="A35" s="3" t="s">
        <v>69</v>
      </c>
      <c r="B35" s="20">
        <f>'Characterisation results'!C4/'Normalisation totals'!$C30</f>
        <v>8.3695652173913047E-11</v>
      </c>
      <c r="C35" s="20"/>
      <c r="D35" s="20">
        <f>'Characterisation results'!E4/'Normalisation totals'!$C30</f>
        <v>5.4347826086956525E-13</v>
      </c>
      <c r="E35" s="3" t="s">
        <v>48</v>
      </c>
    </row>
    <row r="36" spans="1:5" ht="14.45" x14ac:dyDescent="0.35">
      <c r="A36" s="3" t="s">
        <v>70</v>
      </c>
      <c r="B36" s="20">
        <f>'Characterisation results'!C5/'Normalisation totals'!$C31</f>
        <v>1.5375939849624059E-10</v>
      </c>
      <c r="C36" s="20"/>
      <c r="D36" s="20">
        <f>'Characterisation results'!E5/'Normalisation totals'!$C31</f>
        <v>1.6541353383458645E-13</v>
      </c>
      <c r="E36" s="3" t="s">
        <v>48</v>
      </c>
    </row>
    <row r="37" spans="1:5" ht="14.45" x14ac:dyDescent="0.35">
      <c r="A37" s="3" t="s">
        <v>71</v>
      </c>
      <c r="B37" s="20">
        <f>'Characterisation results'!C6/'Normalisation totals'!$C32</f>
        <v>3.1525423728813558E-12</v>
      </c>
      <c r="C37" s="20"/>
      <c r="D37" s="20">
        <f>'Characterisation results'!E6/'Normalisation totals'!$C32</f>
        <v>3.6864406779661016E-14</v>
      </c>
      <c r="E37" s="3" t="s">
        <v>48</v>
      </c>
    </row>
    <row r="38" spans="1:5" ht="14.45" x14ac:dyDescent="0.35">
      <c r="A38" s="3" t="s">
        <v>72</v>
      </c>
      <c r="B38" s="20">
        <f>'Characterisation results'!C7/'Normalisation totals'!$C33</f>
        <v>3.7473684210526314E-12</v>
      </c>
      <c r="C38" s="20"/>
      <c r="D38" s="20">
        <f>'Characterisation results'!E7/'Normalisation totals'!$C33</f>
        <v>2.2684210526315788E-14</v>
      </c>
      <c r="E38" s="3" t="s">
        <v>48</v>
      </c>
    </row>
    <row r="39" spans="1:5" ht="14.45" x14ac:dyDescent="0.35">
      <c r="A39" s="3" t="s">
        <v>73</v>
      </c>
      <c r="B39" s="20">
        <f>'Characterisation results'!C8/'Normalisation totals'!$C34</f>
        <v>2.1055045871559633E-10</v>
      </c>
      <c r="C39" s="20"/>
      <c r="D39" s="20">
        <f>'Characterisation results'!E8/'Normalisation totals'!$C34</f>
        <v>2.4082568807339452E-13</v>
      </c>
      <c r="E39" s="3" t="s">
        <v>48</v>
      </c>
    </row>
    <row r="40" spans="1:5" ht="14.45" x14ac:dyDescent="0.35">
      <c r="A40" s="3" t="s">
        <v>74</v>
      </c>
      <c r="B40" s="20">
        <f>'Characterisation results'!C9/'Normalisation totals'!$C35</f>
        <v>1.8797468354430379E-11</v>
      </c>
      <c r="C40" s="20"/>
      <c r="D40" s="20">
        <f>'Characterisation results'!E9/'Normalisation totals'!$C35</f>
        <v>2.6265822784810127E-12</v>
      </c>
      <c r="E40" s="3" t="s">
        <v>48</v>
      </c>
    </row>
    <row r="41" spans="1:5" ht="14.45" x14ac:dyDescent="0.35">
      <c r="A41" s="3" t="s">
        <v>75</v>
      </c>
      <c r="B41" s="20">
        <f>'Characterisation results'!C10/'Normalisation totals'!$C36</f>
        <v>2.648401826484018E-13</v>
      </c>
      <c r="C41" s="20"/>
      <c r="D41" s="20">
        <f>'Characterisation results'!E10/'Normalisation totals'!$C36</f>
        <v>7.2831050228310508E-15</v>
      </c>
      <c r="E41" s="3" t="s">
        <v>48</v>
      </c>
    </row>
    <row r="42" spans="1:5" ht="14.45" x14ac:dyDescent="0.35">
      <c r="A42" s="3" t="s">
        <v>76</v>
      </c>
      <c r="B42" s="20">
        <f>'Characterisation results'!C11/'Normalisation totals'!$C37</f>
        <v>1.4574898785425101E-10</v>
      </c>
      <c r="C42" s="20"/>
      <c r="D42" s="20">
        <f>'Characterisation results'!E11/'Normalisation totals'!$C37</f>
        <v>3.4008097165991906E-12</v>
      </c>
      <c r="E42" s="3" t="s">
        <v>48</v>
      </c>
    </row>
    <row r="43" spans="1:5" ht="14.45" x14ac:dyDescent="0.35">
      <c r="A43" s="3" t="s">
        <v>77</v>
      </c>
      <c r="B43" s="20">
        <f>'Characterisation results'!C12/'Normalisation totals'!$C38</f>
        <v>2.7132701421800949E-12</v>
      </c>
      <c r="C43" s="20"/>
      <c r="D43" s="20">
        <f>'Characterisation results'!E12/'Normalisation totals'!$C38</f>
        <v>7.0142180094786736E-15</v>
      </c>
      <c r="E43" s="3" t="s">
        <v>48</v>
      </c>
    </row>
    <row r="45" spans="1:5" ht="14.45" x14ac:dyDescent="0.35">
      <c r="C45" s="60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Results uit CMLCA</vt:lpstr>
      <vt:lpstr>Characterisation results</vt:lpstr>
      <vt:lpstr>Normalisation totals</vt:lpstr>
      <vt:lpstr>Normalisation results</vt:lpstr>
    </vt:vector>
  </TitlesOfParts>
  <Company>Universiteit Leiden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Guinee, J.B.</dc:creator>
  <cp:lastModifiedBy>Guinee, J.B.</cp:lastModifiedBy>
  <dcterms:created xsi:type="dcterms:W3CDTF">2019-01-10T09:23:41Z</dcterms:created>
  <dcterms:modified xsi:type="dcterms:W3CDTF">2019-01-30T09:33:44Z</dcterms:modified>
</cp:coreProperties>
</file>