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aaudk-my.sharepoint.com/personal/gf20pz_plan_aau_dk/Documents/Dokumenter/AAU/FIsh Farm model/From July 2022/Draft Fish model/Revision/2 nd submission/"/>
    </mc:Choice>
  </mc:AlternateContent>
  <xr:revisionPtr revIDLastSave="309" documentId="8_{6C2BBF8D-9863-4FBD-AFB6-8B855C332F70}" xr6:coauthVersionLast="47" xr6:coauthVersionMax="47" xr10:uidLastSave="{105A2419-C292-4482-A934-618D9EB90AFD}"/>
  <bookViews>
    <workbookView xWindow="0" yWindow="430" windowWidth="19200" windowHeight="9770" activeTab="5" xr2:uid="{B89BEC6C-F553-4F43-9FC4-0DC22B888F9B}"/>
  </bookViews>
  <sheets>
    <sheet name="OR II.0" sheetId="3" r:id="rId1"/>
    <sheet name="OR II.1" sheetId="2" r:id="rId2"/>
    <sheet name="OR II.2" sheetId="7" r:id="rId3"/>
    <sheet name="OR II.3" sheetId="4" r:id="rId4"/>
    <sheet name="OR II.4" sheetId="1" r:id="rId5"/>
    <sheet name="OR II.5"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7" l="1"/>
  <c r="G42" i="7"/>
  <c r="F22" i="7"/>
  <c r="AD57" i="7"/>
  <c r="AC57" i="7"/>
  <c r="AB57" i="7"/>
  <c r="AC56" i="7"/>
  <c r="AD25" i="7"/>
  <c r="AD26" i="7"/>
  <c r="AD27" i="7"/>
  <c r="AD28" i="7"/>
  <c r="AD29" i="7"/>
  <c r="AD24" i="7"/>
  <c r="AC55" i="7"/>
  <c r="AC54" i="7"/>
  <c r="AC52" i="7"/>
  <c r="AC51" i="7"/>
  <c r="AC53" i="7"/>
  <c r="AC50" i="7"/>
  <c r="AC49" i="7"/>
  <c r="AB29" i="7"/>
  <c r="AC29" i="7"/>
  <c r="AB28" i="7"/>
  <c r="AC28" i="7"/>
  <c r="AC27" i="7"/>
  <c r="AC26" i="7"/>
  <c r="AC25" i="7"/>
  <c r="AC24" i="7"/>
  <c r="E59" i="7"/>
  <c r="O57" i="7"/>
  <c r="N57" i="7"/>
  <c r="Y48" i="7"/>
  <c r="O48" i="7"/>
  <c r="N48" i="7"/>
  <c r="X47" i="7"/>
  <c r="N47" i="7"/>
  <c r="Y46" i="7"/>
  <c r="O46" i="7"/>
  <c r="Y42" i="7"/>
  <c r="O42" i="7"/>
  <c r="V42" i="7" s="1"/>
  <c r="L42" i="7"/>
  <c r="AJ29" i="7"/>
  <c r="X29" i="7"/>
  <c r="N29" i="7"/>
  <c r="F29" i="7"/>
  <c r="E31" i="7" s="1"/>
  <c r="AJ23" i="7"/>
  <c r="X23" i="7"/>
  <c r="N23" i="7"/>
  <c r="F23" i="7"/>
  <c r="AJ22" i="7"/>
  <c r="Y22" i="7"/>
  <c r="X22" i="7" s="1"/>
  <c r="O22" i="7"/>
  <c r="N22" i="7" s="1"/>
  <c r="N46" i="7" l="1"/>
  <c r="N49" i="7" s="1"/>
  <c r="M59" i="7" s="1"/>
  <c r="X46" i="7"/>
  <c r="N24" i="7"/>
  <c r="X24" i="7"/>
  <c r="X25" i="7" s="1"/>
  <c r="AB25" i="7" s="1"/>
  <c r="X48" i="7"/>
  <c r="W31" i="7"/>
  <c r="W28" i="7"/>
  <c r="X26" i="7"/>
  <c r="AB24" i="7"/>
  <c r="W27" i="7"/>
  <c r="AB27" i="7" s="1"/>
  <c r="AJ24" i="7"/>
  <c r="M55" i="7"/>
  <c r="N52" i="7"/>
  <c r="P54" i="7"/>
  <c r="N53" i="7"/>
  <c r="N51" i="7"/>
  <c r="N50" i="7"/>
  <c r="M56" i="7"/>
  <c r="M28" i="7"/>
  <c r="M31" i="7"/>
  <c r="M27" i="7"/>
  <c r="N25" i="7"/>
  <c r="N26" i="7"/>
  <c r="X49" i="7" l="1"/>
  <c r="AB49" i="7" s="1"/>
  <c r="AD49" i="7" s="1"/>
  <c r="AB26" i="7"/>
  <c r="W55" i="7"/>
  <c r="AB55" i="7" s="1"/>
  <c r="AD55" i="7" s="1"/>
  <c r="X52" i="7"/>
  <c r="AB52" i="7" s="1"/>
  <c r="AD52" i="7" s="1"/>
  <c r="X51" i="7"/>
  <c r="AB51" i="7" s="1"/>
  <c r="AD51" i="7" s="1"/>
  <c r="Z54" i="7"/>
  <c r="AB54" i="7" s="1"/>
  <c r="AD54" i="7" s="1"/>
  <c r="X55" i="7"/>
  <c r="X56" i="7"/>
  <c r="X54" i="7"/>
  <c r="W56" i="7"/>
  <c r="AB56" i="7" s="1"/>
  <c r="AD56" i="7" s="1"/>
  <c r="X53" i="7"/>
  <c r="AB53" i="7" s="1"/>
  <c r="AD53" i="7" s="1"/>
  <c r="W59" i="7"/>
  <c r="AI27" i="7"/>
  <c r="AJ25" i="7"/>
  <c r="AH31" i="7"/>
  <c r="AI28" i="7"/>
  <c r="AJ26" i="7"/>
  <c r="X50" i="7" l="1"/>
  <c r="AB50" i="7" s="1"/>
  <c r="AD50" i="7" s="1"/>
</calcChain>
</file>

<file path=xl/sharedStrings.xml><?xml version="1.0" encoding="utf-8"?>
<sst xmlns="http://schemas.openxmlformats.org/spreadsheetml/2006/main" count="940" uniqueCount="409">
  <si>
    <t>Scenario</t>
  </si>
  <si>
    <t>Category</t>
  </si>
  <si>
    <t>Mean score</t>
  </si>
  <si>
    <t>Median score</t>
  </si>
  <si>
    <t>% median increase</t>
  </si>
  <si>
    <t>Current</t>
  </si>
  <si>
    <t>TETinf (kg 1.4-DC-eq.)</t>
  </si>
  <si>
    <t>No mortality</t>
  </si>
  <si>
    <t>No mortality and minimum FCR</t>
  </si>
  <si>
    <t>Current mortality and minimum FCR</t>
  </si>
  <si>
    <r>
      <t>TA100 (kg SO</t>
    </r>
    <r>
      <rPr>
        <vertAlign val="subscript"/>
        <sz val="11"/>
        <color theme="1"/>
        <rFont val="Calibri"/>
        <family val="2"/>
        <scheme val="minor"/>
      </rPr>
      <t>2</t>
    </r>
    <r>
      <rPr>
        <sz val="11"/>
        <color theme="1"/>
        <rFont val="Calibri"/>
        <family val="2"/>
        <scheme val="minor"/>
      </rPr>
      <t>-eq.)</t>
    </r>
  </si>
  <si>
    <t>PM (kg PM10-eq.)</t>
  </si>
  <si>
    <t>ME (kg N-eq.)</t>
  </si>
  <si>
    <t>ODinf. (kg CFC-11-eq.)</t>
  </si>
  <si>
    <t>FE (kg P-eq.)</t>
  </si>
  <si>
    <t>FETinf (kg 1.4-DC-eq.)</t>
  </si>
  <si>
    <r>
      <t>GW100 (kg CO</t>
    </r>
    <r>
      <rPr>
        <vertAlign val="subscript"/>
        <sz val="11"/>
        <color theme="1"/>
        <rFont val="Calibri"/>
        <family val="2"/>
        <scheme val="minor"/>
      </rPr>
      <t>2</t>
    </r>
    <r>
      <rPr>
        <sz val="11"/>
        <color theme="1"/>
        <rFont val="Calibri"/>
        <family val="2"/>
        <scheme val="minor"/>
      </rPr>
      <t>-eq)</t>
    </r>
  </si>
  <si>
    <t>Bio FCR</t>
  </si>
  <si>
    <t>Eco FCR</t>
  </si>
  <si>
    <r>
      <t>Eutro. (PO</t>
    </r>
    <r>
      <rPr>
        <vertAlign val="subscript"/>
        <sz val="11"/>
        <color theme="1"/>
        <rFont val="Calibri"/>
        <family val="2"/>
        <scheme val="minor"/>
      </rPr>
      <t>4</t>
    </r>
    <r>
      <rPr>
        <sz val="11"/>
        <color theme="1"/>
        <rFont val="Calibri"/>
        <family val="2"/>
        <scheme val="minor"/>
      </rPr>
      <t>-eq.)</t>
    </r>
  </si>
  <si>
    <t>Mean</t>
  </si>
  <si>
    <t>Median</t>
  </si>
  <si>
    <t>Mort. hatchery</t>
  </si>
  <si>
    <t>Mort. fry-fingerling</t>
  </si>
  <si>
    <t>Mort. On-growing 1</t>
  </si>
  <si>
    <t>Mort. On-growing DK</t>
  </si>
  <si>
    <t>Mort. Seafarm 1</t>
  </si>
  <si>
    <t>Mort. Seafarm 2</t>
  </si>
  <si>
    <t>HTinf (kg 1.4-DC-eq.)</t>
  </si>
  <si>
    <t>Hatchery</t>
  </si>
  <si>
    <t>Fry fingerling rearing</t>
  </si>
  <si>
    <t>On-growing 2</t>
  </si>
  <si>
    <t>On-growing 3</t>
  </si>
  <si>
    <t>On-growing 1</t>
  </si>
  <si>
    <t>On-growing DK</t>
  </si>
  <si>
    <t>Seafarm 1</t>
  </si>
  <si>
    <t>Seafarm 2</t>
  </si>
  <si>
    <t>For FU *</t>
  </si>
  <si>
    <t>Treatment for dead fish (kg)</t>
  </si>
  <si>
    <t>Treatment for sludge (kg)</t>
  </si>
  <si>
    <t>Feed production</t>
  </si>
  <si>
    <t>Peracetic acid production (pure)</t>
  </si>
  <si>
    <r>
      <t xml:space="preserve">Feed </t>
    </r>
    <r>
      <rPr>
        <i/>
        <sz val="11"/>
        <color theme="1"/>
        <rFont val="Calibri"/>
        <family val="2"/>
        <scheme val="minor"/>
      </rPr>
      <t>(kg)</t>
    </r>
  </si>
  <si>
    <r>
      <t xml:space="preserve">Peracetic acid (pure) </t>
    </r>
    <r>
      <rPr>
        <i/>
        <sz val="11"/>
        <color theme="1"/>
        <rFont val="Calibri"/>
        <family val="2"/>
        <scheme val="minor"/>
      </rPr>
      <t>(kg)</t>
    </r>
  </si>
  <si>
    <r>
      <t xml:space="preserve">Fish meal </t>
    </r>
    <r>
      <rPr>
        <i/>
        <sz val="11"/>
        <color theme="1"/>
        <rFont val="Calibri"/>
        <family val="2"/>
        <scheme val="minor"/>
      </rPr>
      <t>(kg)</t>
    </r>
  </si>
  <si>
    <r>
      <t xml:space="preserve">Hydrogen peroxide </t>
    </r>
    <r>
      <rPr>
        <i/>
        <sz val="11"/>
        <color theme="1"/>
        <rFont val="Calibri"/>
        <family val="2"/>
        <scheme val="minor"/>
      </rPr>
      <t>(kg)</t>
    </r>
  </si>
  <si>
    <r>
      <t xml:space="preserve">Rapeseed oil </t>
    </r>
    <r>
      <rPr>
        <i/>
        <sz val="11"/>
        <color theme="1"/>
        <rFont val="Calibri"/>
        <family val="2"/>
        <scheme val="minor"/>
      </rPr>
      <t>(kg)</t>
    </r>
  </si>
  <si>
    <t>Acetic acid 98% (kg)</t>
  </si>
  <si>
    <r>
      <t xml:space="preserve">Wheat </t>
    </r>
    <r>
      <rPr>
        <i/>
        <sz val="11"/>
        <color theme="1"/>
        <rFont val="Calibri"/>
        <family val="2"/>
        <scheme val="minor"/>
      </rPr>
      <t>(kg)</t>
    </r>
  </si>
  <si>
    <r>
      <t xml:space="preserve">Transport of raw materials, freight lorry 16-32 metric-ton </t>
    </r>
    <r>
      <rPr>
        <i/>
        <sz val="11"/>
        <color theme="1"/>
        <rFont val="Calibri"/>
        <family val="2"/>
        <scheme val="minor"/>
      </rPr>
      <t>(kg.km)</t>
    </r>
  </si>
  <si>
    <r>
      <t xml:space="preserve">Fish oil </t>
    </r>
    <r>
      <rPr>
        <i/>
        <sz val="11"/>
        <color theme="1"/>
        <rFont val="Calibri"/>
        <family val="2"/>
        <scheme val="minor"/>
      </rPr>
      <t>(kg)</t>
    </r>
  </si>
  <si>
    <r>
      <t>Sulfuric acid 98% solution</t>
    </r>
    <r>
      <rPr>
        <i/>
        <sz val="11"/>
        <color theme="1"/>
        <rFont val="Calibri"/>
        <family val="2"/>
        <scheme val="minor"/>
      </rPr>
      <t xml:space="preserve"> (kg)</t>
    </r>
  </si>
  <si>
    <r>
      <t xml:space="preserve">Soybean meal </t>
    </r>
    <r>
      <rPr>
        <i/>
        <sz val="11"/>
        <color theme="1"/>
        <rFont val="Calibri"/>
        <family val="2"/>
        <scheme val="minor"/>
      </rPr>
      <t>(kg)</t>
    </r>
  </si>
  <si>
    <t>Direct emissions</t>
  </si>
  <si>
    <r>
      <t xml:space="preserve">Poultry meal </t>
    </r>
    <r>
      <rPr>
        <i/>
        <sz val="11"/>
        <color theme="1"/>
        <rFont val="Calibri"/>
        <family val="2"/>
        <scheme val="minor"/>
      </rPr>
      <t>(kg)</t>
    </r>
  </si>
  <si>
    <t>Flow</t>
  </si>
  <si>
    <t>Hemoglobin meal (kg)</t>
  </si>
  <si>
    <t>Hydrogen peroxide (kg)</t>
  </si>
  <si>
    <r>
      <t xml:space="preserve">Feed </t>
    </r>
    <r>
      <rPr>
        <i/>
        <sz val="11"/>
        <color theme="1"/>
        <rFont val="Calibri"/>
        <family val="2"/>
        <scheme val="minor"/>
      </rPr>
      <t>(kg)</t>
    </r>
    <r>
      <rPr>
        <i/>
        <sz val="11"/>
        <color theme="4"/>
        <rFont val="Calibri"/>
        <family val="2"/>
        <scheme val="minor"/>
      </rPr>
      <t xml:space="preserve"> </t>
    </r>
  </si>
  <si>
    <t>Wheat gluten (kg)</t>
  </si>
  <si>
    <t>Acetic acid (kg)</t>
  </si>
  <si>
    <r>
      <t xml:space="preserve">Water </t>
    </r>
    <r>
      <rPr>
        <i/>
        <sz val="11"/>
        <color theme="1"/>
        <rFont val="Calibri"/>
        <family val="2"/>
        <scheme val="minor"/>
      </rPr>
      <t>(m3)</t>
    </r>
    <r>
      <rPr>
        <sz val="11"/>
        <color theme="1"/>
        <rFont val="Calibri"/>
        <family val="2"/>
        <scheme val="minor"/>
      </rPr>
      <t xml:space="preserve"> **</t>
    </r>
  </si>
  <si>
    <r>
      <t xml:space="preserve">Heat </t>
    </r>
    <r>
      <rPr>
        <i/>
        <sz val="11"/>
        <color theme="1"/>
        <rFont val="Calibri"/>
        <family val="2"/>
        <scheme val="minor"/>
      </rPr>
      <t>(MJ)</t>
    </r>
  </si>
  <si>
    <t>Sulfuric acid (kg)</t>
  </si>
  <si>
    <r>
      <t>Oxygen</t>
    </r>
    <r>
      <rPr>
        <i/>
        <sz val="11"/>
        <color theme="1"/>
        <rFont val="Calibri"/>
        <family val="2"/>
        <scheme val="minor"/>
      </rPr>
      <t>(l)</t>
    </r>
  </si>
  <si>
    <r>
      <t xml:space="preserve">Diesel </t>
    </r>
    <r>
      <rPr>
        <i/>
        <sz val="11"/>
        <color theme="1"/>
        <rFont val="Calibri"/>
        <family val="2"/>
        <scheme val="minor"/>
      </rPr>
      <t>(kg)</t>
    </r>
  </si>
  <si>
    <t>Water (kg)</t>
  </si>
  <si>
    <r>
      <t xml:space="preserve">Dicopper oxide </t>
    </r>
    <r>
      <rPr>
        <i/>
        <sz val="11"/>
        <color theme="1"/>
        <rFont val="Calibri"/>
        <family val="2"/>
        <scheme val="minor"/>
      </rPr>
      <t>(kg)</t>
    </r>
  </si>
  <si>
    <r>
      <t xml:space="preserve">Liquified petroleum gas </t>
    </r>
    <r>
      <rPr>
        <i/>
        <sz val="11"/>
        <color theme="1"/>
        <rFont val="Calibri"/>
        <family val="2"/>
        <scheme val="minor"/>
      </rPr>
      <t>(kg)</t>
    </r>
  </si>
  <si>
    <r>
      <t xml:space="preserve">Copper pyrithione </t>
    </r>
    <r>
      <rPr>
        <i/>
        <sz val="11"/>
        <color theme="1"/>
        <rFont val="Calibri"/>
        <family val="2"/>
        <scheme val="minor"/>
      </rPr>
      <t xml:space="preserve">(kg) </t>
    </r>
  </si>
  <si>
    <r>
      <t>Diesel trucks +  combustion</t>
    </r>
    <r>
      <rPr>
        <i/>
        <sz val="11"/>
        <color theme="1"/>
        <rFont val="Calibri"/>
        <family val="2"/>
        <scheme val="minor"/>
      </rPr>
      <t xml:space="preserve"> (l)</t>
    </r>
  </si>
  <si>
    <t>Source</t>
  </si>
  <si>
    <t>Primary data and [1]</t>
  </si>
  <si>
    <t>From [2]</t>
  </si>
  <si>
    <r>
      <t>Diesel boats + combustion</t>
    </r>
    <r>
      <rPr>
        <i/>
        <sz val="11"/>
        <color theme="1"/>
        <rFont val="Calibri"/>
        <family val="2"/>
        <scheme val="minor"/>
      </rPr>
      <t>(l)</t>
    </r>
  </si>
  <si>
    <r>
      <t xml:space="preserve">Sulfadiazin </t>
    </r>
    <r>
      <rPr>
        <i/>
        <sz val="11"/>
        <color theme="1"/>
        <rFont val="Calibri"/>
        <family val="2"/>
        <scheme val="minor"/>
      </rPr>
      <t>(g)</t>
    </r>
  </si>
  <si>
    <t>[1] Samuel-fitwi, B., Schroeder, J. P. and Schulz, C. (2013) ‘System delimitation in life cycle assessment ( LCA ) of aquaculture : striving for valid and comprehensive environmental assessment using rainbow trout farming as a case study’, pp. 577–589. doi: 10.1007/s11367-012-0510-z.
[2] Echeverria, D. et al. (2021) ‘A general Life Cycle Assessment framework for sustainable bleaching: A case study of peracetic acid bleaching of wood pulp’, Journal of Cleaner Production, 290, p. 125854. doi: 10.1016/j.jclepro.2021.125854.</t>
  </si>
  <si>
    <r>
      <t>Trimethoprim</t>
    </r>
    <r>
      <rPr>
        <i/>
        <sz val="11"/>
        <color theme="1"/>
        <rFont val="Calibri"/>
        <family val="2"/>
        <scheme val="minor"/>
      </rPr>
      <t xml:space="preserve"> (g)</t>
    </r>
  </si>
  <si>
    <r>
      <t>Florphenicol</t>
    </r>
    <r>
      <rPr>
        <i/>
        <sz val="11"/>
        <color theme="1"/>
        <rFont val="Calibri"/>
        <family val="2"/>
        <scheme val="minor"/>
      </rPr>
      <t xml:space="preserve"> (g)</t>
    </r>
  </si>
  <si>
    <t>Trimethosulfa (g)</t>
  </si>
  <si>
    <t>Peracetic acid at 15%vol (kg) ***</t>
  </si>
  <si>
    <r>
      <t xml:space="preserve">Formalin at 24%vol </t>
    </r>
    <r>
      <rPr>
        <i/>
        <sz val="11"/>
        <color theme="1"/>
        <rFont val="Calibri"/>
        <family val="2"/>
        <scheme val="minor"/>
      </rPr>
      <t>(kg)</t>
    </r>
  </si>
  <si>
    <r>
      <t>Sodium hydroxide at 28%</t>
    </r>
    <r>
      <rPr>
        <i/>
        <sz val="11"/>
        <color theme="1"/>
        <rFont val="Calibri"/>
        <family val="2"/>
        <scheme val="minor"/>
      </rPr>
      <t xml:space="preserve"> (kg)</t>
    </r>
  </si>
  <si>
    <r>
      <t xml:space="preserve">Sodium chloride </t>
    </r>
    <r>
      <rPr>
        <i/>
        <sz val="11"/>
        <color theme="1"/>
        <rFont val="Calibri"/>
        <family val="2"/>
        <scheme val="minor"/>
      </rPr>
      <t>(kg)</t>
    </r>
  </si>
  <si>
    <r>
      <t>Hydrochloric acid at 30%vol</t>
    </r>
    <r>
      <rPr>
        <i/>
        <sz val="11"/>
        <color theme="1"/>
        <rFont val="Calibri"/>
        <family val="2"/>
        <scheme val="minor"/>
      </rPr>
      <t xml:space="preserve"> (kg)</t>
    </r>
  </si>
  <si>
    <r>
      <t xml:space="preserve">Chloramine </t>
    </r>
    <r>
      <rPr>
        <i/>
        <sz val="11"/>
        <color theme="1"/>
        <rFont val="Calibri"/>
        <family val="2"/>
        <scheme val="minor"/>
      </rPr>
      <t>(kg)</t>
    </r>
  </si>
  <si>
    <r>
      <t xml:space="preserve">Treated dead fish </t>
    </r>
    <r>
      <rPr>
        <i/>
        <sz val="11"/>
        <color theme="1"/>
        <rFont val="Calibri"/>
        <family val="2"/>
        <scheme val="minor"/>
      </rPr>
      <t>(kg)</t>
    </r>
  </si>
  <si>
    <r>
      <t xml:space="preserve">Quarternary ammonium salt </t>
    </r>
    <r>
      <rPr>
        <i/>
        <sz val="11"/>
        <color theme="1"/>
        <rFont val="Calibri"/>
        <family val="2"/>
        <scheme val="minor"/>
      </rPr>
      <t>(kg)</t>
    </r>
  </si>
  <si>
    <r>
      <t xml:space="preserve">Electricity </t>
    </r>
    <r>
      <rPr>
        <i/>
        <sz val="11"/>
        <color theme="1"/>
        <rFont val="Calibri"/>
        <family val="2"/>
        <scheme val="minor"/>
      </rPr>
      <t>(kWh)</t>
    </r>
  </si>
  <si>
    <r>
      <t>P fertilizers</t>
    </r>
    <r>
      <rPr>
        <i/>
        <sz val="11"/>
        <color theme="1"/>
        <rFont val="Calibri"/>
        <family val="2"/>
        <scheme val="minor"/>
      </rPr>
      <t>(kg)</t>
    </r>
  </si>
  <si>
    <t>Mod.</t>
  </si>
  <si>
    <r>
      <t xml:space="preserve">N fertilizers </t>
    </r>
    <r>
      <rPr>
        <i/>
        <sz val="11"/>
        <color theme="1"/>
        <rFont val="Calibri"/>
        <family val="2"/>
        <scheme val="minor"/>
      </rPr>
      <t>(kg)</t>
    </r>
  </si>
  <si>
    <t>K fertilizers (kg)</t>
  </si>
  <si>
    <r>
      <t xml:space="preserve">Mg fertlizers </t>
    </r>
    <r>
      <rPr>
        <i/>
        <sz val="11"/>
        <color theme="1"/>
        <rFont val="Calibri"/>
        <family val="2"/>
        <scheme val="minor"/>
      </rPr>
      <t>(kg)</t>
    </r>
  </si>
  <si>
    <r>
      <t xml:space="preserve">Purified biogas </t>
    </r>
    <r>
      <rPr>
        <i/>
        <sz val="11"/>
        <color theme="1"/>
        <rFont val="Calibri"/>
        <family val="2"/>
        <scheme val="minor"/>
      </rPr>
      <t>(m</t>
    </r>
    <r>
      <rPr>
        <i/>
        <vertAlign val="superscript"/>
        <sz val="11"/>
        <color theme="1"/>
        <rFont val="Calibri"/>
        <family val="2"/>
        <scheme val="minor"/>
      </rPr>
      <t>3</t>
    </r>
    <r>
      <rPr>
        <i/>
        <sz val="11"/>
        <color theme="1"/>
        <rFont val="Calibri"/>
        <family val="2"/>
        <scheme val="minor"/>
      </rPr>
      <t xml:space="preserve"> biogas)</t>
    </r>
  </si>
  <si>
    <r>
      <t xml:space="preserve">Treated sludge </t>
    </r>
    <r>
      <rPr>
        <i/>
        <sz val="11"/>
        <color theme="1"/>
        <rFont val="Calibri"/>
        <family val="2"/>
        <scheme val="minor"/>
      </rPr>
      <t>(kg)</t>
    </r>
  </si>
  <si>
    <r>
      <t xml:space="preserve">Nitrogen  </t>
    </r>
    <r>
      <rPr>
        <i/>
        <sz val="11"/>
        <color theme="1"/>
        <rFont val="Calibri"/>
        <family val="2"/>
        <scheme val="minor"/>
      </rPr>
      <t>(kg)</t>
    </r>
  </si>
  <si>
    <r>
      <t>Phosphorus</t>
    </r>
    <r>
      <rPr>
        <i/>
        <sz val="11"/>
        <color theme="1"/>
        <rFont val="Calibri"/>
        <family val="2"/>
        <scheme val="minor"/>
      </rPr>
      <t xml:space="preserve"> (kg)</t>
    </r>
  </si>
  <si>
    <t>Foreground activity</t>
  </si>
  <si>
    <t>Background activity</t>
  </si>
  <si>
    <t>Code background activity</t>
  </si>
  <si>
    <t>Diesel_boats_use</t>
  </si>
  <si>
    <t>market for diesel, burned in fishing vessel GLO</t>
  </si>
  <si>
    <t>4ae804660941042bf62cd665571dee1d</t>
  </si>
  <si>
    <t>N source production fish</t>
  </si>
  <si>
    <t>nutrient supply from ammonium sulfate RER</t>
  </si>
  <si>
    <t>3a64f51ca87a118a4a5f0738c22aab48</t>
  </si>
  <si>
    <t>Quarternary_ammonium_salt_prod</t>
  </si>
  <si>
    <t>market for benzyl chloride RER</t>
  </si>
  <si>
    <t>b7068e87f29710b74a6530cff174f487</t>
  </si>
  <si>
    <t>Diesel_trucks_use</t>
  </si>
  <si>
    <t>transport, freight, lorry 3.5-7.5 metric ton, EURO3 RER</t>
  </si>
  <si>
    <t>da3f6ee135acf992b5abc9af875f3e82</t>
  </si>
  <si>
    <t>Formalin_24_prod</t>
  </si>
  <si>
    <t>market for formaldehyde RER</t>
  </si>
  <si>
    <t>0f68bcf4a1e6b1384949f40c7c6d0777</t>
  </si>
  <si>
    <t>Mg source production fish</t>
  </si>
  <si>
    <t>magnesium sulfate production RER</t>
  </si>
  <si>
    <t>15f6397dc0c67a06eba4e25f35594d14</t>
  </si>
  <si>
    <t>P source production fish</t>
  </si>
  <si>
    <t>nutrient supply from single superphosphate RER</t>
  </si>
  <si>
    <t>c86c8af03c0077c234981ec8bff82ee8</t>
  </si>
  <si>
    <t>biogas purification to biomethane by amino washing</t>
  </si>
  <si>
    <t>market for monoethanolamine GLO</t>
  </si>
  <si>
    <t>8ee2828fb7cc3470457a77be260085c9</t>
  </si>
  <si>
    <t>market for chemical factory, organics GLO</t>
  </si>
  <si>
    <t>57207a7593c6e7e6c824697b21571fce</t>
  </si>
  <si>
    <t>market for compressed air, 800 kPa gauge RER</t>
  </si>
  <si>
    <t>545e1a383a4529f57bf82829d8f0f3b2</t>
  </si>
  <si>
    <t>market for chemical, organic GLO</t>
  </si>
  <si>
    <t>32bc5486c2a52077d3e231255326f2e0</t>
  </si>
  <si>
    <t>market for charcoal GLO</t>
  </si>
  <si>
    <t>301d4a4178805710b82ebf843188a0c2</t>
  </si>
  <si>
    <t>market for sodium chloride, powder GLO</t>
  </si>
  <si>
    <t>efffae89074d38fff9cd5deeed7e1770</t>
  </si>
  <si>
    <t>market for silicone product RER</t>
  </si>
  <si>
    <t>b96653cfd43f7e153974f1c7ee8aec91</t>
  </si>
  <si>
    <t>market for heat, central or small-scale, natural gas Europe without Switzerland</t>
  </si>
  <si>
    <t>3257cc7ecf104d61e5d66d62f064d254</t>
  </si>
  <si>
    <t>market for light fuel oil Europe without Switzerland</t>
  </si>
  <si>
    <t>a145a0824735dc0395d9519b0610f59b</t>
  </si>
  <si>
    <t>market for electricity, low voltage DK</t>
  </si>
  <si>
    <t>5b9673500c70699effae7f0d0c711c5f</t>
  </si>
  <si>
    <t>market for tap water Europe without Switzerland</t>
  </si>
  <si>
    <t>b3cbd051ea6d4cf58005c19765ac1408</t>
  </si>
  <si>
    <t>Copper_pyrithione_prod</t>
  </si>
  <si>
    <t>market for pyridine GLO</t>
  </si>
  <si>
    <t>5b151d3d511d5366c443350d2d30cfca</t>
  </si>
  <si>
    <t>Sodium_hydroxide_hatronlud_27_7_prod</t>
  </si>
  <si>
    <t>market for neutralising agent, sodium hydroxide-equivalent GLO</t>
  </si>
  <si>
    <t>5a90b7e321ca915f03276ab7ecc2f44f</t>
  </si>
  <si>
    <t>Sodium_chloride_prod</t>
  </si>
  <si>
    <t>sodium chloride production, powder RER</t>
  </si>
  <si>
    <t>6f89ac8ca969b1247bc3e0b5a1624309</t>
  </si>
  <si>
    <t>Electricity_fish_prod</t>
  </si>
  <si>
    <t>market for electricity, medium voltage DK</t>
  </si>
  <si>
    <t>44694a21336f53d66397d6f9c8a78d74</t>
  </si>
  <si>
    <t>Dicopper_oxide_prod</t>
  </si>
  <si>
    <t>copper oxide production RER</t>
  </si>
  <si>
    <t>defe3cee930973bd9bab533fb94dbe15</t>
  </si>
  <si>
    <t>Heat market substitution Fish</t>
  </si>
  <si>
    <t>K source production fish</t>
  </si>
  <si>
    <t>nutrient supply from potassium chloride RER</t>
  </si>
  <si>
    <t>27ed5a48c181487456fb33509753bdc7</t>
  </si>
  <si>
    <t>nutrient supply from ammonium sulfate fish</t>
  </si>
  <si>
    <t>market for ammonium sulfate RER</t>
  </si>
  <si>
    <t>9f80dbeec8f11601ba9d6ac5f6a9b834</t>
  </si>
  <si>
    <t>Oxygen_fish_prod</t>
  </si>
  <si>
    <t>market for oxygen, liquid RER</t>
  </si>
  <si>
    <t>b48ea80a4106e6cb33ce5821128375f9</t>
  </si>
  <si>
    <t>Electricity anaerobic digestion fish</t>
  </si>
  <si>
    <t>market group for electricity, low voltage Europe without Switzerland</t>
  </si>
  <si>
    <t>aaea697324bdf16543b3bb221d28bb22</t>
  </si>
  <si>
    <t>Peracetic_acid_aqua_oxide_15_prod</t>
  </si>
  <si>
    <t>market for hydrogen peroxide, without water, in 50% solution state RER</t>
  </si>
  <si>
    <t>7504c14f4b1a2e1976b87cd3df984539</t>
  </si>
  <si>
    <t>market for acetic acid, without water, in 98% solution state GLO</t>
  </si>
  <si>
    <t>46114cd31f698ac86bb1404ceaf28686</t>
  </si>
  <si>
    <t>market for transport, freight, lorry 16-32 metric ton, EURO3 RER</t>
  </si>
  <si>
    <t>985147e8934e4dc390479148e843a003</t>
  </si>
  <si>
    <t>market for sulfuric acid RER</t>
  </si>
  <si>
    <t>7b030000077cbf8d1fe23c907b4edca5</t>
  </si>
  <si>
    <t>Heat for AD fish</t>
  </si>
  <si>
    <t>Hydrochloric_acid_30_prod</t>
  </si>
  <si>
    <t>market for hydrochloric acid, without water, in 30% solution state RER</t>
  </si>
  <si>
    <t>8da1e8e4332727e6ac6f067b047bb1ac</t>
  </si>
  <si>
    <t>Soybean meal PBR</t>
  </si>
  <si>
    <t>soybean meal and crude oil production RER</t>
  </si>
  <si>
    <t>b70008020231bd523a31f5479e71183d</t>
  </si>
  <si>
    <t>Wheat PBR</t>
  </si>
  <si>
    <t>wheat production RoW</t>
  </si>
  <si>
    <t>712e38feef4ef71ed0b0fedb61c5b93c</t>
  </si>
  <si>
    <t>Feed protein PBR</t>
  </si>
  <si>
    <t>market for protein feed, 100% crude GLO</t>
  </si>
  <si>
    <t>3a8d33a47e5d396cc83ded0ffaa62d4a</t>
  </si>
  <si>
    <t>Feed energy PBR</t>
  </si>
  <si>
    <t>barley grain to generic market for energy feed GLO</t>
  </si>
  <si>
    <t>24cb4a5c6e728273736fd881161e59ad</t>
  </si>
  <si>
    <t>Wheat gluten PBR</t>
  </si>
  <si>
    <t>Fish oil PBR</t>
  </si>
  <si>
    <t>market for fish oil, from anchovy GLO</t>
  </si>
  <si>
    <t>858a8ba94231aad90c5601abb15e03e7</t>
  </si>
  <si>
    <t>Poultry meal PBR</t>
  </si>
  <si>
    <t>LT Fishmeal PBR</t>
  </si>
  <si>
    <t>market for fishmeal, 65-67% protein GLO</t>
  </si>
  <si>
    <t>d6b3de64a956fd17020218d45fdccce3</t>
  </si>
  <si>
    <t>Hemoglobin meal PBR</t>
  </si>
  <si>
    <t>Rapeseed oil PBR</t>
  </si>
  <si>
    <t>rape oil mill operation Europe without Switzerland</t>
  </si>
  <si>
    <t>73745f7b2ba392459831343f7a570895</t>
  </si>
  <si>
    <t>Feed</t>
  </si>
  <si>
    <t>Figure 4</t>
  </si>
  <si>
    <r>
      <t xml:space="preserve">The technosphere inventory is scaled to 1000 kg of trout in all growth stages.
A negative amount indicates an input to the production.
</t>
    </r>
    <r>
      <rPr>
        <i/>
        <sz val="11"/>
        <color theme="1"/>
        <rFont val="Calibri"/>
        <family val="2"/>
        <scheme val="minor"/>
      </rPr>
      <t>Mod.</t>
    </r>
    <r>
      <rPr>
        <sz val="11"/>
        <color theme="1"/>
        <rFont val="Calibri"/>
        <family val="2"/>
        <scheme val="minor"/>
      </rPr>
      <t xml:space="preserve"> indicates that the amount is calculated by the mass-balance and anaerobic digestion models. See SI I.
</t>
    </r>
    <r>
      <rPr>
        <sz val="11"/>
        <color rgb="FFFF0000"/>
        <rFont val="Calibri"/>
        <family val="2"/>
        <scheme val="minor"/>
      </rPr>
      <t>*</t>
    </r>
    <r>
      <rPr>
        <sz val="11"/>
        <color theme="1"/>
        <rFont val="Calibri"/>
        <family val="2"/>
        <scheme val="minor"/>
      </rPr>
      <t xml:space="preserve">The inventory for the functional unit is here calculated based on its stages' inventories.
 It thus takes into account the substitutions happening in the stage "On-growing DK". This leads to positive (substituted) amounts for Oxygen and Thrimethosulfa , for which the amounts are proportionnaly higher in the parallel production line. 
**Water returns to the river without additional evaporation.
*** The amounts for chemiotherapeutants correspond to the amounts of solutions/mixes considering the indicated %vol. . The conversions to pure products are performed when connecting to the background databsase.
</t>
    </r>
  </si>
  <si>
    <r>
      <t xml:space="preserve">0.005 lw. Trout  </t>
    </r>
    <r>
      <rPr>
        <i/>
        <sz val="11"/>
        <color theme="1"/>
        <rFont val="Calibri"/>
        <family val="2"/>
        <scheme val="minor"/>
      </rPr>
      <t>(kg</t>
    </r>
    <r>
      <rPr>
        <sz val="11"/>
        <color theme="1"/>
        <rFont val="Calibri"/>
        <family val="2"/>
        <scheme val="minor"/>
      </rPr>
      <t>)</t>
    </r>
  </si>
  <si>
    <r>
      <t xml:space="preserve">0.03 lw Trout </t>
    </r>
    <r>
      <rPr>
        <i/>
        <sz val="11"/>
        <color theme="1"/>
        <rFont val="Calibri"/>
        <family val="2"/>
        <scheme val="minor"/>
      </rPr>
      <t>(kg)</t>
    </r>
  </si>
  <si>
    <r>
      <t xml:space="preserve">0.08 lw. Trout </t>
    </r>
    <r>
      <rPr>
        <i/>
        <sz val="11"/>
        <color theme="1"/>
        <rFont val="Calibri"/>
        <family val="2"/>
        <scheme val="minor"/>
      </rPr>
      <t>(kg)</t>
    </r>
  </si>
  <si>
    <r>
      <t xml:space="preserve">0.2 lw. Trout </t>
    </r>
    <r>
      <rPr>
        <i/>
        <sz val="11"/>
        <color theme="1"/>
        <rFont val="Calibri"/>
        <family val="2"/>
        <scheme val="minor"/>
      </rPr>
      <t>(kg)</t>
    </r>
  </si>
  <si>
    <r>
      <t xml:space="preserve">0.3 lw. Trout </t>
    </r>
    <r>
      <rPr>
        <i/>
        <sz val="11"/>
        <color theme="1"/>
        <rFont val="Calibri"/>
        <family val="2"/>
        <scheme val="minor"/>
      </rPr>
      <t xml:space="preserve"> (kg)</t>
    </r>
  </si>
  <si>
    <r>
      <t>1 lw. Trout</t>
    </r>
    <r>
      <rPr>
        <i/>
        <sz val="11"/>
        <color theme="1"/>
        <rFont val="Calibri"/>
        <family val="2"/>
        <scheme val="minor"/>
      </rPr>
      <t xml:space="preserve"> (kg)</t>
    </r>
  </si>
  <si>
    <r>
      <t xml:space="preserve">1.7 lw. Trout </t>
    </r>
    <r>
      <rPr>
        <i/>
        <sz val="11"/>
        <color theme="1"/>
        <rFont val="Calibri"/>
        <family val="2"/>
        <scheme val="minor"/>
      </rPr>
      <t>(kg)</t>
    </r>
  </si>
  <si>
    <r>
      <t xml:space="preserve">2.4 lw. Trout </t>
    </r>
    <r>
      <rPr>
        <i/>
        <sz val="11"/>
        <color rgb="FFFF0000"/>
        <rFont val="Calibri"/>
        <family val="2"/>
        <scheme val="minor"/>
      </rPr>
      <t>(kg)</t>
    </r>
    <r>
      <rPr>
        <sz val="11"/>
        <color rgb="FFFF0000"/>
        <rFont val="Calibri"/>
        <family val="2"/>
        <scheme val="minor"/>
      </rPr>
      <t xml:space="preserve"> (FU)</t>
    </r>
  </si>
  <si>
    <r>
      <rPr>
        <b/>
        <sz val="16"/>
        <color theme="1"/>
        <rFont val="Times New Roman"/>
        <family val="1"/>
      </rPr>
      <t>Abbreviations used in the table:</t>
    </r>
    <r>
      <rPr>
        <sz val="14"/>
        <color theme="1"/>
        <rFont val="Times New Roman"/>
        <family val="1"/>
      </rPr>
      <t xml:space="preserve">
U(</t>
    </r>
    <r>
      <rPr>
        <i/>
        <sz val="14"/>
        <color theme="1"/>
        <rFont val="Times New Roman"/>
        <family val="1"/>
      </rPr>
      <t>a,b</t>
    </r>
    <r>
      <rPr>
        <sz val="14"/>
        <color theme="1"/>
        <rFont val="Times New Roman"/>
        <family val="1"/>
      </rPr>
      <t>) = Uniform distribution within [</t>
    </r>
    <r>
      <rPr>
        <i/>
        <sz val="14"/>
        <color theme="1"/>
        <rFont val="Times New Roman"/>
        <family val="1"/>
      </rPr>
      <t>a;b</t>
    </r>
    <r>
      <rPr>
        <sz val="14"/>
        <color theme="1"/>
        <rFont val="Times New Roman"/>
        <family val="1"/>
      </rPr>
      <t>]
N(</t>
    </r>
    <r>
      <rPr>
        <i/>
        <sz val="14"/>
        <color theme="1"/>
        <rFont val="Times New Roman"/>
        <family val="1"/>
      </rPr>
      <t>a,b</t>
    </r>
    <r>
      <rPr>
        <sz val="14"/>
        <color theme="1"/>
        <rFont val="Times New Roman"/>
        <family val="1"/>
      </rPr>
      <t xml:space="preserve">)=Normal distribution of mean </t>
    </r>
    <r>
      <rPr>
        <i/>
        <sz val="14"/>
        <color theme="1"/>
        <rFont val="Times New Roman"/>
        <family val="1"/>
      </rPr>
      <t>a</t>
    </r>
    <r>
      <rPr>
        <sz val="14"/>
        <color theme="1"/>
        <rFont val="Times New Roman"/>
        <family val="1"/>
      </rPr>
      <t xml:space="preserve"> and standard deviation </t>
    </r>
    <r>
      <rPr>
        <i/>
        <sz val="14"/>
        <color theme="1"/>
        <rFont val="Times New Roman"/>
        <family val="1"/>
      </rPr>
      <t xml:space="preserve">b
</t>
    </r>
    <r>
      <rPr>
        <sz val="14"/>
        <color theme="1"/>
        <rFont val="Times New Roman"/>
        <family val="1"/>
      </rPr>
      <t>T(</t>
    </r>
    <r>
      <rPr>
        <i/>
        <sz val="14"/>
        <color theme="1"/>
        <rFont val="Times New Roman"/>
        <family val="1"/>
      </rPr>
      <t>a,b,c</t>
    </r>
    <r>
      <rPr>
        <sz val="14"/>
        <color theme="1"/>
        <rFont val="Times New Roman"/>
        <family val="1"/>
      </rPr>
      <t xml:space="preserve">) = Triangular distribution with minimum = </t>
    </r>
    <r>
      <rPr>
        <i/>
        <sz val="14"/>
        <color theme="1"/>
        <rFont val="Times New Roman"/>
        <family val="1"/>
      </rPr>
      <t>a</t>
    </r>
    <r>
      <rPr>
        <sz val="14"/>
        <color theme="1"/>
        <rFont val="Times New Roman"/>
        <family val="1"/>
      </rPr>
      <t xml:space="preserve">, maximum = </t>
    </r>
    <r>
      <rPr>
        <i/>
        <sz val="14"/>
        <color theme="1"/>
        <rFont val="Times New Roman"/>
        <family val="1"/>
      </rPr>
      <t>b</t>
    </r>
    <r>
      <rPr>
        <sz val="14"/>
        <color theme="1"/>
        <rFont val="Times New Roman"/>
        <family val="1"/>
      </rPr>
      <t xml:space="preserve">, and mode = </t>
    </r>
    <r>
      <rPr>
        <i/>
        <sz val="14"/>
        <color theme="1"/>
        <rFont val="Times New Roman"/>
        <family val="1"/>
      </rPr>
      <t>c</t>
    </r>
  </si>
  <si>
    <t>Full name</t>
  </si>
  <si>
    <t>Name in model and code</t>
  </si>
  <si>
    <t>Unit</t>
  </si>
  <si>
    <t>Values or ranges</t>
  </si>
  <si>
    <t>Ref. for the choice of distributions</t>
  </si>
  <si>
    <t>Unitless</t>
  </si>
  <si>
    <t>Volume ratio CO2/CH4 in the biogas produced from anaerobic digestion</t>
  </si>
  <si>
    <t>ratio_CO2_CH4_biogas_sludge</t>
  </si>
  <si>
    <r>
      <t>ml CO</t>
    </r>
    <r>
      <rPr>
        <vertAlign val="subscript"/>
        <sz val="12"/>
        <color theme="1"/>
        <rFont val="Times New Roman"/>
        <family val="1"/>
      </rPr>
      <t>2</t>
    </r>
    <r>
      <rPr>
        <sz val="12"/>
        <color theme="1"/>
        <rFont val="Times New Roman"/>
        <family val="1"/>
      </rPr>
      <t>.ml CH</t>
    </r>
    <r>
      <rPr>
        <vertAlign val="subscript"/>
        <sz val="12"/>
        <color theme="1"/>
        <rFont val="Times New Roman"/>
        <family val="1"/>
      </rPr>
      <t>4</t>
    </r>
    <r>
      <rPr>
        <vertAlign val="superscript"/>
        <sz val="12"/>
        <color theme="1"/>
        <rFont val="Times New Roman"/>
        <family val="1"/>
      </rPr>
      <t>-1</t>
    </r>
  </si>
  <si>
    <r>
      <t>Volume ratio CO</t>
    </r>
    <r>
      <rPr>
        <vertAlign val="subscript"/>
        <sz val="12"/>
        <color theme="1"/>
        <rFont val="Times New Roman"/>
        <family val="1"/>
      </rPr>
      <t>2</t>
    </r>
    <r>
      <rPr>
        <sz val="12"/>
        <color theme="1"/>
        <rFont val="Times New Roman"/>
        <family val="1"/>
      </rPr>
      <t>/CH</t>
    </r>
    <r>
      <rPr>
        <vertAlign val="subscript"/>
        <sz val="12"/>
        <color theme="1"/>
        <rFont val="Times New Roman"/>
        <family val="1"/>
      </rPr>
      <t>4</t>
    </r>
    <r>
      <rPr>
        <sz val="12"/>
        <color theme="1"/>
        <rFont val="Times New Roman"/>
        <family val="1"/>
      </rPr>
      <t xml:space="preserve"> in the biogas produced from anaerobic digestion</t>
    </r>
  </si>
  <si>
    <t>ratio_CO2_CH4_biogas_fish</t>
  </si>
  <si>
    <r>
      <t>CH</t>
    </r>
    <r>
      <rPr>
        <vertAlign val="subscript"/>
        <sz val="12"/>
        <color theme="1"/>
        <rFont val="Times New Roman"/>
        <family val="1"/>
      </rPr>
      <t>4</t>
    </r>
    <r>
      <rPr>
        <sz val="12"/>
        <color theme="1"/>
        <rFont val="Times New Roman"/>
        <family val="1"/>
      </rPr>
      <t xml:space="preserve"> volumetric yield per kg of fish</t>
    </r>
  </si>
  <si>
    <t>CH4_volume_biogas_fish</t>
  </si>
  <si>
    <r>
      <t>ml CH</t>
    </r>
    <r>
      <rPr>
        <vertAlign val="subscript"/>
        <sz val="12"/>
        <color theme="1"/>
        <rFont val="Times New Roman"/>
        <family val="1"/>
      </rPr>
      <t>4</t>
    </r>
    <r>
      <rPr>
        <sz val="12"/>
        <color theme="1"/>
        <rFont val="Times New Roman"/>
        <family val="1"/>
      </rPr>
      <t>.g VS</t>
    </r>
    <r>
      <rPr>
        <vertAlign val="superscript"/>
        <sz val="12"/>
        <color theme="1"/>
        <rFont val="Times New Roman"/>
        <family val="1"/>
      </rPr>
      <t>-1</t>
    </r>
  </si>
  <si>
    <t>T(390,920,550)</t>
  </si>
  <si>
    <t>35,36 37</t>
  </si>
  <si>
    <t>Fraction of input feed which is not ingested</t>
  </si>
  <si>
    <t>fraction_non_ingested</t>
  </si>
  <si>
    <t>U(0,0.5)</t>
  </si>
  <si>
    <t>N removal rate for the lagoon</t>
  </si>
  <si>
    <t>excretion_N_removal_efficiency</t>
  </si>
  <si>
    <t>Calibrated with primary data</t>
  </si>
  <si>
    <t>P removal rate for the lagoon</t>
  </si>
  <si>
    <t>excretion_P_removal_efficiency</t>
  </si>
  <si>
    <t>Solid filter removal rate</t>
  </si>
  <si>
    <t>solid_filter_efficiency</t>
  </si>
  <si>
    <r>
      <t>CH</t>
    </r>
    <r>
      <rPr>
        <vertAlign val="subscript"/>
        <sz val="12"/>
        <color theme="1"/>
        <rFont val="Times New Roman"/>
        <family val="1"/>
      </rPr>
      <t>4</t>
    </r>
    <r>
      <rPr>
        <sz val="12"/>
        <color theme="1"/>
        <rFont val="Times New Roman"/>
        <family val="1"/>
      </rPr>
      <t xml:space="preserve"> volumic yield per kg of anaerobic substrate containing fish sludge and manure</t>
    </r>
  </si>
  <si>
    <t>CH4_volume_sludge_and_manure</t>
  </si>
  <si>
    <r>
      <t>ml CH</t>
    </r>
    <r>
      <rPr>
        <vertAlign val="subscript"/>
        <sz val="12"/>
        <color theme="1"/>
        <rFont val="Times New Roman"/>
        <family val="1"/>
      </rPr>
      <t>4</t>
    </r>
    <r>
      <rPr>
        <sz val="12"/>
        <color theme="1"/>
        <rFont val="Times New Roman"/>
        <family val="1"/>
      </rPr>
      <t>.gVS-1</t>
    </r>
  </si>
  <si>
    <t>U(300,400)</t>
  </si>
  <si>
    <t>Substitutability ratio between N in manure as sprayed over fields and its respective mineral fertilizer.</t>
  </si>
  <si>
    <t>fertilizer_substi_manure_field_N</t>
  </si>
  <si>
    <t>[0.53,0.55]</t>
  </si>
  <si>
    <t>40, 41</t>
  </si>
  <si>
    <t>Substitutability ratio between P in manure as sprayed over fields and its respective mineral fertilizer.</t>
  </si>
  <si>
    <t>fertilizer_substi_manure_field_P</t>
  </si>
  <si>
    <t>[0.20,0.385]</t>
  </si>
  <si>
    <t>Substitutability ratio between P in the anaerobic digestate  and its respective mineral fertilizer.</t>
  </si>
  <si>
    <t>fertilizer_substi_digest_P</t>
  </si>
  <si>
    <t>[0.2,0.8]</t>
  </si>
  <si>
    <t>Substitutability ratio between N in the anaerobic digestate  and its respective mineral fertilizer.</t>
  </si>
  <si>
    <t>fertilizer_substi_digest_N</t>
  </si>
  <si>
    <t>[0.8,1]</t>
  </si>
  <si>
    <t>Substitutability ratio between K in the anaerobic digestate  and its respective mineral fertilizer.</t>
  </si>
  <si>
    <t>fertilizer_substi_digest_K</t>
  </si>
  <si>
    <t>Substitutability ratio between Mg in the anaerobic digestate  and its respective mineral fertilizer.</t>
  </si>
  <si>
    <t>fertilizer_substi_digest_Mg</t>
  </si>
  <si>
    <t>Volumetric hare of fish sludge in the anaerobic digestate (the rest is manure)</t>
  </si>
  <si>
    <t>share_fish_sludge_in_substrate</t>
  </si>
  <si>
    <r>
      <t>m</t>
    </r>
    <r>
      <rPr>
        <vertAlign val="superscript"/>
        <sz val="12"/>
        <color theme="1"/>
        <rFont val="Times New Roman"/>
        <family val="1"/>
      </rPr>
      <t>3</t>
    </r>
    <r>
      <rPr>
        <sz val="12"/>
        <color theme="1"/>
        <rFont val="Times New Roman"/>
        <family val="1"/>
      </rPr>
      <t xml:space="preserve"> fish sludge.m</t>
    </r>
    <r>
      <rPr>
        <vertAlign val="superscript"/>
        <sz val="12"/>
        <color theme="1"/>
        <rFont val="Times New Roman"/>
        <family val="1"/>
      </rPr>
      <t>3</t>
    </r>
    <r>
      <rPr>
        <sz val="12"/>
        <color theme="1"/>
        <rFont val="Times New Roman"/>
        <family val="1"/>
      </rPr>
      <t xml:space="preserve"> substrate</t>
    </r>
    <r>
      <rPr>
        <vertAlign val="superscript"/>
        <sz val="12"/>
        <color theme="1"/>
        <rFont val="Times New Roman"/>
        <family val="1"/>
      </rPr>
      <t xml:space="preserve"> -1</t>
    </r>
  </si>
  <si>
    <t>U(0.30,0.40)</t>
  </si>
  <si>
    <t>N content in the manure, dry weight</t>
  </si>
  <si>
    <t>N_manure</t>
  </si>
  <si>
    <t>kg.kg dw-1</t>
  </si>
  <si>
    <t>P content in the manure, dry weight</t>
  </si>
  <si>
    <t>P_manure</t>
  </si>
  <si>
    <t>P content in fish, wet weight</t>
  </si>
  <si>
    <t>P_in_fish</t>
  </si>
  <si>
    <r>
      <t>kg.kg wet weight</t>
    </r>
    <r>
      <rPr>
        <vertAlign val="superscript"/>
        <sz val="12"/>
        <color theme="1"/>
        <rFont val="Times New Roman"/>
        <family val="1"/>
      </rPr>
      <t>-1</t>
    </r>
  </si>
  <si>
    <t>42,43, 44</t>
  </si>
  <si>
    <t>N content in fish, wet weight</t>
  </si>
  <si>
    <t>N_in_fish</t>
  </si>
  <si>
    <t>K content in fish, wet weight</t>
  </si>
  <si>
    <t>K_in_fish</t>
  </si>
  <si>
    <t>42, 43</t>
  </si>
  <si>
    <t>Mg content in fish, wet weight</t>
  </si>
  <si>
    <t>Mg_in_fish</t>
  </si>
  <si>
    <t>Water fraction in fish</t>
  </si>
  <si>
    <t>water_in_fish</t>
  </si>
  <si>
    <t>Fraction of volatile solid in total solid in the fish</t>
  </si>
  <si>
    <t>gvs_gts_in_fish</t>
  </si>
  <si>
    <r>
      <t>g VS.kg dw</t>
    </r>
    <r>
      <rPr>
        <vertAlign val="superscript"/>
        <sz val="12"/>
        <color theme="1"/>
        <rFont val="Times New Roman"/>
        <family val="1"/>
      </rPr>
      <t>-1</t>
    </r>
  </si>
  <si>
    <t>Loss level in the hachery (main production line)</t>
  </si>
  <si>
    <t>HAIT_loss_lev</t>
  </si>
  <si>
    <t>fraction of live fish</t>
  </si>
  <si>
    <t>Loss level in the fry/fingerling rearing stage (main production line)</t>
  </si>
  <si>
    <t>FRIT_loss_lev</t>
  </si>
  <si>
    <t>Loss level in the growth stage division "On-growing 1"  (main production line)</t>
  </si>
  <si>
    <t>GOIT1bis_loss_lev</t>
  </si>
  <si>
    <t>Loss level in the growth stage division "On-growing DK"  (main production line)</t>
  </si>
  <si>
    <t>GODK_loss_lev</t>
  </si>
  <si>
    <t>Loss level in the growth stage division "Seafarm 1"  (main production line)</t>
  </si>
  <si>
    <t>SFDK1_loss_lev</t>
  </si>
  <si>
    <t>Loss level in the growth stage division "Seafarm 2"  (main production line)</t>
  </si>
  <si>
    <t>SFDK2_loss_lev</t>
  </si>
  <si>
    <t>Loss reduction in the hachery (main production line)</t>
  </si>
  <si>
    <t>HAIT_loss_red</t>
  </si>
  <si>
    <t>fraction of dead fish</t>
  </si>
  <si>
    <t>Loss reduction in the fry/fingerling rearing stage (main production line)</t>
  </si>
  <si>
    <t>FRIT_loss_red</t>
  </si>
  <si>
    <t>Loss reduction in the growth stage division "On-growing 1"  (main production line)</t>
  </si>
  <si>
    <t>GOIT1bis_loss_red</t>
  </si>
  <si>
    <t>Loss reduction in the growth stage division "On-growing DK"  (main production line)</t>
  </si>
  <si>
    <t>GODK_loss_red</t>
  </si>
  <si>
    <t>Loss reduction in the growth stage division "Seafarm1"  (main production line)</t>
  </si>
  <si>
    <t>SFDK1_loss_red</t>
  </si>
  <si>
    <t>Loss reduction in the growth stage division "Seafarm 2"  (main production line)</t>
  </si>
  <si>
    <t>SFDK2_loss_red</t>
  </si>
  <si>
    <t>Reduction fraction for the biological FCR in the hachery (main production line)</t>
  </si>
  <si>
    <t>HAIT_FCR_red_ratio_frac</t>
  </si>
  <si>
    <t>fraction of the range between incumbent FCR and minmum value</t>
  </si>
  <si>
    <t>Reduction fraction for the biological FCR in the fry/fingerling rearing stage (main production line)</t>
  </si>
  <si>
    <t>FRIT_FCR_red_ratio_frac</t>
  </si>
  <si>
    <t>Reduction fraction for the biological FCR in the growth stage division "On-growing 1"(main production line)</t>
  </si>
  <si>
    <t>GOIT1bis_FCR_red_ratio_frac</t>
  </si>
  <si>
    <t>Reduction fraction for the biological FCR in the growth stage division "On-growing DK"(main production line)</t>
  </si>
  <si>
    <t>GODK_FCR_red_ratio_frac</t>
  </si>
  <si>
    <t>Reduction fraction for the biological FCR in the growth stage division "Seafarm 1"(main production line)</t>
  </si>
  <si>
    <t>SFDK1_FCR_red_ratio_frac</t>
  </si>
  <si>
    <t>Reduction fraction for the biological FCR in the growth stage division "Seafarm 2"(main production line)</t>
  </si>
  <si>
    <t>SFDK2_FCR_red_ratio_frac</t>
  </si>
  <si>
    <t>References</t>
  </si>
  <si>
    <t>Bücker, F. et al. (2020) ‘Fish waste: An efficient alternative to biogas and methane production in an anaerobic mono-digestion system’, Renewable Energy, 147, pp. 798–805. doi: 10.1016/j.renene.2019.08.140.</t>
  </si>
  <si>
    <t>Ivanovs, K., Spalvins, K. and Blumberga, D. (2018) ‘Approach for modelling anaerobic digestion processes of fish waste’, Energy Procedia, 147, pp. 390–396. doi: 10.1016/j.egypro.2018.07.108.</t>
  </si>
  <si>
    <t>Chen, X., Romano, R. T. and Zhang, R. (2010) ‘Anaerobic digestion of food wastes for biogas production’, International Journal of Agricultural and Biological Engineering, 3(4), pp. 61–72. doi: 10.3965/j.issn.1934-6344.2010.04.061-072.</t>
  </si>
  <si>
    <r>
      <t xml:space="preserve">Papatryphon, E. </t>
    </r>
    <r>
      <rPr>
        <i/>
        <sz val="12"/>
        <color theme="1"/>
        <rFont val="Times New Roman"/>
        <family val="1"/>
      </rPr>
      <t>et al.</t>
    </r>
    <r>
      <rPr>
        <sz val="12"/>
        <color theme="1"/>
        <rFont val="Times New Roman"/>
        <family val="1"/>
      </rPr>
      <t xml:space="preserve"> (2005) ‘Nutrient-balance modeling as a tool for environmental management in aquaculture: The case of trout farming in France’, </t>
    </r>
    <r>
      <rPr>
        <i/>
        <sz val="12"/>
        <color theme="1"/>
        <rFont val="Times New Roman"/>
        <family val="1"/>
      </rPr>
      <t>Environmental Management</t>
    </r>
    <r>
      <rPr>
        <sz val="12"/>
        <color theme="1"/>
        <rFont val="Times New Roman"/>
        <family val="1"/>
      </rPr>
      <t>, 35(2), pp. 161–174. doi: 10.1007/s00267-004-4020-z.</t>
    </r>
  </si>
  <si>
    <t>Estevez, M. M., Tomczak-Wandzel, R. and Kvamme, K. (2022) ‘Fish sludge as a co-substrate in the anaerobic digestion of municipal sewage sludge- maximizing the utilization of available organic resources’, EFB Bioeconomy Journal, 2(March), p. 100027. doi: 10.1016/j.bioeco.2022.100027.</t>
  </si>
  <si>
    <t>Brod, E. et al. (2017) ‘Drying or anaerobic digestion of fish sludge: Nitrogen fertilisation effects and logistics’, Ambio, 46(8), pp. 852–864. doi: 10.1007/s13280-017-0927-5.</t>
  </si>
  <si>
    <t>Goddek, S. et al. (2018) ‘Nutrient mineralization and organic matter reduction performance of RAS-based sludge in sequential UASB-EGSB reactors’, Aquacultural Engineering, 83(August), pp. 10–19. doi: 10.1016/j.aquaeng.2018.07.003.</t>
  </si>
  <si>
    <t xml:space="preserve">Shearer, K. (1984) ‘Changes in Elemental Composition of Hatchery-Reared Rainbow with growth and reproduction’, Canadian Journal of Fisheries and Aquatic Sciences, 41, pp. 1592–1600.   </t>
  </si>
  <si>
    <t xml:space="preserve"> Skonberg, D. I. et al. (1997) ‘Metabolic response to dietary phosphorus intake in rainbow trout (Oncorhynchus mykiss)’, Aquaculture, 157(1–2), pp. 11–24. doi: 10.1016/S0044-8486(97)00141-5.</t>
  </si>
  <si>
    <t xml:space="preserve"> Bureau, D. P. and Cho, C. Y. (1999) ‘Phosphorus utilization by rainbow trout (Oncorhynchus mykiss): Estimation of dissolved phosphorus waste output’, Aquaculture, 179(1–4), pp. 127–140. doi: 10.1016/S0044-8486(99)00157-X.</t>
  </si>
  <si>
    <t>Scenario-dependent</t>
  </si>
  <si>
    <t>Physical growth stage</t>
  </si>
  <si>
    <t>"Virtual" Growth stages</t>
  </si>
  <si>
    <t xml:space="preserve">On-growing Italy </t>
  </si>
  <si>
    <t>30-300 g</t>
  </si>
  <si>
    <t>30-200g</t>
  </si>
  <si>
    <t>200-300g</t>
  </si>
  <si>
    <t>30-80g</t>
  </si>
  <si>
    <t>From</t>
  </si>
  <si>
    <t>kg</t>
  </si>
  <si>
    <t>To</t>
  </si>
  <si>
    <t>Losses happening at:</t>
  </si>
  <si>
    <t>Average figures for 2018, 2019, 2020</t>
  </si>
  <si>
    <t>Type</t>
  </si>
  <si>
    <t>Name</t>
  </si>
  <si>
    <t>liters</t>
  </si>
  <si>
    <t xml:space="preserve"> pieces</t>
  </si>
  <si>
    <t>Production</t>
  </si>
  <si>
    <t xml:space="preserve">0.3 lw. Trout </t>
  </si>
  <si>
    <t xml:space="preserve">0.2 lw. Trout </t>
  </si>
  <si>
    <t xml:space="preserve">0.08 lw. Trout </t>
  </si>
  <si>
    <t>Input</t>
  </si>
  <si>
    <t>0.03 lw Trout</t>
  </si>
  <si>
    <t>Trimethosulfa</t>
  </si>
  <si>
    <t xml:space="preserve">trimethosulfa </t>
  </si>
  <si>
    <t>Quarternary ammonium salt</t>
  </si>
  <si>
    <t>Ammonio quartery salt</t>
  </si>
  <si>
    <t>Oxygen</t>
  </si>
  <si>
    <t>Oxygen in forced gravity platform</t>
  </si>
  <si>
    <t>Water</t>
  </si>
  <si>
    <t>Output</t>
  </si>
  <si>
    <t>Losses</t>
  </si>
  <si>
    <t>Biological FCR</t>
  </si>
  <si>
    <t>Seafarm DK
750-1200g-2.4kg</t>
  </si>
  <si>
    <t>Seafarm 1
750-1200g-1.7 kg</t>
  </si>
  <si>
    <t>Seafarm 2
1.7 kg-2.4 kg</t>
  </si>
  <si>
    <t>kwh</t>
  </si>
  <si>
    <t xml:space="preserve">2.4 lw. Trout </t>
  </si>
  <si>
    <t xml:space="preserve">1.7 lw. Trout </t>
  </si>
  <si>
    <t>Roe</t>
  </si>
  <si>
    <r>
      <t>1 lw. Trout</t>
    </r>
    <r>
      <rPr>
        <i/>
        <sz val="11"/>
        <color theme="1"/>
        <rFont val="Calibri"/>
        <family val="2"/>
        <scheme val="minor"/>
      </rPr>
      <t xml:space="preserve"> </t>
    </r>
  </si>
  <si>
    <t>Sulfadiazin</t>
  </si>
  <si>
    <t>Trimethoprim</t>
  </si>
  <si>
    <t xml:space="preserve">Dicopper oxide </t>
  </si>
  <si>
    <t>Copper pyrithione</t>
  </si>
  <si>
    <t xml:space="preserve">Input </t>
  </si>
  <si>
    <t>Electricity ( boats + facilities)</t>
  </si>
  <si>
    <t>Diesel Trucks</t>
  </si>
  <si>
    <t>Diesel boats</t>
  </si>
  <si>
    <t>Roe*</t>
  </si>
  <si>
    <t>On growing 1</t>
  </si>
  <si>
    <t>On growing 3</t>
  </si>
  <si>
    <t>Sum amounts across growth stages</t>
  </si>
  <si>
    <t>Difference</t>
  </si>
  <si>
    <t>Checking input/output balances</t>
  </si>
  <si>
    <t>Amounts in the physical stage</t>
  </si>
  <si>
    <t>Sum of amounts across growth stages</t>
  </si>
  <si>
    <t xml:space="preserve">*: Roe is produced in the last stage (Seafarm 2) and eventually merged with the FU.
</t>
  </si>
  <si>
    <t>Sum of the figures 2019+2020</t>
  </si>
  <si>
    <t>Interpolation of the growth stage up to 0.08 lw trouts</t>
  </si>
  <si>
    <r>
      <rPr>
        <b/>
        <sz val="12"/>
        <color theme="1"/>
        <rFont val="Calibri"/>
        <family val="2"/>
        <scheme val="minor"/>
      </rPr>
      <t>Methodology to derive virtual growth stages from physical ones</t>
    </r>
    <r>
      <rPr>
        <sz val="12"/>
        <color theme="1"/>
        <rFont val="Calibri"/>
        <family val="2"/>
        <scheme val="minor"/>
      </rPr>
      <t xml:space="preserve">
1) Divide a physcial stage into two stages. The first stage ends and the second stage begins when most losses happen as reported by the farmers. The average size of the lost fish is indicated by the farmer or calculated as : </t>
    </r>
    <r>
      <rPr>
        <i/>
        <sz val="12"/>
        <color theme="1"/>
        <rFont val="Calibri"/>
        <family val="2"/>
        <scheme val="minor"/>
      </rPr>
      <t>indicated losses ing kg/ indicated losses in pieces.</t>
    </r>
    <r>
      <rPr>
        <sz val="12"/>
        <color theme="1"/>
        <rFont val="Calibri"/>
        <family val="2"/>
        <scheme val="minor"/>
      </rPr>
      <t xml:space="preserve">
2) All losses are assigned to the first growth stage (they happen at its very end).
3) The feed consumption in the two new growth stages is calculated as : </t>
    </r>
    <r>
      <rPr>
        <i/>
        <sz val="12"/>
        <color theme="1"/>
        <rFont val="Calibri"/>
        <family val="2"/>
        <scheme val="minor"/>
      </rPr>
      <t>(Fish live production + Losses - Fish input (previous growth stage)) * Biological FCR of the physical stage</t>
    </r>
    <r>
      <rPr>
        <sz val="12"/>
        <color theme="1"/>
        <rFont val="Calibri"/>
        <family val="2"/>
        <scheme val="minor"/>
      </rPr>
      <t xml:space="preserve">.
4) All other inputs are calculated as proportional to the feed consumption in the virtual stage : Input in the virtual stage = </t>
    </r>
    <r>
      <rPr>
        <i/>
        <sz val="12"/>
        <color theme="1"/>
        <rFont val="Calibri"/>
        <family val="2"/>
        <scheme val="minor"/>
      </rPr>
      <t>Input in the physical stage * Feed in the virtual stage / Feed in the physical stage</t>
    </r>
  </si>
  <si>
    <t>The constrained ingredients are linked both to the protein and energy markets with the amounts calculated in Table S1 in SI I.6.</t>
  </si>
  <si>
    <r>
      <rPr>
        <b/>
        <sz val="18"/>
        <color theme="1"/>
        <rFont val="Times New Roman"/>
        <family val="1"/>
      </rPr>
      <t xml:space="preserve">Online Resource II </t>
    </r>
    <r>
      <rPr>
        <sz val="11"/>
        <color theme="1"/>
        <rFont val="Times New Roman"/>
        <family val="1"/>
      </rPr>
      <t xml:space="preserve">
</t>
    </r>
    <r>
      <rPr>
        <sz val="26"/>
        <color theme="1"/>
        <rFont val="Times New Roman"/>
        <family val="1"/>
      </rPr>
      <t xml:space="preserve">
LCA to evaluate the environmental opportunity cost of biological performances in fish farming
</t>
    </r>
    <r>
      <rPr>
        <sz val="11"/>
        <color theme="1"/>
        <rFont val="Times New Roman"/>
        <family val="1"/>
      </rPr>
      <t xml:space="preserve">
Pierre Jouannais</t>
    </r>
    <r>
      <rPr>
        <vertAlign val="superscript"/>
        <sz val="11"/>
        <color theme="1"/>
        <rFont val="Times New Roman"/>
        <family val="1"/>
      </rPr>
      <t>1</t>
    </r>
    <r>
      <rPr>
        <sz val="11"/>
        <color theme="1"/>
        <rFont val="Times New Roman"/>
        <family val="1"/>
      </rPr>
      <t>, Pier Paolo Gibertoni</t>
    </r>
    <r>
      <rPr>
        <vertAlign val="superscript"/>
        <sz val="11"/>
        <color theme="1"/>
        <rFont val="Times New Roman"/>
        <family val="1"/>
      </rPr>
      <t>2</t>
    </r>
    <r>
      <rPr>
        <sz val="11"/>
        <color theme="1"/>
        <rFont val="Times New Roman"/>
        <family val="1"/>
      </rPr>
      <t>, Marco Bartoli</t>
    </r>
    <r>
      <rPr>
        <vertAlign val="superscript"/>
        <sz val="11"/>
        <color theme="1"/>
        <rFont val="Times New Roman"/>
        <family val="1"/>
      </rPr>
      <t>3,4,5</t>
    </r>
    <r>
      <rPr>
        <sz val="11"/>
        <color theme="1"/>
        <rFont val="Times New Roman"/>
        <family val="1"/>
      </rPr>
      <t>, Massimo Pizzol*</t>
    </r>
    <r>
      <rPr>
        <vertAlign val="superscript"/>
        <sz val="11"/>
        <color theme="1"/>
        <rFont val="Times New Roman"/>
        <family val="1"/>
      </rPr>
      <t xml:space="preserve">1 </t>
    </r>
    <r>
      <rPr>
        <sz val="11"/>
        <color theme="1"/>
        <rFont val="Times New Roman"/>
        <family val="1"/>
      </rPr>
      <t xml:space="preserve">
1  Department of Planning, Aalborg University, Rendsburggade 14, 9000 Aalborg, Denmark
2  Mediterranea Trout Research Group,  42032 Ventasso (RE)
3  Department of Chemistry, Life Sciences and Environmental Sustainability, University of Parma, 43124 Parma, Italy
4 Marine Research Institute, Klaipeda University, 92294 Klaipeda, Lithuania 
5 Genoa Marine Centre-Stazione Zoologica Anton Dohrn, Istituto Nazionale di Biologia,
Ecologia e Biotecnologie Marine, Villa del Principe, Piazza del Principe 4, 16126 Genoa, Italy</t>
    </r>
  </si>
  <si>
    <r>
      <rPr>
        <b/>
        <sz val="16"/>
        <rFont val="Times New Roman"/>
        <family val="1"/>
      </rPr>
      <t>Content of Online Resource II:</t>
    </r>
    <r>
      <rPr>
        <sz val="12"/>
        <color theme="1"/>
        <rFont val="Times New Roman"/>
        <family val="1"/>
      </rPr>
      <t xml:space="preserve">
Sheet "</t>
    </r>
    <r>
      <rPr>
        <b/>
        <sz val="12"/>
        <color theme="1"/>
        <rFont val="Times New Roman"/>
        <family val="1"/>
      </rPr>
      <t>OR II.1":</t>
    </r>
    <r>
      <rPr>
        <sz val="12"/>
        <color theme="1"/>
        <rFont val="Times New Roman"/>
        <family val="1"/>
      </rPr>
      <t xml:space="preserve">  Full Life Cycle Inventories
Sheet "</t>
    </r>
    <r>
      <rPr>
        <b/>
        <sz val="12"/>
        <color theme="1"/>
        <rFont val="Times New Roman"/>
        <family val="1"/>
      </rPr>
      <t>OR II.2</t>
    </r>
    <r>
      <rPr>
        <sz val="12"/>
        <color theme="1"/>
        <rFont val="Times New Roman"/>
        <family val="1"/>
      </rPr>
      <t>": Interpolation of the growth stages according to the timing of the losses.
Sheet "</t>
    </r>
    <r>
      <rPr>
        <b/>
        <sz val="12"/>
        <color theme="1"/>
        <rFont val="Times New Roman"/>
        <family val="1"/>
      </rPr>
      <t>OR II.3</t>
    </r>
    <r>
      <rPr>
        <sz val="12"/>
        <color theme="1"/>
        <rFont val="Times New Roman"/>
        <family val="1"/>
      </rPr>
      <t>":  Correspondance between foreground activities and background activities from ecoinvent 3.8 consequential.
Sheet "</t>
    </r>
    <r>
      <rPr>
        <b/>
        <sz val="12"/>
        <color theme="1"/>
        <rFont val="Times New Roman"/>
        <family val="1"/>
      </rPr>
      <t>OR II.4</t>
    </r>
    <r>
      <rPr>
        <sz val="12"/>
        <color theme="1"/>
        <rFont val="Times New Roman"/>
        <family val="1"/>
      </rPr>
      <t>": Numerical results associated with Figure 3 et 4.
Sheet "</t>
    </r>
    <r>
      <rPr>
        <b/>
        <sz val="12"/>
        <color theme="1"/>
        <rFont val="Times New Roman"/>
        <family val="1"/>
      </rPr>
      <t>OR II.5</t>
    </r>
    <r>
      <rPr>
        <sz val="12"/>
        <color theme="1"/>
        <rFont val="Times New Roman"/>
        <family val="1"/>
      </rPr>
      <t xml:space="preserve">": Table of  parameters.
</t>
    </r>
  </si>
  <si>
    <t>Figure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</si>
</sst>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4" x14ac:knownFonts="1">
    <font>
      <sz val="11"/>
      <color theme="1"/>
      <name val="Calibri"/>
      <family val="2"/>
      <scheme val="minor"/>
    </font>
    <font>
      <vertAlign val="subscript"/>
      <sz val="11"/>
      <color theme="1"/>
      <name val="Calibri"/>
      <family val="2"/>
      <scheme val="minor"/>
    </font>
    <font>
      <sz val="11"/>
      <color rgb="FFFF0000"/>
      <name val="Calibri"/>
      <family val="2"/>
      <scheme val="minor"/>
    </font>
    <font>
      <b/>
      <sz val="11"/>
      <color theme="1"/>
      <name val="Calibri"/>
      <family val="2"/>
      <scheme val="minor"/>
    </font>
    <font>
      <sz val="11"/>
      <color theme="1"/>
      <name val="Times New Roman"/>
      <family val="1"/>
    </font>
    <font>
      <b/>
      <sz val="18"/>
      <color theme="1"/>
      <name val="Times New Roman"/>
      <family val="1"/>
    </font>
    <font>
      <sz val="26"/>
      <color theme="1"/>
      <name val="Times New Roman"/>
      <family val="1"/>
    </font>
    <font>
      <vertAlign val="superscript"/>
      <sz val="11"/>
      <color theme="1"/>
      <name val="Times New Roman"/>
      <family val="1"/>
    </font>
    <font>
      <sz val="12"/>
      <color theme="1"/>
      <name val="Times New Roman"/>
      <family val="1"/>
    </font>
    <font>
      <b/>
      <sz val="16"/>
      <name val="Times New Roman"/>
      <family val="1"/>
    </font>
    <font>
      <b/>
      <sz val="12"/>
      <color theme="1"/>
      <name val="Times New Roman"/>
      <family val="1"/>
    </font>
    <font>
      <sz val="12"/>
      <color theme="1"/>
      <name val="Symbol"/>
      <family val="1"/>
      <charset val="2"/>
    </font>
    <font>
      <i/>
      <sz val="11"/>
      <color theme="1"/>
      <name val="Calibri"/>
      <family val="2"/>
      <scheme val="minor"/>
    </font>
    <font>
      <i/>
      <sz val="11"/>
      <color rgb="FFFF0000"/>
      <name val="Calibri"/>
      <family val="2"/>
      <scheme val="minor"/>
    </font>
    <font>
      <i/>
      <sz val="11"/>
      <color theme="4"/>
      <name val="Calibri"/>
      <family val="2"/>
      <scheme val="minor"/>
    </font>
    <font>
      <i/>
      <vertAlign val="superscript"/>
      <sz val="11"/>
      <color theme="1"/>
      <name val="Calibri"/>
      <family val="2"/>
      <scheme val="minor"/>
    </font>
    <font>
      <sz val="14"/>
      <color theme="1"/>
      <name val="Times New Roman"/>
      <family val="1"/>
    </font>
    <font>
      <b/>
      <sz val="16"/>
      <color theme="1"/>
      <name val="Times New Roman"/>
      <family val="1"/>
    </font>
    <font>
      <i/>
      <sz val="14"/>
      <color theme="1"/>
      <name val="Times New Roman"/>
      <family val="1"/>
    </font>
    <font>
      <b/>
      <sz val="24"/>
      <color theme="1"/>
      <name val="Times New Roman"/>
      <family val="1"/>
    </font>
    <font>
      <sz val="12"/>
      <color rgb="FF000000"/>
      <name val="Times New Roman"/>
      <family val="1"/>
    </font>
    <font>
      <i/>
      <sz val="12"/>
      <color theme="1"/>
      <name val="Times New Roman"/>
      <family val="1"/>
    </font>
    <font>
      <vertAlign val="superscript"/>
      <sz val="12"/>
      <color theme="1"/>
      <name val="Times New Roman"/>
      <family val="1"/>
    </font>
    <font>
      <vertAlign val="subscript"/>
      <sz val="12"/>
      <color theme="1"/>
      <name val="Times New Roman"/>
      <family val="1"/>
    </font>
    <font>
      <sz val="12"/>
      <color theme="5"/>
      <name val="Times New Roman"/>
      <family val="1"/>
    </font>
    <font>
      <sz val="11"/>
      <color theme="1"/>
      <name val="Calibri"/>
      <family val="2"/>
      <scheme val="minor"/>
    </font>
    <font>
      <b/>
      <i/>
      <sz val="18"/>
      <color theme="1"/>
      <name val="Calibri"/>
      <family val="2"/>
      <scheme val="minor"/>
    </font>
    <font>
      <b/>
      <sz val="24"/>
      <color theme="1"/>
      <name val="Calibri"/>
      <family val="2"/>
      <scheme val="minor"/>
    </font>
    <font>
      <sz val="16"/>
      <color theme="1"/>
      <name val="Calibri"/>
      <family val="2"/>
      <scheme val="minor"/>
    </font>
    <font>
      <sz val="11"/>
      <color theme="3" tint="-0.249977111117893"/>
      <name val="Calibri"/>
      <family val="2"/>
      <scheme val="minor"/>
    </font>
    <font>
      <sz val="1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s>
  <fills count="1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92D050"/>
        <bgColor indexed="64"/>
      </patternFill>
    </fill>
    <fill>
      <patternFill patternType="solid">
        <fgColor theme="9"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theme="2" tint="-9.9978637043366805E-2"/>
      </left>
      <right style="hair">
        <color theme="2" tint="-9.9978637043366805E-2"/>
      </right>
      <top style="hair">
        <color theme="2" tint="-9.9978637043366805E-2"/>
      </top>
      <bottom style="hair">
        <color theme="2" tint="-9.9978637043366805E-2"/>
      </bottom>
      <diagonal/>
    </border>
  </borders>
  <cellStyleXfs count="2">
    <xf numFmtId="0" fontId="0" fillId="0" borderId="0"/>
    <xf numFmtId="43" fontId="25" fillId="0" borderId="0" applyFont="0" applyFill="0" applyBorder="0" applyAlignment="0" applyProtection="0"/>
  </cellStyleXfs>
  <cellXfs count="89">
    <xf numFmtId="0" fontId="0" fillId="0" borderId="0" xfId="0"/>
    <xf numFmtId="11" fontId="0" fillId="0" borderId="0" xfId="0" applyNumberFormat="1"/>
    <xf numFmtId="0" fontId="4" fillId="0" borderId="0" xfId="0" applyFont="1" applyAlignment="1">
      <alignment wrapText="1"/>
    </xf>
    <xf numFmtId="0" fontId="8" fillId="0" borderId="0" xfId="0" applyFont="1" applyAlignment="1">
      <alignment horizontal="justify" vertical="center" wrapText="1"/>
    </xf>
    <xf numFmtId="0" fontId="11" fillId="0" borderId="0" xfId="0" applyFont="1" applyAlignment="1">
      <alignment horizontal="justify" vertical="center"/>
    </xf>
    <xf numFmtId="0" fontId="0" fillId="0" borderId="0" xfId="0"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3" fillId="2" borderId="0" xfId="0" applyFont="1" applyFill="1"/>
    <xf numFmtId="0" fontId="0" fillId="2" borderId="0" xfId="0" applyFill="1"/>
    <xf numFmtId="0" fontId="2" fillId="0" borderId="0" xfId="0" applyFont="1"/>
    <xf numFmtId="0" fontId="0" fillId="0" borderId="0" xfId="0" applyAlignment="1">
      <alignment vertical="top" wrapText="1"/>
    </xf>
    <xf numFmtId="0" fontId="0" fillId="0" borderId="0" xfId="0" applyAlignment="1">
      <alignment vertical="top"/>
    </xf>
    <xf numFmtId="0" fontId="0" fillId="2" borderId="0" xfId="0" applyFill="1" applyAlignment="1">
      <alignment horizontal="center"/>
    </xf>
    <xf numFmtId="0" fontId="3" fillId="0" borderId="1" xfId="0" applyFont="1" applyBorder="1" applyAlignment="1">
      <alignment horizontal="center" vertical="top"/>
    </xf>
    <xf numFmtId="0" fontId="3" fillId="0" borderId="0" xfId="0" applyFont="1"/>
    <xf numFmtId="0" fontId="0" fillId="0" borderId="0" xfId="0" applyAlignment="1">
      <alignment wrapText="1"/>
    </xf>
    <xf numFmtId="0" fontId="16" fillId="0" borderId="0" xfId="0" applyFont="1" applyAlignment="1">
      <alignment horizontal="left" vertical="center" wrapText="1"/>
    </xf>
    <xf numFmtId="0" fontId="19" fillId="0" borderId="2" xfId="0" applyFont="1" applyBorder="1" applyAlignment="1">
      <alignment horizontal="center" vertical="center" wrapText="1"/>
    </xf>
    <xf numFmtId="0" fontId="19" fillId="0" borderId="2" xfId="0" applyFont="1" applyBorder="1" applyAlignment="1">
      <alignment horizontal="left" vertical="center" wrapText="1"/>
    </xf>
    <xf numFmtId="0" fontId="20" fillId="0" borderId="2" xfId="0" applyFont="1" applyBorder="1" applyAlignment="1">
      <alignment horizontal="left" vertical="center" wrapText="1"/>
    </xf>
    <xf numFmtId="0" fontId="8" fillId="0" borderId="2" xfId="0" applyFont="1" applyBorder="1" applyAlignment="1">
      <alignment horizontal="left" vertical="center" wrapText="1"/>
    </xf>
    <xf numFmtId="0" fontId="16" fillId="0" borderId="2" xfId="0" applyFont="1" applyBorder="1" applyAlignment="1">
      <alignment horizontal="left" vertical="center" wrapText="1"/>
    </xf>
    <xf numFmtId="0" fontId="8" fillId="0" borderId="2" xfId="0" applyFont="1" applyBorder="1" applyAlignment="1">
      <alignment wrapText="1"/>
    </xf>
    <xf numFmtId="0" fontId="21" fillId="0" borderId="2" xfId="0" applyFont="1" applyBorder="1" applyAlignment="1">
      <alignment wrapText="1"/>
    </xf>
    <xf numFmtId="0" fontId="8" fillId="0" borderId="2" xfId="0" applyFont="1" applyBorder="1"/>
    <xf numFmtId="0" fontId="8" fillId="0" borderId="2" xfId="0" applyFont="1" applyBorder="1" applyAlignment="1">
      <alignment horizontal="left" wrapText="1"/>
    </xf>
    <xf numFmtId="0" fontId="21" fillId="0" borderId="2" xfId="0" applyFont="1" applyBorder="1" applyAlignment="1">
      <alignment horizontal="left" wrapText="1"/>
    </xf>
    <xf numFmtId="0" fontId="8" fillId="0" borderId="2" xfId="0" applyFont="1" applyBorder="1" applyAlignment="1">
      <alignment horizontal="center" wrapText="1"/>
    </xf>
    <xf numFmtId="0" fontId="24" fillId="0" borderId="2" xfId="0" applyFont="1" applyBorder="1" applyAlignment="1">
      <alignment wrapText="1"/>
    </xf>
    <xf numFmtId="0" fontId="0" fillId="0" borderId="0" xfId="0" applyAlignment="1">
      <alignment horizontal="center" wrapText="1"/>
    </xf>
    <xf numFmtId="0" fontId="8" fillId="0" borderId="0" xfId="0" applyFont="1" applyAlignment="1">
      <alignment wrapText="1"/>
    </xf>
    <xf numFmtId="0" fontId="5" fillId="0" borderId="0" xfId="0" applyFont="1" applyAlignment="1">
      <alignment horizontal="center" wrapText="1"/>
    </xf>
    <xf numFmtId="0" fontId="8" fillId="0" borderId="2" xfId="0" applyFont="1" applyBorder="1" applyAlignment="1">
      <alignment horizontal="left" vertical="top" wrapText="1"/>
    </xf>
    <xf numFmtId="0" fontId="5" fillId="3" borderId="2" xfId="0" applyFont="1" applyFill="1" applyBorder="1" applyAlignment="1">
      <alignment wrapText="1"/>
    </xf>
    <xf numFmtId="0" fontId="27" fillId="0" borderId="0" xfId="0" applyFont="1"/>
    <xf numFmtId="0" fontId="27" fillId="4" borderId="0" xfId="0" applyFont="1" applyFill="1"/>
    <xf numFmtId="0" fontId="27" fillId="4" borderId="0" xfId="0" applyFont="1" applyFill="1" applyAlignment="1">
      <alignment horizontal="center" vertical="center"/>
    </xf>
    <xf numFmtId="0" fontId="27" fillId="0" borderId="0" xfId="0" applyFont="1" applyAlignment="1">
      <alignment horizontal="center" vertical="center"/>
    </xf>
    <xf numFmtId="0" fontId="27" fillId="5" borderId="0" xfId="0" applyFont="1" applyFill="1" applyAlignment="1">
      <alignment horizontal="center" vertical="center"/>
    </xf>
    <xf numFmtId="0" fontId="27" fillId="5" borderId="0" xfId="0" applyFont="1" applyFill="1"/>
    <xf numFmtId="0" fontId="0" fillId="6" borderId="0" xfId="0" applyFill="1"/>
    <xf numFmtId="0" fontId="3" fillId="6" borderId="0" xfId="0" applyFont="1" applyFill="1"/>
    <xf numFmtId="0" fontId="0" fillId="6" borderId="0" xfId="0" applyFill="1" applyAlignment="1">
      <alignment horizontal="center" vertical="center"/>
    </xf>
    <xf numFmtId="0" fontId="0" fillId="6" borderId="0" xfId="0" applyFill="1" applyAlignment="1">
      <alignment horizontal="left" vertical="center"/>
    </xf>
    <xf numFmtId="0" fontId="0" fillId="7" borderId="0" xfId="0" applyFill="1" applyAlignment="1">
      <alignment horizontal="center" vertical="center"/>
    </xf>
    <xf numFmtId="0" fontId="0" fillId="0" borderId="0" xfId="0" applyAlignment="1">
      <alignment horizontal="center" vertical="center"/>
    </xf>
    <xf numFmtId="0" fontId="28" fillId="8" borderId="0" xfId="0" applyFont="1" applyFill="1"/>
    <xf numFmtId="0" fontId="0" fillId="9" borderId="0" xfId="0" applyFill="1"/>
    <xf numFmtId="0" fontId="0" fillId="10" borderId="0" xfId="0" applyFill="1"/>
    <xf numFmtId="0" fontId="0" fillId="11" borderId="0" xfId="0" applyFill="1"/>
    <xf numFmtId="0" fontId="29" fillId="0" borderId="0" xfId="0" applyFont="1" applyAlignment="1">
      <alignment wrapText="1"/>
    </xf>
    <xf numFmtId="3" fontId="0" fillId="0" borderId="0" xfId="0" applyNumberFormat="1" applyAlignment="1">
      <alignment horizontal="center" vertical="center" wrapText="1"/>
    </xf>
    <xf numFmtId="0" fontId="3" fillId="12" borderId="0" xfId="0" applyFont="1" applyFill="1"/>
    <xf numFmtId="0" fontId="0" fillId="12" borderId="0" xfId="0" applyFill="1"/>
    <xf numFmtId="0" fontId="27" fillId="0" borderId="0" xfId="0" applyFont="1" applyAlignment="1">
      <alignment vertical="center" wrapText="1"/>
    </xf>
    <xf numFmtId="0" fontId="27" fillId="0" borderId="0" xfId="0" applyFont="1" applyAlignment="1">
      <alignment vertical="center"/>
    </xf>
    <xf numFmtId="0" fontId="0" fillId="5" borderId="0" xfId="0" applyFill="1"/>
    <xf numFmtId="43" fontId="0" fillId="6" borderId="0" xfId="1" applyFont="1" applyFill="1" applyAlignment="1">
      <alignment horizontal="center" vertical="center"/>
    </xf>
    <xf numFmtId="43" fontId="0" fillId="6" borderId="0" xfId="0" applyNumberFormat="1" applyFill="1"/>
    <xf numFmtId="43" fontId="0" fillId="6" borderId="0" xfId="0" applyNumberFormat="1" applyFill="1" applyAlignment="1">
      <alignment horizontal="center" vertical="center"/>
    </xf>
    <xf numFmtId="0" fontId="0" fillId="7" borderId="0" xfId="0" applyFill="1"/>
    <xf numFmtId="0" fontId="30" fillId="0" borderId="0" xfId="0" applyFont="1"/>
    <xf numFmtId="0" fontId="0" fillId="0" borderId="0" xfId="1" applyNumberFormat="1" applyFont="1"/>
    <xf numFmtId="3" fontId="0" fillId="0" borderId="0" xfId="0" applyNumberFormat="1" applyAlignment="1">
      <alignment horizontal="left" vertical="center" wrapText="1"/>
    </xf>
    <xf numFmtId="164" fontId="0" fillId="0" borderId="0" xfId="0" applyNumberFormat="1"/>
    <xf numFmtId="0" fontId="0" fillId="13" borderId="0" xfId="0" applyFill="1"/>
    <xf numFmtId="0" fontId="3" fillId="11" borderId="0" xfId="0" applyFont="1" applyFill="1" applyAlignment="1">
      <alignment horizontal="center"/>
    </xf>
    <xf numFmtId="0" fontId="3" fillId="13" borderId="0" xfId="0" applyFont="1" applyFill="1" applyAlignment="1">
      <alignment horizontal="center"/>
    </xf>
    <xf numFmtId="0" fontId="0" fillId="14" borderId="0" xfId="0" applyFill="1" applyAlignment="1">
      <alignment horizontal="center"/>
    </xf>
    <xf numFmtId="0" fontId="0" fillId="14" borderId="0" xfId="0" applyFill="1"/>
    <xf numFmtId="0" fontId="0" fillId="0" borderId="0" xfId="0" applyAlignment="1">
      <alignment vertical="center"/>
    </xf>
    <xf numFmtId="0" fontId="3" fillId="14" borderId="0" xfId="0" applyFont="1" applyFill="1" applyAlignment="1">
      <alignment horizontal="center" vertical="center"/>
    </xf>
    <xf numFmtId="38" fontId="0" fillId="14" borderId="0" xfId="0" applyNumberFormat="1" applyFill="1"/>
    <xf numFmtId="0" fontId="0" fillId="0" borderId="0" xfId="0" applyAlignment="1">
      <alignment horizontal="left" vertical="top" wrapText="1"/>
    </xf>
    <xf numFmtId="0" fontId="31" fillId="0" borderId="0" xfId="0" applyFont="1" applyAlignment="1">
      <alignment horizontal="center" vertical="center"/>
    </xf>
    <xf numFmtId="0" fontId="0" fillId="0" borderId="0" xfId="0" applyAlignment="1">
      <alignment horizontal="center"/>
    </xf>
    <xf numFmtId="0" fontId="32" fillId="0" borderId="0" xfId="0" applyFont="1" applyAlignment="1">
      <alignment horizontal="left" vertical="top" wrapText="1"/>
    </xf>
    <xf numFmtId="0" fontId="32" fillId="0" borderId="0" xfId="0" applyFont="1" applyAlignment="1">
      <alignment horizontal="left" vertical="top"/>
    </xf>
    <xf numFmtId="0" fontId="26" fillId="4" borderId="0" xfId="0" applyFont="1" applyFill="1" applyAlignment="1">
      <alignment horizontal="center"/>
    </xf>
    <xf numFmtId="0" fontId="26" fillId="5" borderId="0" xfId="0" applyFont="1" applyFill="1" applyAlignment="1">
      <alignment horizontal="left"/>
    </xf>
    <xf numFmtId="0" fontId="27" fillId="4" borderId="0" xfId="0" applyFont="1" applyFill="1" applyAlignment="1">
      <alignment horizontal="center" vertical="center" wrapText="1"/>
    </xf>
    <xf numFmtId="0" fontId="27" fillId="5" borderId="0" xfId="0" applyFont="1" applyFill="1" applyAlignment="1">
      <alignment horizontal="center" vertical="top" wrapText="1"/>
    </xf>
    <xf numFmtId="0" fontId="27" fillId="5" borderId="0" xfId="0" applyFont="1" applyFill="1" applyAlignment="1">
      <alignment horizontal="center" vertical="top"/>
    </xf>
    <xf numFmtId="0" fontId="27" fillId="5" borderId="0" xfId="0" applyFont="1" applyFill="1" applyAlignment="1">
      <alignment horizontal="center" vertical="center" wrapText="1"/>
    </xf>
    <xf numFmtId="0" fontId="27" fillId="5" borderId="0" xfId="0" applyFont="1" applyFill="1" applyAlignment="1">
      <alignment horizontal="center" vertical="center"/>
    </xf>
    <xf numFmtId="0" fontId="0" fillId="0" borderId="0" xfId="0" applyAlignment="1">
      <alignment horizontal="center" vertical="top" wrapText="1"/>
    </xf>
    <xf numFmtId="0" fontId="16" fillId="0" borderId="0" xfId="0" applyFont="1" applyAlignment="1">
      <alignment horizontal="left" vertical="center" wrapText="1"/>
    </xf>
    <xf numFmtId="0" fontId="5" fillId="0" borderId="0" xfId="0" applyFont="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BDE99-2DAF-48EC-BDF1-DFAA68F5CF46}">
  <dimension ref="A1:A4"/>
  <sheetViews>
    <sheetView zoomScale="99" zoomScaleNormal="99" workbookViewId="0">
      <selection activeCell="A2" sqref="A2"/>
    </sheetView>
  </sheetViews>
  <sheetFormatPr defaultRowHeight="14.5" x14ac:dyDescent="0.35"/>
  <cols>
    <col min="1" max="1" width="145.54296875" customWidth="1"/>
  </cols>
  <sheetData>
    <row r="1" spans="1:1" ht="267.5" customHeight="1" x14ac:dyDescent="0.35">
      <c r="A1" s="2" t="s">
        <v>406</v>
      </c>
    </row>
    <row r="2" spans="1:1" ht="221.5" x14ac:dyDescent="0.35">
      <c r="A2" s="3" t="s">
        <v>407</v>
      </c>
    </row>
    <row r="3" spans="1:1" ht="15.5" x14ac:dyDescent="0.35">
      <c r="A3" s="4"/>
    </row>
    <row r="4" spans="1:1" ht="15.5" x14ac:dyDescent="0.35">
      <c r="A4"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B526B-46F1-421C-8A7F-B52D5BB15E65}">
  <dimension ref="A1:V55"/>
  <sheetViews>
    <sheetView workbookViewId="0">
      <selection activeCell="A44" sqref="A44:M55"/>
    </sheetView>
  </sheetViews>
  <sheetFormatPr defaultRowHeight="14.5" x14ac:dyDescent="0.35"/>
  <cols>
    <col min="1" max="1" width="29.6328125" customWidth="1"/>
  </cols>
  <sheetData>
    <row r="1" spans="1:22" ht="58" x14ac:dyDescent="0.35">
      <c r="B1" s="6" t="s">
        <v>29</v>
      </c>
      <c r="C1" s="6" t="s">
        <v>30</v>
      </c>
      <c r="D1" s="6" t="s">
        <v>31</v>
      </c>
      <c r="E1" s="6" t="s">
        <v>32</v>
      </c>
      <c r="F1" s="6" t="s">
        <v>33</v>
      </c>
      <c r="G1" s="6" t="s">
        <v>34</v>
      </c>
      <c r="H1" s="6" t="s">
        <v>35</v>
      </c>
      <c r="I1" s="6" t="s">
        <v>36</v>
      </c>
      <c r="J1" s="7" t="s">
        <v>37</v>
      </c>
      <c r="K1" s="6" t="s">
        <v>38</v>
      </c>
      <c r="L1" s="6" t="s">
        <v>39</v>
      </c>
      <c r="M1" s="6" t="s">
        <v>38</v>
      </c>
      <c r="Q1" t="s">
        <v>40</v>
      </c>
      <c r="V1" t="s">
        <v>41</v>
      </c>
    </row>
    <row r="2" spans="1:22" x14ac:dyDescent="0.35">
      <c r="A2" t="s">
        <v>213</v>
      </c>
      <c r="B2" s="5">
        <v>1000</v>
      </c>
      <c r="C2" s="5">
        <v>-200</v>
      </c>
      <c r="D2" s="5">
        <v>0</v>
      </c>
      <c r="E2" s="5">
        <v>0</v>
      </c>
      <c r="F2" s="5">
        <v>0</v>
      </c>
      <c r="G2" s="5">
        <v>0</v>
      </c>
      <c r="H2" s="5">
        <v>0</v>
      </c>
      <c r="I2" s="5">
        <v>0</v>
      </c>
      <c r="J2" s="5">
        <v>0</v>
      </c>
      <c r="K2" s="5">
        <v>0</v>
      </c>
      <c r="L2" s="5">
        <v>0</v>
      </c>
      <c r="M2" s="5">
        <v>0</v>
      </c>
      <c r="P2" t="s">
        <v>42</v>
      </c>
      <c r="Q2">
        <v>1</v>
      </c>
      <c r="U2" t="s">
        <v>43</v>
      </c>
      <c r="V2">
        <v>1</v>
      </c>
    </row>
    <row r="3" spans="1:22" x14ac:dyDescent="0.35">
      <c r="A3" t="s">
        <v>214</v>
      </c>
      <c r="B3" s="5">
        <v>0</v>
      </c>
      <c r="C3" s="5">
        <v>1000</v>
      </c>
      <c r="D3" s="5">
        <v>-187.5</v>
      </c>
      <c r="E3" s="5">
        <v>0</v>
      </c>
      <c r="F3" s="5">
        <v>-375</v>
      </c>
      <c r="G3" s="5">
        <v>0</v>
      </c>
      <c r="H3" s="5">
        <v>0</v>
      </c>
      <c r="I3" s="5">
        <v>0</v>
      </c>
      <c r="J3" s="5">
        <v>0</v>
      </c>
      <c r="K3" s="5">
        <v>0</v>
      </c>
      <c r="L3" s="5">
        <v>0</v>
      </c>
      <c r="M3" s="5">
        <v>0</v>
      </c>
      <c r="P3" t="s">
        <v>44</v>
      </c>
      <c r="Q3">
        <v>-0.3</v>
      </c>
      <c r="U3" t="s">
        <v>45</v>
      </c>
      <c r="V3">
        <v>-1.28</v>
      </c>
    </row>
    <row r="4" spans="1:22" x14ac:dyDescent="0.35">
      <c r="A4" t="s">
        <v>215</v>
      </c>
      <c r="B4" s="5">
        <v>0</v>
      </c>
      <c r="C4" s="5">
        <v>0</v>
      </c>
      <c r="D4" s="5">
        <v>0</v>
      </c>
      <c r="E4" s="5">
        <v>0</v>
      </c>
      <c r="F4" s="5">
        <v>1000</v>
      </c>
      <c r="G4" s="5">
        <v>-216.33</v>
      </c>
      <c r="H4" s="5">
        <v>0</v>
      </c>
      <c r="I4" s="5">
        <v>0</v>
      </c>
      <c r="J4" s="5">
        <v>0</v>
      </c>
      <c r="K4" s="5">
        <v>0</v>
      </c>
      <c r="L4" s="5">
        <v>0</v>
      </c>
      <c r="M4" s="5">
        <v>0</v>
      </c>
      <c r="P4" t="s">
        <v>46</v>
      </c>
      <c r="Q4">
        <v>-0.15</v>
      </c>
      <c r="U4" t="s">
        <v>47</v>
      </c>
      <c r="V4">
        <v>-2.2999999999999998</v>
      </c>
    </row>
    <row r="5" spans="1:22" x14ac:dyDescent="0.35">
      <c r="A5" t="s">
        <v>216</v>
      </c>
      <c r="B5" s="5">
        <v>0</v>
      </c>
      <c r="C5" s="5">
        <v>0</v>
      </c>
      <c r="D5" s="5">
        <v>1000</v>
      </c>
      <c r="E5" s="5">
        <v>-666.67</v>
      </c>
      <c r="F5" s="5">
        <v>0</v>
      </c>
      <c r="G5" s="5">
        <v>0</v>
      </c>
      <c r="H5" s="5">
        <v>0</v>
      </c>
      <c r="I5" s="5">
        <v>0</v>
      </c>
      <c r="J5" s="5">
        <v>0</v>
      </c>
      <c r="K5" s="5">
        <v>0</v>
      </c>
      <c r="L5" s="5">
        <v>0</v>
      </c>
      <c r="M5" s="5">
        <v>0</v>
      </c>
      <c r="P5" t="s">
        <v>48</v>
      </c>
      <c r="Q5">
        <v>-0.14000000000000001</v>
      </c>
      <c r="U5" t="s">
        <v>49</v>
      </c>
      <c r="V5">
        <v>-3600</v>
      </c>
    </row>
    <row r="6" spans="1:22" x14ac:dyDescent="0.35">
      <c r="A6" t="s">
        <v>217</v>
      </c>
      <c r="B6" s="5">
        <v>0</v>
      </c>
      <c r="C6" s="5">
        <v>0</v>
      </c>
      <c r="D6" s="5">
        <v>0</v>
      </c>
      <c r="E6" s="5">
        <v>1000</v>
      </c>
      <c r="F6" s="5">
        <v>0</v>
      </c>
      <c r="G6" s="5">
        <v>426.37</v>
      </c>
      <c r="H6" s="5">
        <v>0</v>
      </c>
      <c r="I6" s="5">
        <v>0</v>
      </c>
      <c r="J6" s="5">
        <v>0</v>
      </c>
      <c r="K6" s="5">
        <v>0</v>
      </c>
      <c r="L6" s="5">
        <v>0</v>
      </c>
      <c r="M6" s="5">
        <v>0</v>
      </c>
      <c r="P6" t="s">
        <v>50</v>
      </c>
      <c r="Q6">
        <v>-0.08</v>
      </c>
      <c r="U6" t="s">
        <v>51</v>
      </c>
      <c r="V6">
        <v>-1.9E-2</v>
      </c>
    </row>
    <row r="7" spans="1:22" x14ac:dyDescent="0.35">
      <c r="A7" t="s">
        <v>218</v>
      </c>
      <c r="B7" s="5">
        <v>0</v>
      </c>
      <c r="C7" s="5">
        <v>0</v>
      </c>
      <c r="D7" s="5">
        <v>0</v>
      </c>
      <c r="E7" s="5">
        <v>0</v>
      </c>
      <c r="F7" s="5">
        <v>0</v>
      </c>
      <c r="G7" s="5">
        <v>1000</v>
      </c>
      <c r="H7" s="5">
        <v>-548.36</v>
      </c>
      <c r="I7" s="5">
        <v>0</v>
      </c>
      <c r="J7" s="5">
        <v>0</v>
      </c>
      <c r="K7" s="5">
        <v>0</v>
      </c>
      <c r="L7" s="5">
        <v>0</v>
      </c>
      <c r="M7" s="5">
        <v>0</v>
      </c>
      <c r="P7" t="s">
        <v>52</v>
      </c>
      <c r="Q7">
        <v>-0.13</v>
      </c>
      <c r="U7" s="8" t="s">
        <v>53</v>
      </c>
      <c r="V7" s="9"/>
    </row>
    <row r="8" spans="1:22" x14ac:dyDescent="0.35">
      <c r="A8" t="s">
        <v>219</v>
      </c>
      <c r="B8" s="5">
        <v>0</v>
      </c>
      <c r="C8" s="5">
        <v>0</v>
      </c>
      <c r="D8" s="5">
        <v>0</v>
      </c>
      <c r="E8" s="5">
        <v>0</v>
      </c>
      <c r="F8" s="5">
        <v>0</v>
      </c>
      <c r="G8" s="5">
        <v>0</v>
      </c>
      <c r="H8" s="5">
        <v>1000</v>
      </c>
      <c r="I8" s="5">
        <v>-622.29</v>
      </c>
      <c r="J8" s="5">
        <v>0</v>
      </c>
      <c r="K8" s="5">
        <v>0</v>
      </c>
      <c r="L8" s="5">
        <v>0</v>
      </c>
      <c r="M8" s="5">
        <v>0</v>
      </c>
      <c r="P8" t="s">
        <v>54</v>
      </c>
      <c r="Q8">
        <v>-0.08</v>
      </c>
      <c r="U8" t="s">
        <v>55</v>
      </c>
    </row>
    <row r="9" spans="1:22" x14ac:dyDescent="0.35">
      <c r="A9" s="10" t="s">
        <v>220</v>
      </c>
      <c r="B9" s="5">
        <v>0</v>
      </c>
      <c r="C9" s="5">
        <v>0</v>
      </c>
      <c r="D9" s="5">
        <v>0</v>
      </c>
      <c r="E9" s="5">
        <v>0</v>
      </c>
      <c r="F9" s="5">
        <v>0</v>
      </c>
      <c r="G9" s="5">
        <v>259.63</v>
      </c>
      <c r="H9" s="5">
        <v>0</v>
      </c>
      <c r="I9" s="5">
        <v>1000</v>
      </c>
      <c r="J9" s="5">
        <v>1000</v>
      </c>
      <c r="K9" s="5">
        <v>0</v>
      </c>
      <c r="L9" s="5">
        <v>0</v>
      </c>
      <c r="M9" s="5">
        <v>0</v>
      </c>
      <c r="P9" t="s">
        <v>56</v>
      </c>
      <c r="Q9">
        <v>-0.04</v>
      </c>
      <c r="U9" t="s">
        <v>57</v>
      </c>
      <c r="V9">
        <v>0.19</v>
      </c>
    </row>
    <row r="10" spans="1:22" x14ac:dyDescent="0.35">
      <c r="A10" t="s">
        <v>58</v>
      </c>
      <c r="B10" s="5">
        <v>-1125</v>
      </c>
      <c r="C10" s="5">
        <v>-1033.33</v>
      </c>
      <c r="D10" s="5">
        <v>-1487.5</v>
      </c>
      <c r="E10" s="5">
        <v>-466.67</v>
      </c>
      <c r="F10" s="5">
        <v>-875</v>
      </c>
      <c r="G10" s="5">
        <v>-1513.79</v>
      </c>
      <c r="H10" s="5">
        <v>-727.8</v>
      </c>
      <c r="I10" s="5">
        <v>-521.04</v>
      </c>
      <c r="J10" s="5">
        <v>-1244.5999999999999</v>
      </c>
      <c r="K10" s="5">
        <v>0</v>
      </c>
      <c r="L10" s="5">
        <v>0</v>
      </c>
      <c r="M10" s="5">
        <v>0</v>
      </c>
      <c r="P10" t="s">
        <v>59</v>
      </c>
      <c r="Q10">
        <v>-0.08</v>
      </c>
      <c r="U10" t="s">
        <v>60</v>
      </c>
      <c r="V10">
        <v>1.47</v>
      </c>
    </row>
    <row r="11" spans="1:22" x14ac:dyDescent="0.35">
      <c r="A11" t="s">
        <v>61</v>
      </c>
      <c r="B11" s="5">
        <v>-486000</v>
      </c>
      <c r="C11" s="5">
        <v>-129600</v>
      </c>
      <c r="D11" s="5">
        <v>-24786</v>
      </c>
      <c r="E11" s="5">
        <v>-7776</v>
      </c>
      <c r="F11" s="5">
        <v>-14580</v>
      </c>
      <c r="G11" s="5">
        <v>-4204.24</v>
      </c>
      <c r="H11" s="5">
        <v>0</v>
      </c>
      <c r="I11" s="5">
        <v>0</v>
      </c>
      <c r="J11" s="5">
        <v>-1037.18</v>
      </c>
      <c r="K11" s="5">
        <v>0</v>
      </c>
      <c r="L11" s="5">
        <v>0</v>
      </c>
      <c r="M11" s="5">
        <v>0</v>
      </c>
      <c r="P11" t="s">
        <v>62</v>
      </c>
      <c r="Q11">
        <v>-0.53280000000000005</v>
      </c>
      <c r="U11" t="s">
        <v>63</v>
      </c>
      <c r="V11">
        <v>0.02</v>
      </c>
    </row>
    <row r="12" spans="1:22" x14ac:dyDescent="0.35">
      <c r="A12" t="s">
        <v>64</v>
      </c>
      <c r="B12" s="5">
        <v>0</v>
      </c>
      <c r="C12" s="5">
        <v>0</v>
      </c>
      <c r="D12" s="5">
        <v>-85782</v>
      </c>
      <c r="E12" s="5">
        <v>-26912</v>
      </c>
      <c r="F12" s="5">
        <v>-50460</v>
      </c>
      <c r="G12" s="5">
        <v>-707.51</v>
      </c>
      <c r="H12" s="5">
        <v>0</v>
      </c>
      <c r="I12" s="5">
        <v>0</v>
      </c>
      <c r="J12" s="5">
        <v>7596.66</v>
      </c>
      <c r="K12" s="5">
        <v>0</v>
      </c>
      <c r="L12" s="5">
        <v>0</v>
      </c>
      <c r="M12" s="5">
        <v>0</v>
      </c>
      <c r="P12" t="s">
        <v>65</v>
      </c>
      <c r="Q12">
        <v>-1.9799999999999999E-4</v>
      </c>
      <c r="U12" t="s">
        <v>66</v>
      </c>
      <c r="V12">
        <v>0.92</v>
      </c>
    </row>
    <row r="13" spans="1:22" x14ac:dyDescent="0.35">
      <c r="A13" t="s">
        <v>67</v>
      </c>
      <c r="B13" s="5">
        <v>0</v>
      </c>
      <c r="C13" s="5">
        <v>0</v>
      </c>
      <c r="D13" s="5">
        <v>0</v>
      </c>
      <c r="E13" s="5">
        <v>0</v>
      </c>
      <c r="F13" s="5">
        <v>0</v>
      </c>
      <c r="G13" s="5">
        <v>0</v>
      </c>
      <c r="H13" s="5">
        <v>-0.45</v>
      </c>
      <c r="I13" s="5">
        <v>-0.32</v>
      </c>
      <c r="J13" s="5">
        <v>-0.55000000000000004</v>
      </c>
      <c r="K13" s="5">
        <v>0</v>
      </c>
      <c r="L13" s="5">
        <v>0</v>
      </c>
      <c r="M13" s="5">
        <v>0</v>
      </c>
      <c r="P13" t="s">
        <v>68</v>
      </c>
      <c r="Q13">
        <v>-1.17E-3</v>
      </c>
    </row>
    <row r="14" spans="1:22" x14ac:dyDescent="0.35">
      <c r="A14" t="s">
        <v>69</v>
      </c>
      <c r="B14" s="5">
        <v>0</v>
      </c>
      <c r="C14" s="5">
        <v>0</v>
      </c>
      <c r="D14" s="5">
        <v>0</v>
      </c>
      <c r="E14" s="5">
        <v>0</v>
      </c>
      <c r="F14" s="5">
        <v>0</v>
      </c>
      <c r="G14" s="5">
        <v>0</v>
      </c>
      <c r="H14" s="5">
        <v>-0.03</v>
      </c>
      <c r="I14" s="5">
        <v>-0.02</v>
      </c>
      <c r="J14" s="5">
        <v>-0.04</v>
      </c>
      <c r="K14" s="5">
        <v>0</v>
      </c>
      <c r="L14" s="5">
        <v>0</v>
      </c>
      <c r="M14" s="5">
        <v>0</v>
      </c>
    </row>
    <row r="15" spans="1:22" x14ac:dyDescent="0.35">
      <c r="A15" t="s">
        <v>70</v>
      </c>
      <c r="B15" s="5">
        <v>-1.04</v>
      </c>
      <c r="C15" s="5">
        <v>-1</v>
      </c>
      <c r="D15" s="5">
        <v>-1.31</v>
      </c>
      <c r="E15" s="5">
        <v>-0.54</v>
      </c>
      <c r="F15" s="5">
        <v>-0.97</v>
      </c>
      <c r="G15" s="5">
        <v>-7.87</v>
      </c>
      <c r="H15" s="5">
        <v>-0.61</v>
      </c>
      <c r="I15" s="5">
        <v>-0.43</v>
      </c>
      <c r="J15" s="5">
        <v>-3.1</v>
      </c>
      <c r="K15" s="5">
        <v>0</v>
      </c>
      <c r="L15" s="5">
        <v>0</v>
      </c>
      <c r="M15" s="5">
        <v>0</v>
      </c>
      <c r="O15" t="s">
        <v>71</v>
      </c>
      <c r="P15" t="s">
        <v>72</v>
      </c>
      <c r="U15" t="s">
        <v>73</v>
      </c>
    </row>
    <row r="16" spans="1:22" x14ac:dyDescent="0.35">
      <c r="A16" t="s">
        <v>74</v>
      </c>
      <c r="B16" s="5">
        <v>0</v>
      </c>
      <c r="C16" s="5">
        <v>0</v>
      </c>
      <c r="D16" s="5">
        <v>0</v>
      </c>
      <c r="E16" s="5">
        <v>0</v>
      </c>
      <c r="F16" s="5">
        <v>0</v>
      </c>
      <c r="G16" s="5">
        <v>0</v>
      </c>
      <c r="H16" s="5">
        <v>-11.68</v>
      </c>
      <c r="I16" s="5">
        <v>-8.36</v>
      </c>
      <c r="J16" s="5">
        <v>-14.36</v>
      </c>
      <c r="K16" s="5">
        <v>0</v>
      </c>
      <c r="L16" s="5">
        <v>0</v>
      </c>
      <c r="M16" s="5">
        <v>0</v>
      </c>
    </row>
    <row r="17" spans="1:22" x14ac:dyDescent="0.35">
      <c r="A17" t="s">
        <v>75</v>
      </c>
      <c r="B17" s="5">
        <v>0</v>
      </c>
      <c r="C17" s="5">
        <v>0</v>
      </c>
      <c r="D17" s="5">
        <v>0</v>
      </c>
      <c r="E17" s="5">
        <v>0</v>
      </c>
      <c r="F17" s="5">
        <v>0</v>
      </c>
      <c r="G17" s="5">
        <v>0</v>
      </c>
      <c r="H17" s="5">
        <v>-90</v>
      </c>
      <c r="I17" s="5">
        <v>-60</v>
      </c>
      <c r="J17" s="5">
        <v>-106.56</v>
      </c>
      <c r="K17" s="5">
        <v>0</v>
      </c>
      <c r="L17" s="5">
        <v>0</v>
      </c>
      <c r="M17" s="5">
        <v>0</v>
      </c>
      <c r="P17" s="74" t="s">
        <v>76</v>
      </c>
      <c r="Q17" s="74"/>
      <c r="R17" s="74"/>
      <c r="S17" s="74"/>
      <c r="T17" s="74"/>
      <c r="U17" s="74"/>
      <c r="V17" s="74"/>
    </row>
    <row r="18" spans="1:22" x14ac:dyDescent="0.35">
      <c r="A18" t="s">
        <v>77</v>
      </c>
      <c r="B18" s="5">
        <v>0</v>
      </c>
      <c r="C18" s="5">
        <v>0</v>
      </c>
      <c r="D18" s="5">
        <v>0</v>
      </c>
      <c r="E18" s="5">
        <v>0</v>
      </c>
      <c r="F18" s="5">
        <v>0</v>
      </c>
      <c r="G18" s="5">
        <v>0</v>
      </c>
      <c r="H18" s="5">
        <v>-20</v>
      </c>
      <c r="I18" s="5">
        <v>-10</v>
      </c>
      <c r="J18" s="5">
        <v>-20.62</v>
      </c>
      <c r="K18" s="5">
        <v>0</v>
      </c>
      <c r="L18" s="5">
        <v>0</v>
      </c>
      <c r="M18" s="5">
        <v>0</v>
      </c>
      <c r="P18" s="74"/>
      <c r="Q18" s="74"/>
      <c r="R18" s="74"/>
      <c r="S18" s="74"/>
      <c r="T18" s="74"/>
      <c r="U18" s="74"/>
      <c r="V18" s="74"/>
    </row>
    <row r="19" spans="1:22" x14ac:dyDescent="0.35">
      <c r="A19" t="s">
        <v>78</v>
      </c>
      <c r="B19" s="5">
        <v>-1670</v>
      </c>
      <c r="C19" s="5">
        <v>0</v>
      </c>
      <c r="D19" s="5">
        <v>0</v>
      </c>
      <c r="E19" s="5">
        <v>0</v>
      </c>
      <c r="F19" s="5">
        <v>0</v>
      </c>
      <c r="G19" s="5">
        <v>0</v>
      </c>
      <c r="H19" s="5">
        <v>0</v>
      </c>
      <c r="I19" s="5">
        <v>0</v>
      </c>
      <c r="J19" s="5">
        <v>-2.91</v>
      </c>
      <c r="K19" s="5">
        <v>0</v>
      </c>
      <c r="L19" s="5">
        <v>0</v>
      </c>
      <c r="M19" s="5">
        <v>0</v>
      </c>
      <c r="P19" s="74"/>
      <c r="Q19" s="74"/>
      <c r="R19" s="74"/>
      <c r="S19" s="74"/>
      <c r="T19" s="74"/>
      <c r="U19" s="74"/>
      <c r="V19" s="74"/>
    </row>
    <row r="20" spans="1:22" x14ac:dyDescent="0.35">
      <c r="A20" t="s">
        <v>79</v>
      </c>
      <c r="B20" s="5">
        <v>0</v>
      </c>
      <c r="C20" s="5">
        <v>0</v>
      </c>
      <c r="D20" s="5">
        <v>-1700</v>
      </c>
      <c r="E20" s="5">
        <v>-530</v>
      </c>
      <c r="F20" s="5">
        <v>-1000</v>
      </c>
      <c r="G20" s="5">
        <v>0</v>
      </c>
      <c r="H20" s="5">
        <v>0</v>
      </c>
      <c r="I20" s="5">
        <v>0</v>
      </c>
      <c r="J20" s="5">
        <v>154.5</v>
      </c>
      <c r="K20" s="5">
        <v>0</v>
      </c>
      <c r="L20" s="5">
        <v>0</v>
      </c>
      <c r="M20" s="5">
        <v>0</v>
      </c>
      <c r="P20" s="74"/>
      <c r="Q20" s="74"/>
      <c r="R20" s="74"/>
      <c r="S20" s="74"/>
      <c r="T20" s="74"/>
      <c r="U20" s="74"/>
      <c r="V20" s="74"/>
    </row>
    <row r="21" spans="1:22" x14ac:dyDescent="0.35">
      <c r="A21" t="s">
        <v>80</v>
      </c>
      <c r="B21" s="5">
        <v>-27.92</v>
      </c>
      <c r="C21" s="5">
        <v>0</v>
      </c>
      <c r="D21" s="5">
        <v>0</v>
      </c>
      <c r="E21" s="5">
        <v>0</v>
      </c>
      <c r="F21" s="5">
        <v>0</v>
      </c>
      <c r="G21" s="5">
        <v>-2.6</v>
      </c>
      <c r="H21" s="5">
        <v>0</v>
      </c>
      <c r="I21" s="5">
        <v>0</v>
      </c>
      <c r="J21" s="5">
        <v>-0.86</v>
      </c>
      <c r="K21" s="5">
        <v>0</v>
      </c>
      <c r="L21" s="5">
        <v>0</v>
      </c>
      <c r="M21" s="5">
        <v>0</v>
      </c>
      <c r="P21" s="74"/>
      <c r="Q21" s="74"/>
      <c r="R21" s="74"/>
      <c r="S21" s="74"/>
      <c r="T21" s="74"/>
      <c r="U21" s="74"/>
      <c r="V21" s="74"/>
    </row>
    <row r="22" spans="1:22" x14ac:dyDescent="0.35">
      <c r="A22" t="s">
        <v>81</v>
      </c>
      <c r="B22" s="5">
        <v>0</v>
      </c>
      <c r="C22" s="5">
        <v>0</v>
      </c>
      <c r="D22" s="5">
        <v>0</v>
      </c>
      <c r="E22" s="5">
        <v>0</v>
      </c>
      <c r="F22" s="5">
        <v>0</v>
      </c>
      <c r="G22" s="5">
        <v>-2.35</v>
      </c>
      <c r="H22" s="5">
        <v>0</v>
      </c>
      <c r="I22" s="5">
        <v>0</v>
      </c>
      <c r="J22" s="5">
        <v>-0.74</v>
      </c>
      <c r="K22" s="5">
        <v>0</v>
      </c>
      <c r="L22" s="5">
        <v>0</v>
      </c>
      <c r="M22" s="5">
        <v>0</v>
      </c>
    </row>
    <row r="23" spans="1:22" x14ac:dyDescent="0.35">
      <c r="A23" t="s">
        <v>82</v>
      </c>
      <c r="B23" s="5">
        <v>0</v>
      </c>
      <c r="C23" s="5">
        <v>0</v>
      </c>
      <c r="D23" s="5">
        <v>0</v>
      </c>
      <c r="E23" s="5">
        <v>0</v>
      </c>
      <c r="F23" s="5">
        <v>0</v>
      </c>
      <c r="G23" s="5">
        <v>-5.2</v>
      </c>
      <c r="H23" s="5">
        <v>0</v>
      </c>
      <c r="I23" s="5">
        <v>0</v>
      </c>
      <c r="J23" s="5">
        <v>-1.63</v>
      </c>
      <c r="K23" s="5">
        <v>0</v>
      </c>
      <c r="L23" s="5">
        <v>0</v>
      </c>
      <c r="M23" s="5">
        <v>0</v>
      </c>
    </row>
    <row r="24" spans="1:22" x14ac:dyDescent="0.35">
      <c r="A24" t="s">
        <v>83</v>
      </c>
      <c r="B24" s="5">
        <v>0</v>
      </c>
      <c r="C24" s="5">
        <v>0</v>
      </c>
      <c r="D24" s="5">
        <v>0</v>
      </c>
      <c r="E24" s="5">
        <v>0</v>
      </c>
      <c r="F24" s="5">
        <v>0</v>
      </c>
      <c r="G24" s="5">
        <v>-13.33</v>
      </c>
      <c r="H24" s="5">
        <v>0</v>
      </c>
      <c r="I24" s="5">
        <v>0</v>
      </c>
      <c r="J24" s="5">
        <v>-4.18</v>
      </c>
      <c r="K24" s="5">
        <v>0</v>
      </c>
      <c r="L24" s="5">
        <v>0</v>
      </c>
      <c r="M24" s="5">
        <v>0</v>
      </c>
    </row>
    <row r="25" spans="1:22" x14ac:dyDescent="0.35">
      <c r="A25" t="s">
        <v>84</v>
      </c>
      <c r="B25" s="5">
        <v>0</v>
      </c>
      <c r="C25" s="5">
        <v>0</v>
      </c>
      <c r="D25" s="5">
        <v>0</v>
      </c>
      <c r="E25" s="5">
        <v>0</v>
      </c>
      <c r="F25" s="5">
        <v>0</v>
      </c>
      <c r="G25" s="5">
        <v>-13.8</v>
      </c>
      <c r="H25" s="5">
        <v>0</v>
      </c>
      <c r="I25" s="5">
        <v>0</v>
      </c>
      <c r="J25" s="5">
        <v>-4.33</v>
      </c>
      <c r="K25" s="5">
        <v>0</v>
      </c>
      <c r="L25" s="5">
        <v>0</v>
      </c>
      <c r="M25" s="5">
        <v>0</v>
      </c>
    </row>
    <row r="26" spans="1:22" x14ac:dyDescent="0.35">
      <c r="A26" t="s">
        <v>85</v>
      </c>
      <c r="B26" s="5">
        <v>-10.42</v>
      </c>
      <c r="C26" s="5">
        <v>0</v>
      </c>
      <c r="D26" s="5">
        <v>0</v>
      </c>
      <c r="E26" s="5">
        <v>0</v>
      </c>
      <c r="F26" s="5">
        <v>0</v>
      </c>
      <c r="G26" s="5">
        <v>0</v>
      </c>
      <c r="H26" s="5">
        <v>0</v>
      </c>
      <c r="I26" s="5">
        <v>0</v>
      </c>
      <c r="J26" s="5">
        <v>-0.02</v>
      </c>
      <c r="K26" s="5">
        <v>0</v>
      </c>
      <c r="L26" s="5">
        <v>0</v>
      </c>
      <c r="M26" s="5">
        <v>0</v>
      </c>
    </row>
    <row r="27" spans="1:22" x14ac:dyDescent="0.35">
      <c r="A27" t="s">
        <v>86</v>
      </c>
      <c r="B27" s="5">
        <v>-166.67</v>
      </c>
      <c r="C27" s="5">
        <v>0</v>
      </c>
      <c r="D27" s="5">
        <v>-250</v>
      </c>
      <c r="E27" s="5">
        <v>0</v>
      </c>
      <c r="F27" s="5">
        <v>0</v>
      </c>
      <c r="G27" s="5">
        <v>-41.4</v>
      </c>
      <c r="H27" s="5">
        <v>-75.94</v>
      </c>
      <c r="I27" s="5">
        <v>0</v>
      </c>
      <c r="J27" s="5">
        <v>-34.4</v>
      </c>
      <c r="K27" s="5">
        <v>1</v>
      </c>
      <c r="L27" s="5">
        <v>0</v>
      </c>
      <c r="M27" s="5">
        <v>0</v>
      </c>
    </row>
    <row r="28" spans="1:22" x14ac:dyDescent="0.35">
      <c r="A28" t="s">
        <v>87</v>
      </c>
      <c r="B28" s="5">
        <v>0</v>
      </c>
      <c r="C28" s="5">
        <v>-0.75</v>
      </c>
      <c r="D28" s="5">
        <v>-0.8</v>
      </c>
      <c r="E28" s="5">
        <v>-0.25</v>
      </c>
      <c r="F28" s="5">
        <v>-0.47</v>
      </c>
      <c r="G28" s="5">
        <v>0</v>
      </c>
      <c r="H28" s="5">
        <v>0</v>
      </c>
      <c r="I28" s="5">
        <v>0</v>
      </c>
      <c r="J28" s="5">
        <v>7.0000000000000007E-2</v>
      </c>
      <c r="K28" s="5">
        <v>0</v>
      </c>
      <c r="L28" s="5">
        <v>0</v>
      </c>
      <c r="M28" s="5">
        <v>0</v>
      </c>
      <c r="P28" s="11"/>
      <c r="Q28" s="12"/>
      <c r="R28" s="12"/>
      <c r="S28" s="12"/>
      <c r="T28" s="12"/>
      <c r="U28" s="12"/>
      <c r="V28" s="12"/>
    </row>
    <row r="29" spans="1:22" x14ac:dyDescent="0.35">
      <c r="A29" t="s">
        <v>88</v>
      </c>
      <c r="B29" s="5">
        <v>-18333.330000000002</v>
      </c>
      <c r="C29" s="5">
        <v>0</v>
      </c>
      <c r="D29" s="5">
        <v>0</v>
      </c>
      <c r="E29" s="5">
        <v>0</v>
      </c>
      <c r="F29" s="5">
        <v>0</v>
      </c>
      <c r="G29" s="5">
        <v>-3687.36</v>
      </c>
      <c r="H29" s="5">
        <v>-18.420000000000002</v>
      </c>
      <c r="I29" s="5">
        <v>-14.13</v>
      </c>
      <c r="J29" s="5">
        <v>-1211.3599999999999</v>
      </c>
      <c r="K29" s="5">
        <v>-0.217</v>
      </c>
      <c r="L29" s="5">
        <v>-0.217</v>
      </c>
      <c r="M29" s="5">
        <v>-0.217</v>
      </c>
      <c r="P29" s="12"/>
      <c r="Q29" s="12"/>
      <c r="R29" s="12"/>
      <c r="S29" s="12"/>
      <c r="T29" s="12"/>
      <c r="U29" s="12"/>
      <c r="V29" s="12"/>
    </row>
    <row r="30" spans="1:22" x14ac:dyDescent="0.35">
      <c r="A30" t="s">
        <v>89</v>
      </c>
      <c r="B30" s="5">
        <v>0</v>
      </c>
      <c r="C30" s="5">
        <v>0</v>
      </c>
      <c r="D30" s="5">
        <v>0</v>
      </c>
      <c r="E30" s="5">
        <v>0</v>
      </c>
      <c r="F30" s="5">
        <v>0</v>
      </c>
      <c r="G30" s="5">
        <v>0</v>
      </c>
      <c r="H30" s="5">
        <v>0</v>
      </c>
      <c r="I30" s="5">
        <v>0</v>
      </c>
      <c r="J30" s="5" t="s">
        <v>90</v>
      </c>
      <c r="K30" s="5" t="s">
        <v>90</v>
      </c>
      <c r="L30" s="5" t="s">
        <v>90</v>
      </c>
      <c r="M30" s="5" t="s">
        <v>90</v>
      </c>
      <c r="P30" s="12"/>
      <c r="Q30" s="12"/>
      <c r="R30" s="12"/>
      <c r="S30" s="12"/>
      <c r="T30" s="12"/>
      <c r="U30" s="12"/>
      <c r="V30" s="12"/>
    </row>
    <row r="31" spans="1:22" x14ac:dyDescent="0.35">
      <c r="A31" t="s">
        <v>91</v>
      </c>
      <c r="B31" s="5">
        <v>0</v>
      </c>
      <c r="C31" s="5">
        <v>0</v>
      </c>
      <c r="D31" s="5">
        <v>0</v>
      </c>
      <c r="E31" s="5">
        <v>0</v>
      </c>
      <c r="F31" s="5">
        <v>0</v>
      </c>
      <c r="G31" s="5">
        <v>0</v>
      </c>
      <c r="H31" s="5">
        <v>0</v>
      </c>
      <c r="I31" s="5">
        <v>0</v>
      </c>
      <c r="J31" s="5" t="s">
        <v>90</v>
      </c>
      <c r="K31" s="5" t="s">
        <v>90</v>
      </c>
      <c r="L31" s="5" t="s">
        <v>90</v>
      </c>
      <c r="M31" s="5" t="s">
        <v>90</v>
      </c>
      <c r="P31" s="12"/>
      <c r="Q31" s="12"/>
      <c r="R31" s="12"/>
      <c r="S31" s="12"/>
      <c r="T31" s="12"/>
      <c r="U31" s="12"/>
      <c r="V31" s="12"/>
    </row>
    <row r="32" spans="1:22" x14ac:dyDescent="0.35">
      <c r="A32" t="s">
        <v>92</v>
      </c>
      <c r="B32" s="5">
        <v>0</v>
      </c>
      <c r="C32" s="5">
        <v>0</v>
      </c>
      <c r="D32" s="5">
        <v>0</v>
      </c>
      <c r="E32" s="5">
        <v>0</v>
      </c>
      <c r="F32" s="5">
        <v>0</v>
      </c>
      <c r="G32" s="5">
        <v>0</v>
      </c>
      <c r="H32" s="5">
        <v>0</v>
      </c>
      <c r="I32" s="5">
        <v>0</v>
      </c>
      <c r="J32" s="5" t="s">
        <v>90</v>
      </c>
      <c r="K32" s="5" t="s">
        <v>90</v>
      </c>
      <c r="L32" s="5">
        <v>0</v>
      </c>
      <c r="M32" s="5">
        <v>0</v>
      </c>
      <c r="P32" s="12"/>
      <c r="Q32" s="12"/>
      <c r="R32" s="12"/>
      <c r="S32" s="12"/>
      <c r="T32" s="12"/>
      <c r="U32" s="12"/>
      <c r="V32" s="12"/>
    </row>
    <row r="33" spans="1:22" x14ac:dyDescent="0.35">
      <c r="A33" t="s">
        <v>93</v>
      </c>
      <c r="B33" s="5">
        <v>0</v>
      </c>
      <c r="C33" s="5">
        <v>0</v>
      </c>
      <c r="D33" s="5">
        <v>0</v>
      </c>
      <c r="E33" s="5">
        <v>0</v>
      </c>
      <c r="F33" s="5">
        <v>0</v>
      </c>
      <c r="G33" s="5">
        <v>0</v>
      </c>
      <c r="H33" s="5">
        <v>0</v>
      </c>
      <c r="I33" s="5">
        <v>0</v>
      </c>
      <c r="J33" s="5" t="s">
        <v>90</v>
      </c>
      <c r="K33" s="5" t="s">
        <v>90</v>
      </c>
      <c r="L33" s="5">
        <v>0</v>
      </c>
      <c r="M33" s="5">
        <v>0</v>
      </c>
      <c r="P33" s="12"/>
      <c r="Q33" s="12"/>
      <c r="R33" s="12"/>
      <c r="S33" s="12"/>
      <c r="T33" s="12"/>
      <c r="U33" s="12"/>
      <c r="V33" s="12"/>
    </row>
    <row r="34" spans="1:22" x14ac:dyDescent="0.35">
      <c r="A34" t="s">
        <v>62</v>
      </c>
      <c r="B34" s="5">
        <v>0</v>
      </c>
      <c r="C34" s="5">
        <v>0</v>
      </c>
      <c r="D34" s="5">
        <v>0</v>
      </c>
      <c r="E34" s="5">
        <v>0</v>
      </c>
      <c r="F34" s="5">
        <v>0</v>
      </c>
      <c r="G34" s="5">
        <v>0</v>
      </c>
      <c r="H34" s="5">
        <v>0</v>
      </c>
      <c r="I34" s="5">
        <v>0</v>
      </c>
      <c r="J34" s="5" t="s">
        <v>90</v>
      </c>
      <c r="K34" s="5">
        <v>-0.11799999999999999</v>
      </c>
      <c r="L34" s="5">
        <v>-0.11799999999999999</v>
      </c>
      <c r="M34" s="5">
        <v>-0.11799999999999999</v>
      </c>
      <c r="P34" s="12"/>
      <c r="Q34" s="12"/>
      <c r="R34" s="12"/>
      <c r="S34" s="12"/>
      <c r="T34" s="12"/>
      <c r="U34" s="12"/>
      <c r="V34" s="12"/>
    </row>
    <row r="35" spans="1:22" ht="16.5" x14ac:dyDescent="0.35">
      <c r="A35" t="s">
        <v>94</v>
      </c>
      <c r="B35" s="5">
        <v>0</v>
      </c>
      <c r="C35" s="5">
        <v>0</v>
      </c>
      <c r="D35" s="5">
        <v>0</v>
      </c>
      <c r="E35" s="5">
        <v>0</v>
      </c>
      <c r="F35" s="5">
        <v>0</v>
      </c>
      <c r="G35" s="5">
        <v>0</v>
      </c>
      <c r="H35" s="5">
        <v>0</v>
      </c>
      <c r="I35" s="5">
        <v>0</v>
      </c>
      <c r="J35" s="5" t="s">
        <v>90</v>
      </c>
      <c r="K35" s="5" t="s">
        <v>90</v>
      </c>
      <c r="L35" s="5" t="s">
        <v>90</v>
      </c>
      <c r="M35" s="5" t="s">
        <v>90</v>
      </c>
      <c r="P35" s="12"/>
      <c r="Q35" s="12"/>
      <c r="R35" s="12"/>
      <c r="S35" s="12"/>
      <c r="T35" s="12"/>
      <c r="U35" s="12"/>
      <c r="V35" s="12"/>
    </row>
    <row r="36" spans="1:22" x14ac:dyDescent="0.35">
      <c r="A36" t="s">
        <v>95</v>
      </c>
      <c r="B36" s="5" t="s">
        <v>90</v>
      </c>
      <c r="C36" s="5" t="s">
        <v>90</v>
      </c>
      <c r="D36" s="5" t="s">
        <v>90</v>
      </c>
      <c r="E36" s="5" t="s">
        <v>90</v>
      </c>
      <c r="F36" s="5" t="s">
        <v>90</v>
      </c>
      <c r="G36" s="5" t="s">
        <v>90</v>
      </c>
      <c r="H36" s="5" t="s">
        <v>90</v>
      </c>
      <c r="I36" s="5" t="s">
        <v>90</v>
      </c>
      <c r="J36" s="5" t="s">
        <v>90</v>
      </c>
      <c r="K36" s="5">
        <v>0</v>
      </c>
      <c r="L36" s="5">
        <v>1</v>
      </c>
      <c r="M36" s="5">
        <v>0</v>
      </c>
      <c r="P36" s="12"/>
      <c r="Q36" s="12"/>
      <c r="R36" s="12"/>
      <c r="S36" s="12"/>
      <c r="T36" s="12"/>
      <c r="U36" s="12"/>
      <c r="V36" s="12"/>
    </row>
    <row r="37" spans="1:22" x14ac:dyDescent="0.35">
      <c r="A37" s="8" t="s">
        <v>53</v>
      </c>
      <c r="B37" s="13"/>
      <c r="C37" s="13"/>
      <c r="D37" s="13"/>
      <c r="E37" s="13"/>
      <c r="F37" s="13"/>
      <c r="G37" s="13"/>
      <c r="H37" s="13"/>
      <c r="I37" s="13"/>
      <c r="J37" s="13"/>
      <c r="K37" s="13"/>
      <c r="L37" s="13"/>
      <c r="M37" s="13"/>
      <c r="P37" s="12"/>
      <c r="Q37" s="12"/>
      <c r="R37" s="12"/>
      <c r="S37" s="12"/>
      <c r="T37" s="12"/>
      <c r="U37" s="12"/>
      <c r="V37" s="12"/>
    </row>
    <row r="38" spans="1:22" x14ac:dyDescent="0.35">
      <c r="A38" t="s">
        <v>96</v>
      </c>
      <c r="B38" s="5" t="s">
        <v>90</v>
      </c>
      <c r="C38" s="5" t="s">
        <v>90</v>
      </c>
      <c r="D38" s="5" t="s">
        <v>90</v>
      </c>
      <c r="E38" s="5" t="s">
        <v>90</v>
      </c>
      <c r="F38" s="5" t="s">
        <v>90</v>
      </c>
      <c r="G38" s="5" t="s">
        <v>90</v>
      </c>
      <c r="H38" s="5" t="s">
        <v>90</v>
      </c>
      <c r="I38" s="5" t="s">
        <v>90</v>
      </c>
      <c r="J38" s="5" t="s">
        <v>90</v>
      </c>
      <c r="K38" s="5">
        <v>0</v>
      </c>
      <c r="L38" s="5">
        <v>0</v>
      </c>
      <c r="M38" s="5">
        <v>0</v>
      </c>
      <c r="P38" s="12"/>
      <c r="Q38" s="12"/>
      <c r="R38" s="12"/>
      <c r="S38" s="12"/>
      <c r="T38" s="12"/>
      <c r="U38" s="12"/>
      <c r="V38" s="12"/>
    </row>
    <row r="39" spans="1:22" x14ac:dyDescent="0.35">
      <c r="A39" t="s">
        <v>97</v>
      </c>
      <c r="B39" s="5" t="s">
        <v>90</v>
      </c>
      <c r="C39" s="5" t="s">
        <v>90</v>
      </c>
      <c r="D39" s="5" t="s">
        <v>90</v>
      </c>
      <c r="E39" s="5" t="s">
        <v>90</v>
      </c>
      <c r="F39" s="5" t="s">
        <v>90</v>
      </c>
      <c r="G39" s="5" t="s">
        <v>90</v>
      </c>
      <c r="H39" s="5" t="s">
        <v>90</v>
      </c>
      <c r="I39" s="5" t="s">
        <v>90</v>
      </c>
      <c r="J39" s="5" t="s">
        <v>90</v>
      </c>
      <c r="K39" s="5">
        <v>0</v>
      </c>
      <c r="L39" s="5">
        <v>0</v>
      </c>
      <c r="M39" s="5">
        <v>0</v>
      </c>
      <c r="P39" s="12"/>
      <c r="Q39" s="12"/>
      <c r="R39" s="12"/>
      <c r="S39" s="12"/>
      <c r="T39" s="12"/>
      <c r="U39" s="12"/>
      <c r="V39" s="12"/>
    </row>
    <row r="44" spans="1:22" x14ac:dyDescent="0.35">
      <c r="A44" s="74" t="s">
        <v>212</v>
      </c>
      <c r="B44" s="74"/>
      <c r="C44" s="74"/>
      <c r="D44" s="74"/>
      <c r="E44" s="74"/>
      <c r="F44" s="74"/>
      <c r="G44" s="74"/>
      <c r="H44" s="74"/>
      <c r="I44" s="74"/>
      <c r="J44" s="74"/>
      <c r="K44" s="74"/>
      <c r="L44" s="74"/>
      <c r="M44" s="74"/>
    </row>
    <row r="45" spans="1:22" x14ac:dyDescent="0.35">
      <c r="A45" s="74"/>
      <c r="B45" s="74"/>
      <c r="C45" s="74"/>
      <c r="D45" s="74"/>
      <c r="E45" s="74"/>
      <c r="F45" s="74"/>
      <c r="G45" s="74"/>
      <c r="H45" s="74"/>
      <c r="I45" s="74"/>
      <c r="J45" s="74"/>
      <c r="K45" s="74"/>
      <c r="L45" s="74"/>
      <c r="M45" s="74"/>
    </row>
    <row r="46" spans="1:22" x14ac:dyDescent="0.35">
      <c r="A46" s="74"/>
      <c r="B46" s="74"/>
      <c r="C46" s="74"/>
      <c r="D46" s="74"/>
      <c r="E46" s="74"/>
      <c r="F46" s="74"/>
      <c r="G46" s="74"/>
      <c r="H46" s="74"/>
      <c r="I46" s="74"/>
      <c r="J46" s="74"/>
      <c r="K46" s="74"/>
      <c r="L46" s="74"/>
      <c r="M46" s="74"/>
    </row>
    <row r="47" spans="1:22" x14ac:dyDescent="0.35">
      <c r="A47" s="74"/>
      <c r="B47" s="74"/>
      <c r="C47" s="74"/>
      <c r="D47" s="74"/>
      <c r="E47" s="74"/>
      <c r="F47" s="74"/>
      <c r="G47" s="74"/>
      <c r="H47" s="74"/>
      <c r="I47" s="74"/>
      <c r="J47" s="74"/>
      <c r="K47" s="74"/>
      <c r="L47" s="74"/>
      <c r="M47" s="74"/>
    </row>
    <row r="48" spans="1:22" x14ac:dyDescent="0.35">
      <c r="A48" s="74"/>
      <c r="B48" s="74"/>
      <c r="C48" s="74"/>
      <c r="D48" s="74"/>
      <c r="E48" s="74"/>
      <c r="F48" s="74"/>
      <c r="G48" s="74"/>
      <c r="H48" s="74"/>
      <c r="I48" s="74"/>
      <c r="J48" s="74"/>
      <c r="K48" s="74"/>
      <c r="L48" s="74"/>
      <c r="M48" s="74"/>
    </row>
    <row r="49" spans="1:13" x14ac:dyDescent="0.35">
      <c r="A49" s="74"/>
      <c r="B49" s="74"/>
      <c r="C49" s="74"/>
      <c r="D49" s="74"/>
      <c r="E49" s="74"/>
      <c r="F49" s="74"/>
      <c r="G49" s="74"/>
      <c r="H49" s="74"/>
      <c r="I49" s="74"/>
      <c r="J49" s="74"/>
      <c r="K49" s="74"/>
      <c r="L49" s="74"/>
      <c r="M49" s="74"/>
    </row>
    <row r="50" spans="1:13" x14ac:dyDescent="0.35">
      <c r="A50" s="74"/>
      <c r="B50" s="74"/>
      <c r="C50" s="74"/>
      <c r="D50" s="74"/>
      <c r="E50" s="74"/>
      <c r="F50" s="74"/>
      <c r="G50" s="74"/>
      <c r="H50" s="74"/>
      <c r="I50" s="74"/>
      <c r="J50" s="74"/>
      <c r="K50" s="74"/>
      <c r="L50" s="74"/>
      <c r="M50" s="74"/>
    </row>
    <row r="51" spans="1:13" x14ac:dyDescent="0.35">
      <c r="A51" s="74"/>
      <c r="B51" s="74"/>
      <c r="C51" s="74"/>
      <c r="D51" s="74"/>
      <c r="E51" s="74"/>
      <c r="F51" s="74"/>
      <c r="G51" s="74"/>
      <c r="H51" s="74"/>
      <c r="I51" s="74"/>
      <c r="J51" s="74"/>
      <c r="K51" s="74"/>
      <c r="L51" s="74"/>
      <c r="M51" s="74"/>
    </row>
    <row r="52" spans="1:13" x14ac:dyDescent="0.35">
      <c r="A52" s="74"/>
      <c r="B52" s="74"/>
      <c r="C52" s="74"/>
      <c r="D52" s="74"/>
      <c r="E52" s="74"/>
      <c r="F52" s="74"/>
      <c r="G52" s="74"/>
      <c r="H52" s="74"/>
      <c r="I52" s="74"/>
      <c r="J52" s="74"/>
      <c r="K52" s="74"/>
      <c r="L52" s="74"/>
      <c r="M52" s="74"/>
    </row>
    <row r="53" spans="1:13" x14ac:dyDescent="0.35">
      <c r="A53" s="74"/>
      <c r="B53" s="74"/>
      <c r="C53" s="74"/>
      <c r="D53" s="74"/>
      <c r="E53" s="74"/>
      <c r="F53" s="74"/>
      <c r="G53" s="74"/>
      <c r="H53" s="74"/>
      <c r="I53" s="74"/>
      <c r="J53" s="74"/>
      <c r="K53" s="74"/>
      <c r="L53" s="74"/>
      <c r="M53" s="74"/>
    </row>
    <row r="54" spans="1:13" x14ac:dyDescent="0.35">
      <c r="A54" s="74"/>
      <c r="B54" s="74"/>
      <c r="C54" s="74"/>
      <c r="D54" s="74"/>
      <c r="E54" s="74"/>
      <c r="F54" s="74"/>
      <c r="G54" s="74"/>
      <c r="H54" s="74"/>
      <c r="I54" s="74"/>
      <c r="J54" s="74"/>
      <c r="K54" s="74"/>
      <c r="L54" s="74"/>
      <c r="M54" s="74"/>
    </row>
    <row r="55" spans="1:13" x14ac:dyDescent="0.35">
      <c r="A55" s="74"/>
      <c r="B55" s="74"/>
      <c r="C55" s="74"/>
      <c r="D55" s="74"/>
      <c r="E55" s="74"/>
      <c r="F55" s="74"/>
      <c r="G55" s="74"/>
      <c r="H55" s="74"/>
      <c r="I55" s="74"/>
      <c r="J55" s="74"/>
      <c r="K55" s="74"/>
      <c r="L55" s="74"/>
      <c r="M55" s="74"/>
    </row>
  </sheetData>
  <mergeCells count="2">
    <mergeCell ref="P17:V21"/>
    <mergeCell ref="A44:M5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C2D31-50F9-4644-9A65-D3DB5EE17FB7}">
  <dimension ref="B2:AO65"/>
  <sheetViews>
    <sheetView topLeftCell="A76" zoomScale="62" zoomScaleNormal="62" workbookViewId="0">
      <selection activeCell="E101" sqref="E101"/>
    </sheetView>
  </sheetViews>
  <sheetFormatPr defaultRowHeight="14.5" x14ac:dyDescent="0.35"/>
  <cols>
    <col min="2" max="2" width="47.36328125" customWidth="1"/>
    <col min="3" max="3" width="20.90625" customWidth="1"/>
    <col min="4" max="4" width="32.90625" customWidth="1"/>
    <col min="5" max="5" width="22.54296875" customWidth="1"/>
    <col min="9" max="9" width="17.6328125" customWidth="1"/>
    <col min="10" max="10" width="20.90625" customWidth="1"/>
    <col min="11" max="11" width="17.36328125" customWidth="1"/>
    <col min="12" max="12" width="30.7265625" customWidth="1"/>
    <col min="13" max="13" width="32.453125" customWidth="1"/>
    <col min="14" max="14" width="20.453125" customWidth="1"/>
    <col min="15" max="15" width="15.54296875" customWidth="1"/>
    <col min="16" max="16" width="12.54296875" customWidth="1"/>
    <col min="21" max="21" width="16" customWidth="1"/>
    <col min="22" max="22" width="33.7265625" customWidth="1"/>
    <col min="23" max="23" width="15.7265625" customWidth="1"/>
    <col min="24" max="25" width="15.26953125" customWidth="1"/>
    <col min="26" max="26" width="13.90625" customWidth="1"/>
    <col min="27" max="27" width="13.54296875" customWidth="1"/>
    <col min="28" max="28" width="34.08984375" customWidth="1"/>
    <col min="29" max="29" width="27.90625" customWidth="1"/>
    <col min="30" max="30" width="15.26953125" customWidth="1"/>
    <col min="32" max="32" width="14.6328125" customWidth="1"/>
    <col min="33" max="33" width="14.90625" customWidth="1"/>
    <col min="34" max="34" width="16.6328125" customWidth="1"/>
  </cols>
  <sheetData>
    <row r="2" spans="2:41" ht="14.5" customHeight="1" x14ac:dyDescent="0.35">
      <c r="B2" s="77" t="s">
        <v>404</v>
      </c>
      <c r="C2" s="78"/>
      <c r="D2" s="78"/>
    </row>
    <row r="3" spans="2:41" x14ac:dyDescent="0.35">
      <c r="B3" s="78"/>
      <c r="C3" s="78"/>
      <c r="D3" s="78"/>
    </row>
    <row r="4" spans="2:41" x14ac:dyDescent="0.35">
      <c r="B4" s="78"/>
      <c r="C4" s="78"/>
      <c r="D4" s="78"/>
    </row>
    <row r="5" spans="2:41" x14ac:dyDescent="0.35">
      <c r="B5" s="78"/>
      <c r="C5" s="78"/>
      <c r="D5" s="78"/>
    </row>
    <row r="6" spans="2:41" x14ac:dyDescent="0.35">
      <c r="B6" s="78"/>
      <c r="C6" s="78"/>
      <c r="D6" s="78"/>
    </row>
    <row r="7" spans="2:41" x14ac:dyDescent="0.35">
      <c r="B7" s="78"/>
      <c r="C7" s="78"/>
      <c r="D7" s="78"/>
    </row>
    <row r="8" spans="2:41" x14ac:dyDescent="0.35">
      <c r="B8" s="78"/>
      <c r="C8" s="78"/>
      <c r="D8" s="78"/>
    </row>
    <row r="9" spans="2:41" ht="71" customHeight="1" x14ac:dyDescent="0.35">
      <c r="B9" s="78"/>
      <c r="C9" s="78"/>
      <c r="D9" s="78"/>
    </row>
    <row r="12" spans="2:41" ht="23.5" x14ac:dyDescent="0.55000000000000004">
      <c r="D12" s="79" t="s">
        <v>345</v>
      </c>
      <c r="E12" s="79"/>
      <c r="F12" s="79"/>
      <c r="G12" s="79"/>
      <c r="H12" s="79"/>
      <c r="I12" s="79"/>
      <c r="L12" s="80" t="s">
        <v>346</v>
      </c>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row>
    <row r="15" spans="2:41" x14ac:dyDescent="0.35">
      <c r="AH15" s="76" t="s">
        <v>403</v>
      </c>
      <c r="AI15" s="76"/>
      <c r="AJ15" s="76"/>
      <c r="AK15" s="76"/>
      <c r="AL15" s="76"/>
      <c r="AM15" s="76"/>
    </row>
    <row r="16" spans="2:41" ht="31" x14ac:dyDescent="0.7">
      <c r="B16" s="35"/>
      <c r="C16" s="35"/>
      <c r="D16" s="36"/>
      <c r="E16" s="37" t="s">
        <v>347</v>
      </c>
      <c r="F16" s="37"/>
      <c r="G16" s="36"/>
      <c r="H16" s="36"/>
      <c r="I16" s="35"/>
      <c r="J16" s="38"/>
      <c r="K16" s="38"/>
      <c r="L16" s="39"/>
      <c r="M16" s="39" t="s">
        <v>31</v>
      </c>
      <c r="N16" s="40"/>
      <c r="O16" s="40"/>
      <c r="P16" s="40"/>
      <c r="Q16" s="40"/>
      <c r="R16" s="40"/>
      <c r="S16" s="40"/>
      <c r="T16" s="40"/>
      <c r="U16" s="40"/>
      <c r="V16" s="40"/>
      <c r="W16" s="39" t="s">
        <v>395</v>
      </c>
      <c r="X16" s="40"/>
      <c r="Y16" s="40"/>
      <c r="Z16" s="40"/>
      <c r="AA16" s="40"/>
      <c r="AB16" s="40"/>
      <c r="AC16" s="40"/>
      <c r="AD16" s="40"/>
      <c r="AE16" s="40"/>
      <c r="AF16" s="40"/>
      <c r="AG16" s="40"/>
      <c r="AH16" s="40"/>
      <c r="AI16" s="40"/>
      <c r="AJ16" s="39" t="s">
        <v>394</v>
      </c>
      <c r="AK16" s="40"/>
      <c r="AL16" s="40"/>
      <c r="AM16" s="40"/>
      <c r="AN16" s="35"/>
      <c r="AO16" s="35"/>
    </row>
    <row r="17" spans="2:41" ht="31" x14ac:dyDescent="0.7">
      <c r="B17" s="35"/>
      <c r="C17" s="35"/>
      <c r="D17" s="36"/>
      <c r="E17" s="37" t="s">
        <v>348</v>
      </c>
      <c r="F17" s="37"/>
      <c r="G17" s="36"/>
      <c r="H17" s="36"/>
      <c r="I17" s="35"/>
      <c r="J17" s="38"/>
      <c r="K17" s="38"/>
      <c r="L17" s="39"/>
      <c r="M17" s="39" t="s">
        <v>349</v>
      </c>
      <c r="N17" s="40"/>
      <c r="O17" s="40"/>
      <c r="P17" s="40"/>
      <c r="Q17" s="40"/>
      <c r="R17" s="40"/>
      <c r="S17" s="40"/>
      <c r="T17" s="40"/>
      <c r="U17" s="40"/>
      <c r="V17" s="40"/>
      <c r="W17" s="39" t="s">
        <v>350</v>
      </c>
      <c r="X17" s="40"/>
      <c r="Y17" s="40"/>
      <c r="Z17" s="40"/>
      <c r="AA17" s="40"/>
      <c r="AB17" s="40"/>
      <c r="AC17" s="40"/>
      <c r="AD17" s="40"/>
      <c r="AE17" s="40"/>
      <c r="AF17" s="40"/>
      <c r="AG17" s="40"/>
      <c r="AH17" s="40"/>
      <c r="AI17" s="40"/>
      <c r="AJ17" s="39" t="s">
        <v>351</v>
      </c>
      <c r="AK17" s="40"/>
      <c r="AL17" s="40"/>
      <c r="AM17" s="40"/>
      <c r="AN17" s="35"/>
      <c r="AO17" s="35"/>
    </row>
    <row r="18" spans="2:41" ht="15.5" x14ac:dyDescent="0.35">
      <c r="B18" s="41"/>
      <c r="C18" s="42" t="s">
        <v>352</v>
      </c>
      <c r="D18" s="43">
        <v>0.03</v>
      </c>
      <c r="E18" s="44" t="s">
        <v>353</v>
      </c>
      <c r="F18" s="42" t="s">
        <v>354</v>
      </c>
      <c r="G18" s="41">
        <v>0.3</v>
      </c>
      <c r="H18" s="41" t="s">
        <v>353</v>
      </c>
      <c r="I18" s="43"/>
      <c r="J18" s="43"/>
      <c r="K18" s="42" t="s">
        <v>352</v>
      </c>
      <c r="L18" s="43">
        <v>0.03</v>
      </c>
      <c r="M18" s="44" t="s">
        <v>353</v>
      </c>
      <c r="N18" s="42" t="s">
        <v>354</v>
      </c>
      <c r="O18" s="41">
        <v>0.2</v>
      </c>
      <c r="P18" s="41" t="s">
        <v>353</v>
      </c>
      <c r="Q18" s="41"/>
      <c r="R18" s="41"/>
      <c r="S18" s="41"/>
      <c r="T18" s="41"/>
      <c r="U18" s="42" t="s">
        <v>352</v>
      </c>
      <c r="V18" s="43">
        <v>0.2</v>
      </c>
      <c r="W18" s="44" t="s">
        <v>353</v>
      </c>
      <c r="X18" s="42" t="s">
        <v>354</v>
      </c>
      <c r="Y18" s="41">
        <v>0.3</v>
      </c>
      <c r="Z18" s="41" t="s">
        <v>353</v>
      </c>
      <c r="AA18" s="41"/>
      <c r="AB18" s="75" t="s">
        <v>398</v>
      </c>
      <c r="AC18" s="75"/>
      <c r="AD18" s="75"/>
      <c r="AE18" s="41"/>
      <c r="AF18" s="41"/>
      <c r="AG18" s="42" t="s">
        <v>352</v>
      </c>
      <c r="AH18" s="43">
        <v>0.03</v>
      </c>
      <c r="AI18" s="44" t="s">
        <v>353</v>
      </c>
      <c r="AJ18" s="42" t="s">
        <v>354</v>
      </c>
      <c r="AK18" s="41">
        <v>0.08</v>
      </c>
      <c r="AL18" s="41" t="s">
        <v>353</v>
      </c>
    </row>
    <row r="19" spans="2:41" x14ac:dyDescent="0.35">
      <c r="C19" s="15" t="s">
        <v>355</v>
      </c>
      <c r="D19" s="45">
        <v>0.2</v>
      </c>
      <c r="E19" s="46" t="s">
        <v>353</v>
      </c>
      <c r="I19" s="46"/>
      <c r="J19" s="46"/>
      <c r="K19" s="46"/>
      <c r="AB19" s="71"/>
    </row>
    <row r="20" spans="2:41" x14ac:dyDescent="0.35">
      <c r="I20" s="46"/>
      <c r="J20" s="46"/>
      <c r="K20" s="46"/>
    </row>
    <row r="21" spans="2:41" ht="21" x14ac:dyDescent="0.5">
      <c r="B21" s="47" t="s">
        <v>356</v>
      </c>
      <c r="C21" s="48" t="s">
        <v>357</v>
      </c>
      <c r="D21" s="49" t="s">
        <v>358</v>
      </c>
      <c r="E21" s="49" t="s">
        <v>359</v>
      </c>
      <c r="F21" s="49" t="s">
        <v>353</v>
      </c>
      <c r="G21" s="49" t="s">
        <v>360</v>
      </c>
      <c r="I21" s="46"/>
      <c r="J21" s="46"/>
      <c r="K21" s="49" t="s">
        <v>357</v>
      </c>
      <c r="L21" s="49" t="s">
        <v>358</v>
      </c>
      <c r="M21" s="49" t="s">
        <v>359</v>
      </c>
      <c r="N21" s="49" t="s">
        <v>353</v>
      </c>
      <c r="O21" s="49" t="s">
        <v>360</v>
      </c>
      <c r="P21" s="46"/>
      <c r="U21" s="49" t="s">
        <v>357</v>
      </c>
      <c r="V21" s="49" t="s">
        <v>358</v>
      </c>
      <c r="W21" s="49" t="s">
        <v>359</v>
      </c>
      <c r="X21" s="49" t="s">
        <v>353</v>
      </c>
      <c r="Y21" s="49" t="s">
        <v>360</v>
      </c>
      <c r="Z21" s="46"/>
      <c r="AB21" s="67" t="s">
        <v>396</v>
      </c>
      <c r="AC21" s="68" t="s">
        <v>399</v>
      </c>
      <c r="AD21" s="69" t="s">
        <v>397</v>
      </c>
      <c r="AG21" s="49" t="s">
        <v>357</v>
      </c>
      <c r="AH21" s="49" t="s">
        <v>358</v>
      </c>
      <c r="AI21" s="49" t="s">
        <v>359</v>
      </c>
      <c r="AJ21" s="49" t="s">
        <v>353</v>
      </c>
      <c r="AK21" s="49" t="s">
        <v>360</v>
      </c>
      <c r="AL21" s="46"/>
    </row>
    <row r="22" spans="2:41" x14ac:dyDescent="0.35">
      <c r="C22" t="s">
        <v>361</v>
      </c>
      <c r="D22" t="s">
        <v>362</v>
      </c>
      <c r="F22">
        <f>G22*G18</f>
        <v>96000</v>
      </c>
      <c r="G22">
        <v>320000</v>
      </c>
      <c r="I22" s="46"/>
      <c r="J22" s="46"/>
      <c r="K22" t="s">
        <v>361</v>
      </c>
      <c r="L22" t="s">
        <v>363</v>
      </c>
      <c r="N22">
        <f>O22*D19</f>
        <v>64000</v>
      </c>
      <c r="O22">
        <f>(G23-G29)</f>
        <v>320000</v>
      </c>
      <c r="P22" s="46"/>
      <c r="U22" t="s">
        <v>361</v>
      </c>
      <c r="V22" t="s">
        <v>362</v>
      </c>
      <c r="X22">
        <f>Y22*G18</f>
        <v>96000</v>
      </c>
      <c r="Y22">
        <f>G22</f>
        <v>320000</v>
      </c>
      <c r="Z22" s="46"/>
      <c r="AB22" s="50"/>
      <c r="AC22" s="66"/>
      <c r="AD22" s="70"/>
      <c r="AG22" t="s">
        <v>361</v>
      </c>
      <c r="AH22" t="s">
        <v>364</v>
      </c>
      <c r="AJ22">
        <f>AK22*AK18</f>
        <v>32000</v>
      </c>
      <c r="AK22">
        <v>400000</v>
      </c>
      <c r="AL22" s="46"/>
    </row>
    <row r="23" spans="2:41" x14ac:dyDescent="0.35">
      <c r="C23" t="s">
        <v>365</v>
      </c>
      <c r="D23" t="s">
        <v>366</v>
      </c>
      <c r="F23">
        <f>G23*D18</f>
        <v>12000</v>
      </c>
      <c r="G23">
        <v>400000</v>
      </c>
      <c r="I23" s="46"/>
      <c r="J23" s="46"/>
      <c r="K23" t="s">
        <v>365</v>
      </c>
      <c r="L23" t="s">
        <v>366</v>
      </c>
      <c r="N23">
        <f>O23*D18</f>
        <v>12000</v>
      </c>
      <c r="O23">
        <v>400000</v>
      </c>
      <c r="P23" s="46"/>
      <c r="U23" t="s">
        <v>365</v>
      </c>
      <c r="V23" t="s">
        <v>363</v>
      </c>
      <c r="X23">
        <f>Y23*V18</f>
        <v>64000</v>
      </c>
      <c r="Y23">
        <v>320000</v>
      </c>
      <c r="Z23" s="46"/>
      <c r="AB23" s="50"/>
      <c r="AC23" s="66"/>
      <c r="AD23" s="70"/>
      <c r="AG23" t="s">
        <v>365</v>
      </c>
      <c r="AH23" t="s">
        <v>366</v>
      </c>
      <c r="AJ23">
        <f>AK23*AH18</f>
        <v>12000</v>
      </c>
      <c r="AK23">
        <v>400000</v>
      </c>
      <c r="AL23" s="46"/>
    </row>
    <row r="24" spans="2:41" x14ac:dyDescent="0.35">
      <c r="C24" t="s">
        <v>365</v>
      </c>
      <c r="D24" t="s">
        <v>210</v>
      </c>
      <c r="F24">
        <v>140000</v>
      </c>
      <c r="I24" s="51"/>
      <c r="J24" s="51"/>
      <c r="K24" t="s">
        <v>365</v>
      </c>
      <c r="L24" t="s">
        <v>210</v>
      </c>
      <c r="N24">
        <f>(N22+N29-N23)*E31</f>
        <v>95200</v>
      </c>
      <c r="P24" s="51"/>
      <c r="U24" t="s">
        <v>365</v>
      </c>
      <c r="V24" t="s">
        <v>210</v>
      </c>
      <c r="X24">
        <f>(X22-X23)*E31</f>
        <v>44800</v>
      </c>
      <c r="Z24" s="51"/>
      <c r="AB24" s="50">
        <f>X24+N24</f>
        <v>140000</v>
      </c>
      <c r="AC24" s="66">
        <f>F24</f>
        <v>140000</v>
      </c>
      <c r="AD24" s="70">
        <f>AC24-AB24</f>
        <v>0</v>
      </c>
      <c r="AG24" t="s">
        <v>365</v>
      </c>
      <c r="AH24" t="s">
        <v>210</v>
      </c>
      <c r="AJ24">
        <f>(AJ22-AJ23)*E31</f>
        <v>28000</v>
      </c>
      <c r="AL24" s="51"/>
    </row>
    <row r="25" spans="2:41" x14ac:dyDescent="0.35">
      <c r="C25" t="s">
        <v>365</v>
      </c>
      <c r="D25" t="s">
        <v>367</v>
      </c>
      <c r="E25" s="52"/>
      <c r="F25">
        <v>160</v>
      </c>
      <c r="I25" s="46"/>
      <c r="J25" s="46"/>
      <c r="K25" t="s">
        <v>365</v>
      </c>
      <c r="L25" t="s">
        <v>367</v>
      </c>
      <c r="M25" s="52"/>
      <c r="N25">
        <f>F25*(N24/F24)</f>
        <v>108.80000000000001</v>
      </c>
      <c r="P25" s="46"/>
      <c r="U25" t="s">
        <v>365</v>
      </c>
      <c r="V25" t="s">
        <v>367</v>
      </c>
      <c r="W25" s="52"/>
      <c r="X25">
        <f>F25*(X24/F24)</f>
        <v>51.2</v>
      </c>
      <c r="Z25" s="46"/>
      <c r="AB25" s="50">
        <f>X25+N25</f>
        <v>160</v>
      </c>
      <c r="AC25" s="66">
        <f>F25</f>
        <v>160</v>
      </c>
      <c r="AD25" s="70">
        <f t="shared" ref="AD25:AD29" si="0">AC25-AB25</f>
        <v>0</v>
      </c>
      <c r="AG25" t="s">
        <v>365</v>
      </c>
      <c r="AH25" s="52" t="s">
        <v>368</v>
      </c>
      <c r="AI25" s="52"/>
      <c r="AJ25">
        <f>F25*(AJ24/F24)</f>
        <v>32</v>
      </c>
      <c r="AL25" s="46"/>
    </row>
    <row r="26" spans="2:41" x14ac:dyDescent="0.35">
      <c r="C26" t="s">
        <v>365</v>
      </c>
      <c r="D26" t="s">
        <v>369</v>
      </c>
      <c r="F26">
        <v>75</v>
      </c>
      <c r="I26" s="46"/>
      <c r="J26" s="46"/>
      <c r="K26" t="s">
        <v>365</v>
      </c>
      <c r="L26" t="s">
        <v>369</v>
      </c>
      <c r="N26">
        <f>F26*(N24/F24)</f>
        <v>51.000000000000007</v>
      </c>
      <c r="P26" s="46"/>
      <c r="U26" t="s">
        <v>365</v>
      </c>
      <c r="V26" t="s">
        <v>369</v>
      </c>
      <c r="X26">
        <f>F26*(X24/F24)</f>
        <v>24</v>
      </c>
      <c r="Z26" s="46"/>
      <c r="AB26" s="50">
        <f>X26+N26</f>
        <v>75</v>
      </c>
      <c r="AC26" s="66">
        <f>F26</f>
        <v>75</v>
      </c>
      <c r="AD26" s="70">
        <f t="shared" si="0"/>
        <v>0</v>
      </c>
      <c r="AG26" t="s">
        <v>365</v>
      </c>
      <c r="AH26" t="s">
        <v>370</v>
      </c>
      <c r="AJ26">
        <f>F26*(AJ24/F24)</f>
        <v>15</v>
      </c>
      <c r="AL26" s="46"/>
    </row>
    <row r="27" spans="2:41" x14ac:dyDescent="0.35">
      <c r="C27" t="s">
        <v>365</v>
      </c>
      <c r="D27" t="s">
        <v>371</v>
      </c>
      <c r="E27">
        <v>8073600</v>
      </c>
      <c r="I27" s="46"/>
      <c r="J27" s="46"/>
      <c r="K27" t="s">
        <v>365</v>
      </c>
      <c r="L27" t="s">
        <v>371</v>
      </c>
      <c r="M27">
        <f>E27*(N24/F24)</f>
        <v>5490048</v>
      </c>
      <c r="P27" s="46"/>
      <c r="U27" t="s">
        <v>365</v>
      </c>
      <c r="V27" t="s">
        <v>371</v>
      </c>
      <c r="W27">
        <f>E27*(X24/F24)</f>
        <v>2583552</v>
      </c>
      <c r="Z27" s="46"/>
      <c r="AB27" s="50">
        <f>W27+M27</f>
        <v>8073600</v>
      </c>
      <c r="AC27" s="66">
        <f>E27</f>
        <v>8073600</v>
      </c>
      <c r="AD27" s="70">
        <f t="shared" si="0"/>
        <v>0</v>
      </c>
      <c r="AG27" t="s">
        <v>365</v>
      </c>
      <c r="AH27" t="s">
        <v>372</v>
      </c>
      <c r="AI27">
        <f>E27*(AJ24/F24)</f>
        <v>1614720</v>
      </c>
      <c r="AL27" s="46"/>
    </row>
    <row r="28" spans="2:41" x14ac:dyDescent="0.35">
      <c r="C28" t="s">
        <v>365</v>
      </c>
      <c r="D28" t="s">
        <v>373</v>
      </c>
      <c r="E28">
        <v>2332800000</v>
      </c>
      <c r="I28" s="46"/>
      <c r="J28" s="46"/>
      <c r="K28" t="s">
        <v>365</v>
      </c>
      <c r="L28" t="s">
        <v>373</v>
      </c>
      <c r="M28">
        <f>E28*(N24/F24)</f>
        <v>1586304000</v>
      </c>
      <c r="P28" s="46"/>
      <c r="U28" t="s">
        <v>365</v>
      </c>
      <c r="V28" t="s">
        <v>373</v>
      </c>
      <c r="W28">
        <f>E28*X24/F24</f>
        <v>746496000</v>
      </c>
      <c r="Z28" s="46"/>
      <c r="AB28" s="50">
        <f>M28+W28</f>
        <v>2332800000</v>
      </c>
      <c r="AC28" s="66">
        <f>E28</f>
        <v>2332800000</v>
      </c>
      <c r="AD28" s="70">
        <f t="shared" si="0"/>
        <v>0</v>
      </c>
      <c r="AG28" t="s">
        <v>365</v>
      </c>
      <c r="AH28" t="s">
        <v>373</v>
      </c>
      <c r="AI28">
        <f>E28*AJ24/F24</f>
        <v>466560000</v>
      </c>
      <c r="AL28" s="46"/>
    </row>
    <row r="29" spans="2:41" x14ac:dyDescent="0.35">
      <c r="C29" t="s">
        <v>374</v>
      </c>
      <c r="D29" t="s">
        <v>375</v>
      </c>
      <c r="F29">
        <f>G29*D19</f>
        <v>16000</v>
      </c>
      <c r="G29">
        <v>80000</v>
      </c>
      <c r="I29" s="6"/>
      <c r="J29" s="6"/>
      <c r="K29" t="s">
        <v>374</v>
      </c>
      <c r="L29" t="s">
        <v>375</v>
      </c>
      <c r="N29">
        <f>O29*D19</f>
        <v>16000</v>
      </c>
      <c r="O29">
        <v>80000</v>
      </c>
      <c r="P29" s="6"/>
      <c r="U29" t="s">
        <v>374</v>
      </c>
      <c r="V29" t="s">
        <v>375</v>
      </c>
      <c r="X29">
        <f>Y29*P19</f>
        <v>0</v>
      </c>
      <c r="Y29">
        <v>0</v>
      </c>
      <c r="Z29" s="6"/>
      <c r="AB29" s="50">
        <f>X29+N29</f>
        <v>16000</v>
      </c>
      <c r="AC29" s="66">
        <f>F29</f>
        <v>16000</v>
      </c>
      <c r="AD29" s="70">
        <f t="shared" si="0"/>
        <v>0</v>
      </c>
      <c r="AG29" t="s">
        <v>374</v>
      </c>
      <c r="AH29" t="s">
        <v>375</v>
      </c>
      <c r="AJ29">
        <f>AK29*AA19</f>
        <v>0</v>
      </c>
      <c r="AK29">
        <v>0</v>
      </c>
      <c r="AL29" s="6"/>
    </row>
    <row r="30" spans="2:41" x14ac:dyDescent="0.35">
      <c r="I30" s="46"/>
      <c r="J30" s="46"/>
      <c r="K30" s="46"/>
    </row>
    <row r="31" spans="2:41" x14ac:dyDescent="0.35">
      <c r="D31" s="53" t="s">
        <v>376</v>
      </c>
      <c r="E31" s="54">
        <f>F24/(F29+F22-F23)</f>
        <v>1.4</v>
      </c>
      <c r="I31" s="46"/>
      <c r="J31" s="46"/>
      <c r="K31" s="15"/>
      <c r="L31" s="54" t="s">
        <v>376</v>
      </c>
      <c r="M31" s="54">
        <f>N24/(N22+N29-N23)</f>
        <v>1.4</v>
      </c>
      <c r="U31" s="15"/>
      <c r="V31" s="54" t="s">
        <v>376</v>
      </c>
      <c r="W31" s="54">
        <f>X24/(X22+X29-X23)</f>
        <v>1.4</v>
      </c>
      <c r="AF31" s="15"/>
      <c r="AG31" s="54" t="s">
        <v>376</v>
      </c>
      <c r="AH31" s="54">
        <f>AJ24/(AJ22+AJ29-AJ23)</f>
        <v>1.4</v>
      </c>
    </row>
    <row r="32" spans="2:41" x14ac:dyDescent="0.35">
      <c r="I32" s="46"/>
      <c r="J32" s="46"/>
      <c r="K32" s="46"/>
    </row>
    <row r="33" spans="2:38" x14ac:dyDescent="0.35">
      <c r="J33" s="46"/>
      <c r="K33" s="46"/>
      <c r="L33" s="46"/>
    </row>
    <row r="34" spans="2:38" x14ac:dyDescent="0.35">
      <c r="J34" s="46"/>
      <c r="K34" s="46"/>
      <c r="L34" s="46"/>
    </row>
    <row r="35" spans="2:38" x14ac:dyDescent="0.35">
      <c r="D35" s="15"/>
      <c r="E35" s="15"/>
      <c r="J35" s="46"/>
      <c r="K35" s="46"/>
      <c r="L35" s="46"/>
    </row>
    <row r="36" spans="2:38" x14ac:dyDescent="0.35">
      <c r="J36" s="46"/>
      <c r="K36" s="46"/>
      <c r="L36" s="46"/>
    </row>
    <row r="37" spans="2:38" x14ac:dyDescent="0.35">
      <c r="J37" s="46"/>
      <c r="K37" s="46"/>
      <c r="L37" s="46"/>
    </row>
    <row r="39" spans="2:38" ht="31" x14ac:dyDescent="0.35">
      <c r="C39" s="55"/>
      <c r="D39" s="81" t="s">
        <v>377</v>
      </c>
      <c r="E39" s="81"/>
      <c r="F39" s="81"/>
      <c r="G39" s="81"/>
      <c r="H39" s="81"/>
      <c r="I39" s="56"/>
      <c r="L39" s="82" t="s">
        <v>378</v>
      </c>
      <c r="M39" s="83"/>
      <c r="N39" s="83"/>
      <c r="O39" s="57"/>
      <c r="P39" s="57"/>
      <c r="Q39" s="57"/>
      <c r="R39" s="57"/>
      <c r="S39" s="57"/>
      <c r="T39" s="57"/>
      <c r="U39" s="57"/>
      <c r="V39" s="84" t="s">
        <v>379</v>
      </c>
      <c r="W39" s="85"/>
      <c r="X39" s="85"/>
      <c r="Y39" s="57"/>
      <c r="Z39" s="57"/>
      <c r="AA39" s="57"/>
    </row>
    <row r="40" spans="2:38" ht="31" x14ac:dyDescent="0.35">
      <c r="C40" s="56"/>
      <c r="D40" s="81"/>
      <c r="E40" s="81"/>
      <c r="F40" s="81"/>
      <c r="G40" s="81"/>
      <c r="H40" s="81"/>
      <c r="I40" s="56"/>
      <c r="L40" s="83"/>
      <c r="M40" s="83"/>
      <c r="N40" s="83"/>
      <c r="O40" s="57"/>
      <c r="P40" s="57"/>
      <c r="Q40" s="57"/>
      <c r="R40" s="57"/>
      <c r="S40" s="57"/>
      <c r="T40" s="57"/>
      <c r="U40" s="57"/>
      <c r="V40" s="85"/>
      <c r="W40" s="85"/>
      <c r="X40" s="85"/>
      <c r="Y40" s="57"/>
      <c r="Z40" s="57"/>
      <c r="AA40" s="57"/>
    </row>
    <row r="42" spans="2:38" ht="21" x14ac:dyDescent="0.5">
      <c r="B42" s="47" t="s">
        <v>402</v>
      </c>
      <c r="C42" s="42" t="s">
        <v>352</v>
      </c>
      <c r="D42" s="41">
        <v>0.84493955023780309</v>
      </c>
      <c r="E42" s="41" t="s">
        <v>353</v>
      </c>
      <c r="F42" s="42" t="s">
        <v>354</v>
      </c>
      <c r="G42" s="41">
        <f>F46/G46</f>
        <v>2.3797055643695177</v>
      </c>
      <c r="H42" s="41" t="s">
        <v>353</v>
      </c>
      <c r="K42" s="42" t="s">
        <v>352</v>
      </c>
      <c r="L42" s="58">
        <f>D42</f>
        <v>0.84493955023780309</v>
      </c>
      <c r="M42" s="44" t="s">
        <v>353</v>
      </c>
      <c r="N42" s="42" t="s">
        <v>354</v>
      </c>
      <c r="O42" s="59">
        <f>D43</f>
        <v>1.6939893833180941</v>
      </c>
      <c r="P42" s="41" t="s">
        <v>353</v>
      </c>
      <c r="Q42" s="41"/>
      <c r="R42" s="41"/>
      <c r="S42" s="41"/>
      <c r="T42" s="41"/>
      <c r="U42" s="42" t="s">
        <v>352</v>
      </c>
      <c r="V42" s="60">
        <f>O42</f>
        <v>1.6939893833180941</v>
      </c>
      <c r="W42" s="44" t="s">
        <v>353</v>
      </c>
      <c r="X42" s="42" t="s">
        <v>354</v>
      </c>
      <c r="Y42" s="41">
        <f>G42</f>
        <v>2.3797055643695177</v>
      </c>
      <c r="Z42" s="41" t="s">
        <v>353</v>
      </c>
      <c r="AA42" s="41"/>
      <c r="AB42" s="75" t="s">
        <v>398</v>
      </c>
      <c r="AC42" s="75"/>
      <c r="AD42" s="75"/>
      <c r="AG42" s="15"/>
      <c r="AH42" s="46"/>
      <c r="AI42" s="46"/>
      <c r="AJ42" s="15"/>
    </row>
    <row r="43" spans="2:38" x14ac:dyDescent="0.35">
      <c r="C43" s="15" t="s">
        <v>355</v>
      </c>
      <c r="D43" s="61">
        <f>F57/G57</f>
        <v>1.6939893833180941</v>
      </c>
      <c r="E43" s="46" t="s">
        <v>353</v>
      </c>
      <c r="K43" s="46"/>
    </row>
    <row r="44" spans="2:38" x14ac:dyDescent="0.35">
      <c r="L44" s="46"/>
    </row>
    <row r="45" spans="2:38" x14ac:dyDescent="0.35">
      <c r="C45" s="49" t="s">
        <v>357</v>
      </c>
      <c r="D45" s="49" t="s">
        <v>358</v>
      </c>
      <c r="E45" s="49" t="s">
        <v>359</v>
      </c>
      <c r="F45" s="49" t="s">
        <v>353</v>
      </c>
      <c r="G45" s="49" t="s">
        <v>360</v>
      </c>
      <c r="H45" s="49" t="s">
        <v>380</v>
      </c>
      <c r="K45" s="48" t="s">
        <v>357</v>
      </c>
      <c r="L45" s="49" t="s">
        <v>358</v>
      </c>
      <c r="M45" s="49" t="s">
        <v>359</v>
      </c>
      <c r="N45" s="49" t="s">
        <v>353</v>
      </c>
      <c r="O45" s="49" t="s">
        <v>360</v>
      </c>
      <c r="P45" s="49" t="s">
        <v>380</v>
      </c>
      <c r="Q45" s="46"/>
      <c r="U45" s="48" t="s">
        <v>357</v>
      </c>
      <c r="V45" s="49" t="s">
        <v>358</v>
      </c>
      <c r="W45" s="49" t="s">
        <v>359</v>
      </c>
      <c r="X45" s="49" t="s">
        <v>353</v>
      </c>
      <c r="Y45" s="49" t="s">
        <v>360</v>
      </c>
      <c r="Z45" s="49" t="s">
        <v>380</v>
      </c>
      <c r="AA45" s="46"/>
      <c r="AB45" s="67" t="s">
        <v>400</v>
      </c>
      <c r="AC45" s="68" t="s">
        <v>399</v>
      </c>
      <c r="AD45" s="72" t="s">
        <v>397</v>
      </c>
      <c r="AL45" s="46"/>
    </row>
    <row r="46" spans="2:38" x14ac:dyDescent="0.35">
      <c r="C46" t="s">
        <v>361</v>
      </c>
      <c r="D46" s="62" t="s">
        <v>381</v>
      </c>
      <c r="E46">
        <v>0</v>
      </c>
      <c r="F46">
        <v>4934866.82</v>
      </c>
      <c r="G46">
        <v>2073730</v>
      </c>
      <c r="H46">
        <v>0</v>
      </c>
      <c r="K46" t="s">
        <v>361</v>
      </c>
      <c r="L46" t="s">
        <v>382</v>
      </c>
      <c r="N46" s="63">
        <f>O46*D43</f>
        <v>3512876.6038682312</v>
      </c>
      <c r="O46">
        <f>G46</f>
        <v>2073730</v>
      </c>
      <c r="Q46" s="46"/>
      <c r="U46" t="s">
        <v>361</v>
      </c>
      <c r="V46" s="62" t="s">
        <v>381</v>
      </c>
      <c r="X46" s="63">
        <f>Y46*Y42</f>
        <v>4934866.82</v>
      </c>
      <c r="Y46">
        <f>G46</f>
        <v>2073730</v>
      </c>
      <c r="AB46" s="50"/>
      <c r="AC46" s="66"/>
      <c r="AD46" s="70"/>
      <c r="AL46" s="46"/>
    </row>
    <row r="47" spans="2:38" x14ac:dyDescent="0.35">
      <c r="C47" t="s">
        <v>361</v>
      </c>
      <c r="D47" t="s">
        <v>393</v>
      </c>
      <c r="E47">
        <v>0</v>
      </c>
      <c r="F47">
        <v>710210</v>
      </c>
      <c r="G47">
        <v>0</v>
      </c>
      <c r="H47">
        <v>0</v>
      </c>
      <c r="K47" t="s">
        <v>361</v>
      </c>
      <c r="L47" t="s">
        <v>383</v>
      </c>
      <c r="N47">
        <f>0</f>
        <v>0</v>
      </c>
      <c r="Q47" s="46"/>
      <c r="U47" t="s">
        <v>361</v>
      </c>
      <c r="V47" t="s">
        <v>383</v>
      </c>
      <c r="X47">
        <f>F47</f>
        <v>710210</v>
      </c>
      <c r="AA47" s="46"/>
      <c r="AB47" s="50"/>
      <c r="AC47" s="66"/>
      <c r="AD47" s="70"/>
      <c r="AL47" s="46"/>
    </row>
    <row r="48" spans="2:38" x14ac:dyDescent="0.35">
      <c r="C48" t="s">
        <v>365</v>
      </c>
      <c r="D48" t="s">
        <v>384</v>
      </c>
      <c r="E48">
        <v>0</v>
      </c>
      <c r="F48">
        <v>1926316</v>
      </c>
      <c r="G48">
        <v>2279827</v>
      </c>
      <c r="H48">
        <v>0</v>
      </c>
      <c r="K48" t="s">
        <v>365</v>
      </c>
      <c r="L48" t="s">
        <v>384</v>
      </c>
      <c r="N48" s="63">
        <f>F48</f>
        <v>1926316</v>
      </c>
      <c r="O48">
        <f>G48</f>
        <v>2279827</v>
      </c>
      <c r="Q48" s="46"/>
      <c r="U48" t="s">
        <v>365</v>
      </c>
      <c r="V48" t="s">
        <v>382</v>
      </c>
      <c r="X48" s="63">
        <f>Y48*V42</f>
        <v>3512876.6038682312</v>
      </c>
      <c r="Y48">
        <f>G46</f>
        <v>2073730</v>
      </c>
      <c r="AA48" s="46"/>
      <c r="AB48" s="50"/>
      <c r="AC48" s="66"/>
      <c r="AD48" s="70"/>
      <c r="AL48" s="46"/>
    </row>
    <row r="49" spans="3:38" x14ac:dyDescent="0.35">
      <c r="C49" t="s">
        <v>365</v>
      </c>
      <c r="D49" t="s">
        <v>210</v>
      </c>
      <c r="E49">
        <v>0</v>
      </c>
      <c r="F49">
        <v>5498000</v>
      </c>
      <c r="G49">
        <v>0</v>
      </c>
      <c r="H49">
        <v>0</v>
      </c>
      <c r="K49" t="s">
        <v>365</v>
      </c>
      <c r="L49" t="s">
        <v>210</v>
      </c>
      <c r="N49">
        <f>(N46+N57-N48)*E59</f>
        <v>2556660.6702288208</v>
      </c>
      <c r="Q49" s="51"/>
      <c r="U49" t="s">
        <v>365</v>
      </c>
      <c r="V49" t="s">
        <v>210</v>
      </c>
      <c r="X49">
        <f>(X46+X47-X48)*E59</f>
        <v>2941339.3297711792</v>
      </c>
      <c r="AA49" s="51"/>
      <c r="AB49" s="50">
        <f>X49+N49</f>
        <v>5498000</v>
      </c>
      <c r="AC49" s="66">
        <f>F49</f>
        <v>5498000</v>
      </c>
      <c r="AD49" s="73">
        <f>AC49-AB49</f>
        <v>0</v>
      </c>
      <c r="AL49" s="51"/>
    </row>
    <row r="50" spans="3:38" x14ac:dyDescent="0.35">
      <c r="C50" t="s">
        <v>365</v>
      </c>
      <c r="D50" t="s">
        <v>385</v>
      </c>
      <c r="E50">
        <v>0</v>
      </c>
      <c r="F50">
        <v>654.96</v>
      </c>
      <c r="G50">
        <v>0</v>
      </c>
      <c r="H50">
        <v>0</v>
      </c>
      <c r="K50" t="s">
        <v>365</v>
      </c>
      <c r="L50" s="64" t="s">
        <v>385</v>
      </c>
      <c r="M50" s="6"/>
      <c r="N50">
        <f>F50*($N$49/$F$49)</f>
        <v>304.56720126829185</v>
      </c>
      <c r="Q50" s="46"/>
      <c r="U50" t="s">
        <v>365</v>
      </c>
      <c r="V50" s="64" t="s">
        <v>385</v>
      </c>
      <c r="W50" s="6"/>
      <c r="X50">
        <f t="shared" ref="X50:X56" si="1">F50*($X$49/$F$49)</f>
        <v>350.39279873170818</v>
      </c>
      <c r="AA50" s="46"/>
      <c r="AB50" s="50">
        <f>X50+N50</f>
        <v>654.96</v>
      </c>
      <c r="AC50" s="66">
        <f>F50</f>
        <v>654.96</v>
      </c>
      <c r="AD50" s="73">
        <f t="shared" ref="AD50:AD57" si="2">AC50-AB50</f>
        <v>0</v>
      </c>
      <c r="AH50" s="52"/>
      <c r="AI50" s="52"/>
      <c r="AL50" s="46"/>
    </row>
    <row r="51" spans="3:38" x14ac:dyDescent="0.35">
      <c r="C51" t="s">
        <v>365</v>
      </c>
      <c r="D51" t="s">
        <v>386</v>
      </c>
      <c r="E51">
        <v>0</v>
      </c>
      <c r="F51">
        <v>130.97999999999999</v>
      </c>
      <c r="G51">
        <v>0</v>
      </c>
      <c r="H51">
        <v>0</v>
      </c>
      <c r="K51" t="s">
        <v>365</v>
      </c>
      <c r="L51" t="s">
        <v>386</v>
      </c>
      <c r="N51">
        <f>F51*($N$49/$F$49)</f>
        <v>60.907860055760445</v>
      </c>
      <c r="Q51" s="46"/>
      <c r="U51" t="s">
        <v>365</v>
      </c>
      <c r="V51" t="s">
        <v>386</v>
      </c>
      <c r="X51">
        <f t="shared" si="1"/>
        <v>70.072139944239552</v>
      </c>
      <c r="AA51" s="46"/>
      <c r="AB51" s="50">
        <f>X51+N51</f>
        <v>130.97999999999999</v>
      </c>
      <c r="AC51" s="66">
        <f>F51</f>
        <v>130.97999999999999</v>
      </c>
      <c r="AD51" s="73">
        <f t="shared" si="2"/>
        <v>0</v>
      </c>
      <c r="AL51" s="46"/>
    </row>
    <row r="52" spans="3:38" x14ac:dyDescent="0.35">
      <c r="C52" t="s">
        <v>365</v>
      </c>
      <c r="D52" t="s">
        <v>387</v>
      </c>
      <c r="E52">
        <v>0</v>
      </c>
      <c r="F52">
        <v>3403.8</v>
      </c>
      <c r="G52">
        <v>0</v>
      </c>
      <c r="H52">
        <v>0</v>
      </c>
      <c r="K52" t="s">
        <v>365</v>
      </c>
      <c r="L52" t="s">
        <v>387</v>
      </c>
      <c r="N52" s="63">
        <f>F52*($N$49/$F$49)</f>
        <v>1582.8231337440634</v>
      </c>
      <c r="Q52" s="46"/>
      <c r="U52" t="s">
        <v>365</v>
      </c>
      <c r="V52" t="s">
        <v>387</v>
      </c>
      <c r="X52">
        <f t="shared" si="1"/>
        <v>1820.9768662559368</v>
      </c>
      <c r="AA52" s="46"/>
      <c r="AB52" s="50">
        <f>X52+N52</f>
        <v>3403.8</v>
      </c>
      <c r="AC52" s="66">
        <f>F52</f>
        <v>3403.8</v>
      </c>
      <c r="AD52" s="73">
        <f t="shared" si="2"/>
        <v>0</v>
      </c>
      <c r="AL52" s="46"/>
    </row>
    <row r="53" spans="3:38" x14ac:dyDescent="0.35">
      <c r="C53" t="s">
        <v>365</v>
      </c>
      <c r="D53" t="s">
        <v>388</v>
      </c>
      <c r="E53">
        <v>0</v>
      </c>
      <c r="F53">
        <v>222.07</v>
      </c>
      <c r="G53">
        <v>0</v>
      </c>
      <c r="H53">
        <v>0</v>
      </c>
      <c r="K53" t="s">
        <v>365</v>
      </c>
      <c r="L53" t="s">
        <v>388</v>
      </c>
      <c r="N53">
        <f>F53*($N$49/$F$49)</f>
        <v>103.26621226586289</v>
      </c>
      <c r="Q53" s="46"/>
      <c r="U53" t="s">
        <v>365</v>
      </c>
      <c r="V53" t="s">
        <v>388</v>
      </c>
      <c r="X53">
        <f t="shared" si="1"/>
        <v>118.8037877341371</v>
      </c>
      <c r="AB53" s="50">
        <f>X53+N53</f>
        <v>222.07</v>
      </c>
      <c r="AC53" s="66">
        <f>F53</f>
        <v>222.07</v>
      </c>
      <c r="AD53" s="73">
        <f t="shared" si="2"/>
        <v>0</v>
      </c>
      <c r="AL53" s="46"/>
    </row>
    <row r="54" spans="3:38" x14ac:dyDescent="0.35">
      <c r="C54" t="s">
        <v>389</v>
      </c>
      <c r="D54" t="s">
        <v>390</v>
      </c>
      <c r="E54">
        <v>0</v>
      </c>
      <c r="F54">
        <v>0</v>
      </c>
      <c r="G54">
        <v>0</v>
      </c>
      <c r="H54">
        <v>139116</v>
      </c>
      <c r="K54" t="s">
        <v>389</v>
      </c>
      <c r="L54" t="s">
        <v>390</v>
      </c>
      <c r="P54">
        <f>H54*(N49/F49)</f>
        <v>64691.234230547947</v>
      </c>
      <c r="Q54" s="46"/>
      <c r="U54" t="s">
        <v>389</v>
      </c>
      <c r="V54" t="s">
        <v>390</v>
      </c>
      <c r="X54">
        <f t="shared" si="1"/>
        <v>0</v>
      </c>
      <c r="Z54" s="63">
        <f>H54*(X49/F49)</f>
        <v>74424.765769452046</v>
      </c>
      <c r="AB54" s="50">
        <f>Z54+P54</f>
        <v>139116</v>
      </c>
      <c r="AC54" s="66">
        <f>H54</f>
        <v>139116</v>
      </c>
      <c r="AD54" s="73">
        <f t="shared" si="2"/>
        <v>0</v>
      </c>
      <c r="AG54" s="65"/>
      <c r="AL54" s="46"/>
    </row>
    <row r="55" spans="3:38" x14ac:dyDescent="0.35">
      <c r="C55" t="s">
        <v>365</v>
      </c>
      <c r="D55" t="s">
        <v>391</v>
      </c>
      <c r="E55">
        <v>4587</v>
      </c>
      <c r="F55">
        <v>0</v>
      </c>
      <c r="G55">
        <v>0</v>
      </c>
      <c r="H55">
        <v>0</v>
      </c>
      <c r="K55" t="s">
        <v>365</v>
      </c>
      <c r="L55" t="s">
        <v>391</v>
      </c>
      <c r="M55">
        <f>E55*(N49/F49)</f>
        <v>2133.0306464786468</v>
      </c>
      <c r="Q55" s="46"/>
      <c r="U55" t="s">
        <v>365</v>
      </c>
      <c r="V55" t="s">
        <v>391</v>
      </c>
      <c r="W55">
        <f>E55*(X49/F49)</f>
        <v>2453.9693535213532</v>
      </c>
      <c r="X55">
        <f t="shared" si="1"/>
        <v>0</v>
      </c>
      <c r="AA55" s="46"/>
      <c r="AB55" s="50">
        <f>W55+M55</f>
        <v>4587</v>
      </c>
      <c r="AC55" s="66">
        <f>E55</f>
        <v>4587</v>
      </c>
      <c r="AD55" s="73">
        <f t="shared" si="2"/>
        <v>0</v>
      </c>
      <c r="AL55" s="46"/>
    </row>
    <row r="56" spans="3:38" x14ac:dyDescent="0.35">
      <c r="C56" t="s">
        <v>365</v>
      </c>
      <c r="D56" t="s">
        <v>392</v>
      </c>
      <c r="E56">
        <v>88225</v>
      </c>
      <c r="F56">
        <v>0</v>
      </c>
      <c r="G56">
        <v>0</v>
      </c>
      <c r="H56">
        <v>0</v>
      </c>
      <c r="K56" t="s">
        <v>365</v>
      </c>
      <c r="L56" t="s">
        <v>392</v>
      </c>
      <c r="M56">
        <f>E56*(N49/F49)</f>
        <v>41026.07996197485</v>
      </c>
      <c r="Q56" s="46"/>
      <c r="U56" t="s">
        <v>365</v>
      </c>
      <c r="V56" t="s">
        <v>392</v>
      </c>
      <c r="W56">
        <f>E56*(X49/F49)</f>
        <v>47198.92003802515</v>
      </c>
      <c r="X56">
        <f t="shared" si="1"/>
        <v>0</v>
      </c>
      <c r="AA56" s="46"/>
      <c r="AB56" s="50">
        <f>W56+M56</f>
        <v>88225</v>
      </c>
      <c r="AC56" s="66">
        <f>E56</f>
        <v>88225</v>
      </c>
      <c r="AD56" s="73">
        <f t="shared" si="2"/>
        <v>0</v>
      </c>
      <c r="AL56" s="46"/>
    </row>
    <row r="57" spans="3:38" x14ac:dyDescent="0.35">
      <c r="C57" t="s">
        <v>374</v>
      </c>
      <c r="D57" t="s">
        <v>375</v>
      </c>
      <c r="E57">
        <v>0</v>
      </c>
      <c r="F57">
        <v>266783</v>
      </c>
      <c r="G57">
        <v>157488</v>
      </c>
      <c r="H57">
        <v>0</v>
      </c>
      <c r="K57" t="s">
        <v>374</v>
      </c>
      <c r="L57" t="s">
        <v>375</v>
      </c>
      <c r="N57">
        <f>F57</f>
        <v>266783</v>
      </c>
      <c r="O57">
        <f>G57</f>
        <v>157488</v>
      </c>
      <c r="Q57" s="6"/>
      <c r="U57" t="s">
        <v>374</v>
      </c>
      <c r="V57" t="s">
        <v>375</v>
      </c>
      <c r="X57">
        <v>0</v>
      </c>
      <c r="Y57">
        <v>0</v>
      </c>
      <c r="AA57" s="6"/>
      <c r="AB57" s="50">
        <f>X57+N57</f>
        <v>266783</v>
      </c>
      <c r="AC57" s="66">
        <f>F57</f>
        <v>266783</v>
      </c>
      <c r="AD57" s="73">
        <f t="shared" si="2"/>
        <v>0</v>
      </c>
      <c r="AL57" s="6"/>
    </row>
    <row r="58" spans="3:38" x14ac:dyDescent="0.35">
      <c r="L58" s="46"/>
    </row>
    <row r="59" spans="3:38" x14ac:dyDescent="0.35">
      <c r="D59" s="53" t="s">
        <v>376</v>
      </c>
      <c r="E59" s="53">
        <f>F49/(F46+F47-F48+F57)</f>
        <v>1.3794855227560889</v>
      </c>
      <c r="L59" s="54" t="s">
        <v>376</v>
      </c>
      <c r="M59" s="53">
        <f>N49/(N46+N47-N48+N57)</f>
        <v>1.3794855227560889</v>
      </c>
      <c r="N59" s="15"/>
      <c r="V59" s="54" t="s">
        <v>376</v>
      </c>
      <c r="W59" s="53">
        <f>X49/(X46+X47-X48+X57)</f>
        <v>1.3794855227560889</v>
      </c>
    </row>
    <row r="64" spans="3:38" ht="23.5" customHeight="1" x14ac:dyDescent="0.35"/>
    <row r="65" spans="4:4" ht="52.5" customHeight="1" x14ac:dyDescent="0.35">
      <c r="D65" s="6" t="s">
        <v>401</v>
      </c>
    </row>
  </sheetData>
  <mergeCells count="9">
    <mergeCell ref="AB18:AD18"/>
    <mergeCell ref="AB42:AD42"/>
    <mergeCell ref="AH15:AM15"/>
    <mergeCell ref="B2:D9"/>
    <mergeCell ref="D12:I12"/>
    <mergeCell ref="L12:AO12"/>
    <mergeCell ref="D39:H40"/>
    <mergeCell ref="L39:N40"/>
    <mergeCell ref="V39:X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9753-71F3-4E78-9D3D-43CE0FE6D018}">
  <dimension ref="A1:G52"/>
  <sheetViews>
    <sheetView topLeftCell="A35" workbookViewId="0">
      <selection activeCell="D40" sqref="D40:G45"/>
    </sheetView>
  </sheetViews>
  <sheetFormatPr defaultRowHeight="14.5" x14ac:dyDescent="0.35"/>
  <cols>
    <col min="1" max="1" width="21.54296875" customWidth="1"/>
    <col min="2" max="2" width="30.1796875" customWidth="1"/>
    <col min="3" max="3" width="36.7265625" customWidth="1"/>
  </cols>
  <sheetData>
    <row r="1" spans="1:3" x14ac:dyDescent="0.35">
      <c r="A1" s="14" t="s">
        <v>98</v>
      </c>
      <c r="B1" s="14" t="s">
        <v>99</v>
      </c>
      <c r="C1" s="14" t="s">
        <v>100</v>
      </c>
    </row>
    <row r="2" spans="1:3" x14ac:dyDescent="0.35">
      <c r="A2" t="s">
        <v>101</v>
      </c>
      <c r="B2" t="s">
        <v>102</v>
      </c>
      <c r="C2" t="s">
        <v>103</v>
      </c>
    </row>
    <row r="3" spans="1:3" x14ac:dyDescent="0.35">
      <c r="A3" t="s">
        <v>104</v>
      </c>
      <c r="B3" t="s">
        <v>105</v>
      </c>
      <c r="C3" t="s">
        <v>106</v>
      </c>
    </row>
    <row r="4" spans="1:3" x14ac:dyDescent="0.35">
      <c r="A4" t="s">
        <v>107</v>
      </c>
      <c r="B4" t="s">
        <v>108</v>
      </c>
      <c r="C4" t="s">
        <v>109</v>
      </c>
    </row>
    <row r="5" spans="1:3" x14ac:dyDescent="0.35">
      <c r="A5" t="s">
        <v>110</v>
      </c>
      <c r="B5" t="s">
        <v>111</v>
      </c>
      <c r="C5" t="s">
        <v>112</v>
      </c>
    </row>
    <row r="6" spans="1:3" x14ac:dyDescent="0.35">
      <c r="A6" t="s">
        <v>113</v>
      </c>
      <c r="B6" t="s">
        <v>114</v>
      </c>
      <c r="C6" t="s">
        <v>115</v>
      </c>
    </row>
    <row r="7" spans="1:3" x14ac:dyDescent="0.35">
      <c r="A7" t="s">
        <v>116</v>
      </c>
      <c r="B7" t="s">
        <v>117</v>
      </c>
      <c r="C7" t="s">
        <v>118</v>
      </c>
    </row>
    <row r="8" spans="1:3" x14ac:dyDescent="0.35">
      <c r="A8" t="s">
        <v>119</v>
      </c>
      <c r="B8" t="s">
        <v>120</v>
      </c>
      <c r="C8" t="s">
        <v>121</v>
      </c>
    </row>
    <row r="9" spans="1:3" x14ac:dyDescent="0.35">
      <c r="A9" t="s">
        <v>122</v>
      </c>
      <c r="B9" t="s">
        <v>123</v>
      </c>
      <c r="C9" t="s">
        <v>124</v>
      </c>
    </row>
    <row r="10" spans="1:3" x14ac:dyDescent="0.35">
      <c r="A10" t="s">
        <v>122</v>
      </c>
      <c r="B10" t="s">
        <v>125</v>
      </c>
      <c r="C10" t="s">
        <v>126</v>
      </c>
    </row>
    <row r="11" spans="1:3" x14ac:dyDescent="0.35">
      <c r="A11" t="s">
        <v>122</v>
      </c>
      <c r="B11" t="s">
        <v>127</v>
      </c>
      <c r="C11" t="s">
        <v>128</v>
      </c>
    </row>
    <row r="12" spans="1:3" x14ac:dyDescent="0.35">
      <c r="A12" t="s">
        <v>122</v>
      </c>
      <c r="B12" t="s">
        <v>129</v>
      </c>
      <c r="C12" t="s">
        <v>130</v>
      </c>
    </row>
    <row r="13" spans="1:3" x14ac:dyDescent="0.35">
      <c r="A13" t="s">
        <v>122</v>
      </c>
      <c r="B13" t="s">
        <v>131</v>
      </c>
      <c r="C13" t="s">
        <v>132</v>
      </c>
    </row>
    <row r="14" spans="1:3" x14ac:dyDescent="0.35">
      <c r="A14" t="s">
        <v>122</v>
      </c>
      <c r="B14" t="s">
        <v>133</v>
      </c>
      <c r="C14" t="s">
        <v>134</v>
      </c>
    </row>
    <row r="15" spans="1:3" x14ac:dyDescent="0.35">
      <c r="A15" t="s">
        <v>122</v>
      </c>
      <c r="B15" t="s">
        <v>135</v>
      </c>
      <c r="C15" t="s">
        <v>136</v>
      </c>
    </row>
    <row r="16" spans="1:3" x14ac:dyDescent="0.35">
      <c r="A16" t="s">
        <v>122</v>
      </c>
      <c r="B16" t="s">
        <v>137</v>
      </c>
      <c r="C16" t="s">
        <v>138</v>
      </c>
    </row>
    <row r="17" spans="1:3" x14ac:dyDescent="0.35">
      <c r="A17" t="s">
        <v>122</v>
      </c>
      <c r="B17" t="s">
        <v>139</v>
      </c>
      <c r="C17" t="s">
        <v>140</v>
      </c>
    </row>
    <row r="18" spans="1:3" x14ac:dyDescent="0.35">
      <c r="A18" t="s">
        <v>122</v>
      </c>
      <c r="B18" t="s">
        <v>141</v>
      </c>
      <c r="C18" t="s">
        <v>142</v>
      </c>
    </row>
    <row r="19" spans="1:3" x14ac:dyDescent="0.35">
      <c r="A19" t="s">
        <v>122</v>
      </c>
      <c r="B19" t="s">
        <v>143</v>
      </c>
      <c r="C19" t="s">
        <v>144</v>
      </c>
    </row>
    <row r="20" spans="1:3" x14ac:dyDescent="0.35">
      <c r="A20" t="s">
        <v>145</v>
      </c>
      <c r="B20" t="s">
        <v>146</v>
      </c>
      <c r="C20" t="s">
        <v>147</v>
      </c>
    </row>
    <row r="21" spans="1:3" x14ac:dyDescent="0.35">
      <c r="A21" t="s">
        <v>148</v>
      </c>
      <c r="B21" t="s">
        <v>149</v>
      </c>
      <c r="C21" t="s">
        <v>150</v>
      </c>
    </row>
    <row r="22" spans="1:3" x14ac:dyDescent="0.35">
      <c r="A22" t="s">
        <v>151</v>
      </c>
      <c r="B22" t="s">
        <v>152</v>
      </c>
      <c r="C22" t="s">
        <v>153</v>
      </c>
    </row>
    <row r="23" spans="1:3" x14ac:dyDescent="0.35">
      <c r="A23" t="s">
        <v>154</v>
      </c>
      <c r="B23" t="s">
        <v>155</v>
      </c>
      <c r="C23" t="s">
        <v>156</v>
      </c>
    </row>
    <row r="24" spans="1:3" x14ac:dyDescent="0.35">
      <c r="A24" t="s">
        <v>157</v>
      </c>
      <c r="B24" t="s">
        <v>158</v>
      </c>
      <c r="C24" t="s">
        <v>159</v>
      </c>
    </row>
    <row r="25" spans="1:3" x14ac:dyDescent="0.35">
      <c r="A25" t="s">
        <v>160</v>
      </c>
      <c r="B25" t="s">
        <v>137</v>
      </c>
      <c r="C25" t="s">
        <v>138</v>
      </c>
    </row>
    <row r="26" spans="1:3" x14ac:dyDescent="0.35">
      <c r="A26" t="s">
        <v>161</v>
      </c>
      <c r="B26" t="s">
        <v>162</v>
      </c>
      <c r="C26" t="s">
        <v>163</v>
      </c>
    </row>
    <row r="27" spans="1:3" x14ac:dyDescent="0.35">
      <c r="A27" t="s">
        <v>164</v>
      </c>
      <c r="B27" t="s">
        <v>165</v>
      </c>
      <c r="C27" t="s">
        <v>166</v>
      </c>
    </row>
    <row r="28" spans="1:3" x14ac:dyDescent="0.35">
      <c r="A28" t="s">
        <v>167</v>
      </c>
      <c r="B28" t="s">
        <v>168</v>
      </c>
      <c r="C28" t="s">
        <v>169</v>
      </c>
    </row>
    <row r="29" spans="1:3" x14ac:dyDescent="0.35">
      <c r="A29" t="s">
        <v>170</v>
      </c>
      <c r="B29" t="s">
        <v>171</v>
      </c>
      <c r="C29" t="s">
        <v>172</v>
      </c>
    </row>
    <row r="30" spans="1:3" x14ac:dyDescent="0.35">
      <c r="A30" t="s">
        <v>173</v>
      </c>
      <c r="B30" t="s">
        <v>174</v>
      </c>
      <c r="C30" t="s">
        <v>175</v>
      </c>
    </row>
    <row r="31" spans="1:3" x14ac:dyDescent="0.35">
      <c r="A31" t="s">
        <v>173</v>
      </c>
      <c r="B31" t="s">
        <v>176</v>
      </c>
      <c r="C31" t="s">
        <v>177</v>
      </c>
    </row>
    <row r="32" spans="1:3" x14ac:dyDescent="0.35">
      <c r="A32" t="s">
        <v>173</v>
      </c>
      <c r="B32" t="s">
        <v>178</v>
      </c>
      <c r="C32" t="s">
        <v>179</v>
      </c>
    </row>
    <row r="33" spans="1:7" x14ac:dyDescent="0.35">
      <c r="A33" t="s">
        <v>173</v>
      </c>
      <c r="B33" t="s">
        <v>180</v>
      </c>
      <c r="C33" t="s">
        <v>181</v>
      </c>
    </row>
    <row r="34" spans="1:7" x14ac:dyDescent="0.35">
      <c r="A34" t="s">
        <v>182</v>
      </c>
      <c r="B34" t="s">
        <v>137</v>
      </c>
      <c r="C34" t="s">
        <v>138</v>
      </c>
    </row>
    <row r="35" spans="1:7" x14ac:dyDescent="0.35">
      <c r="A35" t="s">
        <v>183</v>
      </c>
      <c r="B35" t="s">
        <v>184</v>
      </c>
      <c r="C35" t="s">
        <v>185</v>
      </c>
    </row>
    <row r="39" spans="1:7" x14ac:dyDescent="0.35">
      <c r="A39" s="15" t="s">
        <v>210</v>
      </c>
    </row>
    <row r="40" spans="1:7" x14ac:dyDescent="0.35">
      <c r="A40" t="s">
        <v>186</v>
      </c>
      <c r="B40" t="s">
        <v>187</v>
      </c>
      <c r="C40" t="s">
        <v>188</v>
      </c>
      <c r="D40" s="86" t="s">
        <v>405</v>
      </c>
      <c r="E40" s="86"/>
      <c r="F40" s="86"/>
      <c r="G40" s="86"/>
    </row>
    <row r="41" spans="1:7" x14ac:dyDescent="0.35">
      <c r="A41" t="s">
        <v>189</v>
      </c>
      <c r="B41" t="s">
        <v>190</v>
      </c>
      <c r="C41" t="s">
        <v>191</v>
      </c>
      <c r="D41" s="86"/>
      <c r="E41" s="86"/>
      <c r="F41" s="86"/>
      <c r="G41" s="86"/>
    </row>
    <row r="42" spans="1:7" x14ac:dyDescent="0.35">
      <c r="A42" t="s">
        <v>192</v>
      </c>
      <c r="B42" t="s">
        <v>193</v>
      </c>
      <c r="C42" t="s">
        <v>194</v>
      </c>
      <c r="D42" s="86"/>
      <c r="E42" s="86"/>
      <c r="F42" s="86"/>
      <c r="G42" s="86"/>
    </row>
    <row r="43" spans="1:7" x14ac:dyDescent="0.35">
      <c r="A43" t="s">
        <v>195</v>
      </c>
      <c r="B43" t="s">
        <v>196</v>
      </c>
      <c r="C43" t="s">
        <v>197</v>
      </c>
      <c r="D43" s="86"/>
      <c r="E43" s="86"/>
      <c r="F43" s="86"/>
      <c r="G43" s="86"/>
    </row>
    <row r="44" spans="1:7" x14ac:dyDescent="0.35">
      <c r="A44" t="s">
        <v>198</v>
      </c>
      <c r="B44" t="s">
        <v>193</v>
      </c>
      <c r="C44" t="s">
        <v>194</v>
      </c>
      <c r="D44" s="86"/>
      <c r="E44" s="86"/>
      <c r="F44" s="86"/>
      <c r="G44" s="86"/>
    </row>
    <row r="45" spans="1:7" x14ac:dyDescent="0.35">
      <c r="A45" t="s">
        <v>198</v>
      </c>
      <c r="B45" t="s">
        <v>196</v>
      </c>
      <c r="C45" t="s">
        <v>197</v>
      </c>
      <c r="D45" s="86"/>
      <c r="E45" s="86"/>
      <c r="F45" s="86"/>
      <c r="G45" s="86"/>
    </row>
    <row r="46" spans="1:7" x14ac:dyDescent="0.35">
      <c r="A46" t="s">
        <v>199</v>
      </c>
      <c r="B46" t="s">
        <v>200</v>
      </c>
      <c r="C46" t="s">
        <v>201</v>
      </c>
    </row>
    <row r="47" spans="1:7" x14ac:dyDescent="0.35">
      <c r="A47" t="s">
        <v>202</v>
      </c>
      <c r="B47" t="s">
        <v>193</v>
      </c>
      <c r="C47" t="s">
        <v>194</v>
      </c>
    </row>
    <row r="48" spans="1:7" x14ac:dyDescent="0.35">
      <c r="A48" t="s">
        <v>202</v>
      </c>
      <c r="B48" t="s">
        <v>196</v>
      </c>
      <c r="C48" t="s">
        <v>197</v>
      </c>
    </row>
    <row r="49" spans="1:3" x14ac:dyDescent="0.35">
      <c r="A49" t="s">
        <v>203</v>
      </c>
      <c r="B49" t="s">
        <v>204</v>
      </c>
      <c r="C49" t="s">
        <v>205</v>
      </c>
    </row>
    <row r="50" spans="1:3" x14ac:dyDescent="0.35">
      <c r="A50" t="s">
        <v>206</v>
      </c>
      <c r="B50" t="s">
        <v>196</v>
      </c>
      <c r="C50" t="s">
        <v>197</v>
      </c>
    </row>
    <row r="51" spans="1:3" x14ac:dyDescent="0.35">
      <c r="A51" t="s">
        <v>206</v>
      </c>
      <c r="B51" t="s">
        <v>193</v>
      </c>
      <c r="C51" t="s">
        <v>194</v>
      </c>
    </row>
    <row r="52" spans="1:3" x14ac:dyDescent="0.35">
      <c r="A52" t="s">
        <v>207</v>
      </c>
      <c r="B52" t="s">
        <v>208</v>
      </c>
      <c r="C52" t="s">
        <v>209</v>
      </c>
    </row>
  </sheetData>
  <mergeCells count="1">
    <mergeCell ref="D40:G4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A4A4B-78CF-4138-9D32-3FCB7BD6633A}">
  <dimension ref="A2:O75"/>
  <sheetViews>
    <sheetView topLeftCell="G1" workbookViewId="0">
      <selection activeCell="I7" sqref="I7"/>
    </sheetView>
  </sheetViews>
  <sheetFormatPr defaultRowHeight="14.5" x14ac:dyDescent="0.35"/>
  <cols>
    <col min="3" max="3" width="16" customWidth="1"/>
    <col min="5" max="5" width="11" customWidth="1"/>
    <col min="11" max="11" width="18.08984375" customWidth="1"/>
    <col min="12" max="12" width="21.1796875" customWidth="1"/>
    <col min="15" max="15" width="18.54296875" customWidth="1"/>
  </cols>
  <sheetData>
    <row r="2" spans="1:15" x14ac:dyDescent="0.35">
      <c r="B2" s="15" t="s">
        <v>408</v>
      </c>
      <c r="K2" s="15" t="s">
        <v>211</v>
      </c>
    </row>
    <row r="5" spans="1:15" x14ac:dyDescent="0.35">
      <c r="B5" t="s">
        <v>0</v>
      </c>
      <c r="C5" t="s">
        <v>1</v>
      </c>
      <c r="D5" t="s">
        <v>2</v>
      </c>
      <c r="E5" t="s">
        <v>3</v>
      </c>
      <c r="F5" t="s">
        <v>4</v>
      </c>
      <c r="K5" t="s">
        <v>0</v>
      </c>
      <c r="L5" t="s">
        <v>1</v>
      </c>
      <c r="M5" t="s">
        <v>20</v>
      </c>
      <c r="N5" t="s">
        <v>21</v>
      </c>
      <c r="O5" t="s">
        <v>4</v>
      </c>
    </row>
    <row r="6" spans="1:15" x14ac:dyDescent="0.35">
      <c r="A6">
        <v>1</v>
      </c>
      <c r="B6" t="s">
        <v>5</v>
      </c>
      <c r="C6" t="s">
        <v>6</v>
      </c>
      <c r="D6">
        <v>2.4188269248395899E-2</v>
      </c>
      <c r="E6">
        <v>2.5471826107290301E-2</v>
      </c>
      <c r="F6">
        <v>0</v>
      </c>
      <c r="J6">
        <v>1</v>
      </c>
      <c r="K6" t="s">
        <v>5</v>
      </c>
      <c r="L6" t="s">
        <v>6</v>
      </c>
      <c r="M6">
        <v>2.4188269248395899E-2</v>
      </c>
      <c r="N6">
        <v>2.5471826107290301E-2</v>
      </c>
      <c r="O6">
        <v>0</v>
      </c>
    </row>
    <row r="7" spans="1:15" x14ac:dyDescent="0.35">
      <c r="A7">
        <v>2</v>
      </c>
      <c r="B7" t="s">
        <v>7</v>
      </c>
      <c r="C7" t="s">
        <v>6</v>
      </c>
      <c r="D7">
        <v>2.30089059041013E-2</v>
      </c>
      <c r="E7">
        <v>2.4232216202939999E-2</v>
      </c>
      <c r="F7">
        <v>4.8665922071268888</v>
      </c>
      <c r="J7">
        <v>2</v>
      </c>
      <c r="K7" t="s">
        <v>22</v>
      </c>
      <c r="L7" t="s">
        <v>6</v>
      </c>
      <c r="M7">
        <v>2.4209328186660599E-2</v>
      </c>
      <c r="N7">
        <v>2.54924858864056E-2</v>
      </c>
      <c r="O7">
        <v>8.1108354887049594E-2</v>
      </c>
    </row>
    <row r="8" spans="1:15" x14ac:dyDescent="0.35">
      <c r="A8">
        <v>3</v>
      </c>
      <c r="B8" t="s">
        <v>8</v>
      </c>
      <c r="C8" t="s">
        <v>6</v>
      </c>
      <c r="D8">
        <v>1.61498745740003E-2</v>
      </c>
      <c r="E8">
        <v>1.7133056772767101E-2</v>
      </c>
      <c r="F8">
        <v>32.73722621770159</v>
      </c>
      <c r="J8">
        <v>3</v>
      </c>
      <c r="K8" t="s">
        <v>23</v>
      </c>
      <c r="L8" t="s">
        <v>6</v>
      </c>
      <c r="M8">
        <v>2.4298752304276E-2</v>
      </c>
      <c r="N8">
        <v>2.55865758534893E-2</v>
      </c>
      <c r="O8">
        <v>0.450496739870895</v>
      </c>
    </row>
    <row r="9" spans="1:15" x14ac:dyDescent="0.35">
      <c r="A9">
        <v>4</v>
      </c>
      <c r="B9" t="s">
        <v>9</v>
      </c>
      <c r="C9" t="s">
        <v>6</v>
      </c>
      <c r="D9">
        <v>1.6863657352302601E-2</v>
      </c>
      <c r="E9">
        <v>1.78963412697263E-2</v>
      </c>
      <c r="F9">
        <v>29.74064287992222</v>
      </c>
      <c r="J9">
        <v>4</v>
      </c>
      <c r="K9" t="s">
        <v>24</v>
      </c>
      <c r="L9" t="s">
        <v>6</v>
      </c>
      <c r="M9">
        <v>2.4501072247068701E-2</v>
      </c>
      <c r="N9">
        <v>2.5799396990986101E-2</v>
      </c>
      <c r="O9">
        <v>1.2860125627271499</v>
      </c>
    </row>
    <row r="10" spans="1:15" ht="16.5" x14ac:dyDescent="0.45">
      <c r="A10">
        <v>5</v>
      </c>
      <c r="B10" t="s">
        <v>5</v>
      </c>
      <c r="C10" t="s">
        <v>10</v>
      </c>
      <c r="D10">
        <v>1.46129946927228E-2</v>
      </c>
      <c r="E10">
        <v>1.4466241823819601E-2</v>
      </c>
      <c r="F10">
        <v>0</v>
      </c>
      <c r="J10">
        <v>5</v>
      </c>
      <c r="K10" t="s">
        <v>25</v>
      </c>
      <c r="L10" t="s">
        <v>6</v>
      </c>
      <c r="M10">
        <v>2.6132911507355E-2</v>
      </c>
      <c r="N10">
        <v>2.7511579574413299E-2</v>
      </c>
      <c r="O10">
        <v>8.0078807798516198</v>
      </c>
    </row>
    <row r="11" spans="1:15" ht="16.5" x14ac:dyDescent="0.45">
      <c r="A11">
        <v>6</v>
      </c>
      <c r="B11" t="s">
        <v>7</v>
      </c>
      <c r="C11" t="s">
        <v>10</v>
      </c>
      <c r="D11">
        <v>1.3943586697895499E-2</v>
      </c>
      <c r="E11">
        <v>1.3806672417974199E-2</v>
      </c>
      <c r="F11">
        <v>4.559369419356571</v>
      </c>
      <c r="J11">
        <v>6</v>
      </c>
      <c r="K11" t="s">
        <v>26</v>
      </c>
      <c r="L11" t="s">
        <v>6</v>
      </c>
      <c r="M11">
        <v>2.64356166377589E-2</v>
      </c>
      <c r="N11">
        <v>2.7831573891962402E-2</v>
      </c>
      <c r="O11">
        <v>9.2641484545810204</v>
      </c>
    </row>
    <row r="12" spans="1:15" ht="16.5" x14ac:dyDescent="0.45">
      <c r="A12">
        <v>7</v>
      </c>
      <c r="B12" t="s">
        <v>8</v>
      </c>
      <c r="C12" t="s">
        <v>10</v>
      </c>
      <c r="D12">
        <v>9.7684990387668699E-3</v>
      </c>
      <c r="E12">
        <v>9.6394896822376997E-3</v>
      </c>
      <c r="F12">
        <v>33.365625988875301</v>
      </c>
      <c r="J12">
        <v>7</v>
      </c>
      <c r="K12" t="s">
        <v>27</v>
      </c>
      <c r="L12" t="s">
        <v>6</v>
      </c>
      <c r="M12">
        <v>2.8044667890788001E-2</v>
      </c>
      <c r="N12">
        <v>2.9525459864344399E-2</v>
      </c>
      <c r="O12">
        <v>15.9141858929927</v>
      </c>
    </row>
    <row r="13" spans="1:15" ht="16.5" x14ac:dyDescent="0.45">
      <c r="A13">
        <v>8</v>
      </c>
      <c r="B13" t="s">
        <v>9</v>
      </c>
      <c r="C13" t="s">
        <v>10</v>
      </c>
      <c r="D13">
        <v>1.01592780155462E-2</v>
      </c>
      <c r="E13">
        <v>1.0017587680301801E-2</v>
      </c>
      <c r="F13">
        <v>30.751968601774678</v>
      </c>
      <c r="J13">
        <v>8</v>
      </c>
      <c r="K13" t="s">
        <v>5</v>
      </c>
      <c r="L13" t="s">
        <v>10</v>
      </c>
      <c r="M13">
        <v>1.46129946927228E-2</v>
      </c>
      <c r="N13">
        <v>1.4466241823819601E-2</v>
      </c>
      <c r="O13">
        <v>0</v>
      </c>
    </row>
    <row r="14" spans="1:15" ht="16.5" x14ac:dyDescent="0.45">
      <c r="A14">
        <v>9</v>
      </c>
      <c r="B14" t="s">
        <v>5</v>
      </c>
      <c r="C14" t="s">
        <v>11</v>
      </c>
      <c r="D14">
        <v>5.8725578123747001E-3</v>
      </c>
      <c r="E14">
        <v>5.8421337748260803E-3</v>
      </c>
      <c r="F14">
        <v>0</v>
      </c>
      <c r="J14">
        <v>9</v>
      </c>
      <c r="K14" t="s">
        <v>22</v>
      </c>
      <c r="L14" t="s">
        <v>10</v>
      </c>
      <c r="M14">
        <v>1.46385325810988E-2</v>
      </c>
      <c r="N14">
        <v>1.44908258910848E-2</v>
      </c>
      <c r="O14">
        <v>0.169940939496426</v>
      </c>
    </row>
    <row r="15" spans="1:15" ht="16.5" x14ac:dyDescent="0.45">
      <c r="A15">
        <v>10</v>
      </c>
      <c r="B15" t="s">
        <v>7</v>
      </c>
      <c r="C15" t="s">
        <v>11</v>
      </c>
      <c r="D15">
        <v>5.5936839965606E-3</v>
      </c>
      <c r="E15">
        <v>5.57357439790385E-3</v>
      </c>
      <c r="F15">
        <v>4.5969398728844615</v>
      </c>
      <c r="J15">
        <v>10</v>
      </c>
      <c r="K15" t="s">
        <v>23</v>
      </c>
      <c r="L15" t="s">
        <v>10</v>
      </c>
      <c r="M15">
        <v>1.4678142820809601E-2</v>
      </c>
      <c r="N15">
        <v>1.45316205704037E-2</v>
      </c>
      <c r="O15">
        <v>0.451940091838261</v>
      </c>
    </row>
    <row r="16" spans="1:15" ht="16.5" x14ac:dyDescent="0.45">
      <c r="A16">
        <v>11</v>
      </c>
      <c r="B16" t="s">
        <v>8</v>
      </c>
      <c r="C16" t="s">
        <v>11</v>
      </c>
      <c r="D16">
        <v>3.91101604758464E-3</v>
      </c>
      <c r="E16">
        <v>3.9028047588282998E-3</v>
      </c>
      <c r="F16">
        <v>33.195559888655815</v>
      </c>
      <c r="J16">
        <v>11</v>
      </c>
      <c r="K16" t="s">
        <v>24</v>
      </c>
      <c r="L16" t="s">
        <v>10</v>
      </c>
      <c r="M16">
        <v>1.47720707604464E-2</v>
      </c>
      <c r="N16">
        <v>1.4630574204128201E-2</v>
      </c>
      <c r="O16">
        <v>1.1359714728256101</v>
      </c>
    </row>
    <row r="17" spans="1:15" ht="16.5" x14ac:dyDescent="0.45">
      <c r="A17">
        <v>12</v>
      </c>
      <c r="B17" t="s">
        <v>9</v>
      </c>
      <c r="C17" t="s">
        <v>11</v>
      </c>
      <c r="D17">
        <v>4.0752430621207904E-3</v>
      </c>
      <c r="E17">
        <v>4.0545638761081701E-3</v>
      </c>
      <c r="F17">
        <v>30.597893982171364</v>
      </c>
      <c r="J17">
        <v>12</v>
      </c>
      <c r="K17" t="s">
        <v>25</v>
      </c>
      <c r="L17" t="s">
        <v>10</v>
      </c>
      <c r="M17">
        <v>1.56796851979117E-2</v>
      </c>
      <c r="N17">
        <v>1.55181890343502E-2</v>
      </c>
      <c r="O17">
        <v>7.2717380460104604</v>
      </c>
    </row>
    <row r="18" spans="1:15" ht="16.5" x14ac:dyDescent="0.45">
      <c r="A18">
        <v>13</v>
      </c>
      <c r="B18" t="s">
        <v>5</v>
      </c>
      <c r="C18" t="s">
        <v>12</v>
      </c>
      <c r="D18">
        <v>6.5713551084500804E-2</v>
      </c>
      <c r="E18">
        <v>6.5592647022254702E-2</v>
      </c>
      <c r="F18">
        <v>0</v>
      </c>
      <c r="J18">
        <v>13</v>
      </c>
      <c r="K18" t="s">
        <v>26</v>
      </c>
      <c r="L18" t="s">
        <v>10</v>
      </c>
      <c r="M18">
        <v>1.58789914531366E-2</v>
      </c>
      <c r="N18">
        <v>1.5727226097395401E-2</v>
      </c>
      <c r="O18">
        <v>8.7167371383181393</v>
      </c>
    </row>
    <row r="19" spans="1:15" ht="16.5" x14ac:dyDescent="0.45">
      <c r="A19">
        <v>14</v>
      </c>
      <c r="B19" t="s">
        <v>7</v>
      </c>
      <c r="C19" t="s">
        <v>12</v>
      </c>
      <c r="D19">
        <v>6.3374182618643499E-2</v>
      </c>
      <c r="E19">
        <v>6.3253408136106207E-2</v>
      </c>
      <c r="F19">
        <v>3.5663126773261991</v>
      </c>
      <c r="J19">
        <v>14</v>
      </c>
      <c r="K19" t="s">
        <v>27</v>
      </c>
      <c r="L19" t="s">
        <v>10</v>
      </c>
      <c r="M19">
        <v>1.6740304233123698E-2</v>
      </c>
      <c r="N19">
        <v>1.6583048575078099E-2</v>
      </c>
      <c r="O19">
        <v>14.632734451964</v>
      </c>
    </row>
    <row r="20" spans="1:15" x14ac:dyDescent="0.35">
      <c r="A20">
        <v>15</v>
      </c>
      <c r="B20" t="s">
        <v>8</v>
      </c>
      <c r="C20" t="s">
        <v>12</v>
      </c>
      <c r="D20">
        <v>4.10179167905299E-2</v>
      </c>
      <c r="E20">
        <v>4.08777540961398E-2</v>
      </c>
      <c r="F20">
        <v>37.67936506317465</v>
      </c>
      <c r="J20">
        <v>15</v>
      </c>
      <c r="K20" t="s">
        <v>5</v>
      </c>
      <c r="L20" t="s">
        <v>11</v>
      </c>
      <c r="M20">
        <v>5.8725578123747001E-3</v>
      </c>
      <c r="N20">
        <v>5.8421337748260803E-3</v>
      </c>
      <c r="O20">
        <v>0</v>
      </c>
    </row>
    <row r="21" spans="1:15" x14ac:dyDescent="0.35">
      <c r="A21">
        <v>16</v>
      </c>
      <c r="B21" t="s">
        <v>9</v>
      </c>
      <c r="C21" t="s">
        <v>12</v>
      </c>
      <c r="D21">
        <v>4.2356637156190403E-2</v>
      </c>
      <c r="E21">
        <v>4.2199911065487899E-2</v>
      </c>
      <c r="F21">
        <v>35.663655941236769</v>
      </c>
      <c r="J21">
        <v>16</v>
      </c>
      <c r="K21" t="s">
        <v>22</v>
      </c>
      <c r="L21" t="s">
        <v>11</v>
      </c>
      <c r="M21">
        <v>5.8829983312325496E-3</v>
      </c>
      <c r="N21">
        <v>5.8537256657086797E-3</v>
      </c>
      <c r="O21">
        <v>0.198418785488091</v>
      </c>
    </row>
    <row r="22" spans="1:15" x14ac:dyDescent="0.35">
      <c r="A22">
        <v>17</v>
      </c>
      <c r="B22" t="s">
        <v>5</v>
      </c>
      <c r="C22" t="s">
        <v>13</v>
      </c>
      <c r="D22" s="1">
        <v>1.6202396481201901E-7</v>
      </c>
      <c r="E22" s="1">
        <v>1.50618109343332E-7</v>
      </c>
      <c r="F22">
        <v>0</v>
      </c>
      <c r="J22">
        <v>17</v>
      </c>
      <c r="K22" t="s">
        <v>23</v>
      </c>
      <c r="L22" t="s">
        <v>11</v>
      </c>
      <c r="M22">
        <v>5.8998928682942398E-3</v>
      </c>
      <c r="N22">
        <v>5.8688451657252002E-3</v>
      </c>
      <c r="O22">
        <v>0.45721977497718702</v>
      </c>
    </row>
    <row r="23" spans="1:15" x14ac:dyDescent="0.35">
      <c r="A23">
        <v>18</v>
      </c>
      <c r="B23" t="s">
        <v>7</v>
      </c>
      <c r="C23" t="s">
        <v>13</v>
      </c>
      <c r="D23" s="1">
        <v>1.56777772244157E-7</v>
      </c>
      <c r="E23" s="1">
        <v>1.4585659365897799E-7</v>
      </c>
      <c r="F23">
        <v>3.1613168596481307</v>
      </c>
      <c r="J23">
        <v>18</v>
      </c>
      <c r="K23" t="s">
        <v>24</v>
      </c>
      <c r="L23" t="s">
        <v>11</v>
      </c>
      <c r="M23">
        <v>5.9403854872904999E-3</v>
      </c>
      <c r="N23">
        <v>5.90694377525703E-3</v>
      </c>
      <c r="O23">
        <v>1.1093549536681999</v>
      </c>
    </row>
    <row r="24" spans="1:15" x14ac:dyDescent="0.35">
      <c r="A24">
        <v>19</v>
      </c>
      <c r="B24" t="s">
        <v>8</v>
      </c>
      <c r="C24" t="s">
        <v>13</v>
      </c>
      <c r="D24" s="1">
        <v>1.1007865145472601E-7</v>
      </c>
      <c r="E24" s="1">
        <v>1.03205052804248E-7</v>
      </c>
      <c r="F24">
        <v>31.478987982120106</v>
      </c>
      <c r="J24">
        <v>19</v>
      </c>
      <c r="K24" t="s">
        <v>25</v>
      </c>
      <c r="L24" t="s">
        <v>11</v>
      </c>
      <c r="M24">
        <v>6.3251463572533096E-3</v>
      </c>
      <c r="N24">
        <v>6.2924341132026898E-3</v>
      </c>
      <c r="O24">
        <v>7.7078060128813002</v>
      </c>
    </row>
    <row r="25" spans="1:15" x14ac:dyDescent="0.35">
      <c r="A25">
        <v>20</v>
      </c>
      <c r="B25" t="s">
        <v>9</v>
      </c>
      <c r="C25" t="s">
        <v>13</v>
      </c>
      <c r="D25" s="1">
        <v>1.12705432778062E-7</v>
      </c>
      <c r="E25" s="1">
        <v>1.05296011378626E-7</v>
      </c>
      <c r="F25">
        <v>30.090736208482653</v>
      </c>
      <c r="J25">
        <v>20</v>
      </c>
      <c r="K25" t="s">
        <v>26</v>
      </c>
      <c r="L25" t="s">
        <v>11</v>
      </c>
      <c r="M25">
        <v>6.3979470696079004E-3</v>
      </c>
      <c r="N25">
        <v>6.3643348436111004E-3</v>
      </c>
      <c r="O25">
        <v>8.93853322967718</v>
      </c>
    </row>
    <row r="26" spans="1:15" x14ac:dyDescent="0.35">
      <c r="A26">
        <v>21</v>
      </c>
      <c r="B26" t="s">
        <v>5</v>
      </c>
      <c r="C26" t="s">
        <v>14</v>
      </c>
      <c r="D26">
        <v>8.47944480465972E-3</v>
      </c>
      <c r="E26">
        <v>8.1331761190851296E-3</v>
      </c>
      <c r="F26">
        <v>0</v>
      </c>
      <c r="J26">
        <v>21</v>
      </c>
      <c r="K26" t="s">
        <v>27</v>
      </c>
      <c r="L26" t="s">
        <v>11</v>
      </c>
      <c r="M26">
        <v>6.7493553695986801E-3</v>
      </c>
      <c r="N26">
        <v>6.7253198014984097E-3</v>
      </c>
      <c r="O26">
        <v>15.117524875551601</v>
      </c>
    </row>
    <row r="27" spans="1:15" x14ac:dyDescent="0.35">
      <c r="A27">
        <v>22</v>
      </c>
      <c r="B27" t="s">
        <v>7</v>
      </c>
      <c r="C27" t="s">
        <v>14</v>
      </c>
      <c r="D27">
        <v>8.1718586365306291E-3</v>
      </c>
      <c r="E27">
        <v>7.8387250581334698E-3</v>
      </c>
      <c r="F27">
        <v>3.6203699101106088</v>
      </c>
      <c r="J27">
        <v>22</v>
      </c>
      <c r="K27" t="s">
        <v>5</v>
      </c>
      <c r="L27" t="s">
        <v>12</v>
      </c>
      <c r="M27">
        <v>6.5713551084500804E-2</v>
      </c>
      <c r="N27">
        <v>6.5592647022254702E-2</v>
      </c>
      <c r="O27">
        <v>0</v>
      </c>
    </row>
    <row r="28" spans="1:15" x14ac:dyDescent="0.35">
      <c r="A28">
        <v>23</v>
      </c>
      <c r="B28" t="s">
        <v>8</v>
      </c>
      <c r="C28" t="s">
        <v>14</v>
      </c>
      <c r="D28">
        <v>4.8950628892833904E-3</v>
      </c>
      <c r="E28">
        <v>4.6919285822274301E-3</v>
      </c>
      <c r="F28">
        <v>42.311238395324366</v>
      </c>
      <c r="J28">
        <v>23</v>
      </c>
      <c r="K28" t="s">
        <v>22</v>
      </c>
      <c r="L28" t="s">
        <v>12</v>
      </c>
      <c r="M28">
        <v>6.5740776531405906E-2</v>
      </c>
      <c r="N28">
        <v>6.56274904703089E-2</v>
      </c>
      <c r="O28">
        <v>5.3120966504680699E-2</v>
      </c>
    </row>
    <row r="29" spans="1:15" x14ac:dyDescent="0.35">
      <c r="A29">
        <v>24</v>
      </c>
      <c r="B29" t="s">
        <v>9</v>
      </c>
      <c r="C29" t="s">
        <v>14</v>
      </c>
      <c r="D29">
        <v>5.0588699864813399E-3</v>
      </c>
      <c r="E29">
        <v>4.8556282644568304E-3</v>
      </c>
      <c r="F29">
        <v>40.298498478808028</v>
      </c>
      <c r="J29">
        <v>24</v>
      </c>
      <c r="K29" t="s">
        <v>23</v>
      </c>
      <c r="L29" t="s">
        <v>12</v>
      </c>
      <c r="M29">
        <v>6.58413092665487E-2</v>
      </c>
      <c r="N29">
        <v>6.57301808290911E-2</v>
      </c>
      <c r="O29">
        <v>0.20967869582965501</v>
      </c>
    </row>
    <row r="30" spans="1:15" x14ac:dyDescent="0.35">
      <c r="A30">
        <v>25</v>
      </c>
      <c r="B30" t="s">
        <v>5</v>
      </c>
      <c r="C30" t="s">
        <v>15</v>
      </c>
      <c r="D30">
        <v>0.78614158460283901</v>
      </c>
      <c r="E30">
        <v>0.80072200343468902</v>
      </c>
      <c r="F30">
        <v>0</v>
      </c>
      <c r="J30">
        <v>25</v>
      </c>
      <c r="K30" t="s">
        <v>24</v>
      </c>
      <c r="L30" t="s">
        <v>12</v>
      </c>
      <c r="M30">
        <v>6.6073197655836899E-2</v>
      </c>
      <c r="N30">
        <v>6.5957018780447005E-2</v>
      </c>
      <c r="O30">
        <v>0.55550701905459698</v>
      </c>
    </row>
    <row r="31" spans="1:15" x14ac:dyDescent="0.35">
      <c r="A31">
        <v>26</v>
      </c>
      <c r="B31" t="s">
        <v>7</v>
      </c>
      <c r="C31" t="s">
        <v>15</v>
      </c>
      <c r="D31">
        <v>0.75925735261084404</v>
      </c>
      <c r="E31">
        <v>0.77381987267947205</v>
      </c>
      <c r="F31">
        <v>3.3597341698892431</v>
      </c>
      <c r="J31">
        <v>26</v>
      </c>
      <c r="K31" t="s">
        <v>25</v>
      </c>
      <c r="L31" t="s">
        <v>12</v>
      </c>
      <c r="M31">
        <v>6.7851174206346898E-2</v>
      </c>
      <c r="N31">
        <v>6.7757103289611001E-2</v>
      </c>
      <c r="O31">
        <v>3.2998458906864498</v>
      </c>
    </row>
    <row r="32" spans="1:15" x14ac:dyDescent="0.35">
      <c r="A32">
        <v>27</v>
      </c>
      <c r="B32" t="s">
        <v>8</v>
      </c>
      <c r="C32" t="s">
        <v>15</v>
      </c>
      <c r="D32">
        <v>0.438602498058274</v>
      </c>
      <c r="E32">
        <v>0.450052989226985</v>
      </c>
      <c r="F32">
        <v>43.794102410513617</v>
      </c>
      <c r="J32">
        <v>27</v>
      </c>
      <c r="K32" t="s">
        <v>26</v>
      </c>
      <c r="L32" t="s">
        <v>12</v>
      </c>
      <c r="M32">
        <v>7.0736538337546603E-2</v>
      </c>
      <c r="N32">
        <v>7.0641055463845095E-2</v>
      </c>
      <c r="O32">
        <v>7.6966072734914404</v>
      </c>
    </row>
    <row r="33" spans="1:15" x14ac:dyDescent="0.35">
      <c r="A33">
        <v>28</v>
      </c>
      <c r="B33" t="s">
        <v>9</v>
      </c>
      <c r="C33" t="s">
        <v>15</v>
      </c>
      <c r="D33">
        <v>0.45227481537553299</v>
      </c>
      <c r="E33">
        <v>0.46377916637640598</v>
      </c>
      <c r="F33">
        <v>42.079877362301787</v>
      </c>
      <c r="J33">
        <v>28</v>
      </c>
      <c r="K33" t="s">
        <v>27</v>
      </c>
      <c r="L33" t="s">
        <v>12</v>
      </c>
      <c r="M33">
        <v>7.6108817256664796E-2</v>
      </c>
      <c r="N33">
        <v>7.5975166436385994E-2</v>
      </c>
      <c r="O33">
        <v>15.828785520134099</v>
      </c>
    </row>
    <row r="34" spans="1:15" x14ac:dyDescent="0.35">
      <c r="A34">
        <v>29</v>
      </c>
      <c r="B34" t="s">
        <v>5</v>
      </c>
      <c r="C34" t="s">
        <v>28</v>
      </c>
      <c r="D34">
        <v>0.93949259562924603</v>
      </c>
      <c r="E34">
        <v>0.90202179092453705</v>
      </c>
      <c r="F34">
        <v>0</v>
      </c>
      <c r="J34">
        <v>29</v>
      </c>
      <c r="K34" t="s">
        <v>5</v>
      </c>
      <c r="L34" t="s">
        <v>13</v>
      </c>
      <c r="M34" s="1">
        <v>1.6202396481201901E-7</v>
      </c>
      <c r="N34" s="1">
        <v>1.50618109343332E-7</v>
      </c>
      <c r="O34">
        <v>0</v>
      </c>
    </row>
    <row r="35" spans="1:15" x14ac:dyDescent="0.35">
      <c r="A35">
        <v>30</v>
      </c>
      <c r="B35" t="s">
        <v>7</v>
      </c>
      <c r="C35" t="s">
        <v>28</v>
      </c>
      <c r="D35">
        <v>0.88344364499935102</v>
      </c>
      <c r="E35">
        <v>0.85505203259398099</v>
      </c>
      <c r="F35">
        <v>5.2071644835114119</v>
      </c>
      <c r="J35">
        <v>30</v>
      </c>
      <c r="K35" t="s">
        <v>22</v>
      </c>
      <c r="L35" t="s">
        <v>13</v>
      </c>
      <c r="M35" s="1">
        <v>1.62254010674475E-7</v>
      </c>
      <c r="N35" s="1">
        <v>1.5072639143227099E-7</v>
      </c>
      <c r="O35">
        <v>7.1891812618774295E-2</v>
      </c>
    </row>
    <row r="36" spans="1:15" x14ac:dyDescent="0.35">
      <c r="A36">
        <v>31</v>
      </c>
      <c r="B36" t="s">
        <v>8</v>
      </c>
      <c r="C36" t="s">
        <v>28</v>
      </c>
      <c r="D36">
        <v>0.57578585914665303</v>
      </c>
      <c r="E36">
        <v>0.55540464203399498</v>
      </c>
      <c r="F36">
        <v>38.426693498753842</v>
      </c>
      <c r="J36">
        <v>31</v>
      </c>
      <c r="K36" t="s">
        <v>23</v>
      </c>
      <c r="L36" t="s">
        <v>13</v>
      </c>
      <c r="M36" s="1">
        <v>1.6256391925935299E-7</v>
      </c>
      <c r="N36" s="1">
        <v>1.5101129447445199E-7</v>
      </c>
      <c r="O36">
        <v>0.261047713873305</v>
      </c>
    </row>
    <row r="37" spans="1:15" x14ac:dyDescent="0.35">
      <c r="A37">
        <v>32</v>
      </c>
      <c r="B37" t="s">
        <v>9</v>
      </c>
      <c r="C37" t="s">
        <v>28</v>
      </c>
      <c r="D37">
        <v>0.606060719531479</v>
      </c>
      <c r="E37">
        <v>0.589985110222495</v>
      </c>
      <c r="F37">
        <v>34.593031326018924</v>
      </c>
      <c r="J37">
        <v>32</v>
      </c>
      <c r="K37" t="s">
        <v>24</v>
      </c>
      <c r="L37" t="s">
        <v>13</v>
      </c>
      <c r="M37" s="1">
        <v>1.63362748424481E-7</v>
      </c>
      <c r="N37" s="1">
        <v>1.5164499129990199E-7</v>
      </c>
      <c r="O37">
        <v>0.681778546449198</v>
      </c>
    </row>
    <row r="38" spans="1:15" ht="16.5" x14ac:dyDescent="0.45">
      <c r="A38">
        <v>33</v>
      </c>
      <c r="B38" t="s">
        <v>5</v>
      </c>
      <c r="C38" t="s">
        <v>16</v>
      </c>
      <c r="D38">
        <v>4.0372744862785703</v>
      </c>
      <c r="E38">
        <v>4.0159290889380301</v>
      </c>
      <c r="F38">
        <v>0</v>
      </c>
      <c r="J38">
        <v>33</v>
      </c>
      <c r="K38" t="s">
        <v>25</v>
      </c>
      <c r="L38" t="s">
        <v>13</v>
      </c>
      <c r="M38" s="1">
        <v>1.70222706192588E-7</v>
      </c>
      <c r="N38" s="1">
        <v>1.5749450987510001E-7</v>
      </c>
      <c r="O38">
        <v>4.5654540225925198</v>
      </c>
    </row>
    <row r="39" spans="1:15" ht="16.5" x14ac:dyDescent="0.45">
      <c r="A39">
        <v>34</v>
      </c>
      <c r="B39" t="s">
        <v>7</v>
      </c>
      <c r="C39" t="s">
        <v>16</v>
      </c>
      <c r="D39">
        <v>3.8634555630138201</v>
      </c>
      <c r="E39">
        <v>3.8441431823538399</v>
      </c>
      <c r="F39">
        <v>4.2776130449459009</v>
      </c>
      <c r="J39">
        <v>34</v>
      </c>
      <c r="K39" t="s">
        <v>26</v>
      </c>
      <c r="L39" t="s">
        <v>13</v>
      </c>
      <c r="M39" s="1">
        <v>1.7212753140294401E-7</v>
      </c>
      <c r="N39" s="1">
        <v>1.59109709581616E-7</v>
      </c>
      <c r="O39">
        <v>5.6378348362662098</v>
      </c>
    </row>
    <row r="40" spans="1:15" ht="16.5" x14ac:dyDescent="0.45">
      <c r="A40">
        <v>35</v>
      </c>
      <c r="B40" t="s">
        <v>8</v>
      </c>
      <c r="C40" t="s">
        <v>16</v>
      </c>
      <c r="D40">
        <v>2.7139828349913602</v>
      </c>
      <c r="E40">
        <v>2.6947263727100599</v>
      </c>
      <c r="F40">
        <v>32.89905491277856</v>
      </c>
      <c r="J40">
        <v>35</v>
      </c>
      <c r="K40" t="s">
        <v>27</v>
      </c>
      <c r="L40" t="s">
        <v>13</v>
      </c>
      <c r="M40" s="1">
        <v>1.79582454778713E-7</v>
      </c>
      <c r="N40" s="1">
        <v>1.64640892926225E-7</v>
      </c>
      <c r="O40">
        <v>9.31015775196623</v>
      </c>
    </row>
    <row r="41" spans="1:15" ht="16.5" x14ac:dyDescent="0.45">
      <c r="A41">
        <v>36</v>
      </c>
      <c r="B41" t="s">
        <v>9</v>
      </c>
      <c r="C41" t="s">
        <v>16</v>
      </c>
      <c r="D41">
        <v>2.8145328156534402</v>
      </c>
      <c r="E41">
        <v>2.7961683982498502</v>
      </c>
      <c r="F41">
        <v>30.373063459911158</v>
      </c>
      <c r="J41">
        <v>36</v>
      </c>
      <c r="K41" t="s">
        <v>5</v>
      </c>
      <c r="L41" t="s">
        <v>14</v>
      </c>
      <c r="M41">
        <v>8.47944480465972E-3</v>
      </c>
      <c r="N41">
        <v>8.1331761190851296E-3</v>
      </c>
      <c r="O41">
        <v>0</v>
      </c>
    </row>
    <row r="42" spans="1:15" x14ac:dyDescent="0.35">
      <c r="A42">
        <v>37</v>
      </c>
      <c r="B42" t="s">
        <v>5</v>
      </c>
      <c r="C42" t="s">
        <v>17</v>
      </c>
      <c r="D42">
        <v>1.2264221604582299</v>
      </c>
      <c r="E42">
        <v>1.2264221604582299</v>
      </c>
      <c r="F42">
        <v>0</v>
      </c>
      <c r="J42">
        <v>37</v>
      </c>
      <c r="K42" t="s">
        <v>22</v>
      </c>
      <c r="L42" t="s">
        <v>14</v>
      </c>
      <c r="M42">
        <v>8.4832897683472398E-3</v>
      </c>
      <c r="N42">
        <v>8.1329255264233E-3</v>
      </c>
      <c r="O42">
        <v>-3.0811168745039602E-3</v>
      </c>
    </row>
    <row r="43" spans="1:15" x14ac:dyDescent="0.35">
      <c r="A43">
        <v>38</v>
      </c>
      <c r="B43" t="s">
        <v>7</v>
      </c>
      <c r="C43" t="s">
        <v>17</v>
      </c>
      <c r="D43">
        <v>1.23193084468239</v>
      </c>
      <c r="E43">
        <v>1.23193084468239</v>
      </c>
      <c r="F43">
        <v>-0.44916704881635927</v>
      </c>
      <c r="J43">
        <v>38</v>
      </c>
      <c r="K43" t="s">
        <v>23</v>
      </c>
      <c r="L43" t="s">
        <v>14</v>
      </c>
      <c r="M43">
        <v>8.4979324373222007E-3</v>
      </c>
      <c r="N43">
        <v>8.1452421465697308E-3</v>
      </c>
      <c r="O43">
        <v>0.14835566460051899</v>
      </c>
    </row>
    <row r="44" spans="1:15" x14ac:dyDescent="0.35">
      <c r="A44">
        <v>39</v>
      </c>
      <c r="B44" t="s">
        <v>8</v>
      </c>
      <c r="C44" t="s">
        <v>17</v>
      </c>
      <c r="D44">
        <v>0.89313031748981697</v>
      </c>
      <c r="E44">
        <v>0.89289363019138102</v>
      </c>
      <c r="F44">
        <v>27.195246548890811</v>
      </c>
      <c r="J44">
        <v>39</v>
      </c>
      <c r="K44" t="s">
        <v>24</v>
      </c>
      <c r="L44" t="s">
        <v>14</v>
      </c>
      <c r="M44">
        <v>8.5326562725317294E-3</v>
      </c>
      <c r="N44">
        <v>8.1769601497889994E-3</v>
      </c>
      <c r="O44">
        <v>0.53833865224097899</v>
      </c>
    </row>
    <row r="45" spans="1:15" x14ac:dyDescent="0.35">
      <c r="A45">
        <v>40</v>
      </c>
      <c r="B45" t="s">
        <v>9</v>
      </c>
      <c r="C45" t="s">
        <v>17</v>
      </c>
      <c r="D45">
        <v>0.89313031748981697</v>
      </c>
      <c r="E45">
        <v>0.89289363019138102</v>
      </c>
      <c r="F45">
        <v>27.195246548890811</v>
      </c>
      <c r="J45">
        <v>40</v>
      </c>
      <c r="K45" t="s">
        <v>25</v>
      </c>
      <c r="L45" t="s">
        <v>14</v>
      </c>
      <c r="M45">
        <v>8.7800520146539395E-3</v>
      </c>
      <c r="N45">
        <v>8.4075596607813205E-3</v>
      </c>
      <c r="O45">
        <v>3.3736333466617898</v>
      </c>
    </row>
    <row r="46" spans="1:15" x14ac:dyDescent="0.35">
      <c r="A46">
        <v>41</v>
      </c>
      <c r="B46" t="s">
        <v>5</v>
      </c>
      <c r="C46" t="s">
        <v>18</v>
      </c>
      <c r="D46">
        <v>1.2883438499113</v>
      </c>
      <c r="E46">
        <v>1.2883438499113</v>
      </c>
      <c r="F46">
        <v>0</v>
      </c>
      <c r="J46">
        <v>41</v>
      </c>
      <c r="K46" t="s">
        <v>26</v>
      </c>
      <c r="L46" t="s">
        <v>14</v>
      </c>
      <c r="M46">
        <v>9.1342640414083104E-3</v>
      </c>
      <c r="N46">
        <v>8.7573145208826499E-3</v>
      </c>
      <c r="O46">
        <v>7.6739811441304902</v>
      </c>
    </row>
    <row r="47" spans="1:15" x14ac:dyDescent="0.35">
      <c r="A47">
        <v>42</v>
      </c>
      <c r="B47" t="s">
        <v>7</v>
      </c>
      <c r="C47" t="s">
        <v>18</v>
      </c>
      <c r="D47">
        <v>1.23193084468239</v>
      </c>
      <c r="E47">
        <v>1.23193084468239</v>
      </c>
      <c r="F47">
        <v>4.3787227480298796</v>
      </c>
      <c r="J47">
        <v>42</v>
      </c>
      <c r="K47" t="s">
        <v>27</v>
      </c>
      <c r="L47" t="s">
        <v>14</v>
      </c>
      <c r="M47">
        <v>9.8269154455916993E-3</v>
      </c>
      <c r="N47">
        <v>9.4274051128626895E-3</v>
      </c>
      <c r="O47">
        <v>15.912959154303101</v>
      </c>
    </row>
    <row r="48" spans="1:15" x14ac:dyDescent="0.35">
      <c r="A48">
        <v>43</v>
      </c>
      <c r="B48" t="s">
        <v>8</v>
      </c>
      <c r="C48" t="s">
        <v>18</v>
      </c>
      <c r="D48">
        <v>0.89313031748981697</v>
      </c>
      <c r="E48">
        <v>0.89289363019138102</v>
      </c>
      <c r="F48">
        <v>30.694462487413197</v>
      </c>
      <c r="J48">
        <v>43</v>
      </c>
      <c r="K48" t="s">
        <v>5</v>
      </c>
      <c r="L48" t="s">
        <v>15</v>
      </c>
      <c r="M48">
        <v>0.78614158460283901</v>
      </c>
      <c r="N48">
        <v>0.80072200343468902</v>
      </c>
      <c r="O48">
        <v>0</v>
      </c>
    </row>
    <row r="49" spans="1:15" x14ac:dyDescent="0.35">
      <c r="A49">
        <v>44</v>
      </c>
      <c r="B49" t="s">
        <v>9</v>
      </c>
      <c r="C49" t="s">
        <v>18</v>
      </c>
      <c r="D49">
        <v>0.93088616628494703</v>
      </c>
      <c r="E49">
        <v>0.93062714060186402</v>
      </c>
      <c r="F49">
        <v>27.765624008999158</v>
      </c>
      <c r="J49">
        <v>44</v>
      </c>
      <c r="K49" t="s">
        <v>22</v>
      </c>
      <c r="L49" t="s">
        <v>15</v>
      </c>
      <c r="M49">
        <v>0.78672576928869697</v>
      </c>
      <c r="N49">
        <v>0.80126704122932302</v>
      </c>
      <c r="O49">
        <v>6.80682924031E-2</v>
      </c>
    </row>
    <row r="50" spans="1:15" ht="16.5" x14ac:dyDescent="0.45">
      <c r="A50">
        <v>45</v>
      </c>
      <c r="B50" t="s">
        <v>5</v>
      </c>
      <c r="C50" t="s">
        <v>19</v>
      </c>
      <c r="D50">
        <v>5.5923906060269903E-2</v>
      </c>
      <c r="E50">
        <v>5.48328639499625E-2</v>
      </c>
      <c r="F50">
        <v>0</v>
      </c>
      <c r="J50">
        <v>45</v>
      </c>
      <c r="K50" t="s">
        <v>23</v>
      </c>
      <c r="L50" t="s">
        <v>15</v>
      </c>
      <c r="M50">
        <v>0.787691692771601</v>
      </c>
      <c r="N50">
        <v>0.802151273505741</v>
      </c>
      <c r="O50">
        <v>0.178497663973434</v>
      </c>
    </row>
    <row r="51" spans="1:15" ht="16.5" x14ac:dyDescent="0.45">
      <c r="A51">
        <v>46</v>
      </c>
      <c r="B51" t="s">
        <v>7</v>
      </c>
      <c r="C51" t="s">
        <v>19</v>
      </c>
      <c r="D51">
        <v>5.3884615074830097E-2</v>
      </c>
      <c r="E51">
        <v>5.28765461714912E-2</v>
      </c>
      <c r="F51">
        <v>3.5677833283640443</v>
      </c>
      <c r="J51">
        <v>46</v>
      </c>
      <c r="K51" t="s">
        <v>24</v>
      </c>
      <c r="L51" t="s">
        <v>15</v>
      </c>
      <c r="M51">
        <v>0.79004383205319795</v>
      </c>
      <c r="N51">
        <v>0.80444898428453004</v>
      </c>
      <c r="O51">
        <v>0.46545253332046399</v>
      </c>
    </row>
    <row r="52" spans="1:15" ht="16.5" x14ac:dyDescent="0.45">
      <c r="A52">
        <v>47</v>
      </c>
      <c r="B52" t="s">
        <v>8</v>
      </c>
      <c r="C52" t="s">
        <v>19</v>
      </c>
      <c r="D52">
        <v>3.37917901206174E-2</v>
      </c>
      <c r="E52">
        <v>3.3150720987228002E-2</v>
      </c>
      <c r="F52">
        <v>39.542240548515664</v>
      </c>
      <c r="J52">
        <v>47</v>
      </c>
      <c r="K52" t="s">
        <v>25</v>
      </c>
      <c r="L52" t="s">
        <v>15</v>
      </c>
      <c r="M52">
        <v>0.80819239789531905</v>
      </c>
      <c r="N52">
        <v>0.82168418167794099</v>
      </c>
      <c r="O52">
        <v>2.6179096057477098</v>
      </c>
    </row>
    <row r="53" spans="1:15" ht="16.5" x14ac:dyDescent="0.45">
      <c r="A53">
        <v>48</v>
      </c>
      <c r="B53" t="s">
        <v>9</v>
      </c>
      <c r="C53" t="s">
        <v>19</v>
      </c>
      <c r="D53">
        <v>3.4924782714463899E-2</v>
      </c>
      <c r="E53">
        <v>3.4234355317903802E-2</v>
      </c>
      <c r="F53">
        <v>37.565990809554975</v>
      </c>
      <c r="J53">
        <v>48</v>
      </c>
      <c r="K53" t="s">
        <v>26</v>
      </c>
      <c r="L53" t="s">
        <v>15</v>
      </c>
      <c r="M53">
        <v>0.844728723397694</v>
      </c>
      <c r="N53">
        <v>0.85906974753125298</v>
      </c>
      <c r="O53">
        <v>7.2868915611512701</v>
      </c>
    </row>
    <row r="54" spans="1:15" x14ac:dyDescent="0.35">
      <c r="J54">
        <v>49</v>
      </c>
      <c r="K54" t="s">
        <v>27</v>
      </c>
      <c r="L54" t="s">
        <v>15</v>
      </c>
      <c r="M54">
        <v>0.90951848897876097</v>
      </c>
      <c r="N54">
        <v>0.92411651703085096</v>
      </c>
      <c r="O54">
        <v>15.410406241724701</v>
      </c>
    </row>
    <row r="55" spans="1:15" x14ac:dyDescent="0.35">
      <c r="J55">
        <v>50</v>
      </c>
      <c r="K55" t="s">
        <v>5</v>
      </c>
      <c r="L55" t="s">
        <v>28</v>
      </c>
      <c r="M55">
        <v>0.93949259562924603</v>
      </c>
      <c r="N55">
        <v>0.90202179092453705</v>
      </c>
      <c r="O55">
        <v>0</v>
      </c>
    </row>
    <row r="56" spans="1:15" x14ac:dyDescent="0.35">
      <c r="J56">
        <v>51</v>
      </c>
      <c r="K56" t="s">
        <v>22</v>
      </c>
      <c r="L56" t="s">
        <v>28</v>
      </c>
      <c r="M56">
        <v>0.94685982776284205</v>
      </c>
      <c r="N56">
        <v>0.90776369877573004</v>
      </c>
      <c r="O56">
        <v>0.63655977150030796</v>
      </c>
    </row>
    <row r="57" spans="1:15" x14ac:dyDescent="0.35">
      <c r="J57">
        <v>52</v>
      </c>
      <c r="K57" t="s">
        <v>23</v>
      </c>
      <c r="L57" t="s">
        <v>28</v>
      </c>
      <c r="M57">
        <v>0.94735949784402695</v>
      </c>
      <c r="N57">
        <v>0.909093156407909</v>
      </c>
      <c r="O57">
        <v>0.78394619226701201</v>
      </c>
    </row>
    <row r="58" spans="1:15" x14ac:dyDescent="0.35">
      <c r="J58">
        <v>53</v>
      </c>
      <c r="K58" t="s">
        <v>24</v>
      </c>
      <c r="L58" t="s">
        <v>28</v>
      </c>
      <c r="M58">
        <v>0.9497993695243</v>
      </c>
      <c r="N58">
        <v>0.91193123888066796</v>
      </c>
      <c r="O58">
        <v>1.09858188081837</v>
      </c>
    </row>
    <row r="59" spans="1:15" x14ac:dyDescent="0.35">
      <c r="J59">
        <v>54</v>
      </c>
      <c r="K59" t="s">
        <v>25</v>
      </c>
      <c r="L59" t="s">
        <v>28</v>
      </c>
      <c r="M59">
        <v>1.04018744158599</v>
      </c>
      <c r="N59">
        <v>0.983413197188582</v>
      </c>
      <c r="O59">
        <v>9.0232195145331406</v>
      </c>
    </row>
    <row r="60" spans="1:15" x14ac:dyDescent="0.35">
      <c r="J60">
        <v>55</v>
      </c>
      <c r="K60" t="s">
        <v>26</v>
      </c>
      <c r="L60" t="s">
        <v>28</v>
      </c>
      <c r="M60">
        <v>1.03562228157948</v>
      </c>
      <c r="N60">
        <v>0.98207201629667995</v>
      </c>
      <c r="O60">
        <v>8.8745334289645399</v>
      </c>
    </row>
    <row r="61" spans="1:15" x14ac:dyDescent="0.35">
      <c r="J61">
        <v>56</v>
      </c>
      <c r="K61" t="s">
        <v>27</v>
      </c>
      <c r="L61" t="s">
        <v>28</v>
      </c>
      <c r="M61">
        <v>1.0585524645829101</v>
      </c>
      <c r="N61">
        <v>1.01090289898496</v>
      </c>
      <c r="O61">
        <v>12.0707846701596</v>
      </c>
    </row>
    <row r="62" spans="1:15" ht="16.5" x14ac:dyDescent="0.45">
      <c r="J62">
        <v>57</v>
      </c>
      <c r="K62" t="s">
        <v>5</v>
      </c>
      <c r="L62" t="s">
        <v>16</v>
      </c>
      <c r="M62">
        <v>4.0372744862785703</v>
      </c>
      <c r="N62">
        <v>4.0159290889380301</v>
      </c>
      <c r="O62">
        <v>0</v>
      </c>
    </row>
    <row r="63" spans="1:15" ht="16.5" x14ac:dyDescent="0.45">
      <c r="J63">
        <v>58</v>
      </c>
      <c r="K63" t="s">
        <v>22</v>
      </c>
      <c r="L63" t="s">
        <v>16</v>
      </c>
      <c r="M63">
        <v>4.0413430540716702</v>
      </c>
      <c r="N63">
        <v>4.0155689439211404</v>
      </c>
      <c r="O63">
        <v>-8.9679127523771794E-3</v>
      </c>
    </row>
    <row r="64" spans="1:15" ht="16.5" x14ac:dyDescent="0.45">
      <c r="J64">
        <v>59</v>
      </c>
      <c r="K64" t="s">
        <v>23</v>
      </c>
      <c r="L64" t="s">
        <v>16</v>
      </c>
      <c r="M64">
        <v>4.0540660946331197</v>
      </c>
      <c r="N64">
        <v>4.0280790960905799</v>
      </c>
      <c r="O64">
        <v>0.30254536082359101</v>
      </c>
    </row>
    <row r="65" spans="10:15" ht="16.5" x14ac:dyDescent="0.45">
      <c r="J65">
        <v>60</v>
      </c>
      <c r="K65" t="s">
        <v>24</v>
      </c>
      <c r="L65" t="s">
        <v>16</v>
      </c>
      <c r="M65">
        <v>4.0838177071495103</v>
      </c>
      <c r="N65">
        <v>4.0577014037381902</v>
      </c>
      <c r="O65">
        <v>1.0401656472276499</v>
      </c>
    </row>
    <row r="66" spans="10:15" ht="16.5" x14ac:dyDescent="0.45">
      <c r="J66">
        <v>61</v>
      </c>
      <c r="K66" t="s">
        <v>25</v>
      </c>
      <c r="L66" t="s">
        <v>16</v>
      </c>
      <c r="M66">
        <v>4.3210613923175396</v>
      </c>
      <c r="N66">
        <v>4.29281663513739</v>
      </c>
      <c r="O66">
        <v>6.8947319553538904</v>
      </c>
    </row>
    <row r="67" spans="10:15" ht="16.5" x14ac:dyDescent="0.45">
      <c r="J67">
        <v>62</v>
      </c>
      <c r="K67" t="s">
        <v>26</v>
      </c>
      <c r="L67" t="s">
        <v>16</v>
      </c>
      <c r="M67">
        <v>4.3691668475887102</v>
      </c>
      <c r="N67">
        <v>4.3420200828468403</v>
      </c>
      <c r="O67">
        <v>8.1199390399356393</v>
      </c>
    </row>
    <row r="68" spans="10:15" ht="16.5" x14ac:dyDescent="0.45">
      <c r="J68">
        <v>63</v>
      </c>
      <c r="K68" t="s">
        <v>27</v>
      </c>
      <c r="L68" t="s">
        <v>16</v>
      </c>
      <c r="M68">
        <v>4.6106654155056601</v>
      </c>
      <c r="N68">
        <v>4.5716790343474596</v>
      </c>
      <c r="O68">
        <v>13.838639405766701</v>
      </c>
    </row>
    <row r="69" spans="10:15" ht="16.5" x14ac:dyDescent="0.45">
      <c r="J69">
        <v>64</v>
      </c>
      <c r="K69" t="s">
        <v>5</v>
      </c>
      <c r="L69" t="s">
        <v>19</v>
      </c>
      <c r="M69">
        <v>5.5923906060269903E-2</v>
      </c>
      <c r="N69">
        <v>5.48328639499625E-2</v>
      </c>
      <c r="O69">
        <v>0</v>
      </c>
    </row>
    <row r="70" spans="10:15" ht="16.5" x14ac:dyDescent="0.45">
      <c r="J70">
        <v>65</v>
      </c>
      <c r="K70" t="s">
        <v>22</v>
      </c>
      <c r="L70" t="s">
        <v>19</v>
      </c>
      <c r="M70">
        <v>5.5949473689031401E-2</v>
      </c>
      <c r="N70">
        <v>5.4898151927939301E-2</v>
      </c>
      <c r="O70">
        <v>0.119067240471674</v>
      </c>
    </row>
    <row r="71" spans="10:15" ht="16.5" x14ac:dyDescent="0.45">
      <c r="J71">
        <v>66</v>
      </c>
      <c r="K71" t="s">
        <v>23</v>
      </c>
      <c r="L71" t="s">
        <v>19</v>
      </c>
      <c r="M71">
        <v>5.6045154135152903E-2</v>
      </c>
      <c r="N71">
        <v>5.49905411509495E-2</v>
      </c>
      <c r="O71">
        <v>0.28755966701080499</v>
      </c>
    </row>
    <row r="72" spans="10:15" ht="16.5" x14ac:dyDescent="0.45">
      <c r="J72">
        <v>67</v>
      </c>
      <c r="K72" t="s">
        <v>24</v>
      </c>
      <c r="L72" t="s">
        <v>19</v>
      </c>
      <c r="M72">
        <v>5.6268346282276102E-2</v>
      </c>
      <c r="N72">
        <v>5.5207947601952301E-2</v>
      </c>
      <c r="O72">
        <v>0.68404898991238705</v>
      </c>
    </row>
    <row r="73" spans="10:15" ht="16.5" x14ac:dyDescent="0.45">
      <c r="J73">
        <v>68</v>
      </c>
      <c r="K73" t="s">
        <v>25</v>
      </c>
      <c r="L73" t="s">
        <v>19</v>
      </c>
      <c r="M73">
        <v>5.7933474130409002E-2</v>
      </c>
      <c r="N73">
        <v>5.6788509359056299E-2</v>
      </c>
      <c r="O73">
        <v>3.56655711231575</v>
      </c>
    </row>
    <row r="74" spans="10:15" ht="16.5" x14ac:dyDescent="0.45">
      <c r="J74">
        <v>69</v>
      </c>
      <c r="K74" t="s">
        <v>26</v>
      </c>
      <c r="L74" t="s">
        <v>19</v>
      </c>
      <c r="M74">
        <v>6.0256450519060499E-2</v>
      </c>
      <c r="N74">
        <v>5.9093517941986903E-2</v>
      </c>
      <c r="O74">
        <v>7.7702561659235299</v>
      </c>
    </row>
    <row r="75" spans="10:15" ht="16.5" x14ac:dyDescent="0.45">
      <c r="J75">
        <v>70</v>
      </c>
      <c r="K75" t="s">
        <v>27</v>
      </c>
      <c r="L75" t="s">
        <v>19</v>
      </c>
      <c r="M75">
        <v>6.4785789279360503E-2</v>
      </c>
      <c r="N75">
        <v>6.3539308108411505E-2</v>
      </c>
      <c r="O75">
        <v>15.878149582691901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6C312-1E58-4C6C-B735-A8FE5FF95443}">
  <dimension ref="A1:H71"/>
  <sheetViews>
    <sheetView tabSelected="1" topLeftCell="A5" zoomScale="58" zoomScaleNormal="58" workbookViewId="0">
      <selection activeCell="E8" sqref="E8"/>
    </sheetView>
  </sheetViews>
  <sheetFormatPr defaultRowHeight="14.5" x14ac:dyDescent="0.35"/>
  <cols>
    <col min="1" max="1" width="25" customWidth="1"/>
    <col min="2" max="2" width="23.7265625" customWidth="1"/>
    <col min="3" max="3" width="30.36328125" customWidth="1"/>
    <col min="4" max="4" width="40.81640625" customWidth="1"/>
    <col min="5" max="5" width="30.08984375" customWidth="1"/>
    <col min="6" max="6" width="30.453125" customWidth="1"/>
    <col min="7" max="7" width="33.36328125" customWidth="1"/>
    <col min="8" max="8" width="66.6328125" customWidth="1"/>
  </cols>
  <sheetData>
    <row r="1" spans="1:7" ht="109.5" customHeight="1" x14ac:dyDescent="0.35">
      <c r="A1" s="16"/>
      <c r="B1" s="87" t="s">
        <v>221</v>
      </c>
      <c r="C1" s="87"/>
      <c r="D1" s="87"/>
      <c r="E1" s="87"/>
      <c r="F1" s="87"/>
      <c r="G1" s="17"/>
    </row>
    <row r="2" spans="1:7" ht="90" x14ac:dyDescent="0.35">
      <c r="A2" s="18" t="s">
        <v>222</v>
      </c>
      <c r="B2" s="18" t="s">
        <v>223</v>
      </c>
      <c r="C2" s="19" t="s">
        <v>224</v>
      </c>
      <c r="D2" s="18" t="s">
        <v>225</v>
      </c>
      <c r="E2" s="18" t="s">
        <v>226</v>
      </c>
      <c r="F2" s="18"/>
    </row>
    <row r="3" spans="1:7" ht="47.5" x14ac:dyDescent="0.45">
      <c r="A3" s="23" t="s">
        <v>228</v>
      </c>
      <c r="B3" s="24" t="s">
        <v>229</v>
      </c>
      <c r="C3" s="23" t="s">
        <v>230</v>
      </c>
      <c r="D3" s="33">
        <v>0.46500000000000002</v>
      </c>
      <c r="E3" s="21">
        <v>35</v>
      </c>
      <c r="F3" s="25"/>
    </row>
    <row r="4" spans="1:7" ht="49.5" x14ac:dyDescent="0.45">
      <c r="A4" s="23" t="s">
        <v>231</v>
      </c>
      <c r="B4" s="27" t="s">
        <v>232</v>
      </c>
      <c r="C4" s="23" t="s">
        <v>230</v>
      </c>
      <c r="D4" s="33">
        <v>0.46500000000000002</v>
      </c>
      <c r="E4" s="21">
        <v>35</v>
      </c>
      <c r="F4" s="25"/>
    </row>
    <row r="5" spans="1:7" ht="36.5" customHeight="1" x14ac:dyDescent="0.45">
      <c r="A5" s="23" t="s">
        <v>233</v>
      </c>
      <c r="B5" s="24" t="s">
        <v>234</v>
      </c>
      <c r="C5" s="23" t="s">
        <v>235</v>
      </c>
      <c r="D5" s="23" t="s">
        <v>236</v>
      </c>
      <c r="E5" s="21" t="s">
        <v>237</v>
      </c>
      <c r="F5" s="25"/>
    </row>
    <row r="6" spans="1:7" ht="31" x14ac:dyDescent="0.35">
      <c r="A6" s="23" t="s">
        <v>238</v>
      </c>
      <c r="B6" s="24" t="s">
        <v>239</v>
      </c>
      <c r="C6" s="20" t="s">
        <v>227</v>
      </c>
      <c r="D6" s="23" t="s">
        <v>240</v>
      </c>
      <c r="E6" s="21">
        <v>38</v>
      </c>
      <c r="F6" s="25"/>
    </row>
    <row r="7" spans="1:7" ht="36" x14ac:dyDescent="0.35">
      <c r="A7" s="23" t="s">
        <v>241</v>
      </c>
      <c r="B7" s="24" t="s">
        <v>242</v>
      </c>
      <c r="C7" s="20" t="s">
        <v>227</v>
      </c>
      <c r="D7" s="26">
        <v>0.74199999999999999</v>
      </c>
      <c r="E7" s="22" t="s">
        <v>243</v>
      </c>
      <c r="F7" s="25"/>
    </row>
    <row r="8" spans="1:7" ht="36" x14ac:dyDescent="0.35">
      <c r="A8" s="23" t="s">
        <v>244</v>
      </c>
      <c r="B8" s="24" t="s">
        <v>245</v>
      </c>
      <c r="C8" s="20" t="s">
        <v>227</v>
      </c>
      <c r="D8" s="26">
        <v>0.65700000000000003</v>
      </c>
      <c r="E8" s="22" t="s">
        <v>243</v>
      </c>
      <c r="F8" s="25"/>
    </row>
    <row r="9" spans="1:7" ht="36" x14ac:dyDescent="0.35">
      <c r="A9" s="23" t="s">
        <v>246</v>
      </c>
      <c r="B9" s="24" t="s">
        <v>247</v>
      </c>
      <c r="C9" s="20" t="s">
        <v>227</v>
      </c>
      <c r="D9" s="26">
        <v>0.35</v>
      </c>
      <c r="E9" s="22" t="s">
        <v>243</v>
      </c>
      <c r="F9" s="25"/>
    </row>
    <row r="10" spans="1:7" ht="65" x14ac:dyDescent="0.45">
      <c r="A10" s="23" t="s">
        <v>248</v>
      </c>
      <c r="B10" s="24" t="s">
        <v>249</v>
      </c>
      <c r="C10" s="23" t="s">
        <v>250</v>
      </c>
      <c r="D10" s="23" t="s">
        <v>251</v>
      </c>
      <c r="E10" s="21">
        <v>39</v>
      </c>
      <c r="F10" s="25"/>
    </row>
    <row r="11" spans="1:7" ht="77.5" x14ac:dyDescent="0.35">
      <c r="A11" s="23" t="s">
        <v>252</v>
      </c>
      <c r="B11" s="24" t="s">
        <v>253</v>
      </c>
      <c r="C11" s="21" t="s">
        <v>227</v>
      </c>
      <c r="D11" s="23" t="s">
        <v>254</v>
      </c>
      <c r="E11" s="21" t="s">
        <v>255</v>
      </c>
      <c r="F11" s="25"/>
    </row>
    <row r="12" spans="1:7" ht="77.5" x14ac:dyDescent="0.35">
      <c r="A12" s="23" t="s">
        <v>256</v>
      </c>
      <c r="B12" s="24" t="s">
        <v>257</v>
      </c>
      <c r="C12" s="21" t="s">
        <v>227</v>
      </c>
      <c r="D12" s="23" t="s">
        <v>258</v>
      </c>
      <c r="E12" s="21" t="s">
        <v>255</v>
      </c>
      <c r="F12" s="25"/>
    </row>
    <row r="13" spans="1:7" ht="77.5" x14ac:dyDescent="0.35">
      <c r="A13" s="23" t="s">
        <v>259</v>
      </c>
      <c r="B13" s="24" t="s">
        <v>260</v>
      </c>
      <c r="C13" s="21" t="s">
        <v>227</v>
      </c>
      <c r="D13" s="23" t="s">
        <v>261</v>
      </c>
      <c r="E13" s="21" t="s">
        <v>255</v>
      </c>
      <c r="F13" s="25"/>
    </row>
    <row r="14" spans="1:7" ht="77.5" x14ac:dyDescent="0.35">
      <c r="A14" s="23" t="s">
        <v>262</v>
      </c>
      <c r="B14" s="24" t="s">
        <v>263</v>
      </c>
      <c r="C14" s="21" t="s">
        <v>227</v>
      </c>
      <c r="D14" s="23" t="s">
        <v>264</v>
      </c>
      <c r="E14" s="21" t="s">
        <v>255</v>
      </c>
      <c r="F14" s="25"/>
    </row>
    <row r="15" spans="1:7" ht="77.5" x14ac:dyDescent="0.35">
      <c r="A15" s="23" t="s">
        <v>265</v>
      </c>
      <c r="B15" s="24" t="s">
        <v>266</v>
      </c>
      <c r="C15" s="21" t="s">
        <v>227</v>
      </c>
      <c r="D15" s="23" t="s">
        <v>261</v>
      </c>
      <c r="E15" s="21" t="s">
        <v>255</v>
      </c>
      <c r="F15" s="25"/>
    </row>
    <row r="16" spans="1:7" ht="77.5" x14ac:dyDescent="0.35">
      <c r="A16" s="23" t="s">
        <v>267</v>
      </c>
      <c r="B16" s="24" t="s">
        <v>268</v>
      </c>
      <c r="C16" s="21" t="s">
        <v>227</v>
      </c>
      <c r="D16" s="23" t="s">
        <v>261</v>
      </c>
      <c r="E16" s="21" t="s">
        <v>255</v>
      </c>
      <c r="F16" s="25"/>
    </row>
    <row r="17" spans="1:6" ht="62" x14ac:dyDescent="0.35">
      <c r="A17" s="23" t="s">
        <v>269</v>
      </c>
      <c r="B17" s="24" t="s">
        <v>270</v>
      </c>
      <c r="C17" s="23" t="s">
        <v>271</v>
      </c>
      <c r="D17" s="23" t="s">
        <v>272</v>
      </c>
      <c r="E17" s="21">
        <v>40</v>
      </c>
      <c r="F17" s="25"/>
    </row>
    <row r="18" spans="1:6" ht="31" x14ac:dyDescent="0.35">
      <c r="A18" s="23" t="s">
        <v>273</v>
      </c>
      <c r="B18" s="24" t="s">
        <v>274</v>
      </c>
      <c r="C18" s="21" t="s">
        <v>275</v>
      </c>
      <c r="D18" s="26">
        <v>0.05</v>
      </c>
      <c r="E18" s="21">
        <v>40</v>
      </c>
      <c r="F18" s="25"/>
    </row>
    <row r="19" spans="1:6" ht="31" x14ac:dyDescent="0.35">
      <c r="A19" s="23" t="s">
        <v>276</v>
      </c>
      <c r="B19" s="24" t="s">
        <v>277</v>
      </c>
      <c r="C19" s="21" t="s">
        <v>275</v>
      </c>
      <c r="D19" s="26">
        <v>0.01</v>
      </c>
      <c r="E19" s="21">
        <v>40</v>
      </c>
      <c r="F19" s="25"/>
    </row>
    <row r="20" spans="1:6" ht="31" x14ac:dyDescent="0.35">
      <c r="A20" s="26" t="s">
        <v>278</v>
      </c>
      <c r="B20" s="27" t="s">
        <v>279</v>
      </c>
      <c r="C20" s="21" t="s">
        <v>280</v>
      </c>
      <c r="D20" s="26">
        <v>4.15E-3</v>
      </c>
      <c r="E20" s="21" t="s">
        <v>281</v>
      </c>
      <c r="F20" s="25"/>
    </row>
    <row r="21" spans="1:6" ht="31" x14ac:dyDescent="0.35">
      <c r="A21" s="26" t="s">
        <v>282</v>
      </c>
      <c r="B21" s="27" t="s">
        <v>283</v>
      </c>
      <c r="C21" s="21" t="s">
        <v>280</v>
      </c>
      <c r="D21" s="26">
        <v>2.1999999999999999E-2</v>
      </c>
      <c r="E21" s="21">
        <v>35</v>
      </c>
      <c r="F21" s="25"/>
    </row>
    <row r="22" spans="1:6" ht="31" x14ac:dyDescent="0.35">
      <c r="A22" s="26" t="s">
        <v>284</v>
      </c>
      <c r="B22" s="27" t="s">
        <v>285</v>
      </c>
      <c r="C22" s="21" t="s">
        <v>280</v>
      </c>
      <c r="D22" s="26">
        <v>4.5999999999999999E-3</v>
      </c>
      <c r="E22" s="21" t="s">
        <v>286</v>
      </c>
      <c r="F22" s="25"/>
    </row>
    <row r="23" spans="1:6" ht="31" x14ac:dyDescent="0.35">
      <c r="A23" s="26" t="s">
        <v>287</v>
      </c>
      <c r="B23" s="27" t="s">
        <v>288</v>
      </c>
      <c r="C23" s="21" t="s">
        <v>280</v>
      </c>
      <c r="D23" s="26">
        <v>3.8000000000000002E-4</v>
      </c>
      <c r="E23" s="21" t="s">
        <v>286</v>
      </c>
      <c r="F23" s="25"/>
    </row>
    <row r="24" spans="1:6" ht="18.5" x14ac:dyDescent="0.35">
      <c r="A24" s="26" t="s">
        <v>289</v>
      </c>
      <c r="B24" s="27" t="s">
        <v>290</v>
      </c>
      <c r="C24" s="21" t="s">
        <v>280</v>
      </c>
      <c r="D24" s="26">
        <v>0.7</v>
      </c>
      <c r="E24" s="21">
        <v>35</v>
      </c>
      <c r="F24" s="25"/>
    </row>
    <row r="25" spans="1:6" ht="31" x14ac:dyDescent="0.35">
      <c r="A25" s="26" t="s">
        <v>291</v>
      </c>
      <c r="B25" s="27" t="s">
        <v>292</v>
      </c>
      <c r="C25" s="21" t="s">
        <v>293</v>
      </c>
      <c r="D25" s="26">
        <v>0.89</v>
      </c>
      <c r="E25" s="21">
        <v>35</v>
      </c>
      <c r="F25" s="25"/>
    </row>
    <row r="26" spans="1:6" ht="31" x14ac:dyDescent="0.35">
      <c r="A26" s="26" t="s">
        <v>294</v>
      </c>
      <c r="B26" s="27" t="s">
        <v>295</v>
      </c>
      <c r="C26" s="26" t="s">
        <v>296</v>
      </c>
      <c r="D26" s="26" t="s">
        <v>344</v>
      </c>
      <c r="E26" s="22"/>
      <c r="F26" s="25"/>
    </row>
    <row r="27" spans="1:6" ht="46.5" x14ac:dyDescent="0.35">
      <c r="A27" s="26" t="s">
        <v>297</v>
      </c>
      <c r="B27" s="27" t="s">
        <v>298</v>
      </c>
      <c r="C27" s="26" t="s">
        <v>296</v>
      </c>
      <c r="D27" s="26" t="s">
        <v>344</v>
      </c>
      <c r="E27" s="22"/>
      <c r="F27" s="25"/>
    </row>
    <row r="28" spans="1:6" ht="46.5" x14ac:dyDescent="0.35">
      <c r="A28" s="26" t="s">
        <v>299</v>
      </c>
      <c r="B28" s="27" t="s">
        <v>300</v>
      </c>
      <c r="C28" s="26" t="s">
        <v>296</v>
      </c>
      <c r="D28" s="26" t="s">
        <v>344</v>
      </c>
      <c r="E28" s="22"/>
      <c r="F28" s="25"/>
    </row>
    <row r="29" spans="1:6" ht="62" x14ac:dyDescent="0.35">
      <c r="A29" s="26" t="s">
        <v>301</v>
      </c>
      <c r="B29" s="27" t="s">
        <v>302</v>
      </c>
      <c r="C29" s="26" t="s">
        <v>296</v>
      </c>
      <c r="D29" s="26" t="s">
        <v>344</v>
      </c>
      <c r="E29" s="22"/>
      <c r="F29" s="25"/>
    </row>
    <row r="30" spans="1:6" ht="46.5" x14ac:dyDescent="0.35">
      <c r="A30" s="26" t="s">
        <v>303</v>
      </c>
      <c r="B30" s="27" t="s">
        <v>304</v>
      </c>
      <c r="C30" s="26" t="s">
        <v>296</v>
      </c>
      <c r="D30" s="26" t="s">
        <v>344</v>
      </c>
      <c r="E30" s="22"/>
      <c r="F30" s="25"/>
    </row>
    <row r="31" spans="1:6" ht="46.5" x14ac:dyDescent="0.35">
      <c r="A31" s="26" t="s">
        <v>305</v>
      </c>
      <c r="B31" s="27" t="s">
        <v>306</v>
      </c>
      <c r="C31" s="26" t="s">
        <v>296</v>
      </c>
      <c r="D31" s="26" t="s">
        <v>344</v>
      </c>
      <c r="E31" s="22"/>
      <c r="F31" s="25"/>
    </row>
    <row r="32" spans="1:6" ht="46.5" x14ac:dyDescent="0.35">
      <c r="A32" s="26" t="s">
        <v>307</v>
      </c>
      <c r="B32" s="27" t="s">
        <v>308</v>
      </c>
      <c r="C32" s="26" t="s">
        <v>309</v>
      </c>
      <c r="D32" s="26" t="s">
        <v>344</v>
      </c>
      <c r="E32" s="22"/>
      <c r="F32" s="25"/>
    </row>
    <row r="33" spans="1:8" ht="46.5" x14ac:dyDescent="0.35">
      <c r="A33" s="26" t="s">
        <v>310</v>
      </c>
      <c r="B33" s="27" t="s">
        <v>311</v>
      </c>
      <c r="C33" s="26" t="s">
        <v>309</v>
      </c>
      <c r="D33" s="26" t="s">
        <v>344</v>
      </c>
      <c r="E33" s="22"/>
      <c r="F33" s="25"/>
    </row>
    <row r="34" spans="1:8" ht="62" x14ac:dyDescent="0.35">
      <c r="A34" s="26" t="s">
        <v>312</v>
      </c>
      <c r="B34" s="27" t="s">
        <v>313</v>
      </c>
      <c r="C34" s="26" t="s">
        <v>309</v>
      </c>
      <c r="D34" s="26" t="s">
        <v>344</v>
      </c>
      <c r="E34" s="22"/>
      <c r="F34" s="25"/>
    </row>
    <row r="35" spans="1:8" ht="62" x14ac:dyDescent="0.35">
      <c r="A35" s="26" t="s">
        <v>314</v>
      </c>
      <c r="B35" s="27" t="s">
        <v>315</v>
      </c>
      <c r="C35" s="26" t="s">
        <v>309</v>
      </c>
      <c r="D35" s="26" t="s">
        <v>344</v>
      </c>
      <c r="E35" s="22"/>
      <c r="F35" s="25"/>
    </row>
    <row r="36" spans="1:8" ht="62" x14ac:dyDescent="0.35">
      <c r="A36" s="26" t="s">
        <v>316</v>
      </c>
      <c r="B36" s="27" t="s">
        <v>317</v>
      </c>
      <c r="C36" s="26" t="s">
        <v>309</v>
      </c>
      <c r="D36" s="26" t="s">
        <v>344</v>
      </c>
      <c r="E36" s="22"/>
      <c r="F36" s="25"/>
    </row>
    <row r="37" spans="1:8" ht="62" x14ac:dyDescent="0.35">
      <c r="A37" s="26" t="s">
        <v>318</v>
      </c>
      <c r="B37" s="27" t="s">
        <v>319</v>
      </c>
      <c r="C37" s="26" t="s">
        <v>309</v>
      </c>
      <c r="D37" s="26" t="s">
        <v>344</v>
      </c>
      <c r="E37" s="22"/>
      <c r="F37" s="25"/>
    </row>
    <row r="38" spans="1:8" ht="62" x14ac:dyDescent="0.35">
      <c r="A38" s="26" t="s">
        <v>320</v>
      </c>
      <c r="B38" s="27" t="s">
        <v>321</v>
      </c>
      <c r="C38" s="28" t="s">
        <v>322</v>
      </c>
      <c r="D38" s="26" t="s">
        <v>344</v>
      </c>
      <c r="E38" s="22"/>
      <c r="F38" s="25"/>
    </row>
    <row r="39" spans="1:8" ht="62" x14ac:dyDescent="0.35">
      <c r="A39" s="26" t="s">
        <v>323</v>
      </c>
      <c r="B39" s="27" t="s">
        <v>324</v>
      </c>
      <c r="C39" s="28" t="s">
        <v>322</v>
      </c>
      <c r="D39" s="26" t="s">
        <v>344</v>
      </c>
      <c r="E39" s="22"/>
      <c r="F39" s="25"/>
    </row>
    <row r="40" spans="1:8" ht="77.5" x14ac:dyDescent="0.35">
      <c r="A40" s="26" t="s">
        <v>325</v>
      </c>
      <c r="B40" s="27" t="s">
        <v>326</v>
      </c>
      <c r="C40" s="28" t="s">
        <v>322</v>
      </c>
      <c r="D40" s="26" t="s">
        <v>344</v>
      </c>
      <c r="E40" s="22"/>
      <c r="F40" s="25"/>
    </row>
    <row r="41" spans="1:8" ht="77.5" x14ac:dyDescent="0.35">
      <c r="A41" s="26" t="s">
        <v>327</v>
      </c>
      <c r="B41" s="27" t="s">
        <v>328</v>
      </c>
      <c r="C41" s="28" t="s">
        <v>322</v>
      </c>
      <c r="D41" s="26" t="s">
        <v>344</v>
      </c>
      <c r="E41" s="22"/>
      <c r="F41" s="25"/>
    </row>
    <row r="42" spans="1:8" ht="77.5" x14ac:dyDescent="0.35">
      <c r="A42" s="26" t="s">
        <v>329</v>
      </c>
      <c r="B42" s="27" t="s">
        <v>330</v>
      </c>
      <c r="C42" s="28" t="s">
        <v>322</v>
      </c>
      <c r="D42" s="26" t="s">
        <v>344</v>
      </c>
      <c r="E42" s="22"/>
      <c r="F42" s="25"/>
    </row>
    <row r="43" spans="1:8" ht="77.5" x14ac:dyDescent="0.35">
      <c r="A43" s="26" t="s">
        <v>331</v>
      </c>
      <c r="B43" s="27" t="s">
        <v>332</v>
      </c>
      <c r="C43" s="28" t="s">
        <v>322</v>
      </c>
      <c r="D43" s="26" t="s">
        <v>344</v>
      </c>
      <c r="E43" s="22"/>
      <c r="F43" s="25"/>
    </row>
    <row r="44" spans="1:8" ht="15.5" x14ac:dyDescent="0.35">
      <c r="A44" s="23"/>
      <c r="B44" s="28"/>
      <c r="C44" s="28"/>
      <c r="D44" s="28"/>
      <c r="E44" s="21"/>
      <c r="F44" s="21"/>
      <c r="G44" s="23"/>
      <c r="H44" s="25"/>
    </row>
    <row r="45" spans="1:8" ht="15.5" x14ac:dyDescent="0.35">
      <c r="A45" s="23"/>
      <c r="B45" s="28"/>
      <c r="C45" s="28"/>
      <c r="E45" s="28"/>
      <c r="F45" s="28"/>
      <c r="G45" s="28"/>
      <c r="H45" s="25"/>
    </row>
    <row r="46" spans="1:8" ht="15.5" x14ac:dyDescent="0.35">
      <c r="A46" s="23"/>
      <c r="B46" s="28"/>
      <c r="C46" s="28"/>
      <c r="D46" s="28"/>
      <c r="E46" s="28"/>
      <c r="F46" s="28"/>
      <c r="G46" s="28"/>
      <c r="H46" s="25"/>
    </row>
    <row r="47" spans="1:8" ht="22.5" x14ac:dyDescent="0.45">
      <c r="A47" s="34"/>
      <c r="B47" s="34"/>
      <c r="C47" s="34"/>
      <c r="D47" s="34"/>
      <c r="E47" s="34"/>
      <c r="F47" s="28"/>
      <c r="G47" s="28"/>
      <c r="H47" s="25"/>
    </row>
    <row r="48" spans="1:8" ht="15.5" x14ac:dyDescent="0.35">
      <c r="A48" s="29"/>
      <c r="B48" s="26"/>
      <c r="C48" s="26"/>
      <c r="D48" s="27"/>
      <c r="E48" s="26"/>
      <c r="F48" s="28"/>
      <c r="G48" s="28"/>
      <c r="H48" s="25"/>
    </row>
    <row r="49" spans="1:8" ht="15.5" x14ac:dyDescent="0.35">
      <c r="A49" s="29"/>
      <c r="B49" s="26"/>
      <c r="C49" s="26"/>
      <c r="D49" s="27"/>
      <c r="E49" s="20"/>
      <c r="F49" s="28"/>
      <c r="G49" s="28"/>
      <c r="H49" s="25"/>
    </row>
    <row r="50" spans="1:8" ht="15.5" x14ac:dyDescent="0.35">
      <c r="A50" s="29"/>
      <c r="B50" s="26"/>
      <c r="C50" s="26"/>
      <c r="D50" s="27"/>
      <c r="E50" s="26"/>
      <c r="F50" s="28"/>
      <c r="G50" s="28"/>
      <c r="H50" s="25"/>
    </row>
    <row r="51" spans="1:8" ht="15.5" x14ac:dyDescent="0.35">
      <c r="A51" s="29"/>
      <c r="B51" s="26"/>
      <c r="C51" s="26"/>
      <c r="D51" s="27"/>
      <c r="E51" s="26"/>
      <c r="F51" s="28"/>
      <c r="G51" s="28"/>
      <c r="H51" s="25"/>
    </row>
    <row r="52" spans="1:8" ht="15.5" x14ac:dyDescent="0.35">
      <c r="A52" s="29"/>
      <c r="B52" s="26"/>
      <c r="C52" s="26"/>
      <c r="D52" s="27"/>
      <c r="E52" s="26"/>
      <c r="F52" s="28"/>
      <c r="G52" s="28"/>
      <c r="H52" s="25"/>
    </row>
    <row r="53" spans="1:8" x14ac:dyDescent="0.35">
      <c r="A53" s="16"/>
      <c r="B53" s="30"/>
      <c r="C53" s="30"/>
      <c r="D53" s="30"/>
      <c r="E53" s="30"/>
      <c r="F53" s="30"/>
      <c r="G53" s="30"/>
    </row>
    <row r="54" spans="1:8" x14ac:dyDescent="0.35">
      <c r="A54" s="16"/>
      <c r="B54" s="30"/>
      <c r="C54" s="30"/>
      <c r="D54" s="30"/>
      <c r="E54" s="30"/>
      <c r="F54" s="30"/>
      <c r="G54" s="30"/>
    </row>
    <row r="55" spans="1:8" x14ac:dyDescent="0.35">
      <c r="A55" s="16"/>
      <c r="B55" s="30"/>
      <c r="C55" s="30"/>
      <c r="D55" s="30"/>
      <c r="E55" s="30"/>
      <c r="F55" s="30"/>
      <c r="G55" s="30"/>
    </row>
    <row r="56" spans="1:8" x14ac:dyDescent="0.35">
      <c r="A56" s="16"/>
      <c r="B56" s="30"/>
      <c r="C56" s="30"/>
      <c r="D56" s="30"/>
      <c r="E56" s="30"/>
      <c r="F56" s="30"/>
      <c r="G56" s="30"/>
    </row>
    <row r="57" spans="1:8" x14ac:dyDescent="0.35">
      <c r="A57" s="16"/>
      <c r="B57" s="30"/>
      <c r="C57" s="30"/>
      <c r="D57" s="30"/>
      <c r="E57" s="30"/>
      <c r="F57" s="30"/>
      <c r="G57" s="30"/>
    </row>
    <row r="58" spans="1:8" x14ac:dyDescent="0.35">
      <c r="A58" s="16"/>
      <c r="B58" s="30"/>
      <c r="C58" s="30"/>
      <c r="D58" s="30"/>
      <c r="E58" s="30"/>
      <c r="F58" s="30"/>
      <c r="G58" s="30"/>
    </row>
    <row r="59" spans="1:8" x14ac:dyDescent="0.35">
      <c r="A59" s="16"/>
      <c r="B59" s="30"/>
      <c r="C59" s="30"/>
      <c r="D59" s="30"/>
      <c r="E59" s="30"/>
      <c r="F59" s="30"/>
      <c r="G59" s="30"/>
    </row>
    <row r="60" spans="1:8" x14ac:dyDescent="0.35">
      <c r="A60" s="16"/>
      <c r="B60" s="30"/>
      <c r="C60" s="30"/>
      <c r="D60" s="30"/>
      <c r="E60" s="30"/>
      <c r="F60" s="30"/>
      <c r="G60" s="30"/>
    </row>
    <row r="61" spans="1:8" ht="22.5" x14ac:dyDescent="0.45">
      <c r="A61" s="16"/>
      <c r="B61" s="88" t="s">
        <v>333</v>
      </c>
      <c r="C61" s="88"/>
      <c r="D61" s="16"/>
      <c r="E61" s="32"/>
      <c r="F61" s="16"/>
      <c r="G61" s="16"/>
    </row>
    <row r="62" spans="1:8" ht="108.5" x14ac:dyDescent="0.35">
      <c r="A62" s="16"/>
      <c r="B62" s="3">
        <v>35</v>
      </c>
      <c r="C62" s="3" t="s">
        <v>334</v>
      </c>
      <c r="D62" s="16"/>
      <c r="E62" s="16"/>
      <c r="F62" s="16"/>
      <c r="G62" s="16"/>
    </row>
    <row r="63" spans="1:8" ht="93" x14ac:dyDescent="0.35">
      <c r="A63" s="16"/>
      <c r="B63" s="3">
        <v>36</v>
      </c>
      <c r="C63" s="3" t="s">
        <v>335</v>
      </c>
      <c r="D63" s="16"/>
      <c r="E63" s="16"/>
      <c r="F63" s="16"/>
      <c r="G63" s="16"/>
    </row>
    <row r="64" spans="1:8" ht="124" x14ac:dyDescent="0.35">
      <c r="A64" s="16"/>
      <c r="B64" s="3">
        <v>37</v>
      </c>
      <c r="C64" s="31" t="s">
        <v>336</v>
      </c>
      <c r="D64" s="16"/>
      <c r="E64" s="16"/>
      <c r="F64" s="16"/>
      <c r="G64" s="16"/>
    </row>
    <row r="65" spans="1:7" ht="124" x14ac:dyDescent="0.35">
      <c r="A65" s="16"/>
      <c r="B65" s="3">
        <v>38</v>
      </c>
      <c r="C65" s="31" t="s">
        <v>337</v>
      </c>
      <c r="D65" s="16"/>
      <c r="E65" s="16"/>
      <c r="F65" s="16"/>
      <c r="G65" s="16"/>
    </row>
    <row r="66" spans="1:7" ht="170.5" x14ac:dyDescent="0.35">
      <c r="A66" s="16"/>
      <c r="B66" s="3">
        <v>39</v>
      </c>
      <c r="C66" s="31" t="s">
        <v>338</v>
      </c>
      <c r="D66" s="16"/>
      <c r="E66" s="16"/>
      <c r="F66" s="16"/>
      <c r="G66" s="16"/>
    </row>
    <row r="67" spans="1:7" ht="93" x14ac:dyDescent="0.35">
      <c r="A67" s="16"/>
      <c r="B67" s="3">
        <v>40</v>
      </c>
      <c r="C67" s="31" t="s">
        <v>339</v>
      </c>
      <c r="D67" s="16"/>
      <c r="E67" s="16"/>
      <c r="F67" s="16"/>
      <c r="G67" s="16"/>
    </row>
    <row r="68" spans="1:7" ht="139.5" x14ac:dyDescent="0.35">
      <c r="A68" s="16"/>
      <c r="B68" s="3">
        <v>41</v>
      </c>
      <c r="C68" s="31" t="s">
        <v>340</v>
      </c>
      <c r="D68" s="16"/>
      <c r="E68" s="16"/>
      <c r="F68" s="16"/>
      <c r="G68" s="16"/>
    </row>
    <row r="69" spans="1:7" ht="108.5" x14ac:dyDescent="0.35">
      <c r="A69" s="16"/>
      <c r="B69" s="3">
        <v>42</v>
      </c>
      <c r="C69" s="31" t="s">
        <v>341</v>
      </c>
      <c r="D69" s="16"/>
      <c r="E69" s="16"/>
      <c r="F69" s="16"/>
      <c r="G69" s="16"/>
    </row>
    <row r="70" spans="1:7" ht="108.5" x14ac:dyDescent="0.35">
      <c r="A70" s="16"/>
      <c r="B70" s="3">
        <v>43</v>
      </c>
      <c r="C70" s="31" t="s">
        <v>342</v>
      </c>
      <c r="D70" s="16"/>
      <c r="E70" s="16"/>
      <c r="F70" s="16"/>
      <c r="G70" s="16"/>
    </row>
    <row r="71" spans="1:7" ht="124" x14ac:dyDescent="0.35">
      <c r="A71" s="16"/>
      <c r="B71" s="3">
        <v>44</v>
      </c>
      <c r="C71" s="31" t="s">
        <v>343</v>
      </c>
      <c r="D71" s="16"/>
      <c r="E71" s="16"/>
      <c r="F71" s="16"/>
      <c r="G71" s="16"/>
    </row>
  </sheetData>
  <mergeCells count="2">
    <mergeCell ref="B1:F1"/>
    <mergeCell ref="B61:C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OR II.0</vt:lpstr>
      <vt:lpstr>OR II.1</vt:lpstr>
      <vt:lpstr>OR II.2</vt:lpstr>
      <vt:lpstr>OR II.3</vt:lpstr>
      <vt:lpstr>OR II.4</vt:lpstr>
      <vt:lpstr>OR II.5</vt:lpstr>
    </vt:vector>
  </TitlesOfParts>
  <Company>Aalborg 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Jouannais</dc:creator>
  <cp:lastModifiedBy>Pierre Jouannais</cp:lastModifiedBy>
  <dcterms:created xsi:type="dcterms:W3CDTF">2023-03-07T19:16:24Z</dcterms:created>
  <dcterms:modified xsi:type="dcterms:W3CDTF">2023-07-07T07:52:16Z</dcterms:modified>
</cp:coreProperties>
</file>