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28910" yWindow="-110" windowWidth="19420" windowHeight="11020"/>
  </bookViews>
  <sheets>
    <sheet name="ID" sheetId="1" r:id="rId1"/>
    <sheet name="Major SD" sheetId="2" r:id="rId2"/>
    <sheet name="minor SD" sheetId="3" r:id="rId3"/>
    <sheet name="Computational" sheetId="5" r:id="rId4"/>
    <sheet name="Comparison to other studies" sheetId="6" r:id="rId5"/>
    <sheet name="Anisotropy" sheetId="9" r:id="rId6"/>
    <sheet name="ID_outer side" sheetId="7" r:id="rId7"/>
    <sheet name="ID_inner side" sheetId="8" r:id="rId8"/>
  </sheets>
  <externalReferences>
    <externalReference r:id="rId9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9"/>
  <c r="D5"/>
  <c r="E5"/>
  <c r="F5"/>
  <c r="G5"/>
  <c r="H5"/>
  <c r="I5"/>
  <c r="B5"/>
  <c r="D6" i="3"/>
  <c r="E6"/>
  <c r="F6"/>
  <c r="G6"/>
  <c r="H6"/>
  <c r="I6"/>
  <c r="J6"/>
  <c r="K6"/>
  <c r="K7" i="8"/>
  <c r="J7"/>
  <c r="I7"/>
  <c r="H7"/>
  <c r="G7"/>
  <c r="F7"/>
  <c r="E7"/>
  <c r="D7"/>
  <c r="C7"/>
  <c r="B7"/>
  <c r="K6"/>
  <c r="J6"/>
  <c r="I6"/>
  <c r="H6"/>
  <c r="G6"/>
  <c r="F6"/>
  <c r="E6"/>
  <c r="D6"/>
  <c r="C6"/>
  <c r="B6"/>
  <c r="K7" i="7"/>
  <c r="J7"/>
  <c r="I7"/>
  <c r="H7"/>
  <c r="G7"/>
  <c r="F7"/>
  <c r="E7"/>
  <c r="D7"/>
  <c r="C7"/>
  <c r="B7"/>
  <c r="K6"/>
  <c r="J6"/>
  <c r="I6"/>
  <c r="H6"/>
  <c r="G6"/>
  <c r="F6"/>
  <c r="E6"/>
  <c r="D6"/>
  <c r="C6"/>
  <c r="B6"/>
  <c r="C15" i="6"/>
  <c r="D15"/>
  <c r="D17" s="1"/>
  <c r="E15"/>
  <c r="E17" s="1"/>
  <c r="F15"/>
  <c r="F17" s="1"/>
  <c r="G15"/>
  <c r="G17" s="1"/>
  <c r="H15"/>
  <c r="H16" s="1"/>
  <c r="I15"/>
  <c r="I16" s="1"/>
  <c r="B15"/>
  <c r="B16" s="1"/>
  <c r="C16"/>
  <c r="B2"/>
  <c r="B4" s="1"/>
  <c r="D2"/>
  <c r="D3" s="1"/>
  <c r="C2"/>
  <c r="C4" s="1"/>
  <c r="L17" i="5"/>
  <c r="E17"/>
  <c r="J9"/>
  <c r="K9"/>
  <c r="F16"/>
  <c r="F17" s="1"/>
  <c r="G16"/>
  <c r="G17" s="1"/>
  <c r="H16"/>
  <c r="H17" s="1"/>
  <c r="I16"/>
  <c r="I17" s="1"/>
  <c r="J16"/>
  <c r="J17" s="1"/>
  <c r="K16"/>
  <c r="K17" s="1"/>
  <c r="L16"/>
  <c r="E16"/>
  <c r="L7"/>
  <c r="L9" s="1"/>
  <c r="K7"/>
  <c r="J7"/>
  <c r="I7"/>
  <c r="I9" s="1"/>
  <c r="H7"/>
  <c r="H9" s="1"/>
  <c r="G7"/>
  <c r="G9" s="1"/>
  <c r="F7"/>
  <c r="F9" s="1"/>
  <c r="E7"/>
  <c r="E9" s="1"/>
  <c r="D7"/>
  <c r="D9" s="1"/>
  <c r="C7"/>
  <c r="C9" s="1"/>
  <c r="I18" i="6" l="1"/>
  <c r="E16"/>
  <c r="E18" s="1"/>
  <c r="H18"/>
  <c r="H17"/>
  <c r="I17"/>
  <c r="F16"/>
  <c r="F18" s="1"/>
  <c r="G16"/>
  <c r="G18" s="1"/>
  <c r="C17"/>
  <c r="C18" s="1"/>
  <c r="D16"/>
  <c r="D18" s="1"/>
  <c r="B17"/>
  <c r="B18" s="1"/>
  <c r="D4"/>
  <c r="D5" s="1"/>
  <c r="B3"/>
  <c r="C3"/>
  <c r="N9" i="5"/>
  <c r="M9"/>
  <c r="M17"/>
  <c r="N17"/>
  <c r="N25" i="3"/>
  <c r="N26"/>
  <c r="N24"/>
  <c r="N22"/>
  <c r="N23"/>
  <c r="N21"/>
  <c r="N19"/>
  <c r="N20"/>
  <c r="N18"/>
  <c r="N16"/>
  <c r="N17"/>
  <c r="N15"/>
  <c r="N13"/>
  <c r="N14"/>
  <c r="N12"/>
  <c r="N10"/>
  <c r="N11"/>
  <c r="N9"/>
  <c r="N7"/>
  <c r="N8"/>
  <c r="N6"/>
  <c r="N4"/>
  <c r="N5"/>
  <c r="N3"/>
  <c r="K7"/>
  <c r="J7"/>
  <c r="I7"/>
  <c r="H7"/>
  <c r="G7"/>
  <c r="F7"/>
  <c r="E7"/>
  <c r="D7"/>
  <c r="N26" i="2"/>
  <c r="N27"/>
  <c r="N25"/>
  <c r="N23"/>
  <c r="N24"/>
  <c r="N22"/>
  <c r="N20"/>
  <c r="N21"/>
  <c r="N19"/>
  <c r="N17"/>
  <c r="N18"/>
  <c r="N16"/>
  <c r="N14"/>
  <c r="N15"/>
  <c r="N13"/>
  <c r="N11"/>
  <c r="N12"/>
  <c r="N10"/>
  <c r="N8"/>
  <c r="N9"/>
  <c r="N7"/>
  <c r="N5"/>
  <c r="N6"/>
  <c r="N4"/>
  <c r="K7"/>
  <c r="J7"/>
  <c r="I7"/>
  <c r="H7"/>
  <c r="G7"/>
  <c r="F7"/>
  <c r="E7"/>
  <c r="D7"/>
  <c r="K6"/>
  <c r="J6"/>
  <c r="I6"/>
  <c r="H6"/>
  <c r="G6"/>
  <c r="F6"/>
  <c r="E6"/>
  <c r="D6"/>
  <c r="D6" i="6" l="1"/>
  <c r="B5"/>
  <c r="B6"/>
  <c r="C5"/>
  <c r="C6"/>
  <c r="N31" i="1"/>
  <c r="N32"/>
  <c r="N30"/>
  <c r="N28"/>
  <c r="N29"/>
  <c r="N27"/>
  <c r="N25"/>
  <c r="N26"/>
  <c r="N24"/>
  <c r="N22"/>
  <c r="N23"/>
  <c r="N21"/>
  <c r="N19"/>
  <c r="N20"/>
  <c r="N18"/>
  <c r="N16"/>
  <c r="N17"/>
  <c r="N15"/>
  <c r="N13"/>
  <c r="N14"/>
  <c r="N12"/>
  <c r="N10"/>
  <c r="N11"/>
  <c r="N9"/>
  <c r="N7"/>
  <c r="N8"/>
  <c r="N6"/>
  <c r="N4"/>
  <c r="N5"/>
  <c r="N3"/>
  <c r="C7"/>
  <c r="D7"/>
  <c r="E7"/>
  <c r="F7"/>
  <c r="G7"/>
  <c r="H7"/>
  <c r="I7"/>
  <c r="J7"/>
  <c r="K7"/>
  <c r="B7"/>
  <c r="C6"/>
  <c r="D6"/>
  <c r="E6"/>
  <c r="F6"/>
  <c r="G6"/>
  <c r="H6"/>
  <c r="I6"/>
  <c r="J6"/>
  <c r="K6"/>
  <c r="B6"/>
</calcChain>
</file>

<file path=xl/comments1.xml><?xml version="1.0" encoding="utf-8"?>
<comments xmlns="http://schemas.openxmlformats.org/spreadsheetml/2006/main">
  <authors>
    <author>Enrique Berjano</author>
  </authors>
  <commentList>
    <comment ref="A7" authorId="0">
      <text>
        <r>
          <rPr>
            <sz val="9"/>
            <color indexed="81"/>
            <rFont val="Tahoma"/>
            <family val="2"/>
          </rPr>
          <t xml:space="preserve">Cao H, Speidel MA, Tsai JZ, Van Lysel MS, Vorperian VR, Webster JG. FEM analysis of predicting electrode-myocardium contact from RF cardiac catheter ablation system impedance. IEEE Trans Biomed Eng. 2002 Jun;49(6):520-6. doi: 10.1109/TBME.2002.1001965.
</t>
        </r>
      </text>
    </comment>
  </commentList>
</comments>
</file>

<file path=xl/sharedStrings.xml><?xml version="1.0" encoding="utf-8"?>
<sst xmlns="http://schemas.openxmlformats.org/spreadsheetml/2006/main" count="68" uniqueCount="26">
  <si>
    <t>CF (g)</t>
  </si>
  <si>
    <t>Mean</t>
  </si>
  <si>
    <t>SD</t>
  </si>
  <si>
    <t>#1</t>
  </si>
  <si>
    <t>#2</t>
  </si>
  <si>
    <t>#3</t>
  </si>
  <si>
    <t>ID (mm)</t>
  </si>
  <si>
    <t>ID</t>
  </si>
  <si>
    <t>Computer</t>
  </si>
  <si>
    <t>Ex vivo</t>
  </si>
  <si>
    <t>Ex vivo (mean)</t>
  </si>
  <si>
    <t>Mean SD</t>
  </si>
  <si>
    <t>y = 0.0942x - 0.2522</t>
  </si>
  <si>
    <t>y = 0.1736x + 3.5738</t>
  </si>
  <si>
    <t>y = 0.1109x + 1.654</t>
  </si>
  <si>
    <t>MSD (mm)</t>
  </si>
  <si>
    <t>mSD (mm)</t>
  </si>
  <si>
    <t>MSD / mSD (%)</t>
  </si>
  <si>
    <t>Mean (mm)</t>
  </si>
  <si>
    <t>SD (mm)</t>
  </si>
  <si>
    <t>Cao_ID (mm)</t>
  </si>
  <si>
    <t>Cao_Surface diameter (mm)</t>
  </si>
  <si>
    <t>Choy_ID (mm)</t>
  </si>
  <si>
    <t>Choy_CF (g)</t>
  </si>
  <si>
    <t>Cao et al (2002)</t>
  </si>
  <si>
    <t>Choy et al (2002)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</si>
</sst>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0" borderId="0" xfId="0" applyNumberFormat="1" applyFont="1"/>
    <xf numFmtId="2" fontId="0" fillId="0" borderId="0" xfId="0" applyNumberFormat="1"/>
    <xf numFmtId="0" fontId="2" fillId="5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2" fillId="5" borderId="0" xfId="0" applyNumberFormat="1" applyFont="1" applyFill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scatterChart>
        <c:scatterStyle val="lineMarker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[1]Depth!$A$2:$J$2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[1]Depth!$A$3:$J$3</c:f>
              <c:numCache>
                <c:formatCode>General</c:formatCode>
                <c:ptCount val="10"/>
                <c:pt idx="0">
                  <c:v>0.32</c:v>
                </c:pt>
                <c:pt idx="1">
                  <c:v>0.23</c:v>
                </c:pt>
                <c:pt idx="2">
                  <c:v>1.68</c:v>
                </c:pt>
                <c:pt idx="3">
                  <c:v>2.29</c:v>
                </c:pt>
                <c:pt idx="4">
                  <c:v>2.87</c:v>
                </c:pt>
                <c:pt idx="5">
                  <c:v>3.09</c:v>
                </c:pt>
                <c:pt idx="6">
                  <c:v>4.3499999999999996</c:v>
                </c:pt>
                <c:pt idx="7">
                  <c:v>6.24</c:v>
                </c:pt>
                <c:pt idx="8">
                  <c:v>6.28</c:v>
                </c:pt>
                <c:pt idx="9">
                  <c:v>6.9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319E-4C2F-B158-BA2BB11A5DEF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[1]Depth!$A$2:$J$2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[1]Depth!$A$4:$J$4</c:f>
              <c:numCache>
                <c:formatCode>General</c:formatCode>
                <c:ptCount val="10"/>
                <c:pt idx="0">
                  <c:v>0.68</c:v>
                </c:pt>
                <c:pt idx="1">
                  <c:v>0.53</c:v>
                </c:pt>
                <c:pt idx="2">
                  <c:v>1.37</c:v>
                </c:pt>
                <c:pt idx="3">
                  <c:v>2.38</c:v>
                </c:pt>
                <c:pt idx="4">
                  <c:v>2.99</c:v>
                </c:pt>
                <c:pt idx="5">
                  <c:v>2.96</c:v>
                </c:pt>
                <c:pt idx="6">
                  <c:v>4.67</c:v>
                </c:pt>
                <c:pt idx="7">
                  <c:v>5.93</c:v>
                </c:pt>
                <c:pt idx="8">
                  <c:v>6.37</c:v>
                </c:pt>
                <c:pt idx="9">
                  <c:v>6.76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319E-4C2F-B158-BA2BB11A5DEF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[1]Depth!$A$2:$J$2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[1]Depth!$A$5:$J$5</c:f>
              <c:numCache>
                <c:formatCode>General</c:formatCode>
                <c:ptCount val="10"/>
                <c:pt idx="0">
                  <c:v>0.99</c:v>
                </c:pt>
                <c:pt idx="1">
                  <c:v>1.5</c:v>
                </c:pt>
                <c:pt idx="2">
                  <c:v>1.82</c:v>
                </c:pt>
                <c:pt idx="3">
                  <c:v>2.57</c:v>
                </c:pt>
                <c:pt idx="4">
                  <c:v>3.16</c:v>
                </c:pt>
                <c:pt idx="5">
                  <c:v>2.98</c:v>
                </c:pt>
                <c:pt idx="6">
                  <c:v>4.0599999999999996</c:v>
                </c:pt>
                <c:pt idx="7">
                  <c:v>5.84</c:v>
                </c:pt>
                <c:pt idx="8">
                  <c:v>6.81</c:v>
                </c:pt>
                <c:pt idx="9">
                  <c:v>6.88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319E-4C2F-B158-BA2BB11A5DEF}"/>
            </c:ext>
          </c:extLst>
        </c:ser>
        <c:axId val="118736384"/>
        <c:axId val="121786368"/>
      </c:scatterChart>
      <c:valAx>
        <c:axId val="11873638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Contact force (CF)</a:t>
                </a:r>
                <a:endParaRPr lang="ja-JP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1786368"/>
        <c:crosses val="autoZero"/>
        <c:crossBetween val="midCat"/>
      </c:valAx>
      <c:valAx>
        <c:axId val="1217863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Insertion</a:t>
                </a:r>
                <a:r>
                  <a:rPr lang="en-US" baseline="0"/>
                  <a:t> depth (mm)</a:t>
                </a:r>
                <a:r>
                  <a:rPr lang="en-US"/>
                  <a:t>]</a:t>
                </a:r>
                <a:endParaRPr lang="ja-JP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736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xVal>
            <c:numRef>
              <c:f>'Comparison to other studies'!$B$20:$I$20</c:f>
              <c:numCache>
                <c:formatCode>General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</c:numCache>
            </c:numRef>
          </c:xVal>
          <c:yVal>
            <c:numRef>
              <c:f>'Comparison to other studies'!$B$21:$I$21</c:f>
              <c:numCache>
                <c:formatCode>General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</c:numCache>
            </c:numRef>
          </c:yVal>
        </c:ser>
        <c:ser>
          <c:idx val="1"/>
          <c:order val="1"/>
          <c:spPr>
            <a:ln w="19050">
              <a:noFill/>
            </a:ln>
          </c:spPr>
          <c:xVal>
            <c:numRef>
              <c:f>'Comparison to other studies'!$B$20:$I$20</c:f>
              <c:numCache>
                <c:formatCode>General</c:formatCode>
                <c:ptCount val="8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</c:numCache>
            </c:numRef>
          </c:xVal>
          <c:yVal>
            <c:numRef>
              <c:f>'Comparison to other studies'!$B$15:$I$15</c:f>
              <c:numCache>
                <c:formatCode>0.0</c:formatCode>
                <c:ptCount val="8"/>
                <c:pt idx="0">
                  <c:v>7.9851380042462834</c:v>
                </c:pt>
                <c:pt idx="1">
                  <c:v>13.292993630573248</c:v>
                </c:pt>
                <c:pt idx="2">
                  <c:v>18.600849256900212</c:v>
                </c:pt>
                <c:pt idx="3">
                  <c:v>23.908704883227177</c:v>
                </c:pt>
                <c:pt idx="4">
                  <c:v>29.216560509554139</c:v>
                </c:pt>
                <c:pt idx="5">
                  <c:v>34.524416135881104</c:v>
                </c:pt>
                <c:pt idx="6">
                  <c:v>39.832271762208066</c:v>
                </c:pt>
                <c:pt idx="7">
                  <c:v>45.140127388535028</c:v>
                </c:pt>
              </c:numCache>
            </c:numRef>
          </c:yVal>
        </c:ser>
        <c:axId val="37820288"/>
        <c:axId val="37614720"/>
      </c:scatterChart>
      <c:valAx>
        <c:axId val="37820288"/>
        <c:scaling>
          <c:orientation val="minMax"/>
          <c:max val="4.5"/>
          <c:min val="0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37614720"/>
        <c:crosses val="autoZero"/>
        <c:crossBetween val="midCat"/>
      </c:valAx>
      <c:valAx>
        <c:axId val="3761472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37820288"/>
        <c:crosses val="autoZero"/>
        <c:crossBetween val="midCat"/>
        <c:majorUnit val="10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scatterChart>
        <c:scatterStyle val="lineMarker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'ID_inner side'!$B$2:$K$2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'ID_inner side'!$B$3:$K$3</c:f>
              <c:numCache>
                <c:formatCode>0.00</c:formatCode>
                <c:ptCount val="10"/>
                <c:pt idx="0">
                  <c:v>2.38</c:v>
                </c:pt>
                <c:pt idx="1">
                  <c:v>3.91</c:v>
                </c:pt>
                <c:pt idx="2" formatCode="General">
                  <c:v>3.11</c:v>
                </c:pt>
                <c:pt idx="3" formatCode="General">
                  <c:v>5.22</c:v>
                </c:pt>
                <c:pt idx="4" formatCode="General">
                  <c:v>5.37</c:v>
                </c:pt>
                <c:pt idx="5">
                  <c:v>4.46</c:v>
                </c:pt>
                <c:pt idx="6" formatCode="General">
                  <c:v>5.84</c:v>
                </c:pt>
                <c:pt idx="7" formatCode="General">
                  <c:v>6.02</c:v>
                </c:pt>
                <c:pt idx="8">
                  <c:v>7.55</c:v>
                </c:pt>
                <c:pt idx="9" formatCode="General">
                  <c:v>7.53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345D-4767-A94C-2A4929F31A7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'ID_inner side'!$B$2:$K$2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'ID_inner side'!$B$4:$K$4</c:f>
              <c:numCache>
                <c:formatCode>0.00</c:formatCode>
                <c:ptCount val="10"/>
                <c:pt idx="0">
                  <c:v>2.23</c:v>
                </c:pt>
                <c:pt idx="1">
                  <c:v>2.94</c:v>
                </c:pt>
                <c:pt idx="2">
                  <c:v>2.9</c:v>
                </c:pt>
                <c:pt idx="3" formatCode="General">
                  <c:v>4.8499999999999996</c:v>
                </c:pt>
                <c:pt idx="4">
                  <c:v>5.66</c:v>
                </c:pt>
                <c:pt idx="5" formatCode="General">
                  <c:v>4.59</c:v>
                </c:pt>
                <c:pt idx="6">
                  <c:v>5.13</c:v>
                </c:pt>
                <c:pt idx="7" formatCode="General">
                  <c:v>6.43</c:v>
                </c:pt>
                <c:pt idx="8">
                  <c:v>7.81</c:v>
                </c:pt>
                <c:pt idx="9">
                  <c:v>7.75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345D-4767-A94C-2A4929F31A7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'ID_inner side'!$B$2:$K$2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'ID_inner side'!$B$5:$K$5</c:f>
              <c:numCache>
                <c:formatCode>0.00</c:formatCode>
                <c:ptCount val="10"/>
                <c:pt idx="0">
                  <c:v>2.3199999999999998</c:v>
                </c:pt>
                <c:pt idx="1">
                  <c:v>3.83</c:v>
                </c:pt>
                <c:pt idx="2" formatCode="General">
                  <c:v>3.08</c:v>
                </c:pt>
                <c:pt idx="3" formatCode="General">
                  <c:v>4.3099999999999996</c:v>
                </c:pt>
                <c:pt idx="4">
                  <c:v>4.7</c:v>
                </c:pt>
                <c:pt idx="5">
                  <c:v>4.55</c:v>
                </c:pt>
                <c:pt idx="6" formatCode="General">
                  <c:v>5.32</c:v>
                </c:pt>
                <c:pt idx="7" formatCode="General">
                  <c:v>5.42</c:v>
                </c:pt>
                <c:pt idx="8" formatCode="General">
                  <c:v>8.15</c:v>
                </c:pt>
                <c:pt idx="9" formatCode="General">
                  <c:v>7.12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345D-4767-A94C-2A4929F31A76}"/>
            </c:ext>
          </c:extLst>
        </c:ser>
        <c:axId val="121431168"/>
        <c:axId val="121432704"/>
      </c:scatterChart>
      <c:valAx>
        <c:axId val="121431168"/>
        <c:scaling>
          <c:orientation val="minMax"/>
          <c:max val="80"/>
          <c:min val="10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s-ES"/>
          </a:p>
        </c:txPr>
        <c:crossAx val="121432704"/>
        <c:crosses val="autoZero"/>
        <c:crossBetween val="midCat"/>
        <c:majorUnit val="10"/>
      </c:valAx>
      <c:valAx>
        <c:axId val="121432704"/>
        <c:scaling>
          <c:orientation val="minMax"/>
          <c:max val="9"/>
          <c:min val="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s-ES"/>
          </a:p>
        </c:txPr>
        <c:crossAx val="12143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scatterChart>
        <c:scatterStyle val="lineMarker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'ID_outer side'!$B$2:$K$2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'ID_outer side'!$B$3:$K$3</c:f>
              <c:numCache>
                <c:formatCode>0.00</c:formatCode>
                <c:ptCount val="10"/>
                <c:pt idx="0">
                  <c:v>3.17</c:v>
                </c:pt>
                <c:pt idx="1">
                  <c:v>3.45</c:v>
                </c:pt>
                <c:pt idx="2" formatCode="General">
                  <c:v>4.53</c:v>
                </c:pt>
                <c:pt idx="3" formatCode="General">
                  <c:v>4.71</c:v>
                </c:pt>
                <c:pt idx="4" formatCode="General">
                  <c:v>4.83</c:v>
                </c:pt>
                <c:pt idx="5">
                  <c:v>4.8</c:v>
                </c:pt>
                <c:pt idx="6" formatCode="General">
                  <c:v>6.03</c:v>
                </c:pt>
                <c:pt idx="7" formatCode="General">
                  <c:v>6.65</c:v>
                </c:pt>
                <c:pt idx="8">
                  <c:v>6.9</c:v>
                </c:pt>
                <c:pt idx="9" formatCode="General">
                  <c:v>7.48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150A-48C1-AA47-603999AF6AB0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'ID_outer side'!$B$2:$K$2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'ID_outer side'!$B$4:$K$4</c:f>
              <c:numCache>
                <c:formatCode>0.00</c:formatCode>
                <c:ptCount val="10"/>
                <c:pt idx="0">
                  <c:v>3.11</c:v>
                </c:pt>
                <c:pt idx="1">
                  <c:v>3.28</c:v>
                </c:pt>
                <c:pt idx="2" formatCode="General">
                  <c:v>4.12</c:v>
                </c:pt>
                <c:pt idx="3" formatCode="General">
                  <c:v>4.45</c:v>
                </c:pt>
                <c:pt idx="4">
                  <c:v>4.3</c:v>
                </c:pt>
                <c:pt idx="5" formatCode="General">
                  <c:v>5.03</c:v>
                </c:pt>
                <c:pt idx="6">
                  <c:v>5.7</c:v>
                </c:pt>
                <c:pt idx="7" formatCode="General">
                  <c:v>5.83</c:v>
                </c:pt>
                <c:pt idx="8">
                  <c:v>6.5</c:v>
                </c:pt>
                <c:pt idx="9" formatCode="General">
                  <c:v>6.76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150A-48C1-AA47-603999AF6AB0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'ID_outer side'!$B$2:$K$2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'ID_outer side'!$B$5:$K$5</c:f>
              <c:numCache>
                <c:formatCode>0.00</c:formatCode>
                <c:ptCount val="10"/>
                <c:pt idx="0">
                  <c:v>2.99</c:v>
                </c:pt>
                <c:pt idx="1">
                  <c:v>3.38</c:v>
                </c:pt>
                <c:pt idx="2" formatCode="General">
                  <c:v>4.03</c:v>
                </c:pt>
                <c:pt idx="3" formatCode="General">
                  <c:v>4.54</c:v>
                </c:pt>
                <c:pt idx="4" formatCode="General">
                  <c:v>4.2699999999999996</c:v>
                </c:pt>
                <c:pt idx="5">
                  <c:v>4.9000000000000004</c:v>
                </c:pt>
                <c:pt idx="6" formatCode="General">
                  <c:v>5.62</c:v>
                </c:pt>
                <c:pt idx="7" formatCode="General">
                  <c:v>5.78</c:v>
                </c:pt>
                <c:pt idx="8" formatCode="General">
                  <c:v>6.27</c:v>
                </c:pt>
                <c:pt idx="9" formatCode="General">
                  <c:v>6.77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150A-48C1-AA47-603999AF6AB0}"/>
            </c:ext>
          </c:extLst>
        </c:ser>
        <c:axId val="109083264"/>
        <c:axId val="110124032"/>
      </c:scatterChart>
      <c:valAx>
        <c:axId val="109083264"/>
        <c:scaling>
          <c:orientation val="minMax"/>
          <c:max val="80"/>
          <c:min val="10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s-ES"/>
          </a:p>
        </c:txPr>
        <c:crossAx val="110124032"/>
        <c:crosses val="autoZero"/>
        <c:crossBetween val="midCat"/>
        <c:majorUnit val="10"/>
      </c:valAx>
      <c:valAx>
        <c:axId val="110124032"/>
        <c:scaling>
          <c:orientation val="minMax"/>
          <c:max val="9"/>
          <c:min val="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s-ES"/>
          </a:p>
        </c:txPr>
        <c:crossAx val="10908326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6749003596772652"/>
                  <c:y val="5.9808191550988123E-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s-ES"/>
                </a:p>
              </c:txPr>
            </c:trendlineLbl>
          </c:trendline>
          <c:xVal>
            <c:numRef>
              <c:f>ID!$M$3:$M$32</c:f>
              <c:numCache>
                <c:formatCode>0</c:formatCode>
                <c:ptCount val="3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 formatCode="General">
                  <c:v>15</c:v>
                </c:pt>
                <c:pt idx="4" formatCode="General">
                  <c:v>15</c:v>
                </c:pt>
                <c:pt idx="5" formatCode="General">
                  <c:v>15</c:v>
                </c:pt>
                <c:pt idx="6" formatCode="General">
                  <c:v>20</c:v>
                </c:pt>
                <c:pt idx="7" formatCode="General">
                  <c:v>20</c:v>
                </c:pt>
                <c:pt idx="8" formatCode="General">
                  <c:v>20</c:v>
                </c:pt>
                <c:pt idx="9" formatCode="General">
                  <c:v>25</c:v>
                </c:pt>
                <c:pt idx="10" formatCode="General">
                  <c:v>25</c:v>
                </c:pt>
                <c:pt idx="11" formatCode="General">
                  <c:v>25</c:v>
                </c:pt>
                <c:pt idx="12" formatCode="General">
                  <c:v>30</c:v>
                </c:pt>
                <c:pt idx="13" formatCode="General">
                  <c:v>30</c:v>
                </c:pt>
                <c:pt idx="14" formatCode="General">
                  <c:v>30</c:v>
                </c:pt>
                <c:pt idx="15" formatCode="General">
                  <c:v>40</c:v>
                </c:pt>
                <c:pt idx="16" formatCode="General">
                  <c:v>40</c:v>
                </c:pt>
                <c:pt idx="17" formatCode="General">
                  <c:v>40</c:v>
                </c:pt>
                <c:pt idx="18" formatCode="General">
                  <c:v>50</c:v>
                </c:pt>
                <c:pt idx="19" formatCode="General">
                  <c:v>50</c:v>
                </c:pt>
                <c:pt idx="20" formatCode="General">
                  <c:v>50</c:v>
                </c:pt>
                <c:pt idx="21" formatCode="General">
                  <c:v>60</c:v>
                </c:pt>
                <c:pt idx="22" formatCode="General">
                  <c:v>60</c:v>
                </c:pt>
                <c:pt idx="23" formatCode="General">
                  <c:v>60</c:v>
                </c:pt>
                <c:pt idx="24" formatCode="General">
                  <c:v>70</c:v>
                </c:pt>
                <c:pt idx="25" formatCode="General">
                  <c:v>70</c:v>
                </c:pt>
                <c:pt idx="26" formatCode="General">
                  <c:v>70</c:v>
                </c:pt>
                <c:pt idx="27" formatCode="General">
                  <c:v>80</c:v>
                </c:pt>
                <c:pt idx="28" formatCode="General">
                  <c:v>80</c:v>
                </c:pt>
                <c:pt idx="29" formatCode="General">
                  <c:v>80</c:v>
                </c:pt>
              </c:numCache>
            </c:numRef>
          </c:xVal>
          <c:yVal>
            <c:numRef>
              <c:f>ID!$N$3:$N$32</c:f>
              <c:numCache>
                <c:formatCode>0.00</c:formatCode>
                <c:ptCount val="30"/>
                <c:pt idx="0">
                  <c:v>0.32</c:v>
                </c:pt>
                <c:pt idx="1">
                  <c:v>0.68</c:v>
                </c:pt>
                <c:pt idx="2">
                  <c:v>0.99</c:v>
                </c:pt>
                <c:pt idx="3">
                  <c:v>0.23</c:v>
                </c:pt>
                <c:pt idx="4">
                  <c:v>0.53</c:v>
                </c:pt>
                <c:pt idx="5">
                  <c:v>1.5</c:v>
                </c:pt>
                <c:pt idx="6" formatCode="General">
                  <c:v>1.68</c:v>
                </c:pt>
                <c:pt idx="7" formatCode="General">
                  <c:v>1.37</c:v>
                </c:pt>
                <c:pt idx="8" formatCode="General">
                  <c:v>1.82</c:v>
                </c:pt>
                <c:pt idx="9" formatCode="General">
                  <c:v>2.29</c:v>
                </c:pt>
                <c:pt idx="10" formatCode="General">
                  <c:v>2.38</c:v>
                </c:pt>
                <c:pt idx="11" formatCode="General">
                  <c:v>2.57</c:v>
                </c:pt>
                <c:pt idx="12" formatCode="General">
                  <c:v>2.87</c:v>
                </c:pt>
                <c:pt idx="13" formatCode="General">
                  <c:v>2.99</c:v>
                </c:pt>
                <c:pt idx="14" formatCode="General">
                  <c:v>3.16</c:v>
                </c:pt>
                <c:pt idx="15" formatCode="General">
                  <c:v>3.09</c:v>
                </c:pt>
                <c:pt idx="16" formatCode="General">
                  <c:v>2.96</c:v>
                </c:pt>
                <c:pt idx="17" formatCode="General">
                  <c:v>2.98</c:v>
                </c:pt>
                <c:pt idx="18" formatCode="General">
                  <c:v>4.3499999999999996</c:v>
                </c:pt>
                <c:pt idx="19" formatCode="General">
                  <c:v>4.67</c:v>
                </c:pt>
                <c:pt idx="20" formatCode="General">
                  <c:v>4.0599999999999996</c:v>
                </c:pt>
                <c:pt idx="21" formatCode="General">
                  <c:v>6.24</c:v>
                </c:pt>
                <c:pt idx="22" formatCode="General">
                  <c:v>5.93</c:v>
                </c:pt>
                <c:pt idx="23" formatCode="General">
                  <c:v>5.84</c:v>
                </c:pt>
                <c:pt idx="24" formatCode="General">
                  <c:v>6.28</c:v>
                </c:pt>
                <c:pt idx="25" formatCode="General">
                  <c:v>6.37</c:v>
                </c:pt>
                <c:pt idx="26" formatCode="General">
                  <c:v>6.81</c:v>
                </c:pt>
                <c:pt idx="27" formatCode="General">
                  <c:v>6.9</c:v>
                </c:pt>
                <c:pt idx="28" formatCode="General">
                  <c:v>6.76</c:v>
                </c:pt>
                <c:pt idx="29" formatCode="General">
                  <c:v>6.88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3-EFDB-4251-9C84-D71FDAB041B2}"/>
            </c:ext>
          </c:extLst>
        </c:ser>
        <c:axId val="118289152"/>
        <c:axId val="118290688"/>
      </c:scatterChart>
      <c:valAx>
        <c:axId val="118289152"/>
        <c:scaling>
          <c:orientation val="minMax"/>
          <c:max val="80"/>
          <c:min val="5"/>
        </c:scaling>
        <c:axPos val="b"/>
        <c:numFmt formatCode="0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8290688"/>
        <c:crosses val="autoZero"/>
        <c:crossBetween val="midCat"/>
        <c:majorUnit val="10"/>
      </c:valAx>
      <c:valAx>
        <c:axId val="118290688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8289152"/>
        <c:crosses val="autoZero"/>
        <c:crossBetween val="midCat"/>
      </c:valAx>
    </c:plotArea>
    <c:plotVisOnly val="1"/>
    <c:dispBlanksAs val="gap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scatterChart>
        <c:scatterStyle val="lineMarker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'[1]Major axis'!$C$2:$J$2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'[1]Major axis'!$C$3:$J$3</c:f>
              <c:numCache>
                <c:formatCode>General</c:formatCode>
                <c:ptCount val="8"/>
                <c:pt idx="0">
                  <c:v>5.91</c:v>
                </c:pt>
                <c:pt idx="1">
                  <c:v>7.8179999999999996</c:v>
                </c:pt>
                <c:pt idx="2">
                  <c:v>9.7720000000000002</c:v>
                </c:pt>
                <c:pt idx="3">
                  <c:v>10.548999999999999</c:v>
                </c:pt>
                <c:pt idx="4">
                  <c:v>11.443</c:v>
                </c:pt>
                <c:pt idx="5">
                  <c:v>15.821999999999999</c:v>
                </c:pt>
                <c:pt idx="6">
                  <c:v>14.91</c:v>
                </c:pt>
                <c:pt idx="7">
                  <c:v>16.597999999999999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74C5-4722-8864-ECF65D862DA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'[1]Major axis'!$C$2:$J$2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'[1]Major axis'!$C$4:$J$4</c:f>
              <c:numCache>
                <c:formatCode>General</c:formatCode>
                <c:ptCount val="8"/>
                <c:pt idx="0">
                  <c:v>6.1459999999999999</c:v>
                </c:pt>
                <c:pt idx="1">
                  <c:v>7.9390000000000001</c:v>
                </c:pt>
                <c:pt idx="2">
                  <c:v>9.8659999999999997</c:v>
                </c:pt>
                <c:pt idx="3">
                  <c:v>8.5210000000000008</c:v>
                </c:pt>
                <c:pt idx="4">
                  <c:v>12.045</c:v>
                </c:pt>
                <c:pt idx="5">
                  <c:v>14.288</c:v>
                </c:pt>
                <c:pt idx="6">
                  <c:v>16.497</c:v>
                </c:pt>
                <c:pt idx="7">
                  <c:v>16.684999999999999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74C5-4722-8864-ECF65D862DA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'[1]Major axis'!$C$2:$J$2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'[1]Major axis'!$C$5:$J$5</c:f>
              <c:numCache>
                <c:formatCode>General</c:formatCode>
                <c:ptCount val="8"/>
                <c:pt idx="0">
                  <c:v>7.2510000000000003</c:v>
                </c:pt>
                <c:pt idx="1">
                  <c:v>8.5690000000000008</c:v>
                </c:pt>
                <c:pt idx="2">
                  <c:v>10.006</c:v>
                </c:pt>
                <c:pt idx="3">
                  <c:v>8.0709999999999997</c:v>
                </c:pt>
                <c:pt idx="4">
                  <c:v>14.095000000000001</c:v>
                </c:pt>
                <c:pt idx="5">
                  <c:v>14.513</c:v>
                </c:pt>
                <c:pt idx="6">
                  <c:v>16.895</c:v>
                </c:pt>
                <c:pt idx="7">
                  <c:v>16.850999999999999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74C5-4722-8864-ECF65D862DA3}"/>
            </c:ext>
          </c:extLst>
        </c:ser>
        <c:axId val="118638464"/>
        <c:axId val="118640640"/>
      </c:scatterChart>
      <c:valAx>
        <c:axId val="11863846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Contact force (g)</a:t>
                </a:r>
                <a:endParaRPr lang="ja-JP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640640"/>
        <c:crosses val="autoZero"/>
        <c:crossBetween val="midCat"/>
      </c:valAx>
      <c:valAx>
        <c:axId val="118640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Major</a:t>
                </a:r>
                <a:r>
                  <a:rPr lang="en-US" baseline="0"/>
                  <a:t> surface diameter (mm)</a:t>
                </a:r>
                <a:endParaRPr lang="ja-JP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638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3.1966547659803411E-2"/>
                  <c:y val="0.3410674611619498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s-ES"/>
                </a:p>
              </c:txPr>
            </c:trendlineLbl>
          </c:trendline>
          <c:xVal>
            <c:numRef>
              <c:f>'Major SD'!$M$4:$M$27</c:f>
              <c:numCache>
                <c:formatCode>General</c:formatCode>
                <c:ptCount val="2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</c:numCache>
            </c:numRef>
          </c:xVal>
          <c:yVal>
            <c:numRef>
              <c:f>'Major SD'!$N$4:$N$27</c:f>
              <c:numCache>
                <c:formatCode>0.00</c:formatCode>
                <c:ptCount val="24"/>
                <c:pt idx="0">
                  <c:v>5.91</c:v>
                </c:pt>
                <c:pt idx="1">
                  <c:v>6.1459999999999999</c:v>
                </c:pt>
                <c:pt idx="2">
                  <c:v>7.2510000000000003</c:v>
                </c:pt>
                <c:pt idx="3">
                  <c:v>7.8179999999999996</c:v>
                </c:pt>
                <c:pt idx="4">
                  <c:v>7.9390000000000001</c:v>
                </c:pt>
                <c:pt idx="5">
                  <c:v>8.5690000000000008</c:v>
                </c:pt>
                <c:pt idx="6">
                  <c:v>9.7720000000000002</c:v>
                </c:pt>
                <c:pt idx="7">
                  <c:v>9.8659999999999997</c:v>
                </c:pt>
                <c:pt idx="8">
                  <c:v>10.006</c:v>
                </c:pt>
                <c:pt idx="9">
                  <c:v>10.548999999999999</c:v>
                </c:pt>
                <c:pt idx="10">
                  <c:v>8.5210000000000008</c:v>
                </c:pt>
                <c:pt idx="11">
                  <c:v>8.0709999999999997</c:v>
                </c:pt>
                <c:pt idx="12">
                  <c:v>11.443</c:v>
                </c:pt>
                <c:pt idx="13">
                  <c:v>12.045</c:v>
                </c:pt>
                <c:pt idx="14">
                  <c:v>14.095000000000001</c:v>
                </c:pt>
                <c:pt idx="15">
                  <c:v>15.821999999999999</c:v>
                </c:pt>
                <c:pt idx="16">
                  <c:v>14.288</c:v>
                </c:pt>
                <c:pt idx="17">
                  <c:v>14.513</c:v>
                </c:pt>
                <c:pt idx="18">
                  <c:v>14.91</c:v>
                </c:pt>
                <c:pt idx="19">
                  <c:v>16.497</c:v>
                </c:pt>
                <c:pt idx="20">
                  <c:v>16.895</c:v>
                </c:pt>
                <c:pt idx="21">
                  <c:v>16.597999999999999</c:v>
                </c:pt>
                <c:pt idx="22">
                  <c:v>16.684999999999999</c:v>
                </c:pt>
                <c:pt idx="23">
                  <c:v>16.850999999999999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70C8-434C-856B-FAABB5DBFC8C}"/>
            </c:ext>
          </c:extLst>
        </c:ser>
        <c:axId val="118700288"/>
        <c:axId val="118747136"/>
      </c:scatterChart>
      <c:valAx>
        <c:axId val="118700288"/>
        <c:scaling>
          <c:orientation val="minMax"/>
          <c:max val="80"/>
          <c:min val="15"/>
        </c:scaling>
        <c:axPos val="b"/>
        <c:numFmt formatCode="General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8747136"/>
        <c:crosses val="autoZero"/>
        <c:crossBetween val="midCat"/>
        <c:majorUnit val="10"/>
      </c:valAx>
      <c:valAx>
        <c:axId val="118747136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8700288"/>
        <c:crosses val="autoZero"/>
        <c:crossBetween val="midCat"/>
      </c:valAx>
    </c:plotArea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scatterChart>
        <c:scatterStyle val="lineMarker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'[1]Minor axis'!$C$2:$J$2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'[1]Minor axis'!$C$3:$J$3</c:f>
              <c:numCache>
                <c:formatCode>General</c:formatCode>
                <c:ptCount val="8"/>
                <c:pt idx="0">
                  <c:v>3.6</c:v>
                </c:pt>
                <c:pt idx="1">
                  <c:v>4.3579999999999997</c:v>
                </c:pt>
                <c:pt idx="2">
                  <c:v>5.1660000000000004</c:v>
                </c:pt>
                <c:pt idx="3">
                  <c:v>5.3230000000000004</c:v>
                </c:pt>
                <c:pt idx="4">
                  <c:v>6.9260000000000002</c:v>
                </c:pt>
                <c:pt idx="5">
                  <c:v>9.2750000000000004</c:v>
                </c:pt>
                <c:pt idx="6">
                  <c:v>8.5470000000000006</c:v>
                </c:pt>
                <c:pt idx="7">
                  <c:v>10.332000000000001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79F3-4D9E-B140-E13669A7A7C8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'[1]Minor axis'!$C$2:$J$2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'[1]Minor axis'!$C$4:$J$4</c:f>
              <c:numCache>
                <c:formatCode>General</c:formatCode>
                <c:ptCount val="8"/>
                <c:pt idx="0">
                  <c:v>3.8639999999999999</c:v>
                </c:pt>
                <c:pt idx="1">
                  <c:v>4.5</c:v>
                </c:pt>
                <c:pt idx="2">
                  <c:v>5.1509999999999998</c:v>
                </c:pt>
                <c:pt idx="3">
                  <c:v>4.9169999999999998</c:v>
                </c:pt>
                <c:pt idx="4">
                  <c:v>7.1859999999999999</c:v>
                </c:pt>
                <c:pt idx="5">
                  <c:v>8.5470000000000006</c:v>
                </c:pt>
                <c:pt idx="6">
                  <c:v>10.157</c:v>
                </c:pt>
                <c:pt idx="7">
                  <c:v>10.303000000000001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79F3-4D9E-B140-E13669A7A7C8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'[1]Minor axis'!$C$2:$J$2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'[1]Minor axis'!$C$5:$J$5</c:f>
              <c:numCache>
                <c:formatCode>General</c:formatCode>
                <c:ptCount val="8"/>
                <c:pt idx="0">
                  <c:v>4.4450000000000003</c:v>
                </c:pt>
                <c:pt idx="1">
                  <c:v>4.6539999999999999</c:v>
                </c:pt>
                <c:pt idx="2">
                  <c:v>5.5209999999999999</c:v>
                </c:pt>
                <c:pt idx="3">
                  <c:v>4.6539999999999999</c:v>
                </c:pt>
                <c:pt idx="4">
                  <c:v>8.6639999999999997</c:v>
                </c:pt>
                <c:pt idx="5">
                  <c:v>8.1880000000000006</c:v>
                </c:pt>
                <c:pt idx="6">
                  <c:v>9.9109999999999996</c:v>
                </c:pt>
                <c:pt idx="7">
                  <c:v>10.303000000000001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79F3-4D9E-B140-E13669A7A7C8}"/>
            </c:ext>
          </c:extLst>
        </c:ser>
        <c:axId val="119446144"/>
        <c:axId val="119464704"/>
      </c:scatterChart>
      <c:valAx>
        <c:axId val="11944614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Contact force (g)</a:t>
                </a:r>
                <a:endParaRPr lang="ja-JP"/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464704"/>
        <c:crosses val="autoZero"/>
        <c:crossBetween val="midCat"/>
      </c:valAx>
      <c:valAx>
        <c:axId val="1194647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Minor</a:t>
                </a:r>
                <a:r>
                  <a:rPr lang="en-US" baseline="0"/>
                  <a:t> surface diameter (mm)</a:t>
                </a:r>
                <a:endParaRPr lang="ja-JP"/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44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2.1548117154811749E-2"/>
                  <c:y val="0.3024122928030226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lang="ja-JP"/>
                  </a:pPr>
                  <a:endParaRPr lang="es-ES"/>
                </a:p>
              </c:txPr>
            </c:trendlineLbl>
          </c:trendline>
          <c:xVal>
            <c:numRef>
              <c:f>'minor SD'!$M$3:$M$26</c:f>
              <c:numCache>
                <c:formatCode>General</c:formatCode>
                <c:ptCount val="2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</c:numCache>
            </c:numRef>
          </c:xVal>
          <c:yVal>
            <c:numRef>
              <c:f>'minor SD'!$N$3:$N$26</c:f>
              <c:numCache>
                <c:formatCode>0.00</c:formatCode>
                <c:ptCount val="24"/>
                <c:pt idx="0">
                  <c:v>3.6</c:v>
                </c:pt>
                <c:pt idx="1">
                  <c:v>3.8639999999999999</c:v>
                </c:pt>
                <c:pt idx="2">
                  <c:v>4.4450000000000003</c:v>
                </c:pt>
                <c:pt idx="3">
                  <c:v>4.3579999999999997</c:v>
                </c:pt>
                <c:pt idx="4">
                  <c:v>4.5</c:v>
                </c:pt>
                <c:pt idx="5">
                  <c:v>4.6539999999999999</c:v>
                </c:pt>
                <c:pt idx="6">
                  <c:v>5.1660000000000004</c:v>
                </c:pt>
                <c:pt idx="7">
                  <c:v>5.1509999999999998</c:v>
                </c:pt>
                <c:pt idx="8">
                  <c:v>5.5209999999999999</c:v>
                </c:pt>
                <c:pt idx="9">
                  <c:v>5.3230000000000004</c:v>
                </c:pt>
                <c:pt idx="10">
                  <c:v>4.9169999999999998</c:v>
                </c:pt>
                <c:pt idx="11">
                  <c:v>4.6539999999999999</c:v>
                </c:pt>
                <c:pt idx="12">
                  <c:v>6.9260000000000002</c:v>
                </c:pt>
                <c:pt idx="13">
                  <c:v>7.1859999999999999</c:v>
                </c:pt>
                <c:pt idx="14">
                  <c:v>8.6639999999999997</c:v>
                </c:pt>
                <c:pt idx="15">
                  <c:v>9.2750000000000004</c:v>
                </c:pt>
                <c:pt idx="16">
                  <c:v>8.5470000000000006</c:v>
                </c:pt>
                <c:pt idx="17">
                  <c:v>8.1880000000000006</c:v>
                </c:pt>
                <c:pt idx="18">
                  <c:v>8.5470000000000006</c:v>
                </c:pt>
                <c:pt idx="19">
                  <c:v>10.157</c:v>
                </c:pt>
                <c:pt idx="20">
                  <c:v>9.9109999999999996</c:v>
                </c:pt>
                <c:pt idx="21">
                  <c:v>10.332000000000001</c:v>
                </c:pt>
                <c:pt idx="22">
                  <c:v>10.303000000000001</c:v>
                </c:pt>
                <c:pt idx="23">
                  <c:v>10.303000000000001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A623-4A5B-BFDE-B8DBE635ACE3}"/>
            </c:ext>
          </c:extLst>
        </c:ser>
        <c:axId val="119815168"/>
        <c:axId val="119825152"/>
      </c:scatterChart>
      <c:valAx>
        <c:axId val="119815168"/>
        <c:scaling>
          <c:orientation val="minMax"/>
          <c:max val="80"/>
          <c:min val="15"/>
        </c:scaling>
        <c:axPos val="b"/>
        <c:numFmt formatCode="General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9825152"/>
        <c:crosses val="autoZero"/>
        <c:crossBetween val="midCat"/>
        <c:majorUnit val="10"/>
      </c:valAx>
      <c:valAx>
        <c:axId val="119825152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9815168"/>
        <c:crosses val="autoZero"/>
        <c:crossBetween val="midCat"/>
      </c:valAx>
    </c:plotArea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xVal>
            <c:numRef>
              <c:f>Computational!$C$1:$L$1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Computational!$C$5:$L$5</c:f>
              <c:numCache>
                <c:formatCode>General</c:formatCode>
                <c:ptCount val="10"/>
                <c:pt idx="0">
                  <c:v>1.39</c:v>
                </c:pt>
                <c:pt idx="1">
                  <c:v>1.94</c:v>
                </c:pt>
                <c:pt idx="2">
                  <c:v>2.42</c:v>
                </c:pt>
                <c:pt idx="3">
                  <c:v>2.85</c:v>
                </c:pt>
                <c:pt idx="4">
                  <c:v>3.25</c:v>
                </c:pt>
                <c:pt idx="5">
                  <c:v>3.96</c:v>
                </c:pt>
                <c:pt idx="6">
                  <c:v>4.59</c:v>
                </c:pt>
                <c:pt idx="7">
                  <c:v>5.17</c:v>
                </c:pt>
                <c:pt idx="8">
                  <c:v>5.7</c:v>
                </c:pt>
                <c:pt idx="9">
                  <c:v>6.19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53EC-431F-8A06-DFD97FB8C766}"/>
            </c:ext>
          </c:extLst>
        </c:ser>
        <c:ser>
          <c:idx val="1"/>
          <c:order val="1"/>
          <c:spPr>
            <a:ln w="19050">
              <a:noFill/>
            </a:ln>
          </c:spPr>
          <c:xVal>
            <c:numRef>
              <c:f>Computational!$C$1:$L$1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xVal>
          <c:yVal>
            <c:numRef>
              <c:f>Computational!$C$7:$L$7</c:f>
              <c:numCache>
                <c:formatCode>0.00</c:formatCode>
                <c:ptCount val="10"/>
                <c:pt idx="0">
                  <c:v>0.66333333333333333</c:v>
                </c:pt>
                <c:pt idx="1">
                  <c:v>0.7533333333333333</c:v>
                </c:pt>
                <c:pt idx="2">
                  <c:v>1.6233333333333333</c:v>
                </c:pt>
                <c:pt idx="3">
                  <c:v>2.4133333333333336</c:v>
                </c:pt>
                <c:pt idx="4">
                  <c:v>3.0066666666666664</c:v>
                </c:pt>
                <c:pt idx="5">
                  <c:v>3.01</c:v>
                </c:pt>
                <c:pt idx="6">
                  <c:v>4.3599999999999994</c:v>
                </c:pt>
                <c:pt idx="7">
                  <c:v>6.003333333333333</c:v>
                </c:pt>
                <c:pt idx="8">
                  <c:v>6.4866666666666672</c:v>
                </c:pt>
                <c:pt idx="9">
                  <c:v>6.8466666666666667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53EC-431F-8A06-DFD97FB8C766}"/>
            </c:ext>
          </c:extLst>
        </c:ser>
        <c:axId val="119899264"/>
        <c:axId val="119900800"/>
      </c:scatterChart>
      <c:valAx>
        <c:axId val="119899264"/>
        <c:scaling>
          <c:orientation val="minMax"/>
          <c:max val="80"/>
          <c:min val="5"/>
        </c:scaling>
        <c:axPos val="b"/>
        <c:numFmt formatCode="General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9900800"/>
        <c:crosses val="autoZero"/>
        <c:crossBetween val="midCat"/>
        <c:majorUnit val="10"/>
      </c:valAx>
      <c:valAx>
        <c:axId val="1199008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9899264"/>
        <c:crosses val="autoZero"/>
        <c:crossBetween val="midCat"/>
        <c:majorUnit val="2"/>
      </c:valAx>
    </c:plotArea>
    <c:plotVisOnly val="1"/>
    <c:dispBlanksAs val="gap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xVal>
            <c:numRef>
              <c:f>Computational!$E$10:$L$10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Computational!$E$14:$L$14</c:f>
              <c:numCache>
                <c:formatCode>General</c:formatCode>
                <c:ptCount val="8"/>
                <c:pt idx="0">
                  <c:v>7.21</c:v>
                </c:pt>
                <c:pt idx="1">
                  <c:v>8.1300000000000008</c:v>
                </c:pt>
                <c:pt idx="2">
                  <c:v>8.89</c:v>
                </c:pt>
                <c:pt idx="3">
                  <c:v>10.38</c:v>
                </c:pt>
                <c:pt idx="4">
                  <c:v>11.57</c:v>
                </c:pt>
                <c:pt idx="5">
                  <c:v>12.51</c:v>
                </c:pt>
                <c:pt idx="6">
                  <c:v>13.61</c:v>
                </c:pt>
                <c:pt idx="7">
                  <c:v>14.55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BA4D-414C-8036-3B510D9B2800}"/>
            </c:ext>
          </c:extLst>
        </c:ser>
        <c:ser>
          <c:idx val="1"/>
          <c:order val="1"/>
          <c:spPr>
            <a:ln w="19050">
              <a:noFill/>
            </a:ln>
          </c:spPr>
          <c:xVal>
            <c:numRef>
              <c:f>Computational!$E$10:$L$10</c:f>
              <c:numCache>
                <c:formatCode>General</c:formatCode>
                <c:ptCount val="8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Computational!$E$16:$L$16</c:f>
              <c:numCache>
                <c:formatCode>0.00</c:formatCode>
                <c:ptCount val="8"/>
                <c:pt idx="0">
                  <c:v>5.2026666666666666</c:v>
                </c:pt>
                <c:pt idx="1">
                  <c:v>6.3063333333333338</c:v>
                </c:pt>
                <c:pt idx="2">
                  <c:v>7.5803333333333329</c:v>
                </c:pt>
                <c:pt idx="3">
                  <c:v>7.0058333333333342</c:v>
                </c:pt>
                <c:pt idx="4">
                  <c:v>10.059833333333334</c:v>
                </c:pt>
                <c:pt idx="5">
                  <c:v>11.772166666666669</c:v>
                </c:pt>
                <c:pt idx="6">
                  <c:v>12.8195</c:v>
                </c:pt>
                <c:pt idx="7">
                  <c:v>13.512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BA4D-414C-8036-3B510D9B2800}"/>
            </c:ext>
          </c:extLst>
        </c:ser>
        <c:axId val="121057280"/>
        <c:axId val="121058816"/>
      </c:scatterChart>
      <c:valAx>
        <c:axId val="121057280"/>
        <c:scaling>
          <c:orientation val="minMax"/>
          <c:max val="80"/>
          <c:min val="15"/>
        </c:scaling>
        <c:axPos val="b"/>
        <c:numFmt formatCode="General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1058816"/>
        <c:crosses val="autoZero"/>
        <c:crossBetween val="midCat"/>
        <c:majorUnit val="10"/>
      </c:valAx>
      <c:valAx>
        <c:axId val="12105881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ja-JP"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1057280"/>
        <c:crosses val="autoZero"/>
        <c:crossBetween val="midCat"/>
      </c:valAx>
    </c:plotArea>
    <c:plotVisOnly val="1"/>
    <c:dispBlanksAs val="gap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lineMarker"/>
        <c:ser>
          <c:idx val="0"/>
          <c:order val="0"/>
          <c:spPr>
            <a:ln w="19050">
              <a:noFill/>
            </a:ln>
          </c:spPr>
          <c:xVal>
            <c:numRef>
              <c:f>'Comparison to other studies'!$B$7:$D$7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6</c:v>
                </c:pt>
              </c:numCache>
            </c:numRef>
          </c:xVal>
          <c:yVal>
            <c:numRef>
              <c:f>'Comparison to other studies'!$B$8:$D$8</c:f>
              <c:numCache>
                <c:formatCode>General</c:formatCode>
                <c:ptCount val="3"/>
                <c:pt idx="0">
                  <c:v>9</c:v>
                </c:pt>
                <c:pt idx="1">
                  <c:v>12</c:v>
                </c:pt>
                <c:pt idx="2">
                  <c:v>16</c:v>
                </c:pt>
              </c:numCache>
            </c:numRef>
          </c:yVal>
        </c:ser>
        <c:ser>
          <c:idx val="1"/>
          <c:order val="1"/>
          <c:spPr>
            <a:ln w="19050">
              <a:noFill/>
            </a:ln>
          </c:spPr>
          <c:xVal>
            <c:numRef>
              <c:f>'Comparison to other studies'!$B$7:$D$7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6</c:v>
                </c:pt>
              </c:numCache>
            </c:numRef>
          </c:xVal>
          <c:yVal>
            <c:numRef>
              <c:f>'Comparison to other studies'!$B$3:$D$3</c:f>
              <c:numCache>
                <c:formatCode>0.00</c:formatCode>
                <c:ptCount val="3"/>
                <c:pt idx="0">
                  <c:v>7.724351167728237</c:v>
                </c:pt>
                <c:pt idx="1">
                  <c:v>11.410126114649682</c:v>
                </c:pt>
                <c:pt idx="2">
                  <c:v>15.095901061571125</c:v>
                </c:pt>
              </c:numCache>
            </c:numRef>
          </c:yVal>
        </c:ser>
        <c:ser>
          <c:idx val="2"/>
          <c:order val="2"/>
          <c:spPr>
            <a:ln w="19050">
              <a:noFill/>
            </a:ln>
          </c:spPr>
          <c:xVal>
            <c:numRef>
              <c:f>'Comparison to other studies'!$B$7:$D$7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6</c:v>
                </c:pt>
              </c:numCache>
            </c:numRef>
          </c:xVal>
          <c:yVal>
            <c:numRef>
              <c:f>'Comparison to other studies'!$B$4:$D$4</c:f>
              <c:numCache>
                <c:formatCode>0.00</c:formatCode>
                <c:ptCount val="3"/>
                <c:pt idx="0">
                  <c:v>4.3054753715498943</c:v>
                </c:pt>
                <c:pt idx="1">
                  <c:v>6.6600401273885348</c:v>
                </c:pt>
                <c:pt idx="2">
                  <c:v>9.0146048832271752</c:v>
                </c:pt>
              </c:numCache>
            </c:numRef>
          </c:yVal>
        </c:ser>
        <c:axId val="121207040"/>
        <c:axId val="121225216"/>
      </c:scatterChart>
      <c:valAx>
        <c:axId val="121207040"/>
        <c:scaling>
          <c:orientation val="minMax"/>
          <c:max val="6"/>
          <c:min val="2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1225216"/>
        <c:crosses val="autoZero"/>
        <c:crossBetween val="midCat"/>
        <c:majorUnit val="2"/>
      </c:valAx>
      <c:valAx>
        <c:axId val="121225216"/>
        <c:scaling>
          <c:orientation val="minMax"/>
          <c:max val="17"/>
          <c:min val="4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1207040"/>
        <c:crosses val="autoZero"/>
        <c:crossBetween val="midCat"/>
        <c:majorUnit val="2"/>
      </c:valAx>
    </c:plotArea>
    <c:plotVisOnly val="1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8</xdr:row>
      <xdr:rowOff>19051</xdr:rowOff>
    </xdr:from>
    <xdr:to>
      <xdr:col>9</xdr:col>
      <xdr:colOff>279400</xdr:colOff>
      <xdr:row>22</xdr:row>
      <xdr:rowOff>139701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12700</xdr:colOff>
      <xdr:row>1</xdr:row>
      <xdr:rowOff>19050</xdr:rowOff>
    </xdr:from>
    <xdr:to>
      <xdr:col>20</xdr:col>
      <xdr:colOff>50800</xdr:colOff>
      <xdr:row>12</xdr:row>
      <xdr:rowOff>184150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438151</xdr:colOff>
      <xdr:row>8</xdr:row>
      <xdr:rowOff>107950</xdr:rowOff>
    </xdr:from>
    <xdr:to>
      <xdr:col>10</xdr:col>
      <xdr:colOff>527051</xdr:colOff>
      <xdr:row>24</xdr:row>
      <xdr:rowOff>114300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</xdr:row>
      <xdr:rowOff>19050</xdr:rowOff>
    </xdr:from>
    <xdr:to>
      <xdr:col>20</xdr:col>
      <xdr:colOff>19050</xdr:colOff>
      <xdr:row>13</xdr:row>
      <xdr:rowOff>6350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31751</xdr:colOff>
      <xdr:row>7</xdr:row>
      <xdr:rowOff>171451</xdr:rowOff>
    </xdr:from>
    <xdr:to>
      <xdr:col>10</xdr:col>
      <xdr:colOff>44451</xdr:colOff>
      <xdr:row>23</xdr:row>
      <xdr:rowOff>57151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6350</xdr:colOff>
      <xdr:row>1</xdr:row>
      <xdr:rowOff>12700</xdr:rowOff>
    </xdr:from>
    <xdr:to>
      <xdr:col>19</xdr:col>
      <xdr:colOff>603250</xdr:colOff>
      <xdr:row>13</xdr:row>
      <xdr:rowOff>6350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17</xdr:row>
      <xdr:rowOff>171450</xdr:rowOff>
    </xdr:from>
    <xdr:to>
      <xdr:col>6</xdr:col>
      <xdr:colOff>628650</xdr:colOff>
      <xdr:row>28</xdr:row>
      <xdr:rowOff>177800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</xdr:row>
      <xdr:rowOff>6350</xdr:rowOff>
    </xdr:from>
    <xdr:to>
      <xdr:col>12</xdr:col>
      <xdr:colOff>12700</xdr:colOff>
      <xdr:row>28</xdr:row>
      <xdr:rowOff>177800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190500</xdr:rowOff>
    </xdr:from>
    <xdr:to>
      <xdr:col>13</xdr:col>
      <xdr:colOff>102755</xdr:colOff>
      <xdr:row>11</xdr:row>
      <xdr:rowOff>102754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25400</xdr:colOff>
      <xdr:row>13</xdr:row>
      <xdr:rowOff>25400</xdr:rowOff>
    </xdr:from>
    <xdr:to>
      <xdr:col>13</xdr:col>
      <xdr:colOff>38100</xdr:colOff>
      <xdr:row>26</xdr:row>
      <xdr:rowOff>158750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8</xdr:row>
      <xdr:rowOff>6350</xdr:rowOff>
    </xdr:from>
    <xdr:to>
      <xdr:col>6</xdr:col>
      <xdr:colOff>25400</xdr:colOff>
      <xdr:row>19</xdr:row>
      <xdr:rowOff>6350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2B55EB14-5381-F859-434A-8D5ABE069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8</xdr:row>
      <xdr:rowOff>0</xdr:rowOff>
    </xdr:from>
    <xdr:to>
      <xdr:col>12</xdr:col>
      <xdr:colOff>6350</xdr:colOff>
      <xdr:row>19</xdr:row>
      <xdr:rowOff>0</xdr:rowOff>
    </xdr:to>
    <xdr:graphicFrame macro="">
      <xdr:nvGraphicFramePr>
        <xdr:cNvPr id="4" name="グラフ 1">
          <a:extLst>
            <a:ext uri="{FF2B5EF4-FFF2-40B4-BE49-F238E27FC236}">
              <a16:creationId xmlns="" xmlns:a16="http://schemas.microsoft.com/office/drawing/2014/main" id="{755A5653-73DA-4FBE-9100-476713C0A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740;&#31350;/M1M2_&#12450;&#12502;&#12524;&#12540;&#12471;&#12519;&#12531;/&#23455;&#39443;/2023_02_28/20221221_result_ver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ph_table"/>
      <sheetName val="Depth"/>
      <sheetName val="Major axis"/>
      <sheetName val="Minor axis"/>
      <sheetName val="Area"/>
      <sheetName val="10gf"/>
      <sheetName val="15gf"/>
      <sheetName val="20gf"/>
      <sheetName val="25gf"/>
      <sheetName val="30gf"/>
      <sheetName val="40gf"/>
      <sheetName val="40gf (2)"/>
      <sheetName val="50gf"/>
      <sheetName val="60gf"/>
      <sheetName val="70gf"/>
      <sheetName val="80gf"/>
    </sheetNames>
    <sheetDataSet>
      <sheetData sheetId="0"/>
      <sheetData sheetId="1">
        <row r="2">
          <cell r="A2">
            <v>10</v>
          </cell>
          <cell r="B2">
            <v>15</v>
          </cell>
          <cell r="C2">
            <v>20</v>
          </cell>
          <cell r="D2">
            <v>25</v>
          </cell>
          <cell r="E2">
            <v>30</v>
          </cell>
          <cell r="F2">
            <v>40</v>
          </cell>
          <cell r="G2">
            <v>50</v>
          </cell>
          <cell r="H2">
            <v>60</v>
          </cell>
          <cell r="I2">
            <v>70</v>
          </cell>
          <cell r="J2">
            <v>80</v>
          </cell>
        </row>
        <row r="3">
          <cell r="A3">
            <v>0.32</v>
          </cell>
          <cell r="B3">
            <v>0.23</v>
          </cell>
          <cell r="C3">
            <v>1.68</v>
          </cell>
          <cell r="D3">
            <v>2.29</v>
          </cell>
          <cell r="E3">
            <v>2.87</v>
          </cell>
          <cell r="F3">
            <v>3.09</v>
          </cell>
          <cell r="G3">
            <v>4.3499999999999996</v>
          </cell>
          <cell r="H3">
            <v>6.24</v>
          </cell>
          <cell r="I3">
            <v>6.28</v>
          </cell>
          <cell r="J3">
            <v>6.9</v>
          </cell>
        </row>
        <row r="4">
          <cell r="A4">
            <v>0.68</v>
          </cell>
          <cell r="B4">
            <v>0.53</v>
          </cell>
          <cell r="C4">
            <v>1.37</v>
          </cell>
          <cell r="D4">
            <v>2.38</v>
          </cell>
          <cell r="E4">
            <v>2.99</v>
          </cell>
          <cell r="F4">
            <v>2.96</v>
          </cell>
          <cell r="G4">
            <v>4.67</v>
          </cell>
          <cell r="H4">
            <v>5.93</v>
          </cell>
          <cell r="I4">
            <v>6.37</v>
          </cell>
          <cell r="J4">
            <v>6.76</v>
          </cell>
        </row>
        <row r="5">
          <cell r="A5">
            <v>0.99</v>
          </cell>
          <cell r="B5">
            <v>1.5</v>
          </cell>
          <cell r="C5">
            <v>1.82</v>
          </cell>
          <cell r="D5">
            <v>2.57</v>
          </cell>
          <cell r="E5">
            <v>3.16</v>
          </cell>
          <cell r="F5">
            <v>2.98</v>
          </cell>
          <cell r="G5">
            <v>4.0599999999999996</v>
          </cell>
          <cell r="H5">
            <v>5.84</v>
          </cell>
          <cell r="I5">
            <v>6.81</v>
          </cell>
          <cell r="J5">
            <v>6.88</v>
          </cell>
        </row>
      </sheetData>
      <sheetData sheetId="2">
        <row r="2">
          <cell r="C2">
            <v>20</v>
          </cell>
          <cell r="D2">
            <v>25</v>
          </cell>
          <cell r="E2">
            <v>30</v>
          </cell>
          <cell r="F2">
            <v>40</v>
          </cell>
          <cell r="G2">
            <v>50</v>
          </cell>
          <cell r="H2">
            <v>60</v>
          </cell>
          <cell r="I2">
            <v>70</v>
          </cell>
          <cell r="J2">
            <v>80</v>
          </cell>
        </row>
        <row r="3">
          <cell r="C3">
            <v>5.91</v>
          </cell>
          <cell r="D3">
            <v>7.8179999999999996</v>
          </cell>
          <cell r="E3">
            <v>9.7720000000000002</v>
          </cell>
          <cell r="F3">
            <v>10.548999999999999</v>
          </cell>
          <cell r="G3">
            <v>11.443</v>
          </cell>
          <cell r="H3">
            <v>15.821999999999999</v>
          </cell>
          <cell r="I3">
            <v>14.91</v>
          </cell>
          <cell r="J3">
            <v>16.597999999999999</v>
          </cell>
        </row>
        <row r="4">
          <cell r="C4">
            <v>6.1459999999999999</v>
          </cell>
          <cell r="D4">
            <v>7.9390000000000001</v>
          </cell>
          <cell r="E4">
            <v>9.8659999999999997</v>
          </cell>
          <cell r="F4">
            <v>8.5210000000000008</v>
          </cell>
          <cell r="G4">
            <v>12.045</v>
          </cell>
          <cell r="H4">
            <v>14.288</v>
          </cell>
          <cell r="I4">
            <v>16.497</v>
          </cell>
          <cell r="J4">
            <v>16.684999999999999</v>
          </cell>
        </row>
        <row r="5">
          <cell r="C5">
            <v>7.2510000000000003</v>
          </cell>
          <cell r="D5">
            <v>8.5690000000000008</v>
          </cell>
          <cell r="E5">
            <v>10.006</v>
          </cell>
          <cell r="F5">
            <v>8.0709999999999997</v>
          </cell>
          <cell r="G5">
            <v>14.095000000000001</v>
          </cell>
          <cell r="H5">
            <v>14.513</v>
          </cell>
          <cell r="I5">
            <v>16.895</v>
          </cell>
          <cell r="J5">
            <v>16.850999999999999</v>
          </cell>
        </row>
      </sheetData>
      <sheetData sheetId="3">
        <row r="2">
          <cell r="C2">
            <v>20</v>
          </cell>
          <cell r="D2">
            <v>25</v>
          </cell>
          <cell r="E2">
            <v>30</v>
          </cell>
          <cell r="F2">
            <v>40</v>
          </cell>
          <cell r="G2">
            <v>50</v>
          </cell>
          <cell r="H2">
            <v>60</v>
          </cell>
          <cell r="I2">
            <v>70</v>
          </cell>
          <cell r="J2">
            <v>80</v>
          </cell>
        </row>
        <row r="3">
          <cell r="C3">
            <v>3.6</v>
          </cell>
          <cell r="D3">
            <v>4.3579999999999997</v>
          </cell>
          <cell r="E3">
            <v>5.1660000000000004</v>
          </cell>
          <cell r="F3">
            <v>5.3230000000000004</v>
          </cell>
          <cell r="G3">
            <v>6.9260000000000002</v>
          </cell>
          <cell r="H3">
            <v>9.2750000000000004</v>
          </cell>
          <cell r="I3">
            <v>8.5470000000000006</v>
          </cell>
          <cell r="J3">
            <v>10.332000000000001</v>
          </cell>
        </row>
        <row r="4">
          <cell r="C4">
            <v>3.8639999999999999</v>
          </cell>
          <cell r="D4">
            <v>4.5</v>
          </cell>
          <cell r="E4">
            <v>5.1509999999999998</v>
          </cell>
          <cell r="F4">
            <v>4.9169999999999998</v>
          </cell>
          <cell r="G4">
            <v>7.1859999999999999</v>
          </cell>
          <cell r="H4">
            <v>8.5470000000000006</v>
          </cell>
          <cell r="I4">
            <v>10.157</v>
          </cell>
          <cell r="J4">
            <v>10.303000000000001</v>
          </cell>
        </row>
        <row r="5">
          <cell r="C5">
            <v>4.4450000000000003</v>
          </cell>
          <cell r="D5">
            <v>4.6539999999999999</v>
          </cell>
          <cell r="E5">
            <v>5.5209999999999999</v>
          </cell>
          <cell r="F5">
            <v>4.6539999999999999</v>
          </cell>
          <cell r="G5">
            <v>8.6639999999999997</v>
          </cell>
          <cell r="H5">
            <v>8.1880000000000006</v>
          </cell>
          <cell r="I5">
            <v>9.9109999999999996</v>
          </cell>
          <cell r="J5">
            <v>10.303000000000001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workbookViewId="0">
      <selection activeCell="A10" sqref="A10"/>
    </sheetView>
  </sheetViews>
  <sheetFormatPr baseColWidth="10" defaultColWidth="8.7265625" defaultRowHeight="14.5"/>
  <sheetData>
    <row r="1" spans="1:21"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5">
      <c r="A2" s="3" t="s">
        <v>0</v>
      </c>
      <c r="B2" s="4">
        <v>10</v>
      </c>
      <c r="C2" s="4">
        <v>15</v>
      </c>
      <c r="D2" s="4">
        <v>20</v>
      </c>
      <c r="E2" s="4">
        <v>25</v>
      </c>
      <c r="F2" s="4">
        <v>30</v>
      </c>
      <c r="G2" s="4">
        <v>40</v>
      </c>
      <c r="H2" s="4">
        <v>50</v>
      </c>
      <c r="I2" s="4">
        <v>60</v>
      </c>
      <c r="J2" s="4">
        <v>70</v>
      </c>
      <c r="K2" s="4">
        <v>80</v>
      </c>
      <c r="L2" s="2"/>
      <c r="M2" s="4" t="s">
        <v>0</v>
      </c>
      <c r="N2" s="4" t="s">
        <v>6</v>
      </c>
      <c r="O2" s="1"/>
      <c r="P2" s="1"/>
      <c r="Q2" s="1"/>
      <c r="R2" s="1"/>
      <c r="S2" s="1"/>
      <c r="T2" s="1"/>
      <c r="U2" s="1"/>
    </row>
    <row r="3" spans="1:21" ht="15.5">
      <c r="A3" s="3" t="s">
        <v>3</v>
      </c>
      <c r="B3" s="5">
        <v>0.32</v>
      </c>
      <c r="C3" s="5">
        <v>0.23</v>
      </c>
      <c r="D3" s="6">
        <v>1.68</v>
      </c>
      <c r="E3" s="6">
        <v>2.29</v>
      </c>
      <c r="F3" s="6">
        <v>2.87</v>
      </c>
      <c r="G3" s="6">
        <v>3.09</v>
      </c>
      <c r="H3" s="6">
        <v>4.3499999999999996</v>
      </c>
      <c r="I3" s="6">
        <v>6.24</v>
      </c>
      <c r="J3" s="6">
        <v>6.28</v>
      </c>
      <c r="K3" s="6">
        <v>6.9</v>
      </c>
      <c r="L3" s="2"/>
      <c r="M3" s="8">
        <v>10</v>
      </c>
      <c r="N3" s="9">
        <f>B3</f>
        <v>0.32</v>
      </c>
      <c r="O3" s="1"/>
      <c r="P3" s="1"/>
      <c r="Q3" s="2"/>
      <c r="R3" s="1"/>
      <c r="S3" s="1"/>
      <c r="T3" s="1"/>
      <c r="U3" s="1"/>
    </row>
    <row r="4" spans="1:21" ht="15.5">
      <c r="A4" s="3" t="s">
        <v>4</v>
      </c>
      <c r="B4" s="5">
        <v>0.68</v>
      </c>
      <c r="C4" s="5">
        <v>0.53</v>
      </c>
      <c r="D4" s="6">
        <v>1.37</v>
      </c>
      <c r="E4" s="6">
        <v>2.38</v>
      </c>
      <c r="F4" s="6">
        <v>2.99</v>
      </c>
      <c r="G4" s="6">
        <v>2.96</v>
      </c>
      <c r="H4" s="6">
        <v>4.67</v>
      </c>
      <c r="I4" s="6">
        <v>5.93</v>
      </c>
      <c r="J4" s="6">
        <v>6.37</v>
      </c>
      <c r="K4" s="6">
        <v>6.76</v>
      </c>
      <c r="L4" s="2"/>
      <c r="M4" s="8">
        <v>10</v>
      </c>
      <c r="N4" s="9">
        <f t="shared" ref="N4:N5" si="0">B4</f>
        <v>0.68</v>
      </c>
      <c r="O4" s="1"/>
      <c r="P4" s="1"/>
      <c r="Q4" s="2"/>
      <c r="R4" s="1"/>
      <c r="S4" s="1"/>
      <c r="T4" s="1"/>
      <c r="U4" s="1"/>
    </row>
    <row r="5" spans="1:21" ht="15.5">
      <c r="A5" s="3" t="s">
        <v>5</v>
      </c>
      <c r="B5" s="5">
        <v>0.99</v>
      </c>
      <c r="C5" s="5">
        <v>1.5</v>
      </c>
      <c r="D5" s="6">
        <v>1.82</v>
      </c>
      <c r="E5" s="6">
        <v>2.57</v>
      </c>
      <c r="F5" s="6">
        <v>3.16</v>
      </c>
      <c r="G5" s="6">
        <v>2.98</v>
      </c>
      <c r="H5" s="6">
        <v>4.0599999999999996</v>
      </c>
      <c r="I5" s="6">
        <v>5.84</v>
      </c>
      <c r="J5" s="6">
        <v>6.81</v>
      </c>
      <c r="K5" s="6">
        <v>6.88</v>
      </c>
      <c r="L5" s="2"/>
      <c r="M5" s="8">
        <v>10</v>
      </c>
      <c r="N5" s="9">
        <f t="shared" si="0"/>
        <v>0.99</v>
      </c>
      <c r="O5" s="1"/>
      <c r="P5" s="1"/>
      <c r="Q5" s="2"/>
      <c r="R5" s="1"/>
      <c r="S5" s="1"/>
      <c r="T5" s="1"/>
      <c r="U5" s="1"/>
    </row>
    <row r="6" spans="1:21" ht="15.5">
      <c r="A6" s="3" t="s">
        <v>1</v>
      </c>
      <c r="B6" s="34">
        <f>AVERAGE(B3:B5)</f>
        <v>0.66333333333333333</v>
      </c>
      <c r="C6" s="34">
        <f t="shared" ref="C6:K6" si="1">AVERAGE(C3:C5)</f>
        <v>0.7533333333333333</v>
      </c>
      <c r="D6" s="34">
        <f t="shared" si="1"/>
        <v>1.6233333333333333</v>
      </c>
      <c r="E6" s="34">
        <f t="shared" si="1"/>
        <v>2.4133333333333336</v>
      </c>
      <c r="F6" s="34">
        <f t="shared" si="1"/>
        <v>3.0066666666666664</v>
      </c>
      <c r="G6" s="34">
        <f t="shared" si="1"/>
        <v>3.01</v>
      </c>
      <c r="H6" s="34">
        <f t="shared" si="1"/>
        <v>4.3599999999999994</v>
      </c>
      <c r="I6" s="34">
        <f t="shared" si="1"/>
        <v>6.003333333333333</v>
      </c>
      <c r="J6" s="34">
        <f t="shared" si="1"/>
        <v>6.4866666666666672</v>
      </c>
      <c r="K6" s="34">
        <f t="shared" si="1"/>
        <v>6.8466666666666667</v>
      </c>
      <c r="M6" s="10">
        <v>15</v>
      </c>
      <c r="N6" s="7">
        <f>C3</f>
        <v>0.23</v>
      </c>
    </row>
    <row r="7" spans="1:21" ht="15.5">
      <c r="A7" s="3" t="s">
        <v>2</v>
      </c>
      <c r="B7" s="7">
        <f>STDEV(B3:B5)</f>
        <v>0.33531080109852318</v>
      </c>
      <c r="C7" s="7">
        <f t="shared" ref="C7:K7" si="2">STDEV(C3:C5)</f>
        <v>0.66380217936771913</v>
      </c>
      <c r="D7" s="7">
        <f t="shared" si="2"/>
        <v>0.23028967265887867</v>
      </c>
      <c r="E7" s="7">
        <f t="shared" si="2"/>
        <v>0.14294521094927704</v>
      </c>
      <c r="F7" s="7">
        <f t="shared" si="2"/>
        <v>0.1457166199626293</v>
      </c>
      <c r="G7" s="7">
        <f t="shared" si="2"/>
        <v>6.9999999999999937E-2</v>
      </c>
      <c r="H7" s="7">
        <f t="shared" si="2"/>
        <v>0.3051229260478473</v>
      </c>
      <c r="I7" s="7">
        <f t="shared" si="2"/>
        <v>0.20984120980716209</v>
      </c>
      <c r="J7" s="7">
        <f t="shared" si="2"/>
        <v>0.28360771028541015</v>
      </c>
      <c r="K7" s="7">
        <f t="shared" si="2"/>
        <v>7.5718777944003876E-2</v>
      </c>
      <c r="M7" s="10">
        <v>15</v>
      </c>
      <c r="N7" s="7">
        <f t="shared" ref="N7:N8" si="3">C4</f>
        <v>0.53</v>
      </c>
    </row>
    <row r="8" spans="1:21" ht="15.5">
      <c r="M8" s="10">
        <v>15</v>
      </c>
      <c r="N8" s="7">
        <f t="shared" si="3"/>
        <v>1.5</v>
      </c>
    </row>
    <row r="9" spans="1:21" ht="15.5">
      <c r="M9" s="10">
        <v>20</v>
      </c>
      <c r="N9" s="10">
        <f>D3</f>
        <v>1.68</v>
      </c>
    </row>
    <row r="10" spans="1:21" ht="15.5">
      <c r="M10" s="10">
        <v>20</v>
      </c>
      <c r="N10" s="10">
        <f t="shared" ref="N10:N11" si="4">D4</f>
        <v>1.37</v>
      </c>
    </row>
    <row r="11" spans="1:21" ht="15.5">
      <c r="M11" s="10">
        <v>20</v>
      </c>
      <c r="N11" s="10">
        <f t="shared" si="4"/>
        <v>1.82</v>
      </c>
    </row>
    <row r="12" spans="1:21" ht="15.5">
      <c r="M12" s="10">
        <v>25</v>
      </c>
      <c r="N12" s="10">
        <f>E3</f>
        <v>2.29</v>
      </c>
    </row>
    <row r="13" spans="1:21" ht="15.5">
      <c r="M13" s="10">
        <v>25</v>
      </c>
      <c r="N13" s="10">
        <f t="shared" ref="N13:N14" si="5">E4</f>
        <v>2.38</v>
      </c>
    </row>
    <row r="14" spans="1:21" ht="15.5">
      <c r="M14" s="10">
        <v>25</v>
      </c>
      <c r="N14" s="10">
        <f t="shared" si="5"/>
        <v>2.57</v>
      </c>
    </row>
    <row r="15" spans="1:21" ht="15.5">
      <c r="M15" s="10">
        <v>30</v>
      </c>
      <c r="N15" s="10">
        <f>F3</f>
        <v>2.87</v>
      </c>
    </row>
    <row r="16" spans="1:21" ht="15.5">
      <c r="M16" s="10">
        <v>30</v>
      </c>
      <c r="N16" s="10">
        <f t="shared" ref="N16:N17" si="6">F4</f>
        <v>2.99</v>
      </c>
    </row>
    <row r="17" spans="13:14" ht="15.5">
      <c r="M17" s="10">
        <v>30</v>
      </c>
      <c r="N17" s="10">
        <f t="shared" si="6"/>
        <v>3.16</v>
      </c>
    </row>
    <row r="18" spans="13:14" ht="15.5">
      <c r="M18" s="10">
        <v>40</v>
      </c>
      <c r="N18" s="10">
        <f>G3</f>
        <v>3.09</v>
      </c>
    </row>
    <row r="19" spans="13:14" ht="15.5">
      <c r="M19" s="10">
        <v>40</v>
      </c>
      <c r="N19" s="10">
        <f t="shared" ref="N19:N20" si="7">G4</f>
        <v>2.96</v>
      </c>
    </row>
    <row r="20" spans="13:14" ht="15.5">
      <c r="M20" s="10">
        <v>40</v>
      </c>
      <c r="N20" s="10">
        <f t="shared" si="7"/>
        <v>2.98</v>
      </c>
    </row>
    <row r="21" spans="13:14" ht="15.5">
      <c r="M21" s="10">
        <v>50</v>
      </c>
      <c r="N21" s="10">
        <f>H3</f>
        <v>4.3499999999999996</v>
      </c>
    </row>
    <row r="22" spans="13:14" ht="15.5">
      <c r="M22" s="10">
        <v>50</v>
      </c>
      <c r="N22" s="10">
        <f t="shared" ref="N22:N23" si="8">H4</f>
        <v>4.67</v>
      </c>
    </row>
    <row r="23" spans="13:14" ht="15.5">
      <c r="M23" s="10">
        <v>50</v>
      </c>
      <c r="N23" s="10">
        <f t="shared" si="8"/>
        <v>4.0599999999999996</v>
      </c>
    </row>
    <row r="24" spans="13:14" ht="15.5">
      <c r="M24" s="10">
        <v>60</v>
      </c>
      <c r="N24" s="10">
        <f>I3</f>
        <v>6.24</v>
      </c>
    </row>
    <row r="25" spans="13:14" ht="15.5">
      <c r="M25" s="10">
        <v>60</v>
      </c>
      <c r="N25" s="10">
        <f t="shared" ref="N25:N26" si="9">I4</f>
        <v>5.93</v>
      </c>
    </row>
    <row r="26" spans="13:14" ht="15.5">
      <c r="M26" s="10">
        <v>60</v>
      </c>
      <c r="N26" s="10">
        <f t="shared" si="9"/>
        <v>5.84</v>
      </c>
    </row>
    <row r="27" spans="13:14" ht="15.5">
      <c r="M27" s="10">
        <v>70</v>
      </c>
      <c r="N27" s="10">
        <f>J3</f>
        <v>6.28</v>
      </c>
    </row>
    <row r="28" spans="13:14" ht="15.5">
      <c r="M28" s="10">
        <v>70</v>
      </c>
      <c r="N28" s="10">
        <f t="shared" ref="N28:N29" si="10">J4</f>
        <v>6.37</v>
      </c>
    </row>
    <row r="29" spans="13:14" ht="15.5">
      <c r="M29" s="10">
        <v>70</v>
      </c>
      <c r="N29" s="10">
        <f t="shared" si="10"/>
        <v>6.81</v>
      </c>
    </row>
    <row r="30" spans="13:14" ht="15.5">
      <c r="M30" s="10">
        <v>80</v>
      </c>
      <c r="N30" s="10">
        <f>K3</f>
        <v>6.9</v>
      </c>
    </row>
    <row r="31" spans="13:14" ht="15.5">
      <c r="M31" s="10">
        <v>80</v>
      </c>
      <c r="N31" s="10">
        <f t="shared" ref="N31:N32" si="11">K4</f>
        <v>6.76</v>
      </c>
    </row>
    <row r="32" spans="13:14" ht="15.5">
      <c r="M32" s="10">
        <v>80</v>
      </c>
      <c r="N32" s="10">
        <f t="shared" si="11"/>
        <v>6.88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>
      <selection activeCell="D6" sqref="D6:K6"/>
    </sheetView>
  </sheetViews>
  <sheetFormatPr baseColWidth="10" defaultColWidth="8.7265625" defaultRowHeight="14.5"/>
  <sheetData>
    <row r="1" spans="1:23"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ht="15.5">
      <c r="A2" s="3" t="s">
        <v>0</v>
      </c>
      <c r="B2" s="4">
        <v>10</v>
      </c>
      <c r="C2" s="4">
        <v>15</v>
      </c>
      <c r="D2" s="4">
        <v>20</v>
      </c>
      <c r="E2" s="4">
        <v>25</v>
      </c>
      <c r="F2" s="4">
        <v>30</v>
      </c>
      <c r="G2" s="4">
        <v>40</v>
      </c>
      <c r="H2" s="4">
        <v>50</v>
      </c>
      <c r="I2" s="4">
        <v>60</v>
      </c>
      <c r="J2" s="4">
        <v>70</v>
      </c>
      <c r="K2" s="4">
        <v>80</v>
      </c>
    </row>
    <row r="3" spans="1:23" ht="15.5">
      <c r="A3" s="3" t="s">
        <v>3</v>
      </c>
      <c r="D3" s="5">
        <v>5.91</v>
      </c>
      <c r="E3" s="5">
        <v>7.8179999999999996</v>
      </c>
      <c r="F3" s="5">
        <v>9.7720000000000002</v>
      </c>
      <c r="G3" s="5">
        <v>10.548999999999999</v>
      </c>
      <c r="H3" s="5">
        <v>11.443</v>
      </c>
      <c r="I3" s="5">
        <v>15.821999999999999</v>
      </c>
      <c r="J3" s="5">
        <v>14.91</v>
      </c>
      <c r="K3" s="5">
        <v>16.597999999999999</v>
      </c>
      <c r="M3" s="4" t="s">
        <v>0</v>
      </c>
      <c r="N3" s="4" t="s">
        <v>6</v>
      </c>
    </row>
    <row r="4" spans="1:23" ht="15.5">
      <c r="A4" s="3" t="s">
        <v>4</v>
      </c>
      <c r="D4" s="5">
        <v>6.1459999999999999</v>
      </c>
      <c r="E4" s="5">
        <v>7.9390000000000001</v>
      </c>
      <c r="F4" s="5">
        <v>9.8659999999999997</v>
      </c>
      <c r="G4" s="5">
        <v>8.5210000000000008</v>
      </c>
      <c r="H4" s="5">
        <v>12.045</v>
      </c>
      <c r="I4" s="5">
        <v>14.288</v>
      </c>
      <c r="J4" s="5">
        <v>16.497</v>
      </c>
      <c r="K4" s="5">
        <v>16.684999999999999</v>
      </c>
      <c r="M4" s="10">
        <v>20</v>
      </c>
      <c r="N4" s="7">
        <f>D3</f>
        <v>5.91</v>
      </c>
    </row>
    <row r="5" spans="1:23" ht="15.5">
      <c r="A5" s="3" t="s">
        <v>5</v>
      </c>
      <c r="D5" s="5">
        <v>7.2510000000000003</v>
      </c>
      <c r="E5" s="5">
        <v>8.5690000000000008</v>
      </c>
      <c r="F5" s="5">
        <v>10.006</v>
      </c>
      <c r="G5" s="5">
        <v>8.0709999999999997</v>
      </c>
      <c r="H5" s="5">
        <v>14.095000000000001</v>
      </c>
      <c r="I5" s="5">
        <v>14.513</v>
      </c>
      <c r="J5" s="5">
        <v>16.895</v>
      </c>
      <c r="K5" s="5">
        <v>16.850999999999999</v>
      </c>
      <c r="M5" s="10">
        <v>20</v>
      </c>
      <c r="N5" s="7">
        <f t="shared" ref="N5:N6" si="0">D4</f>
        <v>6.1459999999999999</v>
      </c>
    </row>
    <row r="6" spans="1:23" ht="15.5">
      <c r="A6" s="3" t="s">
        <v>1</v>
      </c>
      <c r="D6" s="34">
        <f t="shared" ref="D6:K6" si="1">AVERAGE(D3:D5)</f>
        <v>6.4356666666666671</v>
      </c>
      <c r="E6" s="34">
        <f t="shared" si="1"/>
        <v>8.1086666666666662</v>
      </c>
      <c r="F6" s="34">
        <f t="shared" si="1"/>
        <v>9.8813333333333322</v>
      </c>
      <c r="G6" s="34">
        <f t="shared" si="1"/>
        <v>9.0469999999999988</v>
      </c>
      <c r="H6" s="34">
        <f t="shared" si="1"/>
        <v>12.527666666666667</v>
      </c>
      <c r="I6" s="34">
        <f t="shared" si="1"/>
        <v>14.874333333333333</v>
      </c>
      <c r="J6" s="34">
        <f t="shared" si="1"/>
        <v>16.100666666666665</v>
      </c>
      <c r="K6" s="34">
        <f t="shared" si="1"/>
        <v>16.711333333333332</v>
      </c>
      <c r="M6" s="10">
        <v>20</v>
      </c>
      <c r="N6" s="7">
        <f t="shared" si="0"/>
        <v>7.2510000000000003</v>
      </c>
    </row>
    <row r="7" spans="1:23" ht="15.5">
      <c r="A7" s="3" t="s">
        <v>2</v>
      </c>
      <c r="D7" s="7">
        <f t="shared" ref="D7:K7" si="2">STDEV(D3:D5)</f>
        <v>0.71589128597387852</v>
      </c>
      <c r="E7" s="7">
        <f t="shared" si="2"/>
        <v>0.40322491655815845</v>
      </c>
      <c r="F7" s="7">
        <f t="shared" si="2"/>
        <v>0.11775115002976973</v>
      </c>
      <c r="G7" s="7">
        <f t="shared" si="2"/>
        <v>1.3200863608113012</v>
      </c>
      <c r="H7" s="7">
        <f t="shared" si="2"/>
        <v>1.3903241828197246</v>
      </c>
      <c r="I7" s="7">
        <f t="shared" si="2"/>
        <v>0.82837813426799989</v>
      </c>
      <c r="J7" s="7">
        <f t="shared" si="2"/>
        <v>1.0501744299559634</v>
      </c>
      <c r="K7" s="7">
        <f t="shared" si="2"/>
        <v>0.12853922877212762</v>
      </c>
      <c r="M7" s="10">
        <v>25</v>
      </c>
      <c r="N7" s="7">
        <f>E3</f>
        <v>7.8179999999999996</v>
      </c>
    </row>
    <row r="8" spans="1:23" ht="15.5">
      <c r="M8" s="10">
        <v>25</v>
      </c>
      <c r="N8" s="7">
        <f t="shared" ref="N8:N9" si="3">E4</f>
        <v>7.9390000000000001</v>
      </c>
    </row>
    <row r="9" spans="1:23" ht="15.5">
      <c r="M9" s="10">
        <v>25</v>
      </c>
      <c r="N9" s="7">
        <f t="shared" si="3"/>
        <v>8.5690000000000008</v>
      </c>
    </row>
    <row r="10" spans="1:23" ht="15.5">
      <c r="M10" s="10">
        <v>30</v>
      </c>
      <c r="N10" s="7">
        <f>F3</f>
        <v>9.7720000000000002</v>
      </c>
    </row>
    <row r="11" spans="1:23" ht="15.5">
      <c r="M11" s="10">
        <v>30</v>
      </c>
      <c r="N11" s="7">
        <f t="shared" ref="N11:N12" si="4">F4</f>
        <v>9.8659999999999997</v>
      </c>
      <c r="O11" s="4"/>
      <c r="P11" s="4"/>
      <c r="Q11" s="4"/>
      <c r="R11" s="4"/>
      <c r="S11" s="4"/>
      <c r="T11" s="4"/>
      <c r="U11" s="4"/>
      <c r="V11" s="4"/>
      <c r="W11" s="4"/>
    </row>
    <row r="12" spans="1:23" ht="15.5">
      <c r="M12" s="10">
        <v>30</v>
      </c>
      <c r="N12" s="7">
        <f t="shared" si="4"/>
        <v>10.006</v>
      </c>
    </row>
    <row r="13" spans="1:23" ht="15.5">
      <c r="M13" s="10">
        <v>40</v>
      </c>
      <c r="N13" s="7">
        <f>G3</f>
        <v>10.548999999999999</v>
      </c>
    </row>
    <row r="14" spans="1:23" ht="15.5">
      <c r="M14" s="10">
        <v>40</v>
      </c>
      <c r="N14" s="7">
        <f t="shared" ref="N14:N15" si="5">G4</f>
        <v>8.5210000000000008</v>
      </c>
    </row>
    <row r="15" spans="1:23" ht="15.5">
      <c r="M15" s="10">
        <v>40</v>
      </c>
      <c r="N15" s="7">
        <f t="shared" si="5"/>
        <v>8.0709999999999997</v>
      </c>
    </row>
    <row r="16" spans="1:23" ht="15.5">
      <c r="M16" s="10">
        <v>50</v>
      </c>
      <c r="N16" s="7">
        <f>H3</f>
        <v>11.443</v>
      </c>
    </row>
    <row r="17" spans="13:14" ht="15.5">
      <c r="M17" s="10">
        <v>50</v>
      </c>
      <c r="N17" s="7">
        <f t="shared" ref="N17:N18" si="6">H4</f>
        <v>12.045</v>
      </c>
    </row>
    <row r="18" spans="13:14" ht="15.5">
      <c r="M18" s="10">
        <v>50</v>
      </c>
      <c r="N18" s="7">
        <f t="shared" si="6"/>
        <v>14.095000000000001</v>
      </c>
    </row>
    <row r="19" spans="13:14" ht="15.5">
      <c r="M19" s="10">
        <v>60</v>
      </c>
      <c r="N19" s="7">
        <f>I3</f>
        <v>15.821999999999999</v>
      </c>
    </row>
    <row r="20" spans="13:14" ht="15.5">
      <c r="M20" s="10">
        <v>60</v>
      </c>
      <c r="N20" s="7">
        <f t="shared" ref="N20:N21" si="7">I4</f>
        <v>14.288</v>
      </c>
    </row>
    <row r="21" spans="13:14" ht="15.5">
      <c r="M21" s="10">
        <v>60</v>
      </c>
      <c r="N21" s="7">
        <f t="shared" si="7"/>
        <v>14.513</v>
      </c>
    </row>
    <row r="22" spans="13:14" ht="15.5">
      <c r="M22" s="10">
        <v>70</v>
      </c>
      <c r="N22" s="7">
        <f>J3</f>
        <v>14.91</v>
      </c>
    </row>
    <row r="23" spans="13:14" ht="15.5">
      <c r="M23" s="10">
        <v>70</v>
      </c>
      <c r="N23" s="7">
        <f t="shared" ref="N23:N24" si="8">J4</f>
        <v>16.497</v>
      </c>
    </row>
    <row r="24" spans="13:14" ht="15.5">
      <c r="M24" s="10">
        <v>70</v>
      </c>
      <c r="N24" s="7">
        <f t="shared" si="8"/>
        <v>16.895</v>
      </c>
    </row>
    <row r="25" spans="13:14" ht="15.5">
      <c r="M25" s="10">
        <v>80</v>
      </c>
      <c r="N25" s="7">
        <f>K3</f>
        <v>16.597999999999999</v>
      </c>
    </row>
    <row r="26" spans="13:14" ht="15.5">
      <c r="M26" s="10">
        <v>80</v>
      </c>
      <c r="N26" s="7">
        <f t="shared" ref="N26:N27" si="9">K4</f>
        <v>16.684999999999999</v>
      </c>
    </row>
    <row r="27" spans="13:14" ht="15.5">
      <c r="M27" s="10">
        <v>80</v>
      </c>
      <c r="N27" s="7">
        <f t="shared" si="9"/>
        <v>16.850999999999999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A12" sqref="A12"/>
    </sheetView>
  </sheetViews>
  <sheetFormatPr baseColWidth="10" defaultColWidth="8.7265625" defaultRowHeight="14.5"/>
  <sheetData>
    <row r="1" spans="1:24">
      <c r="B1" s="1"/>
      <c r="C1" s="1"/>
      <c r="D1" s="1"/>
      <c r="E1" s="1"/>
      <c r="F1" s="1"/>
      <c r="G1" s="1"/>
      <c r="H1" s="1"/>
      <c r="I1" s="1"/>
      <c r="J1" s="1"/>
      <c r="K1" s="1"/>
    </row>
    <row r="2" spans="1:24" ht="15.5">
      <c r="A2" s="3" t="s">
        <v>0</v>
      </c>
      <c r="B2" s="4">
        <v>10</v>
      </c>
      <c r="C2" s="4">
        <v>15</v>
      </c>
      <c r="D2" s="4">
        <v>20</v>
      </c>
      <c r="E2" s="4">
        <v>25</v>
      </c>
      <c r="F2" s="4">
        <v>30</v>
      </c>
      <c r="G2" s="4">
        <v>40</v>
      </c>
      <c r="H2" s="4">
        <v>50</v>
      </c>
      <c r="I2" s="4">
        <v>60</v>
      </c>
      <c r="J2" s="4">
        <v>70</v>
      </c>
      <c r="K2" s="4">
        <v>80</v>
      </c>
      <c r="M2" s="4" t="s">
        <v>0</v>
      </c>
      <c r="N2" s="4" t="s">
        <v>6</v>
      </c>
    </row>
    <row r="3" spans="1:24" ht="15.5">
      <c r="A3" s="3" t="s">
        <v>3</v>
      </c>
      <c r="D3" s="5">
        <v>3.6</v>
      </c>
      <c r="E3" s="5">
        <v>4.3579999999999997</v>
      </c>
      <c r="F3" s="5">
        <v>5.1660000000000004</v>
      </c>
      <c r="G3" s="5">
        <v>5.3230000000000004</v>
      </c>
      <c r="H3" s="5">
        <v>6.9260000000000002</v>
      </c>
      <c r="I3" s="5">
        <v>9.2750000000000004</v>
      </c>
      <c r="J3" s="5">
        <v>8.5470000000000006</v>
      </c>
      <c r="K3" s="5">
        <v>10.332000000000001</v>
      </c>
      <c r="M3" s="10">
        <v>20</v>
      </c>
      <c r="N3" s="7">
        <f>D3</f>
        <v>3.6</v>
      </c>
    </row>
    <row r="4" spans="1:24" ht="15.5">
      <c r="A4" s="3" t="s">
        <v>4</v>
      </c>
      <c r="D4" s="5">
        <v>3.8639999999999999</v>
      </c>
      <c r="E4" s="5">
        <v>4.5</v>
      </c>
      <c r="F4" s="5">
        <v>5.1509999999999998</v>
      </c>
      <c r="G4" s="5">
        <v>4.9169999999999998</v>
      </c>
      <c r="H4" s="5">
        <v>7.1859999999999999</v>
      </c>
      <c r="I4" s="5">
        <v>8.5470000000000006</v>
      </c>
      <c r="J4" s="5">
        <v>10.157</v>
      </c>
      <c r="K4" s="5">
        <v>10.303000000000001</v>
      </c>
      <c r="M4" s="10">
        <v>20</v>
      </c>
      <c r="N4" s="7">
        <f>D4</f>
        <v>3.8639999999999999</v>
      </c>
    </row>
    <row r="5" spans="1:24" ht="15.5">
      <c r="A5" s="3" t="s">
        <v>5</v>
      </c>
      <c r="D5" s="5">
        <v>4.4450000000000003</v>
      </c>
      <c r="E5" s="5">
        <v>4.6539999999999999</v>
      </c>
      <c r="F5" s="5">
        <v>5.5209999999999999</v>
      </c>
      <c r="G5" s="5">
        <v>4.6539999999999999</v>
      </c>
      <c r="H5" s="5">
        <v>8.6639999999999997</v>
      </c>
      <c r="I5" s="5">
        <v>8.1880000000000006</v>
      </c>
      <c r="J5" s="5">
        <v>9.9109999999999996</v>
      </c>
      <c r="K5" s="5">
        <v>10.303000000000001</v>
      </c>
      <c r="M5" s="10">
        <v>20</v>
      </c>
      <c r="N5" s="7">
        <f>D5</f>
        <v>4.4450000000000003</v>
      </c>
    </row>
    <row r="6" spans="1:24" ht="15.5">
      <c r="A6" s="3" t="s">
        <v>1</v>
      </c>
      <c r="D6" s="34">
        <f t="shared" ref="D6:K6" si="0">AVERAGE(D3:D5)</f>
        <v>3.9696666666666669</v>
      </c>
      <c r="E6" s="34">
        <f t="shared" si="0"/>
        <v>4.5040000000000004</v>
      </c>
      <c r="F6" s="34">
        <f t="shared" si="0"/>
        <v>5.2793333333333337</v>
      </c>
      <c r="G6" s="34">
        <f t="shared" si="0"/>
        <v>4.964666666666667</v>
      </c>
      <c r="H6" s="34">
        <f t="shared" si="0"/>
        <v>7.5919999999999996</v>
      </c>
      <c r="I6" s="34">
        <f t="shared" si="0"/>
        <v>8.6700000000000017</v>
      </c>
      <c r="J6" s="34">
        <f t="shared" si="0"/>
        <v>9.538333333333334</v>
      </c>
      <c r="K6" s="34">
        <f t="shared" si="0"/>
        <v>10.312666666666667</v>
      </c>
      <c r="M6" s="10">
        <v>25</v>
      </c>
      <c r="N6" s="7">
        <f>E3</f>
        <v>4.3579999999999997</v>
      </c>
    </row>
    <row r="7" spans="1:24" ht="15.5">
      <c r="A7" s="3" t="s">
        <v>2</v>
      </c>
      <c r="D7" s="7">
        <f t="shared" ref="D7:K7" si="1">STDEV(D3:D5)</f>
        <v>0.43229658029335999</v>
      </c>
      <c r="E7" s="7">
        <f t="shared" si="1"/>
        <v>0.14804053498957656</v>
      </c>
      <c r="F7" s="7">
        <f t="shared" si="1"/>
        <v>0.20942381271797458</v>
      </c>
      <c r="G7" s="7">
        <f t="shared" si="1"/>
        <v>0.33703758445214016</v>
      </c>
      <c r="H7" s="7">
        <f t="shared" si="1"/>
        <v>0.93743693121190075</v>
      </c>
      <c r="I7" s="7">
        <f t="shared" si="1"/>
        <v>0.55384022966917079</v>
      </c>
      <c r="J7" s="7">
        <f t="shared" si="1"/>
        <v>0.86728618882888509</v>
      </c>
      <c r="K7" s="7">
        <f t="shared" si="1"/>
        <v>1.6743157806499098E-2</v>
      </c>
      <c r="M7" s="10">
        <v>25</v>
      </c>
      <c r="N7" s="7">
        <f>E4</f>
        <v>4.5</v>
      </c>
    </row>
    <row r="8" spans="1:24" ht="15.5">
      <c r="M8" s="10">
        <v>25</v>
      </c>
      <c r="N8" s="7">
        <f>E5</f>
        <v>4.6539999999999999</v>
      </c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5">
      <c r="M9" s="10">
        <v>30</v>
      </c>
      <c r="N9" s="7">
        <f>F3</f>
        <v>5.1660000000000004</v>
      </c>
    </row>
    <row r="10" spans="1:24" ht="15.5">
      <c r="M10" s="10">
        <v>30</v>
      </c>
      <c r="N10" s="7">
        <f>F4</f>
        <v>5.1509999999999998</v>
      </c>
    </row>
    <row r="11" spans="1:24" ht="15.5">
      <c r="M11" s="10">
        <v>30</v>
      </c>
      <c r="N11" s="7">
        <f>F5</f>
        <v>5.5209999999999999</v>
      </c>
    </row>
    <row r="12" spans="1:24" ht="15.5">
      <c r="M12" s="10">
        <v>40</v>
      </c>
      <c r="N12" s="7">
        <f>G3</f>
        <v>5.3230000000000004</v>
      </c>
    </row>
    <row r="13" spans="1:24" ht="15.5">
      <c r="M13" s="10">
        <v>40</v>
      </c>
      <c r="N13" s="7">
        <f>G4</f>
        <v>4.9169999999999998</v>
      </c>
    </row>
    <row r="14" spans="1:24" ht="15.5">
      <c r="M14" s="10">
        <v>40</v>
      </c>
      <c r="N14" s="7">
        <f>G5</f>
        <v>4.6539999999999999</v>
      </c>
    </row>
    <row r="15" spans="1:24" ht="15.5">
      <c r="M15" s="10">
        <v>50</v>
      </c>
      <c r="N15" s="7">
        <f>H3</f>
        <v>6.9260000000000002</v>
      </c>
    </row>
    <row r="16" spans="1:24" ht="15.5">
      <c r="M16" s="10">
        <v>50</v>
      </c>
      <c r="N16" s="7">
        <f>H4</f>
        <v>7.1859999999999999</v>
      </c>
    </row>
    <row r="17" spans="13:14" ht="15.5">
      <c r="M17" s="10">
        <v>50</v>
      </c>
      <c r="N17" s="7">
        <f>H5</f>
        <v>8.6639999999999997</v>
      </c>
    </row>
    <row r="18" spans="13:14" ht="15.5">
      <c r="M18" s="10">
        <v>60</v>
      </c>
      <c r="N18" s="7">
        <f>I3</f>
        <v>9.2750000000000004</v>
      </c>
    </row>
    <row r="19" spans="13:14" ht="15.5">
      <c r="M19" s="10">
        <v>60</v>
      </c>
      <c r="N19" s="7">
        <f>I4</f>
        <v>8.5470000000000006</v>
      </c>
    </row>
    <row r="20" spans="13:14" ht="15.5">
      <c r="M20" s="10">
        <v>60</v>
      </c>
      <c r="N20" s="7">
        <f>I5</f>
        <v>8.1880000000000006</v>
      </c>
    </row>
    <row r="21" spans="13:14" ht="15.5">
      <c r="M21" s="10">
        <v>70</v>
      </c>
      <c r="N21" s="7">
        <f>J3</f>
        <v>8.5470000000000006</v>
      </c>
    </row>
    <row r="22" spans="13:14" ht="15.5">
      <c r="M22" s="10">
        <v>70</v>
      </c>
      <c r="N22" s="7">
        <f t="shared" ref="N22:N23" si="2">J4</f>
        <v>10.157</v>
      </c>
    </row>
    <row r="23" spans="13:14" ht="15.5">
      <c r="M23" s="10">
        <v>70</v>
      </c>
      <c r="N23" s="7">
        <f t="shared" si="2"/>
        <v>9.9109999999999996</v>
      </c>
    </row>
    <row r="24" spans="13:14" ht="15.5">
      <c r="M24" s="10">
        <v>80</v>
      </c>
      <c r="N24" s="7">
        <f>K3</f>
        <v>10.332000000000001</v>
      </c>
    </row>
    <row r="25" spans="13:14" ht="15.5">
      <c r="M25" s="10">
        <v>80</v>
      </c>
      <c r="N25" s="7">
        <f t="shared" ref="N25:N26" si="3">K4</f>
        <v>10.303000000000001</v>
      </c>
    </row>
    <row r="26" spans="13:14" ht="15.5">
      <c r="M26" s="10">
        <v>80</v>
      </c>
      <c r="N26" s="7">
        <f t="shared" si="3"/>
        <v>10.303000000000001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"/>
  <sheetViews>
    <sheetView topLeftCell="A7" workbookViewId="0">
      <selection activeCell="N22" sqref="N22"/>
    </sheetView>
  </sheetViews>
  <sheetFormatPr baseColWidth="10" defaultColWidth="10.6328125" defaultRowHeight="14.5"/>
  <cols>
    <col min="2" max="2" width="19.453125" customWidth="1"/>
  </cols>
  <sheetData>
    <row r="1" spans="1:14" ht="15.5">
      <c r="A1" s="11"/>
      <c r="B1" s="11" t="s">
        <v>0</v>
      </c>
      <c r="C1" s="11">
        <v>10</v>
      </c>
      <c r="D1" s="11">
        <v>15</v>
      </c>
      <c r="E1" s="11">
        <v>20</v>
      </c>
      <c r="F1" s="11">
        <v>25</v>
      </c>
      <c r="G1" s="11">
        <v>30</v>
      </c>
      <c r="H1" s="11">
        <v>40</v>
      </c>
      <c r="I1" s="11">
        <v>50</v>
      </c>
      <c r="J1" s="11">
        <v>60</v>
      </c>
      <c r="K1" s="11">
        <v>70</v>
      </c>
      <c r="L1" s="11">
        <v>80</v>
      </c>
    </row>
    <row r="2" spans="1:14" ht="15.5">
      <c r="A2" s="35" t="s">
        <v>7</v>
      </c>
      <c r="B2" s="35" t="s">
        <v>9</v>
      </c>
      <c r="C2" s="12">
        <v>0.32</v>
      </c>
      <c r="D2" s="12">
        <v>0.23</v>
      </c>
      <c r="E2" s="13">
        <v>1.68</v>
      </c>
      <c r="F2" s="13">
        <v>2.29</v>
      </c>
      <c r="G2" s="13">
        <v>2.87</v>
      </c>
      <c r="H2" s="13">
        <v>3.09</v>
      </c>
      <c r="I2" s="13">
        <v>4.3499999999999996</v>
      </c>
      <c r="J2" s="13">
        <v>6.24</v>
      </c>
      <c r="K2" s="13">
        <v>6.28</v>
      </c>
      <c r="L2" s="13">
        <v>6.9</v>
      </c>
    </row>
    <row r="3" spans="1:14" ht="15.5">
      <c r="A3" s="35"/>
      <c r="B3" s="35"/>
      <c r="C3" s="12">
        <v>0.68</v>
      </c>
      <c r="D3" s="12">
        <v>0.53</v>
      </c>
      <c r="E3" s="13">
        <v>1.37</v>
      </c>
      <c r="F3" s="13">
        <v>2.38</v>
      </c>
      <c r="G3" s="13">
        <v>2.99</v>
      </c>
      <c r="H3" s="13">
        <v>2.96</v>
      </c>
      <c r="I3" s="13">
        <v>4.67</v>
      </c>
      <c r="J3" s="13">
        <v>5.93</v>
      </c>
      <c r="K3" s="13">
        <v>6.37</v>
      </c>
      <c r="L3" s="13">
        <v>6.76</v>
      </c>
    </row>
    <row r="4" spans="1:14" ht="15.5">
      <c r="A4" s="35"/>
      <c r="B4" s="35"/>
      <c r="C4" s="12">
        <v>0.99</v>
      </c>
      <c r="D4" s="12">
        <v>1.5</v>
      </c>
      <c r="E4" s="13">
        <v>1.82</v>
      </c>
      <c r="F4" s="13">
        <v>2.57</v>
      </c>
      <c r="G4" s="13">
        <v>3.16</v>
      </c>
      <c r="H4" s="13">
        <v>2.98</v>
      </c>
      <c r="I4" s="13">
        <v>4.0599999999999996</v>
      </c>
      <c r="J4" s="13">
        <v>5.84</v>
      </c>
      <c r="K4" s="13">
        <v>6.81</v>
      </c>
      <c r="L4" s="13">
        <v>6.88</v>
      </c>
    </row>
    <row r="5" spans="1:14" ht="15.5">
      <c r="A5" s="35"/>
      <c r="B5" s="16" t="s">
        <v>8</v>
      </c>
      <c r="C5" s="15">
        <v>1.39</v>
      </c>
      <c r="D5" s="15">
        <v>1.94</v>
      </c>
      <c r="E5" s="15">
        <v>2.42</v>
      </c>
      <c r="F5" s="15">
        <v>2.85</v>
      </c>
      <c r="G5" s="15">
        <v>3.25</v>
      </c>
      <c r="H5" s="15">
        <v>3.96</v>
      </c>
      <c r="I5" s="15">
        <v>4.59</v>
      </c>
      <c r="J5" s="15">
        <v>5.17</v>
      </c>
      <c r="K5" s="15">
        <v>5.7</v>
      </c>
      <c r="L5" s="15">
        <v>6.19</v>
      </c>
    </row>
    <row r="6" spans="1:14" ht="15.5">
      <c r="A6" s="3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15.5">
      <c r="A7" s="35"/>
      <c r="B7" s="11" t="s">
        <v>10</v>
      </c>
      <c r="C7" s="14">
        <f t="shared" ref="C7:L7" si="0">AVERAGE(C2:C4)</f>
        <v>0.66333333333333333</v>
      </c>
      <c r="D7" s="14">
        <f t="shared" si="0"/>
        <v>0.7533333333333333</v>
      </c>
      <c r="E7" s="14">
        <f t="shared" si="0"/>
        <v>1.6233333333333333</v>
      </c>
      <c r="F7" s="14">
        <f t="shared" si="0"/>
        <v>2.4133333333333336</v>
      </c>
      <c r="G7" s="14">
        <f t="shared" si="0"/>
        <v>3.0066666666666664</v>
      </c>
      <c r="H7" s="14">
        <f t="shared" si="0"/>
        <v>3.01</v>
      </c>
      <c r="I7" s="14">
        <f t="shared" si="0"/>
        <v>4.3599999999999994</v>
      </c>
      <c r="J7" s="14">
        <f t="shared" si="0"/>
        <v>6.003333333333333</v>
      </c>
      <c r="K7" s="14">
        <f t="shared" si="0"/>
        <v>6.4866666666666672</v>
      </c>
      <c r="L7" s="14">
        <f t="shared" si="0"/>
        <v>6.8466666666666667</v>
      </c>
    </row>
    <row r="8" spans="1:14" ht="15.5">
      <c r="A8" s="4"/>
      <c r="B8" s="4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4" ht="15.5">
      <c r="C9" s="17">
        <f>C7-C5</f>
        <v>-0.72666666666666657</v>
      </c>
      <c r="D9" s="17">
        <f t="shared" ref="D9:L9" si="1">D7-D5</f>
        <v>-1.1866666666666665</v>
      </c>
      <c r="E9" s="17">
        <f t="shared" si="1"/>
        <v>-0.79666666666666663</v>
      </c>
      <c r="F9" s="17">
        <f t="shared" si="1"/>
        <v>-0.43666666666666654</v>
      </c>
      <c r="G9" s="17">
        <f t="shared" si="1"/>
        <v>-0.24333333333333362</v>
      </c>
      <c r="H9" s="17">
        <f t="shared" si="1"/>
        <v>-0.95000000000000018</v>
      </c>
      <c r="I9" s="17">
        <f t="shared" si="1"/>
        <v>-0.23000000000000043</v>
      </c>
      <c r="J9" s="17">
        <f t="shared" si="1"/>
        <v>0.83333333333333304</v>
      </c>
      <c r="K9" s="17">
        <f t="shared" si="1"/>
        <v>0.78666666666666707</v>
      </c>
      <c r="L9" s="17">
        <f t="shared" si="1"/>
        <v>0.65666666666666629</v>
      </c>
      <c r="M9" s="18">
        <f>AVERAGE(C9:L9)</f>
        <v>-0.22933333333333339</v>
      </c>
      <c r="N9" s="17">
        <f>STDEV(C9:L9)</f>
        <v>0.7449646606913729</v>
      </c>
    </row>
    <row r="10" spans="1:14" ht="15.5">
      <c r="A10" s="11"/>
      <c r="B10" s="11" t="s">
        <v>0</v>
      </c>
      <c r="C10" s="11">
        <v>10</v>
      </c>
      <c r="D10" s="11">
        <v>15</v>
      </c>
      <c r="E10" s="11">
        <v>20</v>
      </c>
      <c r="F10" s="11">
        <v>25</v>
      </c>
      <c r="G10" s="11">
        <v>30</v>
      </c>
      <c r="H10" s="11">
        <v>40</v>
      </c>
      <c r="I10" s="11">
        <v>50</v>
      </c>
      <c r="J10" s="11">
        <v>60</v>
      </c>
      <c r="K10" s="11">
        <v>70</v>
      </c>
      <c r="L10" s="11">
        <v>80</v>
      </c>
      <c r="M10" s="18"/>
      <c r="N10" s="17"/>
    </row>
    <row r="11" spans="1:14" ht="15.5">
      <c r="A11" s="35" t="s">
        <v>11</v>
      </c>
      <c r="B11" s="35" t="s">
        <v>9</v>
      </c>
      <c r="C11" s="12"/>
      <c r="D11" s="12"/>
      <c r="E11" s="12">
        <v>4.7549999999999999</v>
      </c>
      <c r="F11" s="12">
        <v>6.0879999999999992</v>
      </c>
      <c r="G11" s="12">
        <v>7.4690000000000003</v>
      </c>
      <c r="H11" s="12">
        <v>7.9359999999999999</v>
      </c>
      <c r="I11" s="12">
        <v>9.1844999999999999</v>
      </c>
      <c r="J11" s="12">
        <v>12.548500000000001</v>
      </c>
      <c r="K11" s="12">
        <v>11.7285</v>
      </c>
      <c r="L11" s="12">
        <v>13.465</v>
      </c>
      <c r="M11" s="18"/>
      <c r="N11" s="17"/>
    </row>
    <row r="12" spans="1:14" ht="15.5">
      <c r="A12" s="35"/>
      <c r="B12" s="35"/>
      <c r="C12" s="12"/>
      <c r="D12" s="12"/>
      <c r="E12" s="12">
        <v>5.0049999999999999</v>
      </c>
      <c r="F12" s="12">
        <v>6.2195</v>
      </c>
      <c r="G12" s="12">
        <v>7.5084999999999997</v>
      </c>
      <c r="H12" s="12">
        <v>6.7190000000000003</v>
      </c>
      <c r="I12" s="12">
        <v>9.6155000000000008</v>
      </c>
      <c r="J12" s="12">
        <v>11.4175</v>
      </c>
      <c r="K12" s="12">
        <v>13.327</v>
      </c>
      <c r="L12" s="12">
        <v>13.494</v>
      </c>
      <c r="M12" s="18"/>
      <c r="N12" s="17"/>
    </row>
    <row r="13" spans="1:14" ht="15.5">
      <c r="A13" s="35"/>
      <c r="B13" s="35"/>
      <c r="C13" s="12"/>
      <c r="D13" s="12"/>
      <c r="E13" s="12">
        <v>5.8480000000000008</v>
      </c>
      <c r="F13" s="12">
        <v>6.6115000000000004</v>
      </c>
      <c r="G13" s="12">
        <v>7.7635000000000005</v>
      </c>
      <c r="H13" s="12">
        <v>6.3624999999999998</v>
      </c>
      <c r="I13" s="12">
        <v>11.3795</v>
      </c>
      <c r="J13" s="12">
        <v>11.3505</v>
      </c>
      <c r="K13" s="12">
        <v>13.402999999999999</v>
      </c>
      <c r="L13" s="12">
        <v>13.577</v>
      </c>
      <c r="M13" s="18"/>
      <c r="N13" s="17"/>
    </row>
    <row r="14" spans="1:14" ht="15.5">
      <c r="A14" s="35"/>
      <c r="B14" s="16" t="s">
        <v>8</v>
      </c>
      <c r="C14" s="15"/>
      <c r="D14" s="15"/>
      <c r="E14" s="15">
        <v>7.21</v>
      </c>
      <c r="F14" s="15">
        <v>8.1300000000000008</v>
      </c>
      <c r="G14" s="15">
        <v>8.89</v>
      </c>
      <c r="H14" s="15">
        <v>10.38</v>
      </c>
      <c r="I14" s="15">
        <v>11.57</v>
      </c>
      <c r="J14" s="15">
        <v>12.51</v>
      </c>
      <c r="K14" s="15">
        <v>13.61</v>
      </c>
      <c r="L14" s="15">
        <v>14.55</v>
      </c>
      <c r="M14" s="18"/>
      <c r="N14" s="17"/>
    </row>
    <row r="15" spans="1:14" ht="15.5">
      <c r="A15" s="35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8"/>
      <c r="N15" s="17"/>
    </row>
    <row r="16" spans="1:14" ht="15.5">
      <c r="A16" s="35"/>
      <c r="B16" s="11" t="s">
        <v>10</v>
      </c>
      <c r="C16" s="14"/>
      <c r="D16" s="14"/>
      <c r="E16" s="14">
        <f>AVERAGE(E11:E13)</f>
        <v>5.2026666666666666</v>
      </c>
      <c r="F16" s="14">
        <f t="shared" ref="F16:L16" si="2">AVERAGE(F11:F13)</f>
        <v>6.3063333333333338</v>
      </c>
      <c r="G16" s="14">
        <f t="shared" si="2"/>
        <v>7.5803333333333329</v>
      </c>
      <c r="H16" s="14">
        <f t="shared" si="2"/>
        <v>7.0058333333333342</v>
      </c>
      <c r="I16" s="14">
        <f t="shared" si="2"/>
        <v>10.059833333333334</v>
      </c>
      <c r="J16" s="14">
        <f t="shared" si="2"/>
        <v>11.772166666666669</v>
      </c>
      <c r="K16" s="14">
        <f t="shared" si="2"/>
        <v>12.8195</v>
      </c>
      <c r="L16" s="14">
        <f t="shared" si="2"/>
        <v>13.512</v>
      </c>
      <c r="M16" s="18"/>
      <c r="N16" s="17"/>
    </row>
    <row r="17" spans="1:14" ht="15.5">
      <c r="A17" s="4"/>
      <c r="B17" s="4"/>
      <c r="C17" s="9"/>
      <c r="D17" s="9"/>
      <c r="E17" s="9">
        <f>E16-E14</f>
        <v>-2.0073333333333334</v>
      </c>
      <c r="F17" s="9">
        <f t="shared" ref="F17:L17" si="3">F16-F14</f>
        <v>-1.823666666666667</v>
      </c>
      <c r="G17" s="9">
        <f t="shared" si="3"/>
        <v>-1.3096666666666676</v>
      </c>
      <c r="H17" s="9">
        <f t="shared" si="3"/>
        <v>-3.3741666666666665</v>
      </c>
      <c r="I17" s="9">
        <f t="shared" si="3"/>
        <v>-1.5101666666666667</v>
      </c>
      <c r="J17" s="9">
        <f t="shared" si="3"/>
        <v>-0.7378333333333309</v>
      </c>
      <c r="K17" s="9">
        <f t="shared" si="3"/>
        <v>-0.79049999999999976</v>
      </c>
      <c r="L17" s="9">
        <f t="shared" si="3"/>
        <v>-1.0380000000000003</v>
      </c>
      <c r="M17" s="18">
        <f t="shared" ref="M17" si="4">AVERAGE(C17:L17)</f>
        <v>-1.5739166666666666</v>
      </c>
      <c r="N17" s="17">
        <f t="shared" ref="N17" si="5">STDEV(C17:L17)</f>
        <v>0.85898619184348834</v>
      </c>
    </row>
    <row r="21" spans="1:14">
      <c r="I21" s="2"/>
      <c r="J21" s="2"/>
      <c r="K21" s="2"/>
    </row>
  </sheetData>
  <mergeCells count="4">
    <mergeCell ref="B2:B4"/>
    <mergeCell ref="A2:A7"/>
    <mergeCell ref="A11:A16"/>
    <mergeCell ref="B11:B1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3"/>
  <sheetViews>
    <sheetView topLeftCell="B13" zoomScaleNormal="100" workbookViewId="0">
      <selection activeCell="N17" sqref="N17"/>
    </sheetView>
  </sheetViews>
  <sheetFormatPr baseColWidth="10" defaultColWidth="8.7265625" defaultRowHeight="15.5"/>
  <cols>
    <col min="1" max="1" width="29.36328125" style="4" customWidth="1"/>
    <col min="2" max="5" width="8.6328125" style="4"/>
    <col min="6" max="6" width="9.6328125" style="4" customWidth="1"/>
    <col min="7" max="10" width="8.6328125" style="4"/>
    <col min="11" max="11" width="10.7265625" style="4" customWidth="1"/>
    <col min="12" max="12" width="13.81640625" style="4" customWidth="1"/>
    <col min="13" max="13" width="20.36328125" customWidth="1"/>
    <col min="14" max="14" width="18.7265625" style="3" bestFit="1" customWidth="1"/>
  </cols>
  <sheetData>
    <row r="1" spans="1:13">
      <c r="A1" s="33" t="s">
        <v>24</v>
      </c>
    </row>
    <row r="2" spans="1:13">
      <c r="A2" s="4" t="s">
        <v>0</v>
      </c>
      <c r="B2" s="29">
        <f>(B7+0.2522)/0.0942</f>
        <v>23.908704883227177</v>
      </c>
      <c r="C2" s="29">
        <f>(C7+0.2522)/0.0942</f>
        <v>45.140127388535028</v>
      </c>
      <c r="D2" s="29">
        <f>(D7+0.2522)/0.0942</f>
        <v>66.371549893842882</v>
      </c>
      <c r="F2" s="3" t="s">
        <v>12</v>
      </c>
    </row>
    <row r="3" spans="1:13">
      <c r="A3" s="19" t="s">
        <v>15</v>
      </c>
      <c r="B3" s="25">
        <f>B2*0.1736+3.5738</f>
        <v>7.724351167728237</v>
      </c>
      <c r="C3" s="25">
        <f t="shared" ref="C3:D3" si="0">C2*0.1736+3.5738</f>
        <v>11.410126114649682</v>
      </c>
      <c r="D3" s="25">
        <f t="shared" si="0"/>
        <v>15.095901061571125</v>
      </c>
      <c r="F3" s="3" t="s">
        <v>13</v>
      </c>
    </row>
    <row r="4" spans="1:13">
      <c r="A4" s="19" t="s">
        <v>16</v>
      </c>
      <c r="B4" s="25">
        <f>B2*0.1109+1.654</f>
        <v>4.3054753715498943</v>
      </c>
      <c r="C4" s="25">
        <f t="shared" ref="C4:D4" si="1">C2*0.1109+1.654</f>
        <v>6.6600401273885348</v>
      </c>
      <c r="D4" s="25">
        <f t="shared" si="1"/>
        <v>9.0146048832271752</v>
      </c>
      <c r="F4" s="3" t="s">
        <v>14</v>
      </c>
    </row>
    <row r="5" spans="1:13">
      <c r="A5" s="4" t="s">
        <v>18</v>
      </c>
      <c r="B5" s="9">
        <f>(B3+B4)/2</f>
        <v>6.0149132696390657</v>
      </c>
      <c r="C5" s="9">
        <f t="shared" ref="C5:D5" si="2">(C3+C4)/2</f>
        <v>9.0350831210191078</v>
      </c>
      <c r="D5" s="9">
        <f t="shared" si="2"/>
        <v>12.055252972399149</v>
      </c>
    </row>
    <row r="6" spans="1:13" ht="16" thickBot="1">
      <c r="A6" s="4" t="s">
        <v>19</v>
      </c>
      <c r="B6" s="9">
        <f>B3/B4</f>
        <v>1.7940762636269845</v>
      </c>
      <c r="C6" s="9">
        <f t="shared" ref="C6:D6" si="3">C3/C4</f>
        <v>1.7132218269567245</v>
      </c>
      <c r="D6" s="9">
        <f t="shared" si="3"/>
        <v>1.6746048503644324</v>
      </c>
    </row>
    <row r="7" spans="1:13">
      <c r="A7" s="30" t="s">
        <v>20</v>
      </c>
      <c r="B7" s="31">
        <v>2</v>
      </c>
      <c r="C7" s="31">
        <v>4</v>
      </c>
      <c r="D7" s="32">
        <v>6</v>
      </c>
    </row>
    <row r="8" spans="1:13" ht="16" thickBot="1">
      <c r="A8" s="26" t="s">
        <v>21</v>
      </c>
      <c r="B8" s="27">
        <v>9</v>
      </c>
      <c r="C8" s="27">
        <v>12</v>
      </c>
      <c r="D8" s="28">
        <v>16</v>
      </c>
    </row>
    <row r="14" spans="1:13">
      <c r="A14" s="33" t="s">
        <v>25</v>
      </c>
    </row>
    <row r="15" spans="1:13">
      <c r="A15" s="4" t="s">
        <v>0</v>
      </c>
      <c r="B15" s="29">
        <f>(B20+0.2522)/0.0942</f>
        <v>7.9851380042462834</v>
      </c>
      <c r="C15" s="29">
        <f t="shared" ref="C15:I15" si="4">(C20+0.2522)/0.0942</f>
        <v>13.292993630573248</v>
      </c>
      <c r="D15" s="29">
        <f t="shared" si="4"/>
        <v>18.600849256900212</v>
      </c>
      <c r="E15" s="29">
        <f t="shared" si="4"/>
        <v>23.908704883227177</v>
      </c>
      <c r="F15" s="29">
        <f t="shared" si="4"/>
        <v>29.216560509554139</v>
      </c>
      <c r="G15" s="29">
        <f t="shared" si="4"/>
        <v>34.524416135881104</v>
      </c>
      <c r="H15" s="29">
        <f t="shared" si="4"/>
        <v>39.832271762208066</v>
      </c>
      <c r="I15" s="29">
        <f t="shared" si="4"/>
        <v>45.140127388535028</v>
      </c>
      <c r="M15" s="4"/>
    </row>
    <row r="16" spans="1:13">
      <c r="A16" s="4" t="s">
        <v>15</v>
      </c>
      <c r="B16" s="9">
        <f>B15*0.1736+3.5738</f>
        <v>4.9600199575371544</v>
      </c>
      <c r="C16" s="9">
        <f t="shared" ref="C16" si="5">C15*0.1736+3.5738</f>
        <v>5.8814636942675156</v>
      </c>
      <c r="D16" s="9">
        <f t="shared" ref="D16:E16" si="6">D15*0.1736+3.5738</f>
        <v>6.8029074309978768</v>
      </c>
      <c r="E16" s="9">
        <f t="shared" si="6"/>
        <v>7.724351167728237</v>
      </c>
      <c r="F16" s="9">
        <f t="shared" ref="F16" si="7">F15*0.1736+3.5738</f>
        <v>8.6457949044585991</v>
      </c>
      <c r="G16" s="9">
        <f t="shared" ref="G16:H16" si="8">G15*0.1736+3.5738</f>
        <v>9.5672386411889594</v>
      </c>
      <c r="H16" s="9">
        <f t="shared" si="8"/>
        <v>10.48868237791932</v>
      </c>
      <c r="I16" s="9">
        <f t="shared" ref="I16" si="9">I15*0.1736+3.5738</f>
        <v>11.410126114649682</v>
      </c>
      <c r="K16" s="29"/>
      <c r="L16" s="29"/>
      <c r="M16" s="39"/>
    </row>
    <row r="17" spans="1:13">
      <c r="A17" s="4" t="s">
        <v>16</v>
      </c>
      <c r="B17" s="9">
        <f>B15*0.1109+1.654</f>
        <v>2.5395518046709125</v>
      </c>
      <c r="C17" s="9">
        <f t="shared" ref="C17:E17" si="10">C15*0.1109+1.654</f>
        <v>3.1281929936305728</v>
      </c>
      <c r="D17" s="9">
        <f t="shared" si="10"/>
        <v>3.7168341825902331</v>
      </c>
      <c r="E17" s="9">
        <f t="shared" si="10"/>
        <v>4.3054753715498943</v>
      </c>
      <c r="F17" s="9">
        <f t="shared" ref="F17:I17" si="11">F15*0.1109+1.654</f>
        <v>4.8941165605095538</v>
      </c>
      <c r="G17" s="9">
        <f t="shared" si="11"/>
        <v>5.4827577494692141</v>
      </c>
      <c r="H17" s="9">
        <f t="shared" si="11"/>
        <v>6.0713989384288745</v>
      </c>
      <c r="I17" s="9">
        <f t="shared" si="11"/>
        <v>6.6600401273885348</v>
      </c>
      <c r="K17" s="29"/>
      <c r="L17" s="29"/>
      <c r="M17" s="39"/>
    </row>
    <row r="18" spans="1:13">
      <c r="A18" s="19" t="s">
        <v>18</v>
      </c>
      <c r="B18" s="9">
        <f>(B16+B17)/2</f>
        <v>3.7497858811040334</v>
      </c>
      <c r="C18" s="9">
        <f t="shared" ref="C18" si="12">(C16+C17)/2</f>
        <v>4.5048283439490442</v>
      </c>
      <c r="D18" s="9">
        <f t="shared" ref="D18:E18" si="13">(D16+D17)/2</f>
        <v>5.2598708067940549</v>
      </c>
      <c r="E18" s="9">
        <f t="shared" si="13"/>
        <v>6.0149132696390657</v>
      </c>
      <c r="F18" s="9">
        <f t="shared" ref="F18" si="14">(F16+F17)/2</f>
        <v>6.7699557324840764</v>
      </c>
      <c r="G18" s="9">
        <f t="shared" ref="G18:H18" si="15">(G16+G17)/2</f>
        <v>7.5249981953290863</v>
      </c>
      <c r="H18" s="9">
        <f t="shared" si="15"/>
        <v>8.280040658174098</v>
      </c>
      <c r="I18" s="9">
        <f t="shared" ref="I18" si="16">(I16+I17)/2</f>
        <v>9.0350831210191078</v>
      </c>
      <c r="K18" s="29"/>
      <c r="L18" s="29"/>
      <c r="M18" s="39"/>
    </row>
    <row r="19" spans="1:13" ht="16" thickBot="1">
      <c r="K19" s="29"/>
      <c r="L19" s="29"/>
      <c r="M19" s="39"/>
    </row>
    <row r="20" spans="1:13" ht="18.5" customHeight="1">
      <c r="A20" s="36" t="s">
        <v>22</v>
      </c>
      <c r="B20" s="37">
        <v>0.5</v>
      </c>
      <c r="C20" s="37">
        <v>1</v>
      </c>
      <c r="D20" s="37">
        <v>1.5</v>
      </c>
      <c r="E20" s="37">
        <v>2</v>
      </c>
      <c r="F20" s="37">
        <v>2.5</v>
      </c>
      <c r="G20" s="37">
        <v>3</v>
      </c>
      <c r="H20" s="37">
        <v>3.5</v>
      </c>
      <c r="I20" s="38">
        <v>4</v>
      </c>
      <c r="K20" s="29"/>
      <c r="L20" s="29"/>
      <c r="M20" s="39"/>
    </row>
    <row r="21" spans="1:13" ht="16" thickBot="1">
      <c r="A21" s="26" t="s">
        <v>23</v>
      </c>
      <c r="B21" s="27">
        <v>0.5</v>
      </c>
      <c r="C21" s="27">
        <v>1</v>
      </c>
      <c r="D21" s="27">
        <v>2</v>
      </c>
      <c r="E21" s="27">
        <v>4</v>
      </c>
      <c r="F21" s="27">
        <v>5</v>
      </c>
      <c r="G21" s="27">
        <v>8</v>
      </c>
      <c r="H21" s="27">
        <v>10</v>
      </c>
      <c r="I21" s="28">
        <v>14</v>
      </c>
      <c r="K21" s="29"/>
      <c r="L21" s="29"/>
      <c r="M21" s="39"/>
    </row>
    <row r="22" spans="1:13">
      <c r="K22" s="29"/>
      <c r="L22" s="29"/>
      <c r="M22" s="39"/>
    </row>
    <row r="23" spans="1:13">
      <c r="K23" s="29"/>
      <c r="L23" s="29"/>
      <c r="M23" s="39"/>
    </row>
  </sheetData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5"/>
  <sheetViews>
    <sheetView workbookViewId="0">
      <selection activeCell="E9" sqref="E9"/>
    </sheetView>
  </sheetViews>
  <sheetFormatPr baseColWidth="10" defaultColWidth="8.7265625" defaultRowHeight="20"/>
  <cols>
    <col min="1" max="1" width="21.26953125" style="21" bestFit="1" customWidth="1"/>
    <col min="2" max="2" width="8.54296875" style="21" customWidth="1"/>
    <col min="3" max="3" width="8.6328125" style="21" customWidth="1"/>
    <col min="4" max="9" width="8.6328125" style="21"/>
  </cols>
  <sheetData>
    <row r="2" spans="1:9" ht="15.5">
      <c r="A2" s="22" t="s">
        <v>0</v>
      </c>
      <c r="B2" s="20">
        <v>20</v>
      </c>
      <c r="C2" s="20">
        <v>25</v>
      </c>
      <c r="D2" s="20">
        <v>30</v>
      </c>
      <c r="E2" s="20">
        <v>40</v>
      </c>
      <c r="F2" s="20">
        <v>50</v>
      </c>
      <c r="G2" s="20">
        <v>60</v>
      </c>
      <c r="H2" s="20">
        <v>70</v>
      </c>
      <c r="I2" s="20">
        <v>80</v>
      </c>
    </row>
    <row r="3" spans="1:9" ht="15.5">
      <c r="A3" s="22" t="s">
        <v>15</v>
      </c>
      <c r="B3" s="23">
        <v>6.4356666666666671</v>
      </c>
      <c r="C3" s="23">
        <v>8.1086666666666662</v>
      </c>
      <c r="D3" s="23">
        <v>9.8813333333333322</v>
      </c>
      <c r="E3" s="23">
        <v>9.0469999999999988</v>
      </c>
      <c r="F3" s="23">
        <v>12.527666666666667</v>
      </c>
      <c r="G3" s="23">
        <v>14.874333333333333</v>
      </c>
      <c r="H3" s="23">
        <v>16.100666666666665</v>
      </c>
      <c r="I3" s="23">
        <v>16.711333333333332</v>
      </c>
    </row>
    <row r="4" spans="1:9" ht="15.5">
      <c r="A4" s="22" t="s">
        <v>16</v>
      </c>
      <c r="B4" s="22">
        <v>3.9696666666666669</v>
      </c>
      <c r="C4" s="22">
        <v>4.5040000000000004</v>
      </c>
      <c r="D4" s="22">
        <v>5.2793333333333337</v>
      </c>
      <c r="E4" s="22">
        <v>4.964666666666667</v>
      </c>
      <c r="F4" s="22">
        <v>7.5919999999999996</v>
      </c>
      <c r="G4" s="22">
        <v>8.6700000000000017</v>
      </c>
      <c r="H4" s="22">
        <v>9.538333333333334</v>
      </c>
      <c r="I4" s="22">
        <v>10.312666666666667</v>
      </c>
    </row>
    <row r="5" spans="1:9" ht="15.5">
      <c r="A5" s="24" t="s">
        <v>17</v>
      </c>
      <c r="B5" s="24">
        <f>((B3/B4)-1)*100</f>
        <v>62.121084893777812</v>
      </c>
      <c r="C5" s="24">
        <f t="shared" ref="C5:I5" si="0">((C3/C4)-1)*100</f>
        <v>80.032563647128455</v>
      </c>
      <c r="D5" s="24">
        <f t="shared" si="0"/>
        <v>87.170097234499266</v>
      </c>
      <c r="E5" s="24">
        <f t="shared" si="0"/>
        <v>82.22774271518729</v>
      </c>
      <c r="F5" s="24">
        <f t="shared" si="0"/>
        <v>65.01141552511416</v>
      </c>
      <c r="G5" s="24">
        <f t="shared" si="0"/>
        <v>71.560938100730453</v>
      </c>
      <c r="H5" s="24">
        <f t="shared" si="0"/>
        <v>68.799580639524692</v>
      </c>
      <c r="I5" s="24">
        <f t="shared" si="0"/>
        <v>62.046673993147564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L16" sqref="L16"/>
    </sheetView>
  </sheetViews>
  <sheetFormatPr baseColWidth="10" defaultColWidth="8.7265625" defaultRowHeight="14.5"/>
  <sheetData>
    <row r="2" spans="1:11" ht="15.5">
      <c r="A2" s="3" t="s">
        <v>0</v>
      </c>
      <c r="B2" s="4">
        <v>10</v>
      </c>
      <c r="C2" s="4">
        <v>15</v>
      </c>
      <c r="D2" s="4">
        <v>20</v>
      </c>
      <c r="E2" s="4">
        <v>25</v>
      </c>
      <c r="F2" s="4">
        <v>30</v>
      </c>
      <c r="G2" s="4">
        <v>40</v>
      </c>
      <c r="H2" s="4">
        <v>50</v>
      </c>
      <c r="I2" s="4">
        <v>60</v>
      </c>
      <c r="J2" s="4">
        <v>70</v>
      </c>
      <c r="K2" s="4">
        <v>80</v>
      </c>
    </row>
    <row r="3" spans="1:11" ht="15.5">
      <c r="A3" s="3" t="s">
        <v>3</v>
      </c>
      <c r="B3" s="5">
        <v>3.17</v>
      </c>
      <c r="C3" s="5">
        <v>3.45</v>
      </c>
      <c r="D3" s="6">
        <v>4.53</v>
      </c>
      <c r="E3" s="6">
        <v>4.71</v>
      </c>
      <c r="F3" s="6">
        <v>4.83</v>
      </c>
      <c r="G3" s="5">
        <v>4.8</v>
      </c>
      <c r="H3" s="6">
        <v>6.03</v>
      </c>
      <c r="I3" s="6">
        <v>6.65</v>
      </c>
      <c r="J3" s="5">
        <v>6.9</v>
      </c>
      <c r="K3" s="6">
        <v>7.48</v>
      </c>
    </row>
    <row r="4" spans="1:11" ht="15.5">
      <c r="A4" s="3" t="s">
        <v>4</v>
      </c>
      <c r="B4" s="5">
        <v>3.11</v>
      </c>
      <c r="C4" s="5">
        <v>3.28</v>
      </c>
      <c r="D4" s="6">
        <v>4.12</v>
      </c>
      <c r="E4" s="6">
        <v>4.45</v>
      </c>
      <c r="F4" s="5">
        <v>4.3</v>
      </c>
      <c r="G4" s="6">
        <v>5.03</v>
      </c>
      <c r="H4" s="5">
        <v>5.7</v>
      </c>
      <c r="I4" s="6">
        <v>5.83</v>
      </c>
      <c r="J4" s="5">
        <v>6.5</v>
      </c>
      <c r="K4" s="6">
        <v>6.76</v>
      </c>
    </row>
    <row r="5" spans="1:11" ht="15.5">
      <c r="A5" s="3" t="s">
        <v>5</v>
      </c>
      <c r="B5" s="5">
        <v>2.99</v>
      </c>
      <c r="C5" s="5">
        <v>3.38</v>
      </c>
      <c r="D5" s="6">
        <v>4.03</v>
      </c>
      <c r="E5" s="6">
        <v>4.54</v>
      </c>
      <c r="F5" s="6">
        <v>4.2699999999999996</v>
      </c>
      <c r="G5" s="5">
        <v>4.9000000000000004</v>
      </c>
      <c r="H5" s="6">
        <v>5.62</v>
      </c>
      <c r="I5" s="6">
        <v>5.78</v>
      </c>
      <c r="J5" s="6">
        <v>6.27</v>
      </c>
      <c r="K5" s="6">
        <v>6.77</v>
      </c>
    </row>
    <row r="6" spans="1:11" ht="15.5">
      <c r="A6" s="3" t="s">
        <v>1</v>
      </c>
      <c r="B6" s="7">
        <f>AVERAGE(B3:B5)</f>
        <v>3.09</v>
      </c>
      <c r="C6" s="7">
        <f t="shared" ref="C6:K6" si="0">AVERAGE(C3:C5)</f>
        <v>3.3699999999999997</v>
      </c>
      <c r="D6" s="7">
        <f t="shared" si="0"/>
        <v>4.2266666666666666</v>
      </c>
      <c r="E6" s="7">
        <f t="shared" si="0"/>
        <v>4.5666666666666664</v>
      </c>
      <c r="F6" s="7">
        <f t="shared" si="0"/>
        <v>4.4666666666666659</v>
      </c>
      <c r="G6" s="7">
        <f t="shared" si="0"/>
        <v>4.91</v>
      </c>
      <c r="H6" s="7">
        <f t="shared" si="0"/>
        <v>5.7833333333333341</v>
      </c>
      <c r="I6" s="7">
        <f t="shared" si="0"/>
        <v>6.0866666666666669</v>
      </c>
      <c r="J6" s="7">
        <f t="shared" si="0"/>
        <v>6.5566666666666675</v>
      </c>
      <c r="K6" s="7">
        <f t="shared" si="0"/>
        <v>7.003333333333333</v>
      </c>
    </row>
    <row r="7" spans="1:11" ht="15.5">
      <c r="A7" s="3" t="s">
        <v>2</v>
      </c>
      <c r="B7" s="7">
        <f>STDEV(B3:B5)</f>
        <v>9.1651513899116632E-2</v>
      </c>
      <c r="C7" s="7">
        <f t="shared" ref="C7:K7" si="1">STDEV(C3:C5)</f>
        <v>8.5440037453175494E-2</v>
      </c>
      <c r="D7" s="7">
        <f t="shared" si="1"/>
        <v>0.26652079343520901</v>
      </c>
      <c r="E7" s="7">
        <f t="shared" si="1"/>
        <v>0.13203534880225562</v>
      </c>
      <c r="F7" s="7">
        <f t="shared" si="1"/>
        <v>0.31501322723551384</v>
      </c>
      <c r="G7" s="7">
        <f t="shared" si="1"/>
        <v>0.11532562594670816</v>
      </c>
      <c r="H7" s="7">
        <f t="shared" si="1"/>
        <v>0.21733231083604057</v>
      </c>
      <c r="I7" s="7">
        <f t="shared" si="1"/>
        <v>0.48850110883531622</v>
      </c>
      <c r="J7" s="7">
        <f t="shared" si="1"/>
        <v>0.31879983270593726</v>
      </c>
      <c r="K7" s="7">
        <f t="shared" si="1"/>
        <v>0.41283572196859819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N8" sqref="N8"/>
    </sheetView>
  </sheetViews>
  <sheetFormatPr baseColWidth="10" defaultColWidth="8.7265625" defaultRowHeight="14.5"/>
  <sheetData>
    <row r="2" spans="1:11" ht="15.5">
      <c r="A2" s="3" t="s">
        <v>0</v>
      </c>
      <c r="B2" s="4">
        <v>10</v>
      </c>
      <c r="C2" s="4">
        <v>15</v>
      </c>
      <c r="D2" s="4">
        <v>20</v>
      </c>
      <c r="E2" s="4">
        <v>25</v>
      </c>
      <c r="F2" s="4">
        <v>30</v>
      </c>
      <c r="G2" s="4">
        <v>40</v>
      </c>
      <c r="H2" s="4">
        <v>50</v>
      </c>
      <c r="I2" s="4">
        <v>60</v>
      </c>
      <c r="J2" s="4">
        <v>70</v>
      </c>
      <c r="K2" s="4">
        <v>80</v>
      </c>
    </row>
    <row r="3" spans="1:11" ht="15.5">
      <c r="A3" s="3" t="s">
        <v>3</v>
      </c>
      <c r="B3" s="5">
        <v>2.38</v>
      </c>
      <c r="C3" s="5">
        <v>3.91</v>
      </c>
      <c r="D3" s="6">
        <v>3.11</v>
      </c>
      <c r="E3" s="6">
        <v>5.22</v>
      </c>
      <c r="F3" s="6">
        <v>5.37</v>
      </c>
      <c r="G3" s="5">
        <v>4.46</v>
      </c>
      <c r="H3" s="6">
        <v>5.84</v>
      </c>
      <c r="I3" s="6">
        <v>6.02</v>
      </c>
      <c r="J3" s="5">
        <v>7.55</v>
      </c>
      <c r="K3" s="6">
        <v>7.53</v>
      </c>
    </row>
    <row r="4" spans="1:11" ht="15.5">
      <c r="A4" s="3" t="s">
        <v>4</v>
      </c>
      <c r="B4" s="5">
        <v>2.23</v>
      </c>
      <c r="C4" s="5">
        <v>2.94</v>
      </c>
      <c r="D4" s="5">
        <v>2.9</v>
      </c>
      <c r="E4" s="6">
        <v>4.8499999999999996</v>
      </c>
      <c r="F4" s="5">
        <v>5.66</v>
      </c>
      <c r="G4" s="6">
        <v>4.59</v>
      </c>
      <c r="H4" s="5">
        <v>5.13</v>
      </c>
      <c r="I4" s="6">
        <v>6.43</v>
      </c>
      <c r="J4" s="5">
        <v>7.81</v>
      </c>
      <c r="K4" s="5">
        <v>7.75</v>
      </c>
    </row>
    <row r="5" spans="1:11" ht="15.5">
      <c r="A5" s="3" t="s">
        <v>5</v>
      </c>
      <c r="B5" s="5">
        <v>2.3199999999999998</v>
      </c>
      <c r="C5" s="5">
        <v>3.83</v>
      </c>
      <c r="D5" s="6">
        <v>3.08</v>
      </c>
      <c r="E5" s="6">
        <v>4.3099999999999996</v>
      </c>
      <c r="F5" s="5">
        <v>4.7</v>
      </c>
      <c r="G5" s="5">
        <v>4.55</v>
      </c>
      <c r="H5" s="6">
        <v>5.32</v>
      </c>
      <c r="I5" s="6">
        <v>5.42</v>
      </c>
      <c r="J5" s="6">
        <v>8.15</v>
      </c>
      <c r="K5" s="6">
        <v>7.12</v>
      </c>
    </row>
    <row r="6" spans="1:11" ht="15.5">
      <c r="A6" s="3" t="s">
        <v>1</v>
      </c>
      <c r="B6" s="7">
        <f>AVERAGE(B3:B5)</f>
        <v>2.31</v>
      </c>
      <c r="C6" s="7">
        <f t="shared" ref="C6:K6" si="0">AVERAGE(C3:C5)</f>
        <v>3.56</v>
      </c>
      <c r="D6" s="7">
        <f t="shared" si="0"/>
        <v>3.03</v>
      </c>
      <c r="E6" s="7">
        <f t="shared" si="0"/>
        <v>4.793333333333333</v>
      </c>
      <c r="F6" s="7">
        <f t="shared" si="0"/>
        <v>5.2433333333333332</v>
      </c>
      <c r="G6" s="7">
        <f t="shared" si="0"/>
        <v>4.5333333333333341</v>
      </c>
      <c r="H6" s="7">
        <f t="shared" si="0"/>
        <v>5.43</v>
      </c>
      <c r="I6" s="7">
        <f t="shared" si="0"/>
        <v>5.9566666666666661</v>
      </c>
      <c r="J6" s="7">
        <f t="shared" si="0"/>
        <v>7.836666666666666</v>
      </c>
      <c r="K6" s="7">
        <f t="shared" si="0"/>
        <v>7.4666666666666677</v>
      </c>
    </row>
    <row r="7" spans="1:11" ht="15.5">
      <c r="A7" s="3" t="s">
        <v>2</v>
      </c>
      <c r="B7" s="7">
        <f>STDEV(B3:B5)</f>
        <v>7.5498344352707442E-2</v>
      </c>
      <c r="C7" s="7">
        <f t="shared" ref="C7:K7" si="1">STDEV(C3:C5)</f>
        <v>0.53842362503887153</v>
      </c>
      <c r="D7" s="7">
        <f t="shared" si="1"/>
        <v>0.11357816691600549</v>
      </c>
      <c r="E7" s="7">
        <f t="shared" si="1"/>
        <v>0.45763886781318452</v>
      </c>
      <c r="F7" s="7">
        <f t="shared" si="1"/>
        <v>0.49237519569260729</v>
      </c>
      <c r="G7" s="7">
        <f t="shared" si="1"/>
        <v>6.6583281184793869E-2</v>
      </c>
      <c r="H7" s="7">
        <f t="shared" si="1"/>
        <v>0.36755951898978206</v>
      </c>
      <c r="I7" s="7">
        <f t="shared" si="1"/>
        <v>0.50796981537620245</v>
      </c>
      <c r="J7" s="7">
        <f t="shared" si="1"/>
        <v>0.30088757590391385</v>
      </c>
      <c r="K7" s="7">
        <f t="shared" si="1"/>
        <v>0.31973947728319896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ID</vt:lpstr>
      <vt:lpstr>Major SD</vt:lpstr>
      <vt:lpstr>minor SD</vt:lpstr>
      <vt:lpstr>Computational</vt:lpstr>
      <vt:lpstr>Comparison to other studies</vt:lpstr>
      <vt:lpstr>Anisotropy</vt:lpstr>
      <vt:lpstr>ID_outer side</vt:lpstr>
      <vt:lpstr>ID_inner side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Yukako Ijima</dc:creator>
  <cp:lastModifiedBy>Enrique Berjano</cp:lastModifiedBy>
  <dcterms:created xsi:type="dcterms:W3CDTF">2015-06-05T18:19:34Z</dcterms:created>
  <dcterms:modified xsi:type="dcterms:W3CDTF">2023-12-08T18:45:31Z</dcterms:modified>
</cp:coreProperties>
</file>