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edra\Downloads\"/>
    </mc:Choice>
  </mc:AlternateContent>
  <xr:revisionPtr revIDLastSave="0" documentId="13_ncr:1_{E6F45C8D-7ABE-4112-86DE-DC952C8744A0}" xr6:coauthVersionLast="45" xr6:coauthVersionMax="47" xr10:uidLastSave="{00000000-0000-0000-0000-000000000000}"/>
  <bookViews>
    <workbookView xWindow="2625" yWindow="150" windowWidth="19080" windowHeight="15150" activeTab="1" xr2:uid="{530BD2C1-50CA-4F49-8465-565085E85783}"/>
  </bookViews>
  <sheets>
    <sheet name="UN scenarios" sheetId="1" r:id="rId1"/>
    <sheet name="EF 2020 parameterization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2" i="2" l="1"/>
  <c r="E30" i="2"/>
  <c r="E18" i="2"/>
  <c r="E6" i="2"/>
  <c r="J50" i="2" s="1"/>
  <c r="K50" i="2" s="1"/>
  <c r="J7" i="2" l="1"/>
  <c r="K7" i="2" s="1"/>
  <c r="H34" i="2"/>
  <c r="I34" i="2" s="1"/>
  <c r="F6" i="2"/>
  <c r="G6" i="2" s="1"/>
  <c r="F18" i="2"/>
  <c r="G18" i="2" s="1"/>
  <c r="J35" i="2"/>
  <c r="K35" i="2" s="1"/>
  <c r="F8" i="2"/>
  <c r="G8" i="2" s="1"/>
  <c r="J18" i="2"/>
  <c r="K18" i="2" s="1"/>
  <c r="F7" i="2"/>
  <c r="G7" i="2" s="1"/>
  <c r="F19" i="2"/>
  <c r="G19" i="2" s="1"/>
  <c r="J42" i="2"/>
  <c r="K42" i="2" s="1"/>
  <c r="H14" i="2"/>
  <c r="I14" i="2" s="1"/>
  <c r="J22" i="2"/>
  <c r="K22" i="2" s="1"/>
  <c r="H43" i="2"/>
  <c r="I43" i="2" s="1"/>
  <c r="J10" i="2"/>
  <c r="K10" i="2" s="1"/>
  <c r="H23" i="2"/>
  <c r="I23" i="2" s="1"/>
  <c r="F48" i="2"/>
  <c r="G48" i="2" s="1"/>
  <c r="J9" i="2"/>
  <c r="K9" i="2" s="1"/>
  <c r="J26" i="2"/>
  <c r="K26" i="2" s="1"/>
  <c r="J49" i="2"/>
  <c r="K49" i="2" s="1"/>
  <c r="J23" i="2"/>
  <c r="K23" i="2" s="1"/>
  <c r="H30" i="2"/>
  <c r="I30" i="2" s="1"/>
  <c r="J36" i="2"/>
  <c r="K36" i="2" s="1"/>
  <c r="H44" i="2"/>
  <c r="I44" i="2" s="1"/>
  <c r="H50" i="2"/>
  <c r="I50" i="2" s="1"/>
  <c r="H12" i="2"/>
  <c r="I12" i="2" s="1"/>
  <c r="J19" i="2"/>
  <c r="K19" i="2" s="1"/>
  <c r="J24" i="2"/>
  <c r="K24" i="2" s="1"/>
  <c r="F31" i="2"/>
  <c r="G31" i="2" s="1"/>
  <c r="H37" i="2"/>
  <c r="I37" i="2" s="1"/>
  <c r="J44" i="2"/>
  <c r="K44" i="2" s="1"/>
  <c r="H11" i="2"/>
  <c r="I11" i="2" s="1"/>
  <c r="H20" i="2"/>
  <c r="I20" i="2" s="1"/>
  <c r="H25" i="2"/>
  <c r="I25" i="2" s="1"/>
  <c r="F32" i="2"/>
  <c r="G32" i="2" s="1"/>
  <c r="J37" i="2"/>
  <c r="K37" i="2" s="1"/>
  <c r="F45" i="2"/>
  <c r="G45" i="2" s="1"/>
  <c r="H8" i="2"/>
  <c r="I8" i="2" s="1"/>
  <c r="H21" i="2"/>
  <c r="I21" i="2" s="1"/>
  <c r="J25" i="2"/>
  <c r="K25" i="2" s="1"/>
  <c r="J32" i="2"/>
  <c r="K32" i="2" s="1"/>
  <c r="F38" i="2"/>
  <c r="G38" i="2" s="1"/>
  <c r="J45" i="2"/>
  <c r="K45" i="2" s="1"/>
  <c r="F13" i="2"/>
  <c r="G13" i="2" s="1"/>
  <c r="J6" i="2"/>
  <c r="K6" i="2" s="1"/>
  <c r="F22" i="2"/>
  <c r="G22" i="2" s="1"/>
  <c r="F26" i="2"/>
  <c r="G26" i="2" s="1"/>
  <c r="H33" i="2"/>
  <c r="I33" i="2" s="1"/>
  <c r="J38" i="2"/>
  <c r="K38" i="2" s="1"/>
  <c r="H46" i="2"/>
  <c r="I46" i="2" s="1"/>
  <c r="F10" i="2"/>
  <c r="G10" i="2" s="1"/>
  <c r="J12" i="2"/>
  <c r="K12" i="2" s="1"/>
  <c r="H22" i="2"/>
  <c r="I22" i="2" s="1"/>
  <c r="H26" i="2"/>
  <c r="I26" i="2" s="1"/>
  <c r="F34" i="2"/>
  <c r="G34" i="2" s="1"/>
  <c r="J46" i="2"/>
  <c r="K46" i="2" s="1"/>
  <c r="H10" i="2"/>
  <c r="I10" i="2" s="1"/>
  <c r="H19" i="2"/>
  <c r="I19" i="2" s="1"/>
  <c r="F23" i="2"/>
  <c r="G23" i="2" s="1"/>
  <c r="J34" i="2"/>
  <c r="K34" i="2" s="1"/>
  <c r="F42" i="2"/>
  <c r="G42" i="2" s="1"/>
  <c r="F47" i="2"/>
  <c r="G47" i="2" s="1"/>
  <c r="H9" i="2"/>
  <c r="I9" i="2" s="1"/>
  <c r="F30" i="2"/>
  <c r="G30" i="2" s="1"/>
  <c r="F35" i="2"/>
  <c r="G35" i="2" s="1"/>
  <c r="H42" i="2"/>
  <c r="I42" i="2" s="1"/>
  <c r="H47" i="2"/>
  <c r="I47" i="2" s="1"/>
  <c r="F14" i="2"/>
  <c r="G14" i="2" s="1"/>
  <c r="H7" i="2"/>
  <c r="I7" i="2" s="1"/>
  <c r="F20" i="2"/>
  <c r="G20" i="2" s="1"/>
  <c r="J30" i="2"/>
  <c r="K30" i="2" s="1"/>
  <c r="H35" i="2"/>
  <c r="I35" i="2" s="1"/>
  <c r="F43" i="2"/>
  <c r="G43" i="2" s="1"/>
  <c r="J47" i="2"/>
  <c r="K47" i="2" s="1"/>
  <c r="F12" i="2"/>
  <c r="G12" i="2" s="1"/>
  <c r="J14" i="2"/>
  <c r="K14" i="2" s="1"/>
  <c r="F24" i="2"/>
  <c r="G24" i="2" s="1"/>
  <c r="H31" i="2"/>
  <c r="I31" i="2" s="1"/>
  <c r="F36" i="2"/>
  <c r="G36" i="2" s="1"/>
  <c r="J43" i="2"/>
  <c r="K43" i="2" s="1"/>
  <c r="H48" i="2"/>
  <c r="I48" i="2" s="1"/>
  <c r="F11" i="2"/>
  <c r="G11" i="2" s="1"/>
  <c r="J13" i="2"/>
  <c r="K13" i="2" s="1"/>
  <c r="J20" i="2"/>
  <c r="K20" i="2" s="1"/>
  <c r="H24" i="2"/>
  <c r="I24" i="2" s="1"/>
  <c r="J31" i="2"/>
  <c r="K31" i="2" s="1"/>
  <c r="H36" i="2"/>
  <c r="I36" i="2" s="1"/>
  <c r="F44" i="2"/>
  <c r="G44" i="2" s="1"/>
  <c r="J48" i="2"/>
  <c r="K48" i="2" s="1"/>
  <c r="F49" i="2"/>
  <c r="G49" i="2" s="1"/>
  <c r="F9" i="2"/>
  <c r="G9" i="2" s="1"/>
  <c r="J11" i="2"/>
  <c r="K11" i="2" s="1"/>
  <c r="F21" i="2"/>
  <c r="G21" i="2" s="1"/>
  <c r="F25" i="2"/>
  <c r="G25" i="2" s="1"/>
  <c r="H32" i="2"/>
  <c r="I32" i="2" s="1"/>
  <c r="F37" i="2"/>
  <c r="G37" i="2" s="1"/>
  <c r="H49" i="2"/>
  <c r="I49" i="2" s="1"/>
  <c r="H6" i="2"/>
  <c r="I6" i="2" s="1"/>
  <c r="J8" i="2"/>
  <c r="K8" i="2" s="1"/>
  <c r="H18" i="2"/>
  <c r="I18" i="2" s="1"/>
  <c r="J21" i="2"/>
  <c r="K21" i="2" s="1"/>
  <c r="F33" i="2"/>
  <c r="G33" i="2" s="1"/>
  <c r="H45" i="2"/>
  <c r="I45" i="2" s="1"/>
  <c r="F50" i="2"/>
  <c r="G50" i="2" s="1"/>
  <c r="H13" i="2"/>
  <c r="I13" i="2" s="1"/>
  <c r="J33" i="2"/>
  <c r="K33" i="2" s="1"/>
  <c r="H38" i="2"/>
  <c r="I38" i="2" s="1"/>
  <c r="F46" i="2"/>
  <c r="G46" i="2" s="1"/>
  <c r="N18" i="1"/>
  <c r="D18" i="1" s="1"/>
  <c r="E18" i="1" s="1"/>
  <c r="F18" i="1" s="1"/>
  <c r="G18" i="1" s="1"/>
  <c r="H18" i="1" s="1"/>
  <c r="I18" i="1" s="1"/>
  <c r="J18" i="1" s="1"/>
  <c r="K18" i="1" s="1"/>
  <c r="N13" i="1"/>
  <c r="D13" i="1" s="1"/>
  <c r="E13" i="1" s="1"/>
  <c r="F13" i="1" s="1"/>
  <c r="G13" i="1" s="1"/>
  <c r="H13" i="1" s="1"/>
  <c r="I13" i="1" s="1"/>
  <c r="J13" i="1" s="1"/>
  <c r="K13" i="1" s="1"/>
  <c r="L25" i="1"/>
  <c r="N25" i="1" s="1"/>
  <c r="D25" i="1" s="1"/>
  <c r="E25" i="1" s="1"/>
  <c r="F25" i="1" s="1"/>
  <c r="G25" i="1" s="1"/>
  <c r="H25" i="1" s="1"/>
  <c r="I25" i="1" s="1"/>
  <c r="J25" i="1" s="1"/>
  <c r="K25" i="1" s="1"/>
  <c r="L24" i="1"/>
  <c r="N24" i="1" s="1"/>
  <c r="D24" i="1" s="1"/>
  <c r="E24" i="1" s="1"/>
  <c r="F24" i="1" s="1"/>
  <c r="G24" i="1" s="1"/>
  <c r="H24" i="1" s="1"/>
  <c r="I24" i="1" s="1"/>
  <c r="J24" i="1" s="1"/>
  <c r="K24" i="1" s="1"/>
  <c r="L23" i="1"/>
  <c r="N23" i="1" s="1"/>
  <c r="D23" i="1" s="1"/>
  <c r="L19" i="1"/>
  <c r="N19" i="1" s="1"/>
  <c r="D19" i="1" s="1"/>
  <c r="E19" i="1" s="1"/>
  <c r="F19" i="1" s="1"/>
  <c r="G19" i="1" s="1"/>
  <c r="H19" i="1" s="1"/>
  <c r="I19" i="1" s="1"/>
  <c r="J19" i="1" s="1"/>
  <c r="K19" i="1" s="1"/>
  <c r="L18" i="1"/>
  <c r="L17" i="1"/>
  <c r="N17" i="1" s="1"/>
  <c r="D17" i="1" s="1"/>
  <c r="E17" i="1" s="1"/>
  <c r="F17" i="1" s="1"/>
  <c r="G17" i="1" s="1"/>
  <c r="H17" i="1" s="1"/>
  <c r="I17" i="1" s="1"/>
  <c r="J17" i="1" s="1"/>
  <c r="K17" i="1" s="1"/>
  <c r="L13" i="1"/>
  <c r="L12" i="1"/>
  <c r="N12" i="1" s="1"/>
  <c r="D12" i="1" s="1"/>
  <c r="E12" i="1" s="1"/>
  <c r="F12" i="1" s="1"/>
  <c r="G12" i="1" s="1"/>
  <c r="H12" i="1" s="1"/>
  <c r="I12" i="1" s="1"/>
  <c r="J12" i="1" s="1"/>
  <c r="K12" i="1" s="1"/>
  <c r="L11" i="1"/>
  <c r="N11" i="1" s="1"/>
  <c r="D11" i="1" s="1"/>
  <c r="L5" i="1"/>
  <c r="N5" i="1" s="1"/>
  <c r="D5" i="1" s="1"/>
  <c r="E5" i="1" s="1"/>
  <c r="F5" i="1" s="1"/>
  <c r="G5" i="1" s="1"/>
  <c r="H5" i="1" s="1"/>
  <c r="I5" i="1" s="1"/>
  <c r="J5" i="1" s="1"/>
  <c r="K5" i="1" s="1"/>
  <c r="L7" i="1"/>
  <c r="N7" i="1" s="1"/>
  <c r="D7" i="1" s="1"/>
  <c r="E7" i="1" s="1"/>
  <c r="F7" i="1" s="1"/>
  <c r="G7" i="1" s="1"/>
  <c r="H7" i="1" s="1"/>
  <c r="I7" i="1" s="1"/>
  <c r="J7" i="1" s="1"/>
  <c r="K7" i="1" s="1"/>
  <c r="L6" i="1"/>
  <c r="N6" i="1" s="1"/>
  <c r="D6" i="1" s="1"/>
  <c r="E6" i="1" s="1"/>
  <c r="F6" i="1" s="1"/>
  <c r="G6" i="1" s="1"/>
  <c r="H6" i="1" s="1"/>
  <c r="I6" i="1" s="1"/>
  <c r="J6" i="1" s="1"/>
  <c r="K6" i="1" s="1"/>
  <c r="K8" i="1" l="1"/>
  <c r="M8" i="1" s="1"/>
  <c r="K20" i="1"/>
  <c r="M20" i="1" s="1"/>
  <c r="E11" i="1"/>
  <c r="D14" i="1"/>
  <c r="E23" i="1"/>
  <c r="D26" i="1"/>
  <c r="H20" i="1"/>
  <c r="D20" i="1"/>
  <c r="J8" i="1"/>
  <c r="G8" i="1"/>
  <c r="I20" i="1"/>
  <c r="G20" i="1"/>
  <c r="H8" i="1"/>
  <c r="J20" i="1"/>
  <c r="E20" i="1"/>
  <c r="E8" i="1"/>
  <c r="D8" i="1"/>
  <c r="F20" i="1"/>
  <c r="I8" i="1"/>
  <c r="F8" i="1"/>
  <c r="F23" i="1" l="1"/>
  <c r="E26" i="1"/>
  <c r="F11" i="1"/>
  <c r="E14" i="1"/>
  <c r="G11" i="1" l="1"/>
  <c r="F14" i="1"/>
  <c r="G23" i="1"/>
  <c r="F26" i="1"/>
  <c r="H23" i="1" l="1"/>
  <c r="G26" i="1"/>
  <c r="H11" i="1"/>
  <c r="G14" i="1"/>
  <c r="I11" i="1" l="1"/>
  <c r="H14" i="1"/>
  <c r="I23" i="1"/>
  <c r="H26" i="1"/>
  <c r="J23" i="1" l="1"/>
  <c r="I26" i="1"/>
  <c r="J11" i="1"/>
  <c r="I14" i="1"/>
  <c r="K11" i="1" l="1"/>
  <c r="K14" i="1" s="1"/>
  <c r="M14" i="1" s="1"/>
  <c r="J14" i="1"/>
  <c r="K23" i="1"/>
  <c r="K26" i="1" s="1"/>
  <c r="M26" i="1" s="1"/>
  <c r="J26" i="1"/>
</calcChain>
</file>

<file path=xl/sharedStrings.xml><?xml version="1.0" encoding="utf-8"?>
<sst xmlns="http://schemas.openxmlformats.org/spreadsheetml/2006/main" count="130" uniqueCount="34">
  <si>
    <t>N</t>
  </si>
  <si>
    <t>y</t>
  </si>
  <si>
    <t>BAU</t>
  </si>
  <si>
    <t>TW</t>
  </si>
  <si>
    <t>CR</t>
  </si>
  <si>
    <t>SS</t>
  </si>
  <si>
    <t>2x</t>
  </si>
  <si>
    <t>1.4x</t>
  </si>
  <si>
    <t>1.2x</t>
  </si>
  <si>
    <t>0.6x</t>
  </si>
  <si>
    <t>y0</t>
  </si>
  <si>
    <t>delta_y</t>
  </si>
  <si>
    <t>N0</t>
  </si>
  <si>
    <t>delta_N</t>
  </si>
  <si>
    <t>annual rate</t>
  </si>
  <si>
    <t>2100 TARGET</t>
  </si>
  <si>
    <t>EF</t>
  </si>
  <si>
    <t>α</t>
  </si>
  <si>
    <t>α0</t>
  </si>
  <si>
    <t>delta_α</t>
  </si>
  <si>
    <t>EF2020</t>
  </si>
  <si>
    <t>global population (billions)</t>
  </si>
  <si>
    <t>consumption rate (thousand dolars/capita)</t>
  </si>
  <si>
    <t>efficiency (thousand dolars per ton.CO2)</t>
  </si>
  <si>
    <t>α to achieve EF2020 when N and y are scenarized</t>
  </si>
  <si>
    <t>α-α0</t>
  </si>
  <si>
    <t>y to achieve EF2020 when N and α are scenarized</t>
  </si>
  <si>
    <t>y-y0</t>
  </si>
  <si>
    <t>N to achieve EF2020 when α and y are scenarized</t>
  </si>
  <si>
    <t>N-N0</t>
  </si>
  <si>
    <t>LEGEND</t>
  </si>
  <si>
    <t>ecological footprint (Gton.CO2)</t>
  </si>
  <si>
    <t>ecological footprint by 2020 (Gton CO2)</t>
  </si>
  <si>
    <t>Climate policy beyond ideological trenches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</si>
</sst>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2"/>
      <color theme="1"/>
      <name val="Calibri"/>
      <family val="2"/>
      <scheme val="minor"/>
    </font>
    <font>
      <b/>
      <sz val="2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righ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0" fillId="3" borderId="0" xfId="0" applyFill="1"/>
    <xf numFmtId="0" fontId="1" fillId="4" borderId="0" xfId="0" applyFont="1" applyFill="1" applyAlignment="1">
      <alignment horizontal="right"/>
    </xf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0" fillId="4" borderId="0" xfId="0" applyFill="1"/>
    <xf numFmtId="0" fontId="1" fillId="5" borderId="0" xfId="0" applyFont="1" applyFill="1" applyAlignment="1">
      <alignment horizontal="right"/>
    </xf>
    <xf numFmtId="0" fontId="1" fillId="5" borderId="0" xfId="0" applyFont="1" applyFill="1" applyAlignment="1">
      <alignment horizontal="center"/>
    </xf>
    <xf numFmtId="0" fontId="1" fillId="5" borderId="0" xfId="0" applyFont="1" applyFill="1"/>
    <xf numFmtId="0" fontId="0" fillId="5" borderId="0" xfId="0" applyFill="1"/>
    <xf numFmtId="0" fontId="0" fillId="5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4" fillId="0" borderId="0" xfId="0" applyFont="1"/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4" fillId="0" borderId="1" xfId="0" applyFont="1" applyBorder="1"/>
    <xf numFmtId="0" fontId="1" fillId="0" borderId="1" xfId="0" applyFont="1" applyBorder="1"/>
    <xf numFmtId="0" fontId="5" fillId="0" borderId="0" xfId="0" applyFont="1"/>
    <xf numFmtId="164" fontId="1" fillId="2" borderId="0" xfId="0" applyNumberFormat="1" applyFont="1" applyFill="1" applyAlignment="1">
      <alignment horizontal="center"/>
    </xf>
    <xf numFmtId="164" fontId="1" fillId="3" borderId="0" xfId="0" applyNumberFormat="1" applyFont="1" applyFill="1" applyAlignment="1">
      <alignment horizontal="center"/>
    </xf>
    <xf numFmtId="164" fontId="1" fillId="4" borderId="0" xfId="0" applyNumberFormat="1" applyFont="1" applyFill="1" applyAlignment="1">
      <alignment horizontal="center"/>
    </xf>
    <xf numFmtId="164" fontId="1" fillId="5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BAU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'UN scenarios'!$B$5</c:f>
              <c:strCache>
                <c:ptCount val="1"/>
                <c:pt idx="0">
                  <c:v>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'UN scenarios'!$C$4:$K$4</c:f>
              <c:numCache>
                <c:formatCode>General</c:formatCode>
                <c:ptCount val="9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  <c:pt idx="4">
                  <c:v>2060</c:v>
                </c:pt>
                <c:pt idx="5">
                  <c:v>2070</c:v>
                </c:pt>
                <c:pt idx="6">
                  <c:v>2080</c:v>
                </c:pt>
                <c:pt idx="7">
                  <c:v>2090</c:v>
                </c:pt>
                <c:pt idx="8">
                  <c:v>2100</c:v>
                </c:pt>
              </c:numCache>
            </c:numRef>
          </c:cat>
          <c:val>
            <c:numRef>
              <c:f>'UN scenarios'!$C$5:$K$5</c:f>
              <c:numCache>
                <c:formatCode>General</c:formatCode>
                <c:ptCount val="9"/>
                <c:pt idx="0">
                  <c:v>8</c:v>
                </c:pt>
                <c:pt idx="1">
                  <c:v>8.724061861322058</c:v>
                </c:pt>
                <c:pt idx="2">
                  <c:v>9.5136569200217611</c:v>
                </c:pt>
                <c:pt idx="3">
                  <c:v>10.374716437208065</c:v>
                </c:pt>
                <c:pt idx="4">
                  <c:v>11.313708498984742</c:v>
                </c:pt>
                <c:pt idx="5">
                  <c:v>12.337686603263501</c:v>
                </c:pt>
                <c:pt idx="6">
                  <c:v>13.4543426440594</c:v>
                </c:pt>
                <c:pt idx="7">
                  <c:v>14.672064691274699</c:v>
                </c:pt>
                <c:pt idx="8">
                  <c:v>15.999999999999948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BB-4BEE-A573-953A923BFBD9}"/>
            </c:ext>
          </c:extLst>
        </c:ser>
        <c:ser>
          <c:idx val="1"/>
          <c:order val="1"/>
          <c:tx>
            <c:strRef>
              <c:f>'UN scenarios'!$B$6</c:f>
              <c:strCache>
                <c:ptCount val="1"/>
                <c:pt idx="0">
                  <c:v>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'UN scenarios'!$C$4:$K$4</c:f>
              <c:numCache>
                <c:formatCode>General</c:formatCode>
                <c:ptCount val="9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  <c:pt idx="4">
                  <c:v>2060</c:v>
                </c:pt>
                <c:pt idx="5">
                  <c:v>2070</c:v>
                </c:pt>
                <c:pt idx="6">
                  <c:v>2080</c:v>
                </c:pt>
                <c:pt idx="7">
                  <c:v>2090</c:v>
                </c:pt>
                <c:pt idx="8">
                  <c:v>2100</c:v>
                </c:pt>
              </c:numCache>
            </c:numRef>
          </c:cat>
          <c:val>
            <c:numRef>
              <c:f>'UN scenarios'!$C$6:$K$6</c:f>
              <c:numCache>
                <c:formatCode>General</c:formatCode>
                <c:ptCount val="9"/>
                <c:pt idx="0">
                  <c:v>16.997</c:v>
                </c:pt>
                <c:pt idx="1">
                  <c:v>17.727123849076108</c:v>
                </c:pt>
                <c:pt idx="2">
                  <c:v>18.488610929015881</c:v>
                </c:pt>
                <c:pt idx="3">
                  <c:v>19.282808480087464</c:v>
                </c:pt>
                <c:pt idx="4">
                  <c:v>20.111121614668797</c:v>
                </c:pt>
                <c:pt idx="5">
                  <c:v>20.975015803204403</c:v>
                </c:pt>
                <c:pt idx="6">
                  <c:v>21.876019466949053</c:v>
                </c:pt>
                <c:pt idx="7">
                  <c:v>22.815726682085412</c:v>
                </c:pt>
                <c:pt idx="8">
                  <c:v>23.795799999999907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BB-4BEE-A573-953A923BFBD9}"/>
            </c:ext>
          </c:extLst>
        </c:ser>
        <c:ser>
          <c:idx val="2"/>
          <c:order val="2"/>
          <c:tx>
            <c:strRef>
              <c:f>'UN scenarios'!$B$7</c:f>
              <c:strCache>
                <c:ptCount val="1"/>
                <c:pt idx="0">
                  <c:v>α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'UN scenarios'!$C$4:$K$4</c:f>
              <c:numCache>
                <c:formatCode>General</c:formatCode>
                <c:ptCount val="9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  <c:pt idx="4">
                  <c:v>2060</c:v>
                </c:pt>
                <c:pt idx="5">
                  <c:v>2070</c:v>
                </c:pt>
                <c:pt idx="6">
                  <c:v>2080</c:v>
                </c:pt>
                <c:pt idx="7">
                  <c:v>2090</c:v>
                </c:pt>
                <c:pt idx="8">
                  <c:v>2100</c:v>
                </c:pt>
              </c:numCache>
            </c:numRef>
          </c:cat>
          <c:val>
            <c:numRef>
              <c:f>'UN scenarios'!$C$7:$K$7</c:f>
              <c:numCache>
                <c:formatCode>General</c:formatCode>
                <c:ptCount val="9"/>
                <c:pt idx="0">
                  <c:v>3.6869848156182212</c:v>
                </c:pt>
                <c:pt idx="1">
                  <c:v>3.7719767295275957</c:v>
                </c:pt>
                <c:pt idx="2">
                  <c:v>3.8589278664311575</c:v>
                </c:pt>
                <c:pt idx="3">
                  <c:v>3.9478833900928976</c:v>
                </c:pt>
                <c:pt idx="4">
                  <c:v>4.0388895053862592</c:v>
                </c:pt>
                <c:pt idx="5">
                  <c:v>4.1319934822936624</c:v>
                </c:pt>
                <c:pt idx="6">
                  <c:v>4.2272436804592637</c:v>
                </c:pt>
                <c:pt idx="7">
                  <c:v>4.324689574307703</c:v>
                </c:pt>
                <c:pt idx="8">
                  <c:v>4.4243817787418829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BB-4BEE-A573-953A923BFBD9}"/>
            </c:ext>
          </c:extLst>
        </c:ser>
        <c:ser>
          <c:idx val="3"/>
          <c:order val="3"/>
          <c:tx>
            <c:strRef>
              <c:f>'UN scenarios'!$B$8</c:f>
              <c:strCache>
                <c:ptCount val="1"/>
                <c:pt idx="0">
                  <c:v>EF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'UN scenarios'!$C$4:$K$4</c:f>
              <c:numCache>
                <c:formatCode>General</c:formatCode>
                <c:ptCount val="9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  <c:pt idx="4">
                  <c:v>2060</c:v>
                </c:pt>
                <c:pt idx="5">
                  <c:v>2070</c:v>
                </c:pt>
                <c:pt idx="6">
                  <c:v>2080</c:v>
                </c:pt>
                <c:pt idx="7">
                  <c:v>2090</c:v>
                </c:pt>
                <c:pt idx="8">
                  <c:v>2100</c:v>
                </c:pt>
              </c:numCache>
            </c:numRef>
          </c:cat>
          <c:val>
            <c:numRef>
              <c:f>'UN scenarios'!$C$8:$K$8</c:f>
              <c:numCache>
                <c:formatCode>General</c:formatCode>
                <c:ptCount val="9"/>
                <c:pt idx="0">
                  <c:v>36.880000000000003</c:v>
                </c:pt>
                <c:pt idx="1">
                  <c:v>41.00039214770721</c:v>
                </c:pt>
                <c:pt idx="2">
                  <c:v>45.581132219787712</c:v>
                </c:pt>
                <c:pt idx="3">
                  <c:v>50.67365226539556</c:v>
                </c:pt>
                <c:pt idx="4">
                  <c:v>56.335130543323473</c:v>
                </c:pt>
                <c:pt idx="5">
                  <c:v>62.629133513246757</c:v>
                </c:pt>
                <c:pt idx="6">
                  <c:v>69.626329552988864</c:v>
                </c:pt>
                <c:pt idx="7">
                  <c:v>77.405282415348125</c:v>
                </c:pt>
                <c:pt idx="8">
                  <c:v>86.053333333332375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BB-4BEE-A573-953A923BF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3400143"/>
        <c:axId val="421018399"/>
      </c:lineChart>
      <c:catAx>
        <c:axId val="643400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21018399"/>
        <c:crosses val="autoZero"/>
        <c:auto val="1"/>
        <c:lblAlgn val="ctr"/>
        <c:lblOffset val="100"/>
        <c:noMultiLvlLbl val="0"/>
      </c:catAx>
      <c:valAx>
        <c:axId val="4210183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6434001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CR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'UN scenarios'!$B$17</c:f>
              <c:strCache>
                <c:ptCount val="1"/>
                <c:pt idx="0">
                  <c:v>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'UN scenarios'!$C$16:$K$16</c:f>
              <c:numCache>
                <c:formatCode>General</c:formatCode>
                <c:ptCount val="9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  <c:pt idx="4">
                  <c:v>2060</c:v>
                </c:pt>
                <c:pt idx="5">
                  <c:v>2070</c:v>
                </c:pt>
                <c:pt idx="6">
                  <c:v>2080</c:v>
                </c:pt>
                <c:pt idx="7">
                  <c:v>2090</c:v>
                </c:pt>
                <c:pt idx="8">
                  <c:v>2100</c:v>
                </c:pt>
              </c:numCache>
            </c:numRef>
          </c:cat>
          <c:val>
            <c:numRef>
              <c:f>'UN scenarios'!$C$17:$K$17</c:f>
              <c:numCache>
                <c:formatCode>General</c:formatCode>
                <c:ptCount val="9"/>
                <c:pt idx="0">
                  <c:v>8</c:v>
                </c:pt>
                <c:pt idx="1">
                  <c:v>8.184415001763707</c:v>
                </c:pt>
                <c:pt idx="2">
                  <c:v>8.373081115136852</c:v>
                </c:pt>
                <c:pt idx="3">
                  <c:v>8.5660963362138052</c:v>
                </c:pt>
                <c:pt idx="4">
                  <c:v>8.763560920082675</c:v>
                </c:pt>
                <c:pt idx="5">
                  <c:v>8.9655774328993498</c:v>
                </c:pt>
                <c:pt idx="6">
                  <c:v>9.1722508051619478</c:v>
                </c:pt>
                <c:pt idx="7">
                  <c:v>9.3836883862133362</c:v>
                </c:pt>
                <c:pt idx="8">
                  <c:v>9.6000000000000369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36-459B-B3DA-F844BD4DFF6E}"/>
            </c:ext>
          </c:extLst>
        </c:ser>
        <c:ser>
          <c:idx val="1"/>
          <c:order val="1"/>
          <c:tx>
            <c:strRef>
              <c:f>'UN scenarios'!$B$18</c:f>
              <c:strCache>
                <c:ptCount val="1"/>
                <c:pt idx="0">
                  <c:v>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'UN scenarios'!$C$16:$K$16</c:f>
              <c:numCache>
                <c:formatCode>General</c:formatCode>
                <c:ptCount val="9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  <c:pt idx="4">
                  <c:v>2060</c:v>
                </c:pt>
                <c:pt idx="5">
                  <c:v>2070</c:v>
                </c:pt>
                <c:pt idx="6">
                  <c:v>2080</c:v>
                </c:pt>
                <c:pt idx="7">
                  <c:v>2090</c:v>
                </c:pt>
                <c:pt idx="8">
                  <c:v>2100</c:v>
                </c:pt>
              </c:numCache>
            </c:numRef>
          </c:cat>
          <c:val>
            <c:numRef>
              <c:f>'UN scenarios'!$C$18:$K$18</c:f>
              <c:numCache>
                <c:formatCode>General</c:formatCode>
                <c:ptCount val="9"/>
                <c:pt idx="0">
                  <c:v>16.997</c:v>
                </c:pt>
                <c:pt idx="1">
                  <c:v>17.388812723122214</c:v>
                </c:pt>
                <c:pt idx="2">
                  <c:v>17.789657464247632</c:v>
                </c:pt>
                <c:pt idx="3">
                  <c:v>18.199742428328253</c:v>
                </c:pt>
                <c:pt idx="4">
                  <c:v>18.619280619830651</c:v>
                </c:pt>
                <c:pt idx="5">
                  <c:v>19.048489953373778</c:v>
                </c:pt>
                <c:pt idx="6">
                  <c:v>19.487593366917199</c:v>
                </c:pt>
                <c:pt idx="7">
                  <c:v>19.936818937558503</c:v>
                </c:pt>
                <c:pt idx="8">
                  <c:v>20.396400000000071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36-459B-B3DA-F844BD4DFF6E}"/>
            </c:ext>
          </c:extLst>
        </c:ser>
        <c:ser>
          <c:idx val="2"/>
          <c:order val="2"/>
          <c:tx>
            <c:strRef>
              <c:f>'UN scenarios'!$B$19</c:f>
              <c:strCache>
                <c:ptCount val="1"/>
                <c:pt idx="0">
                  <c:v>α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'UN scenarios'!$C$16:$K$16</c:f>
              <c:numCache>
                <c:formatCode>General</c:formatCode>
                <c:ptCount val="9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  <c:pt idx="4">
                  <c:v>2060</c:v>
                </c:pt>
                <c:pt idx="5">
                  <c:v>2070</c:v>
                </c:pt>
                <c:pt idx="6">
                  <c:v>2080</c:v>
                </c:pt>
                <c:pt idx="7">
                  <c:v>2090</c:v>
                </c:pt>
                <c:pt idx="8">
                  <c:v>2100</c:v>
                </c:pt>
              </c:numCache>
            </c:numRef>
          </c:cat>
          <c:val>
            <c:numRef>
              <c:f>'UN scenarios'!$C$19:$K$19</c:f>
              <c:numCache>
                <c:formatCode>General</c:formatCode>
                <c:ptCount val="9"/>
                <c:pt idx="0">
                  <c:v>3.6869848156182212</c:v>
                </c:pt>
                <c:pt idx="1">
                  <c:v>3.7719767295275957</c:v>
                </c:pt>
                <c:pt idx="2">
                  <c:v>3.8589278664311575</c:v>
                </c:pt>
                <c:pt idx="3">
                  <c:v>3.9478833900928976</c:v>
                </c:pt>
                <c:pt idx="4">
                  <c:v>4.0388895053862592</c:v>
                </c:pt>
                <c:pt idx="5">
                  <c:v>4.1319934822936624</c:v>
                </c:pt>
                <c:pt idx="6">
                  <c:v>4.2272436804592637</c:v>
                </c:pt>
                <c:pt idx="7">
                  <c:v>4.324689574307703</c:v>
                </c:pt>
                <c:pt idx="8">
                  <c:v>4.4243817787418829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136-459B-B3DA-F844BD4DFF6E}"/>
            </c:ext>
          </c:extLst>
        </c:ser>
        <c:ser>
          <c:idx val="3"/>
          <c:order val="3"/>
          <c:tx>
            <c:strRef>
              <c:f>'UN scenarios'!$B$20</c:f>
              <c:strCache>
                <c:ptCount val="1"/>
                <c:pt idx="0">
                  <c:v>EF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'UN scenarios'!$C$16:$K$16</c:f>
              <c:numCache>
                <c:formatCode>General</c:formatCode>
                <c:ptCount val="9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  <c:pt idx="4">
                  <c:v>2060</c:v>
                </c:pt>
                <c:pt idx="5">
                  <c:v>2070</c:v>
                </c:pt>
                <c:pt idx="6">
                  <c:v>2080</c:v>
                </c:pt>
                <c:pt idx="7">
                  <c:v>2090</c:v>
                </c:pt>
                <c:pt idx="8">
                  <c:v>2100</c:v>
                </c:pt>
              </c:numCache>
            </c:numRef>
          </c:cat>
          <c:val>
            <c:numRef>
              <c:f>'UN scenarios'!$C$20:$K$20</c:f>
              <c:numCache>
                <c:formatCode>General</c:formatCode>
                <c:ptCount val="9"/>
                <c:pt idx="0">
                  <c:v>36.880000000000003</c:v>
                </c:pt>
                <c:pt idx="1">
                  <c:v>37.730153158130683</c:v>
                </c:pt>
                <c:pt idx="2">
                  <c:v>38.599903940780877</c:v>
                </c:pt>
                <c:pt idx="3">
                  <c:v>39.489704109945635</c:v>
                </c:pt>
                <c:pt idx="4">
                  <c:v>40.400015841581123</c:v>
                </c:pt>
                <c:pt idx="5">
                  <c:v>41.331311965665989</c:v>
                </c:pt>
                <c:pt idx="6">
                  <c:v>42.284076211796567</c:v>
                </c:pt>
                <c:pt idx="7">
                  <c:v>43.258803460443467</c:v>
                </c:pt>
                <c:pt idx="8">
                  <c:v>44.256000000000149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136-459B-B3DA-F844BD4DFF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3400143"/>
        <c:axId val="421018399"/>
      </c:lineChart>
      <c:catAx>
        <c:axId val="643400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21018399"/>
        <c:crosses val="autoZero"/>
        <c:auto val="1"/>
        <c:lblAlgn val="ctr"/>
        <c:lblOffset val="100"/>
        <c:noMultiLvlLbl val="0"/>
      </c:catAx>
      <c:valAx>
        <c:axId val="421018399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6434001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TW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'UN scenarios'!$B$11</c:f>
              <c:strCache>
                <c:ptCount val="1"/>
                <c:pt idx="0">
                  <c:v>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'UN scenarios'!$C$10:$K$10</c:f>
              <c:numCache>
                <c:formatCode>General</c:formatCode>
                <c:ptCount val="9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  <c:pt idx="4">
                  <c:v>2060</c:v>
                </c:pt>
                <c:pt idx="5">
                  <c:v>2070</c:v>
                </c:pt>
                <c:pt idx="6">
                  <c:v>2080</c:v>
                </c:pt>
                <c:pt idx="7">
                  <c:v>2090</c:v>
                </c:pt>
                <c:pt idx="8">
                  <c:v>2100</c:v>
                </c:pt>
              </c:numCache>
            </c:numRef>
          </c:cat>
          <c:val>
            <c:numRef>
              <c:f>'UN scenarios'!$C$11:$K$11</c:f>
              <c:numCache>
                <c:formatCode>General</c:formatCode>
                <c:ptCount val="9"/>
                <c:pt idx="0">
                  <c:v>8</c:v>
                </c:pt>
                <c:pt idx="1">
                  <c:v>8.184415001763707</c:v>
                </c:pt>
                <c:pt idx="2">
                  <c:v>8.373081115136852</c:v>
                </c:pt>
                <c:pt idx="3">
                  <c:v>8.5660963362138052</c:v>
                </c:pt>
                <c:pt idx="4">
                  <c:v>8.763560920082675</c:v>
                </c:pt>
                <c:pt idx="5">
                  <c:v>8.9655774328993498</c:v>
                </c:pt>
                <c:pt idx="6">
                  <c:v>9.1722508051619478</c:v>
                </c:pt>
                <c:pt idx="7">
                  <c:v>9.3836883862133362</c:v>
                </c:pt>
                <c:pt idx="8">
                  <c:v>9.6000000000000369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44-4029-B56D-A74737D2086D}"/>
            </c:ext>
          </c:extLst>
        </c:ser>
        <c:ser>
          <c:idx val="1"/>
          <c:order val="1"/>
          <c:tx>
            <c:strRef>
              <c:f>'UN scenarios'!$B$12</c:f>
              <c:strCache>
                <c:ptCount val="1"/>
                <c:pt idx="0">
                  <c:v>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'UN scenarios'!$C$10:$K$10</c:f>
              <c:numCache>
                <c:formatCode>General</c:formatCode>
                <c:ptCount val="9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  <c:pt idx="4">
                  <c:v>2060</c:v>
                </c:pt>
                <c:pt idx="5">
                  <c:v>2070</c:v>
                </c:pt>
                <c:pt idx="6">
                  <c:v>2080</c:v>
                </c:pt>
                <c:pt idx="7">
                  <c:v>2090</c:v>
                </c:pt>
                <c:pt idx="8">
                  <c:v>2100</c:v>
                </c:pt>
              </c:numCache>
            </c:numRef>
          </c:cat>
          <c:val>
            <c:numRef>
              <c:f>'UN scenarios'!$C$12:$K$12</c:f>
              <c:numCache>
                <c:formatCode>General</c:formatCode>
                <c:ptCount val="9"/>
                <c:pt idx="0">
                  <c:v>16.997</c:v>
                </c:pt>
                <c:pt idx="1">
                  <c:v>18.535359932111376</c:v>
                </c:pt>
                <c:pt idx="2">
                  <c:v>20.212953333701233</c:v>
                </c:pt>
                <c:pt idx="3">
                  <c:v>22.042381910403183</c:v>
                </c:pt>
                <c:pt idx="4">
                  <c:v>24.037387919655455</c:v>
                </c:pt>
                <c:pt idx="5">
                  <c:v>26.212957399458716</c:v>
                </c:pt>
                <c:pt idx="6">
                  <c:v>28.585432740134703</c:v>
                </c:pt>
                <c:pt idx="7">
                  <c:v>31.172635444699505</c:v>
                </c:pt>
                <c:pt idx="8">
                  <c:v>33.993999999999893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44-4029-B56D-A74737D2086D}"/>
            </c:ext>
          </c:extLst>
        </c:ser>
        <c:ser>
          <c:idx val="2"/>
          <c:order val="2"/>
          <c:tx>
            <c:strRef>
              <c:f>'UN scenarios'!$B$13</c:f>
              <c:strCache>
                <c:ptCount val="1"/>
                <c:pt idx="0">
                  <c:v>α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'UN scenarios'!$C$10:$K$10</c:f>
              <c:numCache>
                <c:formatCode>General</c:formatCode>
                <c:ptCount val="9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  <c:pt idx="4">
                  <c:v>2060</c:v>
                </c:pt>
                <c:pt idx="5">
                  <c:v>2070</c:v>
                </c:pt>
                <c:pt idx="6">
                  <c:v>2080</c:v>
                </c:pt>
                <c:pt idx="7">
                  <c:v>2090</c:v>
                </c:pt>
                <c:pt idx="8">
                  <c:v>2100</c:v>
                </c:pt>
              </c:numCache>
            </c:numRef>
          </c:cat>
          <c:val>
            <c:numRef>
              <c:f>'UN scenarios'!$C$13:$K$13</c:f>
              <c:numCache>
                <c:formatCode>General</c:formatCode>
                <c:ptCount val="9"/>
                <c:pt idx="0">
                  <c:v>3.6869848156182212</c:v>
                </c:pt>
                <c:pt idx="1">
                  <c:v>4.0206854516510582</c:v>
                </c:pt>
                <c:pt idx="2">
                  <c:v>4.3845885756401817</c:v>
                </c:pt>
                <c:pt idx="3">
                  <c:v>4.7814277462913646</c:v>
                </c:pt>
                <c:pt idx="4">
                  <c:v>5.2141839305109468</c:v>
                </c:pt>
                <c:pt idx="5">
                  <c:v>5.6861078957611122</c:v>
                </c:pt>
                <c:pt idx="6">
                  <c:v>6.2007446290964676</c:v>
                </c:pt>
                <c:pt idx="7">
                  <c:v>6.7619599663122605</c:v>
                </c:pt>
                <c:pt idx="8">
                  <c:v>7.373969631236422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44-4029-B56D-A74737D2086D}"/>
            </c:ext>
          </c:extLst>
        </c:ser>
        <c:ser>
          <c:idx val="3"/>
          <c:order val="3"/>
          <c:tx>
            <c:strRef>
              <c:f>'UN scenarios'!$B$14</c:f>
              <c:strCache>
                <c:ptCount val="1"/>
                <c:pt idx="0">
                  <c:v>EF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'UN scenarios'!$C$10:$K$10</c:f>
              <c:numCache>
                <c:formatCode>General</c:formatCode>
                <c:ptCount val="9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  <c:pt idx="4">
                  <c:v>2060</c:v>
                </c:pt>
                <c:pt idx="5">
                  <c:v>2070</c:v>
                </c:pt>
                <c:pt idx="6">
                  <c:v>2080</c:v>
                </c:pt>
                <c:pt idx="7">
                  <c:v>2090</c:v>
                </c:pt>
                <c:pt idx="8">
                  <c:v>2100</c:v>
                </c:pt>
              </c:numCache>
            </c:numRef>
          </c:cat>
          <c:val>
            <c:numRef>
              <c:f>'UN scenarios'!$C$14:$K$14</c:f>
              <c:numCache>
                <c:formatCode>General</c:formatCode>
                <c:ptCount val="9"/>
                <c:pt idx="0">
                  <c:v>36.880000000000003</c:v>
                </c:pt>
                <c:pt idx="1">
                  <c:v>37.730153158130683</c:v>
                </c:pt>
                <c:pt idx="2">
                  <c:v>38.599903940780877</c:v>
                </c:pt>
                <c:pt idx="3">
                  <c:v>39.489704109945627</c:v>
                </c:pt>
                <c:pt idx="4">
                  <c:v>40.400015841581116</c:v>
                </c:pt>
                <c:pt idx="5">
                  <c:v>41.331311965665982</c:v>
                </c:pt>
                <c:pt idx="6">
                  <c:v>42.28407621179656</c:v>
                </c:pt>
                <c:pt idx="7">
                  <c:v>43.25880346044346</c:v>
                </c:pt>
                <c:pt idx="8">
                  <c:v>44.256000000000157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944-4029-B56D-A74737D20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3400143"/>
        <c:axId val="421018399"/>
      </c:lineChart>
      <c:catAx>
        <c:axId val="643400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21018399"/>
        <c:crosses val="autoZero"/>
        <c:auto val="1"/>
        <c:lblAlgn val="ctr"/>
        <c:lblOffset val="100"/>
        <c:noMultiLvlLbl val="0"/>
      </c:catAx>
      <c:valAx>
        <c:axId val="421018399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6434001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SS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'UN scenarios'!$B$23</c:f>
              <c:strCache>
                <c:ptCount val="1"/>
                <c:pt idx="0">
                  <c:v>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'UN scenarios'!$C$22:$K$22</c:f>
              <c:numCache>
                <c:formatCode>General</c:formatCode>
                <c:ptCount val="9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  <c:pt idx="4">
                  <c:v>2060</c:v>
                </c:pt>
                <c:pt idx="5">
                  <c:v>2070</c:v>
                </c:pt>
                <c:pt idx="6">
                  <c:v>2080</c:v>
                </c:pt>
                <c:pt idx="7">
                  <c:v>2090</c:v>
                </c:pt>
                <c:pt idx="8">
                  <c:v>2100</c:v>
                </c:pt>
              </c:numCache>
            </c:numRef>
          </c:cat>
          <c:val>
            <c:numRef>
              <c:f>'UN scenarios'!$C$23:$K$23</c:f>
              <c:numCache>
                <c:formatCode>General</c:formatCode>
                <c:ptCount val="9"/>
                <c:pt idx="0">
                  <c:v>8</c:v>
                </c:pt>
                <c:pt idx="1">
                  <c:v>8.2567358664197243</c:v>
                </c:pt>
                <c:pt idx="2">
                  <c:v>8.5217108959777352</c:v>
                </c:pt>
                <c:pt idx="3">
                  <c:v>8.7951894997598909</c:v>
                </c:pt>
                <c:pt idx="4">
                  <c:v>9.0774445743282062</c:v>
                </c:pt>
                <c:pt idx="5">
                  <c:v>9.3687577740366041</c:v>
                </c:pt>
                <c:pt idx="6">
                  <c:v>9.6694197920858311</c:v>
                </c:pt>
                <c:pt idx="7">
                  <c:v>9.979730650597979</c:v>
                </c:pt>
                <c:pt idx="8">
                  <c:v>10.300000000000074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3E-44F0-BA01-EA7612410713}"/>
            </c:ext>
          </c:extLst>
        </c:ser>
        <c:ser>
          <c:idx val="1"/>
          <c:order val="1"/>
          <c:tx>
            <c:strRef>
              <c:f>'UN scenarios'!$B$24</c:f>
              <c:strCache>
                <c:ptCount val="1"/>
                <c:pt idx="0">
                  <c:v>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'UN scenarios'!$C$22:$K$22</c:f>
              <c:numCache>
                <c:formatCode>General</c:formatCode>
                <c:ptCount val="9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  <c:pt idx="4">
                  <c:v>2060</c:v>
                </c:pt>
                <c:pt idx="5">
                  <c:v>2070</c:v>
                </c:pt>
                <c:pt idx="6">
                  <c:v>2080</c:v>
                </c:pt>
                <c:pt idx="7">
                  <c:v>2090</c:v>
                </c:pt>
                <c:pt idx="8">
                  <c:v>2100</c:v>
                </c:pt>
              </c:numCache>
            </c:numRef>
          </c:cat>
          <c:val>
            <c:numRef>
              <c:f>'UN scenarios'!$C$24:$K$24</c:f>
              <c:numCache>
                <c:formatCode>General</c:formatCode>
                <c:ptCount val="9"/>
                <c:pt idx="0">
                  <c:v>16.997</c:v>
                </c:pt>
                <c:pt idx="1">
                  <c:v>15.94561157363189</c:v>
                </c:pt>
                <c:pt idx="2">
                  <c:v>14.959259190277301</c:v>
                </c:pt>
                <c:pt idx="3">
                  <c:v>14.033919896301992</c:v>
                </c:pt>
                <c:pt idx="4">
                  <c:v>13.165819587097481</c:v>
                </c:pt>
                <c:pt idx="5">
                  <c:v>12.351417613953698</c:v>
                </c:pt>
                <c:pt idx="6">
                  <c:v>11.587392343108835</c:v>
                </c:pt>
                <c:pt idx="7">
                  <c:v>10.870627608077294</c:v>
                </c:pt>
                <c:pt idx="8">
                  <c:v>10.198199999999979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3E-44F0-BA01-EA7612410713}"/>
            </c:ext>
          </c:extLst>
        </c:ser>
        <c:ser>
          <c:idx val="2"/>
          <c:order val="2"/>
          <c:tx>
            <c:strRef>
              <c:f>'UN scenarios'!$B$25</c:f>
              <c:strCache>
                <c:ptCount val="1"/>
                <c:pt idx="0">
                  <c:v>α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'UN scenarios'!$C$22:$K$22</c:f>
              <c:numCache>
                <c:formatCode>General</c:formatCode>
                <c:ptCount val="9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  <c:pt idx="4">
                  <c:v>2060</c:v>
                </c:pt>
                <c:pt idx="5">
                  <c:v>2070</c:v>
                </c:pt>
                <c:pt idx="6">
                  <c:v>2080</c:v>
                </c:pt>
                <c:pt idx="7">
                  <c:v>2090</c:v>
                </c:pt>
                <c:pt idx="8">
                  <c:v>2100</c:v>
                </c:pt>
              </c:numCache>
            </c:numRef>
          </c:cat>
          <c:val>
            <c:numRef>
              <c:f>'UN scenarios'!$C$25:$K$25</c:f>
              <c:numCache>
                <c:formatCode>General</c:formatCode>
                <c:ptCount val="9"/>
                <c:pt idx="0">
                  <c:v>3.6869848156182212</c:v>
                </c:pt>
                <c:pt idx="1">
                  <c:v>4.0206854516510582</c:v>
                </c:pt>
                <c:pt idx="2">
                  <c:v>4.3845885756401817</c:v>
                </c:pt>
                <c:pt idx="3">
                  <c:v>4.7814277462913646</c:v>
                </c:pt>
                <c:pt idx="4">
                  <c:v>5.2141839305109468</c:v>
                </c:pt>
                <c:pt idx="5">
                  <c:v>5.6861078957611122</c:v>
                </c:pt>
                <c:pt idx="6">
                  <c:v>6.2007446290964676</c:v>
                </c:pt>
                <c:pt idx="7">
                  <c:v>6.7619599663122605</c:v>
                </c:pt>
                <c:pt idx="8">
                  <c:v>7.373969631236422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03E-44F0-BA01-EA7612410713}"/>
            </c:ext>
          </c:extLst>
        </c:ser>
        <c:ser>
          <c:idx val="3"/>
          <c:order val="3"/>
          <c:tx>
            <c:strRef>
              <c:f>'UN scenarios'!$B$26</c:f>
              <c:strCache>
                <c:ptCount val="1"/>
                <c:pt idx="0">
                  <c:v>EF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'UN scenarios'!$C$22:$K$22</c:f>
              <c:numCache>
                <c:formatCode>General</c:formatCode>
                <c:ptCount val="9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  <c:pt idx="4">
                  <c:v>2060</c:v>
                </c:pt>
                <c:pt idx="5">
                  <c:v>2070</c:v>
                </c:pt>
                <c:pt idx="6">
                  <c:v>2080</c:v>
                </c:pt>
                <c:pt idx="7">
                  <c:v>2090</c:v>
                </c:pt>
                <c:pt idx="8">
                  <c:v>2100</c:v>
                </c:pt>
              </c:numCache>
            </c:numRef>
          </c:cat>
          <c:val>
            <c:numRef>
              <c:f>'UN scenarios'!$C$26:$K$26</c:f>
              <c:numCache>
                <c:formatCode>General</c:formatCode>
                <c:ptCount val="9"/>
                <c:pt idx="0">
                  <c:v>36.880000000000003</c:v>
                </c:pt>
                <c:pt idx="1">
                  <c:v>32.745337722934643</c:v>
                </c:pt>
                <c:pt idx="2">
                  <c:v>29.074217532240951</c:v>
                </c:pt>
                <c:pt idx="3">
                  <c:v>25.814671153017819</c:v>
                </c:pt>
                <c:pt idx="4">
                  <c:v>22.920556537745853</c:v>
                </c:pt>
                <c:pt idx="5">
                  <c:v>20.350904680751231</c:v>
                </c:pt>
                <c:pt idx="6">
                  <c:v>18.069339662105488</c:v>
                </c:pt>
                <c:pt idx="7">
                  <c:v>16.043563711118814</c:v>
                </c:pt>
                <c:pt idx="8">
                  <c:v>14.244900000000111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03E-44F0-BA01-EA7612410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3400143"/>
        <c:axId val="421018399"/>
      </c:lineChart>
      <c:catAx>
        <c:axId val="643400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21018399"/>
        <c:crosses val="autoZero"/>
        <c:auto val="1"/>
        <c:lblAlgn val="ctr"/>
        <c:lblOffset val="100"/>
        <c:noMultiLvlLbl val="0"/>
      </c:catAx>
      <c:valAx>
        <c:axId val="421018399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6434001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'EF 2020 parameterization'!$O$17</c:f>
              <c:strCache>
                <c:ptCount val="1"/>
                <c:pt idx="0">
                  <c:v>BAU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'EF 2020 parameterization'!$N$18:$N$26</c:f>
              <c:numCache>
                <c:formatCode>General</c:formatCode>
                <c:ptCount val="9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  <c:pt idx="4">
                  <c:v>2060</c:v>
                </c:pt>
                <c:pt idx="5">
                  <c:v>2070</c:v>
                </c:pt>
                <c:pt idx="6">
                  <c:v>2080</c:v>
                </c:pt>
                <c:pt idx="7">
                  <c:v>2090</c:v>
                </c:pt>
                <c:pt idx="8">
                  <c:v>2100</c:v>
                </c:pt>
              </c:numCache>
            </c:numRef>
          </c:xVal>
          <c:yVal>
            <c:numRef>
              <c:f>'EF 2020 parameterization'!$O$18:$O$26</c:f>
              <c:numCache>
                <c:formatCode>General</c:formatCode>
                <c:ptCount val="9"/>
                <c:pt idx="0">
                  <c:v>0</c:v>
                </c:pt>
                <c:pt idx="1">
                  <c:v>1.7815122754441983</c:v>
                </c:pt>
                <c:pt idx="2">
                  <c:v>3.529351738738546</c:v>
                </c:pt>
                <c:pt idx="3">
                  <c:v>5.2488885837854227</c:v>
                </c:pt>
                <c:pt idx="4">
                  <c:v>6.9453020275712536</c:v>
                </c:pt>
                <c:pt idx="5">
                  <c:v>8.6235981892506324</c:v>
                </c:pt>
                <c:pt idx="6">
                  <c:v>10.288627123840138</c:v>
                </c:pt>
                <c:pt idx="7">
                  <c:v>11.945099074008029</c:v>
                </c:pt>
                <c:pt idx="8">
                  <c:v>13.597599999999835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1BB-4182-8228-3BF001461BC2}"/>
            </c:ext>
          </c:extLst>
        </c:ser>
        <c:ser>
          <c:idx val="1"/>
          <c:order val="1"/>
          <c:tx>
            <c:strRef>
              <c:f>'EF 2020 parameterization'!$P$17</c:f>
              <c:strCache>
                <c:ptCount val="1"/>
                <c:pt idx="0">
                  <c:v>TW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'EF 2020 parameterization'!$N$18:$N$26</c:f>
              <c:numCache>
                <c:formatCode>General</c:formatCode>
                <c:ptCount val="9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  <c:pt idx="4">
                  <c:v>2060</c:v>
                </c:pt>
                <c:pt idx="5">
                  <c:v>2070</c:v>
                </c:pt>
                <c:pt idx="6">
                  <c:v>2080</c:v>
                </c:pt>
                <c:pt idx="7">
                  <c:v>2090</c:v>
                </c:pt>
                <c:pt idx="8">
                  <c:v>2100</c:v>
                </c:pt>
              </c:numCache>
            </c:numRef>
          </c:xVal>
          <c:yVal>
            <c:numRef>
              <c:f>'EF 2020 parameterization'!$P$18:$P$26</c:f>
              <c:numCache>
                <c:formatCode>General</c:formatCode>
                <c:ptCount val="9"/>
                <c:pt idx="0">
                  <c:v>0</c:v>
                </c:pt>
                <c:pt idx="1">
                  <c:v>0.41764725198253316</c:v>
                </c:pt>
                <c:pt idx="2">
                  <c:v>0.9006327618531742</c:v>
                </c:pt>
                <c:pt idx="3">
                  <c:v>1.4566858871470387</c:v>
                </c:pt>
                <c:pt idx="4">
                  <c:v>2.0943552744930365</c:v>
                </c:pt>
                <c:pt idx="5">
                  <c:v>2.8230909056221414</c:v>
                </c:pt>
                <c:pt idx="6">
                  <c:v>3.6533340896726436</c:v>
                </c:pt>
                <c:pt idx="7">
                  <c:v>4.5966161553131677</c:v>
                </c:pt>
                <c:pt idx="8">
                  <c:v>5.6656666666667448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1BB-4182-8228-3BF001461BC2}"/>
            </c:ext>
          </c:extLst>
        </c:ser>
        <c:ser>
          <c:idx val="2"/>
          <c:order val="2"/>
          <c:tx>
            <c:strRef>
              <c:f>'EF 2020 parameterization'!$Q$17</c:f>
              <c:strCache>
                <c:ptCount val="1"/>
                <c:pt idx="0">
                  <c:v>CR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'EF 2020 parameterization'!$N$18:$N$26</c:f>
              <c:numCache>
                <c:formatCode>General</c:formatCode>
                <c:ptCount val="9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  <c:pt idx="4">
                  <c:v>2060</c:v>
                </c:pt>
                <c:pt idx="5">
                  <c:v>2070</c:v>
                </c:pt>
                <c:pt idx="6">
                  <c:v>2080</c:v>
                </c:pt>
                <c:pt idx="7">
                  <c:v>2090</c:v>
                </c:pt>
                <c:pt idx="8">
                  <c:v>2100</c:v>
                </c:pt>
              </c:numCache>
            </c:numRef>
          </c:xVal>
          <c:yVal>
            <c:numRef>
              <c:f>'EF 2020 parameterization'!$Q$18:$Q$26</c:f>
              <c:numCache>
                <c:formatCode>General</c:formatCode>
                <c:ptCount val="9"/>
                <c:pt idx="0">
                  <c:v>0</c:v>
                </c:pt>
                <c:pt idx="1">
                  <c:v>0.39181272312221083</c:v>
                </c:pt>
                <c:pt idx="2">
                  <c:v>0.7926574642476325</c:v>
                </c:pt>
                <c:pt idx="3">
                  <c:v>1.20274242832825</c:v>
                </c:pt>
                <c:pt idx="4">
                  <c:v>1.6222806198306472</c:v>
                </c:pt>
                <c:pt idx="5">
                  <c:v>2.0514899533737747</c:v>
                </c:pt>
                <c:pt idx="6">
                  <c:v>2.4905933669171958</c:v>
                </c:pt>
                <c:pt idx="7">
                  <c:v>2.9398189375584991</c:v>
                </c:pt>
                <c:pt idx="8">
                  <c:v>3.3994000000000675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1BB-4182-8228-3BF001461BC2}"/>
            </c:ext>
          </c:extLst>
        </c:ser>
        <c:ser>
          <c:idx val="3"/>
          <c:order val="3"/>
          <c:tx>
            <c:strRef>
              <c:f>'EF 2020 parameterization'!$R$17</c:f>
              <c:strCache>
                <c:ptCount val="1"/>
                <c:pt idx="0">
                  <c:v>SS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'EF 2020 parameterization'!$N$18:$N$26</c:f>
              <c:numCache>
                <c:formatCode>General</c:formatCode>
                <c:ptCount val="9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  <c:pt idx="4">
                  <c:v>2060</c:v>
                </c:pt>
                <c:pt idx="5">
                  <c:v>2070</c:v>
                </c:pt>
                <c:pt idx="6">
                  <c:v>2080</c:v>
                </c:pt>
                <c:pt idx="7">
                  <c:v>2090</c:v>
                </c:pt>
                <c:pt idx="8">
                  <c:v>2100</c:v>
                </c:pt>
              </c:numCache>
            </c:numRef>
          </c:xVal>
          <c:yVal>
            <c:numRef>
              <c:f>'EF 2020 parameterization'!$R$18:$R$26</c:f>
              <c:numCache>
                <c:formatCode>General</c:formatCode>
                <c:ptCount val="9"/>
                <c:pt idx="0">
                  <c:v>0</c:v>
                </c:pt>
                <c:pt idx="1">
                  <c:v>-2.01340780834445</c:v>
                </c:pt>
                <c:pt idx="2">
                  <c:v>-4.0162292584019852</c:v>
                </c:pt>
                <c:pt idx="3">
                  <c:v>-6.0155691213069638</c:v>
                </c:pt>
                <c:pt idx="4">
                  <c:v>-8.0184577480770152</c:v>
                </c:pt>
                <c:pt idx="5">
                  <c:v>-10.031876335305634</c:v>
                </c:pt>
                <c:pt idx="6">
                  <c:v>-12.062781797458442</c:v>
                </c:pt>
                <c:pt idx="7">
                  <c:v>-14.118131336298967</c:v>
                </c:pt>
                <c:pt idx="8">
                  <c:v>-16.204906796116266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1BB-4182-8228-3BF001461B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13018671"/>
        <c:axId val="10431983"/>
      </c:scatterChart>
      <c:valAx>
        <c:axId val="18130186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0431983"/>
        <c:crossesAt val="-20"/>
        <c:crossBetween val="midCat"/>
      </c:valAx>
      <c:valAx>
        <c:axId val="104319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813018671"/>
        <c:crossesAt val="2010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'EF 2020 parameterization'!$O$29</c:f>
              <c:strCache>
                <c:ptCount val="1"/>
                <c:pt idx="0">
                  <c:v>BAU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'EF 2020 parameterization'!$N$30:$N$38</c:f>
              <c:numCache>
                <c:formatCode>General</c:formatCode>
                <c:ptCount val="9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  <c:pt idx="4">
                  <c:v>2060</c:v>
                </c:pt>
                <c:pt idx="5">
                  <c:v>2070</c:v>
                </c:pt>
                <c:pt idx="6">
                  <c:v>2080</c:v>
                </c:pt>
                <c:pt idx="7">
                  <c:v>2090</c:v>
                </c:pt>
                <c:pt idx="8">
                  <c:v>2100</c:v>
                </c:pt>
              </c:numCache>
            </c:numRef>
          </c:xVal>
          <c:yVal>
            <c:numRef>
              <c:f>'EF 2020 parameterization'!$O$30:$O$38</c:f>
              <c:numCache>
                <c:formatCode>General</c:formatCode>
                <c:ptCount val="9"/>
                <c:pt idx="0">
                  <c:v>0</c:v>
                </c:pt>
                <c:pt idx="1">
                  <c:v>0.8767368824181716</c:v>
                </c:pt>
                <c:pt idx="2">
                  <c:v>1.8160932544556534</c:v>
                </c:pt>
                <c:pt idx="3">
                  <c:v>2.8240559835205801</c:v>
                </c:pt>
                <c:pt idx="4">
                  <c:v>3.9071477008042992</c:v>
                </c:pt>
                <c:pt idx="5">
                  <c:v>5.0724754083470414</c:v>
                </c:pt>
                <c:pt idx="6">
                  <c:v>6.3277834831993918</c:v>
                </c:pt>
                <c:pt idx="7">
                  <c:v>7.6815114766930659</c:v>
                </c:pt>
                <c:pt idx="8">
                  <c:v>9.1428571428570375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8EF-45C9-975B-D724CE6713A1}"/>
            </c:ext>
          </c:extLst>
        </c:ser>
        <c:ser>
          <c:idx val="1"/>
          <c:order val="1"/>
          <c:tx>
            <c:strRef>
              <c:f>'EF 2020 parameterization'!$P$29</c:f>
              <c:strCache>
                <c:ptCount val="1"/>
                <c:pt idx="0">
                  <c:v>TW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'EF 2020 parameterization'!$N$30:$N$38</c:f>
              <c:numCache>
                <c:formatCode>General</c:formatCode>
                <c:ptCount val="9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  <c:pt idx="4">
                  <c:v>2060</c:v>
                </c:pt>
                <c:pt idx="5">
                  <c:v>2070</c:v>
                </c:pt>
                <c:pt idx="6">
                  <c:v>2080</c:v>
                </c:pt>
                <c:pt idx="7">
                  <c:v>2090</c:v>
                </c:pt>
                <c:pt idx="8">
                  <c:v>2100</c:v>
                </c:pt>
              </c:numCache>
            </c:numRef>
          </c:xVal>
          <c:yVal>
            <c:numRef>
              <c:f>'EF 2020 parameterization'!$P$30:$P$38</c:f>
              <c:numCache>
                <c:formatCode>General</c:formatCode>
                <c:ptCount val="9"/>
                <c:pt idx="0">
                  <c:v>0</c:v>
                </c:pt>
                <c:pt idx="1">
                  <c:v>0.18441500176370518</c:v>
                </c:pt>
                <c:pt idx="2">
                  <c:v>0.3730811151368485</c:v>
                </c:pt>
                <c:pt idx="3">
                  <c:v>0.56609633621380162</c:v>
                </c:pt>
                <c:pt idx="4">
                  <c:v>0.7635609200826714</c:v>
                </c:pt>
                <c:pt idx="5">
                  <c:v>0.96557743289934628</c:v>
                </c:pt>
                <c:pt idx="6">
                  <c:v>1.1722508051619442</c:v>
                </c:pt>
                <c:pt idx="7">
                  <c:v>1.3836883862133309</c:v>
                </c:pt>
                <c:pt idx="8">
                  <c:v>1.6000000000000334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8EF-45C9-975B-D724CE6713A1}"/>
            </c:ext>
          </c:extLst>
        </c:ser>
        <c:ser>
          <c:idx val="2"/>
          <c:order val="2"/>
          <c:tx>
            <c:strRef>
              <c:f>'EF 2020 parameterization'!$Q$29</c:f>
              <c:strCache>
                <c:ptCount val="1"/>
                <c:pt idx="0">
                  <c:v>CR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'EF 2020 parameterization'!$N$30:$N$38</c:f>
              <c:numCache>
                <c:formatCode>General</c:formatCode>
                <c:ptCount val="9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  <c:pt idx="4">
                  <c:v>2060</c:v>
                </c:pt>
                <c:pt idx="5">
                  <c:v>2070</c:v>
                </c:pt>
                <c:pt idx="6">
                  <c:v>2080</c:v>
                </c:pt>
                <c:pt idx="7">
                  <c:v>2090</c:v>
                </c:pt>
                <c:pt idx="8">
                  <c:v>2100</c:v>
                </c:pt>
              </c:numCache>
            </c:numRef>
          </c:xVal>
          <c:yVal>
            <c:numRef>
              <c:f>'EF 2020 parameterization'!$Q$30:$Q$38</c:f>
              <c:numCache>
                <c:formatCode>General</c:formatCode>
                <c:ptCount val="9"/>
                <c:pt idx="0">
                  <c:v>0</c:v>
                </c:pt>
                <c:pt idx="1">
                  <c:v>0.18441500176370518</c:v>
                </c:pt>
                <c:pt idx="2">
                  <c:v>0.37308111513685027</c:v>
                </c:pt>
                <c:pt idx="3">
                  <c:v>0.56609633621380162</c:v>
                </c:pt>
                <c:pt idx="4">
                  <c:v>0.7635609200826714</c:v>
                </c:pt>
                <c:pt idx="5">
                  <c:v>0.96557743289934628</c:v>
                </c:pt>
                <c:pt idx="6">
                  <c:v>1.1722508051619442</c:v>
                </c:pt>
                <c:pt idx="7">
                  <c:v>1.3836883862133327</c:v>
                </c:pt>
                <c:pt idx="8">
                  <c:v>1.6000000000000334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8EF-45C9-975B-D724CE6713A1}"/>
            </c:ext>
          </c:extLst>
        </c:ser>
        <c:ser>
          <c:idx val="3"/>
          <c:order val="3"/>
          <c:tx>
            <c:strRef>
              <c:f>'EF 2020 parameterization'!$R$29</c:f>
              <c:strCache>
                <c:ptCount val="1"/>
                <c:pt idx="0">
                  <c:v>SS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'EF 2020 parameterization'!$N$30:$N$38</c:f>
              <c:numCache>
                <c:formatCode>General</c:formatCode>
                <c:ptCount val="9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  <c:pt idx="4">
                  <c:v>2060</c:v>
                </c:pt>
                <c:pt idx="5">
                  <c:v>2070</c:v>
                </c:pt>
                <c:pt idx="6">
                  <c:v>2080</c:v>
                </c:pt>
                <c:pt idx="7">
                  <c:v>2090</c:v>
                </c:pt>
                <c:pt idx="8">
                  <c:v>2100</c:v>
                </c:pt>
              </c:numCache>
            </c:numRef>
          </c:xVal>
          <c:yVal>
            <c:numRef>
              <c:f>'EF 2020 parameterization'!$R$30:$R$38</c:f>
              <c:numCache>
                <c:formatCode>General</c:formatCode>
                <c:ptCount val="9"/>
                <c:pt idx="0">
                  <c:v>0</c:v>
                </c:pt>
                <c:pt idx="1">
                  <c:v>-1.0425549617913283</c:v>
                </c:pt>
                <c:pt idx="2">
                  <c:v>-2.2878903424785388</c:v>
                </c:pt>
                <c:pt idx="3">
                  <c:v>-3.7700137069145168</c:v>
                </c:pt>
                <c:pt idx="4">
                  <c:v>-5.5284902924762189</c:v>
                </c:pt>
                <c:pt idx="5">
                  <c:v>-7.6093467440036964</c:v>
                </c:pt>
                <c:pt idx="6">
                  <c:v>-10.066121661041768</c:v>
                </c:pt>
                <c:pt idx="7">
                  <c:v>-12.961086802508081</c:v>
                </c:pt>
                <c:pt idx="8">
                  <c:v>-16.366666666666575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B8EF-45C9-975B-D724CE6713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13018671"/>
        <c:axId val="10431983"/>
      </c:scatterChart>
      <c:valAx>
        <c:axId val="18130186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0431983"/>
        <c:crossesAt val="-20"/>
        <c:crossBetween val="midCat"/>
      </c:valAx>
      <c:valAx>
        <c:axId val="104319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813018671"/>
        <c:crossesAt val="2010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'EF 2020 parameterization'!$O$5</c:f>
              <c:strCache>
                <c:ptCount val="1"/>
                <c:pt idx="0">
                  <c:v>BAU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'EF 2020 parameterization'!$N$6:$N$14</c:f>
              <c:numCache>
                <c:formatCode>General</c:formatCode>
                <c:ptCount val="9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  <c:pt idx="4">
                  <c:v>2060</c:v>
                </c:pt>
                <c:pt idx="5">
                  <c:v>2070</c:v>
                </c:pt>
                <c:pt idx="6">
                  <c:v>2080</c:v>
                </c:pt>
                <c:pt idx="7">
                  <c:v>2090</c:v>
                </c:pt>
                <c:pt idx="8">
                  <c:v>2100</c:v>
                </c:pt>
              </c:numCache>
            </c:numRef>
          </c:xVal>
          <c:yVal>
            <c:numRef>
              <c:f>'EF 2020 parameterization'!$O$6:$O$14</c:f>
              <c:numCache>
                <c:formatCode>General</c:formatCode>
                <c:ptCount val="9"/>
                <c:pt idx="0">
                  <c:v>0</c:v>
                </c:pt>
                <c:pt idx="1">
                  <c:v>-0.42142145601084069</c:v>
                </c:pt>
                <c:pt idx="2">
                  <c:v>-0.91044039025056378</c:v>
                </c:pt>
                <c:pt idx="3">
                  <c:v>-1.4765653651646522</c:v>
                </c:pt>
                <c:pt idx="4">
                  <c:v>-2.1306161219454678</c:v>
                </c:pt>
                <c:pt idx="5">
                  <c:v>-2.8849037920673775</c:v>
                </c:pt>
                <c:pt idx="6">
                  <c:v>-3.7534358639129231</c:v>
                </c:pt>
                <c:pt idx="7">
                  <c:v>-4.7521493047052967</c:v>
                </c:pt>
                <c:pt idx="8">
                  <c:v>-5.8991757049890614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CAA-4544-8FFB-E9AD515BFF65}"/>
            </c:ext>
          </c:extLst>
        </c:ser>
        <c:ser>
          <c:idx val="1"/>
          <c:order val="1"/>
          <c:tx>
            <c:strRef>
              <c:f>'EF 2020 parameterization'!$P$5</c:f>
              <c:strCache>
                <c:ptCount val="1"/>
                <c:pt idx="0">
                  <c:v>TW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'EF 2020 parameterization'!$N$6:$N$14</c:f>
              <c:numCache>
                <c:formatCode>General</c:formatCode>
                <c:ptCount val="9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  <c:pt idx="4">
                  <c:v>2060</c:v>
                </c:pt>
                <c:pt idx="5">
                  <c:v>2070</c:v>
                </c:pt>
                <c:pt idx="6">
                  <c:v>2080</c:v>
                </c:pt>
                <c:pt idx="7">
                  <c:v>2090</c:v>
                </c:pt>
                <c:pt idx="8">
                  <c:v>2100</c:v>
                </c:pt>
              </c:numCache>
            </c:numRef>
          </c:xVal>
          <c:yVal>
            <c:numRef>
              <c:f>'EF 2020 parameterization'!$P$6:$P$14</c:f>
              <c:numCache>
                <c:formatCode>General</c:formatCode>
                <c:ptCount val="9"/>
                <c:pt idx="0">
                  <c:v>0</c:v>
                </c:pt>
                <c:pt idx="1">
                  <c:v>-9.268433933219189E-2</c:v>
                </c:pt>
                <c:pt idx="2">
                  <c:v>-0.20447589940201638</c:v>
                </c:pt>
                <c:pt idx="3">
                  <c:v>-0.33834359113081991</c:v>
                </c:pt>
                <c:pt idx="4">
                  <c:v>-0.49766838493265197</c:v>
                </c:pt>
                <c:pt idx="5">
                  <c:v>-0.68629718314721355</c:v>
                </c:pt>
                <c:pt idx="6">
                  <c:v>-0.90860348550774006</c:v>
                </c:pt>
                <c:pt idx="7">
                  <c:v>-1.1695556841782198</c:v>
                </c:pt>
                <c:pt idx="8">
                  <c:v>-1.4747939262473153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CAA-4544-8FFB-E9AD515BFF65}"/>
            </c:ext>
          </c:extLst>
        </c:ser>
        <c:ser>
          <c:idx val="2"/>
          <c:order val="2"/>
          <c:tx>
            <c:strRef>
              <c:f>'EF 2020 parameterization'!$Q$5</c:f>
              <c:strCache>
                <c:ptCount val="1"/>
                <c:pt idx="0">
                  <c:v>CR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'EF 2020 parameterization'!$N$6:$N$14</c:f>
              <c:numCache>
                <c:formatCode>General</c:formatCode>
                <c:ptCount val="9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  <c:pt idx="4">
                  <c:v>2060</c:v>
                </c:pt>
                <c:pt idx="5">
                  <c:v>2070</c:v>
                </c:pt>
                <c:pt idx="6">
                  <c:v>2080</c:v>
                </c:pt>
                <c:pt idx="7">
                  <c:v>2090</c:v>
                </c:pt>
                <c:pt idx="8">
                  <c:v>2100</c:v>
                </c:pt>
              </c:numCache>
            </c:numRef>
          </c:xVal>
          <c:yVal>
            <c:numRef>
              <c:f>'EF 2020 parameterization'!$Q$6:$Q$14</c:f>
              <c:numCache>
                <c:formatCode>General</c:formatCode>
                <c:ptCount val="9"/>
                <c:pt idx="0">
                  <c:v>0</c:v>
                </c:pt>
                <c:pt idx="1">
                  <c:v>-8.6951136903560933E-2</c:v>
                </c:pt>
                <c:pt idx="2">
                  <c:v>-0.17996163895509998</c:v>
                </c:pt>
                <c:pt idx="3">
                  <c:v>-0.27936029036636434</c:v>
                </c:pt>
                <c:pt idx="4">
                  <c:v>-0.38549227335562275</c:v>
                </c:pt>
                <c:pt idx="5">
                  <c:v>-0.49871995742374331</c:v>
                </c:pt>
                <c:pt idx="6">
                  <c:v>-0.6194237260042641</c:v>
                </c:pt>
                <c:pt idx="7">
                  <c:v>-0.74800284224343105</c:v>
                </c:pt>
                <c:pt idx="8">
                  <c:v>-0.88487635574839363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CAA-4544-8FFB-E9AD515BFF65}"/>
            </c:ext>
          </c:extLst>
        </c:ser>
        <c:ser>
          <c:idx val="3"/>
          <c:order val="3"/>
          <c:tx>
            <c:strRef>
              <c:f>'EF 2020 parameterization'!$R$5</c:f>
              <c:strCache>
                <c:ptCount val="1"/>
                <c:pt idx="0">
                  <c:v>SS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'EF 2020 parameterization'!$N$6:$N$14</c:f>
              <c:numCache>
                <c:formatCode>General</c:formatCode>
                <c:ptCount val="9"/>
                <c:pt idx="0">
                  <c:v>2020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  <c:pt idx="4">
                  <c:v>2060</c:v>
                </c:pt>
                <c:pt idx="5">
                  <c:v>2070</c:v>
                </c:pt>
                <c:pt idx="6">
                  <c:v>2080</c:v>
                </c:pt>
                <c:pt idx="7">
                  <c:v>2090</c:v>
                </c:pt>
                <c:pt idx="8">
                  <c:v>2100</c:v>
                </c:pt>
              </c:numCache>
            </c:numRef>
          </c:xVal>
          <c:yVal>
            <c:numRef>
              <c:f>'EF 2020 parameterization'!$R$6:$R$14</c:f>
              <c:numCache>
                <c:formatCode>General</c:formatCode>
                <c:ptCount val="9"/>
                <c:pt idx="0">
                  <c:v>0</c:v>
                </c:pt>
                <c:pt idx="1">
                  <c:v>0.45076400392861027</c:v>
                </c:pt>
                <c:pt idx="2">
                  <c:v>0.92801368308212506</c:v>
                </c:pt>
                <c:pt idx="3">
                  <c:v>1.4346006065834827</c:v>
                </c:pt>
                <c:pt idx="4">
                  <c:v>1.9736200048742321</c:v>
                </c:pt>
                <c:pt idx="5">
                  <c:v>2.5484332810349368</c:v>
                </c:pt>
                <c:pt idx="6">
                  <c:v>3.1626925450096897</c:v>
                </c:pt>
                <c:pt idx="7">
                  <c:v>3.8203673542849947</c:v>
                </c:pt>
                <c:pt idx="8">
                  <c:v>4.5257738611713325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CAA-4544-8FFB-E9AD515BF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13018671"/>
        <c:axId val="10431983"/>
      </c:scatterChart>
      <c:valAx>
        <c:axId val="18130186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0431983"/>
        <c:crossesAt val="-20"/>
        <c:crossBetween val="midCat"/>
      </c:valAx>
      <c:valAx>
        <c:axId val="104319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813018671"/>
        <c:crossesAt val="2010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68580</xdr:colOff>
      <xdr:row>3</xdr:row>
      <xdr:rowOff>125730</xdr:rowOff>
    </xdr:from>
    <xdr:to>
      <xdr:col>22</xdr:col>
      <xdr:colOff>373380</xdr:colOff>
      <xdr:row>18</xdr:row>
      <xdr:rowOff>125730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B067601-9B76-FB67-0CB4-54DC826146D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68580</xdr:colOff>
      <xdr:row>19</xdr:row>
      <xdr:rowOff>129540</xdr:rowOff>
    </xdr:from>
    <xdr:to>
      <xdr:col>22</xdr:col>
      <xdr:colOff>373380</xdr:colOff>
      <xdr:row>34</xdr:row>
      <xdr:rowOff>129540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E314B26-A420-43C7-A396-9130516E16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182880</xdr:colOff>
      <xdr:row>3</xdr:row>
      <xdr:rowOff>114300</xdr:rowOff>
    </xdr:from>
    <xdr:to>
      <xdr:col>30</xdr:col>
      <xdr:colOff>487680</xdr:colOff>
      <xdr:row>18</xdr:row>
      <xdr:rowOff>114300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E4D9BC2-D2E1-4579-853B-331B8AB0BC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23</xdr:col>
      <xdr:colOff>182880</xdr:colOff>
      <xdr:row>19</xdr:row>
      <xdr:rowOff>121920</xdr:rowOff>
    </xdr:from>
    <xdr:to>
      <xdr:col>30</xdr:col>
      <xdr:colOff>487680</xdr:colOff>
      <xdr:row>34</xdr:row>
      <xdr:rowOff>121920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252D158-D746-49A2-AB2D-1DFAE93E10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121920</xdr:colOff>
      <xdr:row>26</xdr:row>
      <xdr:rowOff>45720</xdr:rowOff>
    </xdr:from>
    <xdr:to>
      <xdr:col>32</xdr:col>
      <xdr:colOff>251460</xdr:colOff>
      <xdr:row>45</xdr:row>
      <xdr:rowOff>167640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A2ED33A-EAC5-4E58-BD03-A776DC2212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121920</xdr:colOff>
      <xdr:row>47</xdr:row>
      <xdr:rowOff>22860</xdr:rowOff>
    </xdr:from>
    <xdr:to>
      <xdr:col>32</xdr:col>
      <xdr:colOff>251460</xdr:colOff>
      <xdr:row>66</xdr:row>
      <xdr:rowOff>144780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2C160644-88C6-4AD2-A3C2-15F313B943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114300</xdr:colOff>
      <xdr:row>4</xdr:row>
      <xdr:rowOff>83820</xdr:rowOff>
    </xdr:from>
    <xdr:to>
      <xdr:col>32</xdr:col>
      <xdr:colOff>243840</xdr:colOff>
      <xdr:row>24</xdr:row>
      <xdr:rowOff>22860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90E160CC-0E6B-42B5-8A2F-962B68F1DB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17D95-A9E5-4373-B0E2-600EFD06EACC}">
  <dimension ref="A1:N38"/>
  <sheetViews>
    <sheetView zoomScale="55" zoomScaleNormal="55" workbookViewId="0">
      <selection activeCell="K19" sqref="K19"/>
    </sheetView>
  </sheetViews>
  <sheetFormatPr defaultRowHeight="15" x14ac:dyDescent="0.25"/>
  <cols>
    <col min="2" max="3" width="8.85546875" style="1"/>
    <col min="12" max="13" width="8.85546875" style="2"/>
    <col min="14" max="14" width="12.28515625" style="3" customWidth="1"/>
  </cols>
  <sheetData>
    <row r="1" spans="1:14" ht="26.25" x14ac:dyDescent="0.4">
      <c r="A1" s="41" t="s">
        <v>33</v>
      </c>
      <c r="L1" s="5"/>
      <c r="M1" s="5"/>
    </row>
    <row r="2" spans="1:14" x14ac:dyDescent="0.25">
      <c r="L2" s="5"/>
      <c r="M2" s="5"/>
    </row>
    <row r="3" spans="1:14" x14ac:dyDescent="0.25">
      <c r="L3" s="5"/>
      <c r="M3" s="5"/>
    </row>
    <row r="4" spans="1:14" x14ac:dyDescent="0.25">
      <c r="A4" s="10" t="s">
        <v>2</v>
      </c>
      <c r="B4" s="11"/>
      <c r="C4" s="11">
        <v>2020</v>
      </c>
      <c r="D4" s="11">
        <v>2030</v>
      </c>
      <c r="E4" s="11">
        <v>2040</v>
      </c>
      <c r="F4" s="11">
        <v>2050</v>
      </c>
      <c r="G4" s="11">
        <v>2060</v>
      </c>
      <c r="H4" s="11">
        <v>2070</v>
      </c>
      <c r="I4" s="11">
        <v>2080</v>
      </c>
      <c r="J4" s="11">
        <v>2090</v>
      </c>
      <c r="K4" s="11">
        <v>2100</v>
      </c>
      <c r="L4" s="42" t="s">
        <v>15</v>
      </c>
      <c r="M4" s="42"/>
      <c r="N4" s="12" t="s">
        <v>14</v>
      </c>
    </row>
    <row r="5" spans="1:14" x14ac:dyDescent="0.25">
      <c r="A5" s="9"/>
      <c r="B5" s="7" t="s">
        <v>0</v>
      </c>
      <c r="C5" s="1">
        <v>8</v>
      </c>
      <c r="D5">
        <f t="shared" ref="D5:K7" si="0">C5*($N5)^10</f>
        <v>8.724061861322058</v>
      </c>
      <c r="E5">
        <f t="shared" si="0"/>
        <v>9.5136569200217611</v>
      </c>
      <c r="F5">
        <f t="shared" si="0"/>
        <v>10.374716437208065</v>
      </c>
      <c r="G5">
        <f t="shared" si="0"/>
        <v>11.313708498984742</v>
      </c>
      <c r="H5">
        <f t="shared" si="0"/>
        <v>12.337686603263501</v>
      </c>
      <c r="I5">
        <f t="shared" si="0"/>
        <v>13.4543426440594</v>
      </c>
      <c r="J5">
        <f t="shared" si="0"/>
        <v>14.672064691274699</v>
      </c>
      <c r="K5">
        <f t="shared" si="0"/>
        <v>15.999999999999948</v>
      </c>
      <c r="L5" s="2">
        <f>2*C5</f>
        <v>16</v>
      </c>
      <c r="M5" s="2" t="s">
        <v>6</v>
      </c>
      <c r="N5" s="6">
        <f>(L5/C5)^(1/80)</f>
        <v>1.008701983790399</v>
      </c>
    </row>
    <row r="6" spans="1:14" x14ac:dyDescent="0.25">
      <c r="A6" s="9"/>
      <c r="B6" s="7" t="s">
        <v>1</v>
      </c>
      <c r="C6" s="1">
        <v>16.997</v>
      </c>
      <c r="D6">
        <f t="shared" si="0"/>
        <v>17.727123849076108</v>
      </c>
      <c r="E6">
        <f t="shared" si="0"/>
        <v>18.488610929015881</v>
      </c>
      <c r="F6">
        <f t="shared" si="0"/>
        <v>19.282808480087464</v>
      </c>
      <c r="G6">
        <f t="shared" si="0"/>
        <v>20.111121614668797</v>
      </c>
      <c r="H6">
        <f t="shared" si="0"/>
        <v>20.975015803204403</v>
      </c>
      <c r="I6">
        <f t="shared" si="0"/>
        <v>21.876019466949053</v>
      </c>
      <c r="J6">
        <f t="shared" si="0"/>
        <v>22.815726682085412</v>
      </c>
      <c r="K6">
        <f t="shared" si="0"/>
        <v>23.795799999999907</v>
      </c>
      <c r="L6" s="2">
        <f>C6*1.4</f>
        <v>23.7958</v>
      </c>
      <c r="M6" s="2" t="s">
        <v>7</v>
      </c>
      <c r="N6" s="6">
        <f t="shared" ref="N6:N7" si="1">(L6/C6)^(1/80)</f>
        <v>1.0042147601807969</v>
      </c>
    </row>
    <row r="7" spans="1:14" x14ac:dyDescent="0.25">
      <c r="A7" s="9"/>
      <c r="B7" s="8" t="s">
        <v>17</v>
      </c>
      <c r="C7" s="1">
        <v>3.6869848156182212</v>
      </c>
      <c r="D7">
        <f t="shared" si="0"/>
        <v>3.7719767295275957</v>
      </c>
      <c r="E7">
        <f t="shared" si="0"/>
        <v>3.8589278664311575</v>
      </c>
      <c r="F7">
        <f t="shared" si="0"/>
        <v>3.9478833900928976</v>
      </c>
      <c r="G7">
        <f t="shared" si="0"/>
        <v>4.0388895053862592</v>
      </c>
      <c r="H7">
        <f t="shared" si="0"/>
        <v>4.1319934822936624</v>
      </c>
      <c r="I7">
        <f t="shared" si="0"/>
        <v>4.2272436804592637</v>
      </c>
      <c r="J7">
        <f t="shared" si="0"/>
        <v>4.324689574307703</v>
      </c>
      <c r="K7">
        <f t="shared" si="0"/>
        <v>4.4243817787418829</v>
      </c>
      <c r="L7" s="2">
        <f>C7*1.2</f>
        <v>4.4243817787418651</v>
      </c>
      <c r="M7" s="2" t="s">
        <v>8</v>
      </c>
      <c r="N7" s="6">
        <f t="shared" si="1"/>
        <v>1.0022816183987429</v>
      </c>
    </row>
    <row r="8" spans="1:14" x14ac:dyDescent="0.25">
      <c r="A8" s="9"/>
      <c r="B8" s="7" t="s">
        <v>16</v>
      </c>
      <c r="C8" s="1">
        <v>36.880000000000003</v>
      </c>
      <c r="D8" s="1">
        <f>D5*D6/D7</f>
        <v>41.00039214770721</v>
      </c>
      <c r="E8" s="1">
        <f t="shared" ref="E8:K8" si="2">E5*E6/E7</f>
        <v>45.581132219787712</v>
      </c>
      <c r="F8" s="1">
        <f t="shared" si="2"/>
        <v>50.67365226539556</v>
      </c>
      <c r="G8" s="1">
        <f t="shared" si="2"/>
        <v>56.335130543323473</v>
      </c>
      <c r="H8" s="1">
        <f t="shared" si="2"/>
        <v>62.629133513246757</v>
      </c>
      <c r="I8" s="1">
        <f t="shared" si="2"/>
        <v>69.626329552988864</v>
      </c>
      <c r="J8" s="1">
        <f t="shared" si="2"/>
        <v>77.405282415348125</v>
      </c>
      <c r="K8" s="1">
        <f t="shared" si="2"/>
        <v>86.053333333332375</v>
      </c>
      <c r="M8" s="4">
        <f>K8/C8</f>
        <v>2.3333333333333073</v>
      </c>
      <c r="N8" s="6"/>
    </row>
    <row r="9" spans="1:14" x14ac:dyDescent="0.25">
      <c r="A9" s="9"/>
      <c r="B9" s="7"/>
      <c r="N9" s="6"/>
    </row>
    <row r="10" spans="1:14" x14ac:dyDescent="0.25">
      <c r="A10" s="13" t="s">
        <v>3</v>
      </c>
      <c r="B10" s="14"/>
      <c r="C10" s="15">
        <v>2020</v>
      </c>
      <c r="D10" s="16">
        <v>2030</v>
      </c>
      <c r="E10" s="16">
        <v>2040</v>
      </c>
      <c r="F10" s="16">
        <v>2050</v>
      </c>
      <c r="G10" s="16">
        <v>2060</v>
      </c>
      <c r="H10" s="16">
        <v>2070</v>
      </c>
      <c r="I10" s="16">
        <v>2080</v>
      </c>
      <c r="J10" s="16">
        <v>2090</v>
      </c>
      <c r="K10" s="16">
        <v>2100</v>
      </c>
      <c r="L10" s="43" t="s">
        <v>15</v>
      </c>
      <c r="M10" s="43"/>
      <c r="N10" s="14" t="s">
        <v>14</v>
      </c>
    </row>
    <row r="11" spans="1:14" x14ac:dyDescent="0.25">
      <c r="A11" s="9"/>
      <c r="B11" s="7" t="s">
        <v>0</v>
      </c>
      <c r="C11" s="1">
        <v>8</v>
      </c>
      <c r="D11">
        <f t="shared" ref="D11:K13" si="3">C11*($N11)^10</f>
        <v>8.184415001763707</v>
      </c>
      <c r="E11">
        <f t="shared" si="3"/>
        <v>8.373081115136852</v>
      </c>
      <c r="F11">
        <f t="shared" si="3"/>
        <v>8.5660963362138052</v>
      </c>
      <c r="G11">
        <f t="shared" si="3"/>
        <v>8.763560920082675</v>
      </c>
      <c r="H11">
        <f t="shared" si="3"/>
        <v>8.9655774328993498</v>
      </c>
      <c r="I11">
        <f t="shared" si="3"/>
        <v>9.1722508051619478</v>
      </c>
      <c r="J11">
        <f t="shared" si="3"/>
        <v>9.3836883862133362</v>
      </c>
      <c r="K11">
        <f t="shared" si="3"/>
        <v>9.6000000000000369</v>
      </c>
      <c r="L11" s="2">
        <f>1.2*C11</f>
        <v>9.6</v>
      </c>
      <c r="M11" s="2" t="s">
        <v>8</v>
      </c>
      <c r="N11" s="6">
        <f>(L11/C11)^(1/80)</f>
        <v>1.0022816183987429</v>
      </c>
    </row>
    <row r="12" spans="1:14" x14ac:dyDescent="0.25">
      <c r="A12" s="9"/>
      <c r="B12" s="7" t="s">
        <v>1</v>
      </c>
      <c r="C12" s="1">
        <v>16.997</v>
      </c>
      <c r="D12">
        <f t="shared" si="3"/>
        <v>18.535359932111376</v>
      </c>
      <c r="E12">
        <f t="shared" si="3"/>
        <v>20.212953333701233</v>
      </c>
      <c r="F12">
        <f t="shared" si="3"/>
        <v>22.042381910403183</v>
      </c>
      <c r="G12">
        <f t="shared" si="3"/>
        <v>24.037387919655455</v>
      </c>
      <c r="H12">
        <f t="shared" si="3"/>
        <v>26.212957399458716</v>
      </c>
      <c r="I12">
        <f t="shared" si="3"/>
        <v>28.585432740134703</v>
      </c>
      <c r="J12">
        <f t="shared" si="3"/>
        <v>31.172635444699505</v>
      </c>
      <c r="K12">
        <f t="shared" si="3"/>
        <v>33.993999999999893</v>
      </c>
      <c r="L12" s="2">
        <f>2*C12</f>
        <v>33.994</v>
      </c>
      <c r="M12" s="2" t="s">
        <v>6</v>
      </c>
      <c r="N12" s="6">
        <f t="shared" ref="N12:N13" si="4">(L12/C12)^(1/80)</f>
        <v>1.008701983790399</v>
      </c>
    </row>
    <row r="13" spans="1:14" x14ac:dyDescent="0.25">
      <c r="A13" s="9"/>
      <c r="B13" s="7" t="s">
        <v>17</v>
      </c>
      <c r="C13" s="1">
        <v>3.6869848156182212</v>
      </c>
      <c r="D13">
        <f t="shared" si="3"/>
        <v>4.0206854516510582</v>
      </c>
      <c r="E13">
        <f t="shared" si="3"/>
        <v>4.3845885756401817</v>
      </c>
      <c r="F13">
        <f t="shared" si="3"/>
        <v>4.7814277462913646</v>
      </c>
      <c r="G13">
        <f t="shared" si="3"/>
        <v>5.2141839305109468</v>
      </c>
      <c r="H13">
        <f t="shared" si="3"/>
        <v>5.6861078957611122</v>
      </c>
      <c r="I13">
        <f t="shared" si="3"/>
        <v>6.2007446290964676</v>
      </c>
      <c r="J13">
        <f t="shared" si="3"/>
        <v>6.7619599663122605</v>
      </c>
      <c r="K13">
        <f t="shared" si="3"/>
        <v>7.373969631236422</v>
      </c>
      <c r="L13" s="2">
        <f>2*C13</f>
        <v>7.3739696312364424</v>
      </c>
      <c r="M13" s="2" t="s">
        <v>6</v>
      </c>
      <c r="N13" s="6">
        <f t="shared" si="4"/>
        <v>1.008701983790399</v>
      </c>
    </row>
    <row r="14" spans="1:14" x14ac:dyDescent="0.25">
      <c r="A14" s="9"/>
      <c r="B14" s="7" t="s">
        <v>16</v>
      </c>
      <c r="C14" s="1">
        <v>36.880000000000003</v>
      </c>
      <c r="D14" s="1">
        <f>D11*D12/D13</f>
        <v>37.730153158130683</v>
      </c>
      <c r="E14" s="1">
        <f t="shared" ref="E14" si="5">E11*E12/E13</f>
        <v>38.599903940780877</v>
      </c>
      <c r="F14" s="1">
        <f t="shared" ref="F14" si="6">F11*F12/F13</f>
        <v>39.489704109945627</v>
      </c>
      <c r="G14" s="1">
        <f t="shared" ref="G14" si="7">G11*G12/G13</f>
        <v>40.400015841581116</v>
      </c>
      <c r="H14" s="1">
        <f t="shared" ref="H14" si="8">H11*H12/H13</f>
        <v>41.331311965665982</v>
      </c>
      <c r="I14" s="1">
        <f t="shared" ref="I14" si="9">I11*I12/I13</f>
        <v>42.28407621179656</v>
      </c>
      <c r="J14" s="1">
        <f t="shared" ref="J14" si="10">J11*J12/J13</f>
        <v>43.25880346044346</v>
      </c>
      <c r="K14" s="1">
        <f t="shared" ref="K14" si="11">K11*K12/K13</f>
        <v>44.256000000000157</v>
      </c>
      <c r="M14" s="4">
        <f>K14/C14</f>
        <v>1.2000000000000042</v>
      </c>
      <c r="N14" s="6"/>
    </row>
    <row r="15" spans="1:14" x14ac:dyDescent="0.25">
      <c r="A15" s="9"/>
      <c r="B15" s="7"/>
      <c r="N15" s="6"/>
    </row>
    <row r="16" spans="1:14" x14ac:dyDescent="0.25">
      <c r="A16" s="17" t="s">
        <v>4</v>
      </c>
      <c r="B16" s="18"/>
      <c r="C16" s="19">
        <v>2020</v>
      </c>
      <c r="D16" s="20">
        <v>2030</v>
      </c>
      <c r="E16" s="20">
        <v>2040</v>
      </c>
      <c r="F16" s="20">
        <v>2050</v>
      </c>
      <c r="G16" s="20">
        <v>2060</v>
      </c>
      <c r="H16" s="20">
        <v>2070</v>
      </c>
      <c r="I16" s="20">
        <v>2080</v>
      </c>
      <c r="J16" s="20">
        <v>2090</v>
      </c>
      <c r="K16" s="20">
        <v>2100</v>
      </c>
      <c r="L16" s="44" t="s">
        <v>15</v>
      </c>
      <c r="M16" s="44"/>
      <c r="N16" s="18" t="s">
        <v>14</v>
      </c>
    </row>
    <row r="17" spans="1:14" x14ac:dyDescent="0.25">
      <c r="A17" s="9"/>
      <c r="B17" s="7" t="s">
        <v>0</v>
      </c>
      <c r="C17" s="1">
        <v>8</v>
      </c>
      <c r="D17">
        <f t="shared" ref="D17:K19" si="12">C17*($N17)^10</f>
        <v>8.184415001763707</v>
      </c>
      <c r="E17">
        <f t="shared" si="12"/>
        <v>8.373081115136852</v>
      </c>
      <c r="F17">
        <f t="shared" si="12"/>
        <v>8.5660963362138052</v>
      </c>
      <c r="G17">
        <f t="shared" si="12"/>
        <v>8.763560920082675</v>
      </c>
      <c r="H17">
        <f t="shared" si="12"/>
        <v>8.9655774328993498</v>
      </c>
      <c r="I17">
        <f t="shared" si="12"/>
        <v>9.1722508051619478</v>
      </c>
      <c r="J17">
        <f t="shared" si="12"/>
        <v>9.3836883862133362</v>
      </c>
      <c r="K17">
        <f t="shared" si="12"/>
        <v>9.6000000000000369</v>
      </c>
      <c r="L17" s="2">
        <f>1.2*C17</f>
        <v>9.6</v>
      </c>
      <c r="M17" s="2" t="s">
        <v>8</v>
      </c>
      <c r="N17" s="6">
        <f>(L17/C17)^(1/80)</f>
        <v>1.0022816183987429</v>
      </c>
    </row>
    <row r="18" spans="1:14" x14ac:dyDescent="0.25">
      <c r="A18" s="9"/>
      <c r="B18" s="7" t="s">
        <v>1</v>
      </c>
      <c r="C18" s="1">
        <v>16.997</v>
      </c>
      <c r="D18">
        <f t="shared" si="12"/>
        <v>17.388812723122214</v>
      </c>
      <c r="E18">
        <f t="shared" si="12"/>
        <v>17.789657464247632</v>
      </c>
      <c r="F18">
        <f t="shared" si="12"/>
        <v>18.199742428328253</v>
      </c>
      <c r="G18">
        <f t="shared" si="12"/>
        <v>18.619280619830651</v>
      </c>
      <c r="H18">
        <f t="shared" si="12"/>
        <v>19.048489953373778</v>
      </c>
      <c r="I18">
        <f t="shared" si="12"/>
        <v>19.487593366917199</v>
      </c>
      <c r="J18">
        <f t="shared" si="12"/>
        <v>19.936818937558503</v>
      </c>
      <c r="K18">
        <f t="shared" si="12"/>
        <v>20.396400000000071</v>
      </c>
      <c r="L18" s="2">
        <f>1.2*C18</f>
        <v>20.3964</v>
      </c>
      <c r="M18" s="2" t="s">
        <v>8</v>
      </c>
      <c r="N18" s="6">
        <f t="shared" ref="N18:N19" si="13">(L18/C18)^(1/80)</f>
        <v>1.0022816183987429</v>
      </c>
    </row>
    <row r="19" spans="1:14" x14ac:dyDescent="0.25">
      <c r="A19" s="9"/>
      <c r="B19" s="7" t="s">
        <v>17</v>
      </c>
      <c r="C19" s="1">
        <v>3.6869848156182212</v>
      </c>
      <c r="D19">
        <f t="shared" si="12"/>
        <v>3.7719767295275957</v>
      </c>
      <c r="E19">
        <f t="shared" si="12"/>
        <v>3.8589278664311575</v>
      </c>
      <c r="F19">
        <f t="shared" si="12"/>
        <v>3.9478833900928976</v>
      </c>
      <c r="G19">
        <f t="shared" si="12"/>
        <v>4.0388895053862592</v>
      </c>
      <c r="H19">
        <f t="shared" si="12"/>
        <v>4.1319934822936624</v>
      </c>
      <c r="I19">
        <f t="shared" si="12"/>
        <v>4.2272436804592637</v>
      </c>
      <c r="J19">
        <f t="shared" si="12"/>
        <v>4.324689574307703</v>
      </c>
      <c r="K19">
        <f t="shared" si="12"/>
        <v>4.4243817787418829</v>
      </c>
      <c r="L19" s="2">
        <f>1.2*C19</f>
        <v>4.4243817787418651</v>
      </c>
      <c r="M19" s="2" t="s">
        <v>8</v>
      </c>
      <c r="N19" s="6">
        <f t="shared" si="13"/>
        <v>1.0022816183987429</v>
      </c>
    </row>
    <row r="20" spans="1:14" x14ac:dyDescent="0.25">
      <c r="A20" s="9"/>
      <c r="B20" s="7" t="s">
        <v>16</v>
      </c>
      <c r="C20" s="1">
        <v>36.880000000000003</v>
      </c>
      <c r="D20" s="1">
        <f>D17*D18/D19</f>
        <v>37.730153158130683</v>
      </c>
      <c r="E20" s="1">
        <f t="shared" ref="E20" si="14">E17*E18/E19</f>
        <v>38.599903940780877</v>
      </c>
      <c r="F20" s="1">
        <f t="shared" ref="F20" si="15">F17*F18/F19</f>
        <v>39.489704109945635</v>
      </c>
      <c r="G20" s="1">
        <f t="shared" ref="G20" si="16">G17*G18/G19</f>
        <v>40.400015841581123</v>
      </c>
      <c r="H20" s="1">
        <f t="shared" ref="H20" si="17">H17*H18/H19</f>
        <v>41.331311965665989</v>
      </c>
      <c r="I20" s="1">
        <f t="shared" ref="I20" si="18">I17*I18/I19</f>
        <v>42.284076211796567</v>
      </c>
      <c r="J20" s="1">
        <f t="shared" ref="J20" si="19">J17*J18/J19</f>
        <v>43.258803460443467</v>
      </c>
      <c r="K20" s="1">
        <f t="shared" ref="K20" si="20">K17*K18/K19</f>
        <v>44.256000000000149</v>
      </c>
      <c r="M20" s="4">
        <f>K20/C20</f>
        <v>1.200000000000004</v>
      </c>
      <c r="N20" s="6"/>
    </row>
    <row r="21" spans="1:14" x14ac:dyDescent="0.25">
      <c r="A21" s="9"/>
      <c r="B21" s="7"/>
      <c r="N21" s="6"/>
    </row>
    <row r="22" spans="1:14" x14ac:dyDescent="0.25">
      <c r="A22" s="21" t="s">
        <v>5</v>
      </c>
      <c r="B22" s="22"/>
      <c r="C22" s="23">
        <v>2020</v>
      </c>
      <c r="D22" s="24">
        <v>2030</v>
      </c>
      <c r="E22" s="24">
        <v>2040</v>
      </c>
      <c r="F22" s="24">
        <v>2050</v>
      </c>
      <c r="G22" s="24">
        <v>2060</v>
      </c>
      <c r="H22" s="24">
        <v>2070</v>
      </c>
      <c r="I22" s="24">
        <v>2080</v>
      </c>
      <c r="J22" s="24">
        <v>2090</v>
      </c>
      <c r="K22" s="24">
        <v>2100</v>
      </c>
      <c r="L22" s="45" t="s">
        <v>15</v>
      </c>
      <c r="M22" s="45"/>
      <c r="N22" s="22" t="s">
        <v>14</v>
      </c>
    </row>
    <row r="23" spans="1:14" x14ac:dyDescent="0.25">
      <c r="B23" s="7" t="s">
        <v>0</v>
      </c>
      <c r="C23" s="1">
        <v>8</v>
      </c>
      <c r="D23">
        <f t="shared" ref="D23:K25" si="21">C23*($N23)^10</f>
        <v>8.2567358664197243</v>
      </c>
      <c r="E23">
        <f t="shared" si="21"/>
        <v>8.5217108959777352</v>
      </c>
      <c r="F23">
        <f t="shared" si="21"/>
        <v>8.7951894997598909</v>
      </c>
      <c r="G23">
        <f t="shared" si="21"/>
        <v>9.0774445743282062</v>
      </c>
      <c r="H23">
        <f t="shared" si="21"/>
        <v>9.3687577740366041</v>
      </c>
      <c r="I23">
        <f t="shared" si="21"/>
        <v>9.6694197920858311</v>
      </c>
      <c r="J23">
        <f t="shared" si="21"/>
        <v>9.979730650597979</v>
      </c>
      <c r="K23">
        <f t="shared" si="21"/>
        <v>10.300000000000074</v>
      </c>
      <c r="L23" s="2">
        <f>10.3</f>
        <v>10.3</v>
      </c>
      <c r="M23" s="2">
        <v>10.3</v>
      </c>
      <c r="N23" s="6">
        <f>(L23/C23)^(1/80)</f>
        <v>1.0031637736202992</v>
      </c>
    </row>
    <row r="24" spans="1:14" x14ac:dyDescent="0.25">
      <c r="B24" s="7" t="s">
        <v>1</v>
      </c>
      <c r="C24" s="1">
        <v>16.997</v>
      </c>
      <c r="D24">
        <f t="shared" si="21"/>
        <v>15.94561157363189</v>
      </c>
      <c r="E24">
        <f t="shared" si="21"/>
        <v>14.959259190277301</v>
      </c>
      <c r="F24">
        <f t="shared" si="21"/>
        <v>14.033919896301992</v>
      </c>
      <c r="G24">
        <f t="shared" si="21"/>
        <v>13.165819587097481</v>
      </c>
      <c r="H24">
        <f t="shared" si="21"/>
        <v>12.351417613953698</v>
      </c>
      <c r="I24">
        <f t="shared" si="21"/>
        <v>11.587392343108835</v>
      </c>
      <c r="J24">
        <f t="shared" si="21"/>
        <v>10.870627608077294</v>
      </c>
      <c r="K24">
        <f t="shared" si="21"/>
        <v>10.198199999999979</v>
      </c>
      <c r="L24" s="2">
        <f>0.6*C24</f>
        <v>10.1982</v>
      </c>
      <c r="M24" s="2" t="s">
        <v>9</v>
      </c>
      <c r="N24" s="6">
        <f t="shared" ref="N24:N25" si="22">(L24/C24)^(1/80)</f>
        <v>0.99363502253903535</v>
      </c>
    </row>
    <row r="25" spans="1:14" x14ac:dyDescent="0.25">
      <c r="B25" s="7" t="s">
        <v>17</v>
      </c>
      <c r="C25" s="1">
        <v>3.6869848156182212</v>
      </c>
      <c r="D25">
        <f t="shared" si="21"/>
        <v>4.0206854516510582</v>
      </c>
      <c r="E25">
        <f t="shared" si="21"/>
        <v>4.3845885756401817</v>
      </c>
      <c r="F25">
        <f t="shared" si="21"/>
        <v>4.7814277462913646</v>
      </c>
      <c r="G25">
        <f t="shared" si="21"/>
        <v>5.2141839305109468</v>
      </c>
      <c r="H25">
        <f t="shared" si="21"/>
        <v>5.6861078957611122</v>
      </c>
      <c r="I25">
        <f t="shared" si="21"/>
        <v>6.2007446290964676</v>
      </c>
      <c r="J25">
        <f t="shared" si="21"/>
        <v>6.7619599663122605</v>
      </c>
      <c r="K25">
        <f t="shared" si="21"/>
        <v>7.373969631236422</v>
      </c>
      <c r="L25" s="2">
        <f>2*C25</f>
        <v>7.3739696312364424</v>
      </c>
      <c r="M25" s="2" t="s">
        <v>6</v>
      </c>
      <c r="N25" s="6">
        <f t="shared" si="22"/>
        <v>1.008701983790399</v>
      </c>
    </row>
    <row r="26" spans="1:14" x14ac:dyDescent="0.25">
      <c r="B26" s="7" t="s">
        <v>16</v>
      </c>
      <c r="C26" s="1">
        <v>36.880000000000003</v>
      </c>
      <c r="D26" s="1">
        <f>D23*D24/D25</f>
        <v>32.745337722934643</v>
      </c>
      <c r="E26" s="1">
        <f t="shared" ref="E26" si="23">E23*E24/E25</f>
        <v>29.074217532240951</v>
      </c>
      <c r="F26" s="1">
        <f t="shared" ref="F26" si="24">F23*F24/F25</f>
        <v>25.814671153017819</v>
      </c>
      <c r="G26" s="1">
        <f t="shared" ref="G26" si="25">G23*G24/G25</f>
        <v>22.920556537745853</v>
      </c>
      <c r="H26" s="1">
        <f t="shared" ref="H26" si="26">H23*H24/H25</f>
        <v>20.350904680751231</v>
      </c>
      <c r="I26" s="1">
        <f t="shared" ref="I26" si="27">I23*I24/I25</f>
        <v>18.069339662105488</v>
      </c>
      <c r="J26" s="1">
        <f t="shared" ref="J26" si="28">J23*J24/J25</f>
        <v>16.043563711118814</v>
      </c>
      <c r="K26" s="1">
        <f t="shared" ref="K26" si="29">K23*K24/K25</f>
        <v>14.244900000000111</v>
      </c>
      <c r="M26" s="4">
        <f>K26/C26</f>
        <v>0.38625000000000298</v>
      </c>
    </row>
    <row r="29" spans="1:14" x14ac:dyDescent="0.25">
      <c r="A29" s="34" t="s">
        <v>30</v>
      </c>
      <c r="B29" s="40"/>
      <c r="C29" s="40"/>
      <c r="D29" s="35"/>
      <c r="E29" s="35"/>
      <c r="F29" s="35"/>
      <c r="G29" s="35"/>
      <c r="H29" s="35"/>
    </row>
    <row r="30" spans="1:14" ht="15.75" x14ac:dyDescent="0.25">
      <c r="A30" s="9" t="s">
        <v>0</v>
      </c>
      <c r="B30" s="33" t="s">
        <v>21</v>
      </c>
    </row>
    <row r="31" spans="1:14" ht="15.75" x14ac:dyDescent="0.25">
      <c r="A31" s="9" t="s">
        <v>1</v>
      </c>
      <c r="B31" s="33" t="s">
        <v>22</v>
      </c>
    </row>
    <row r="32" spans="1:14" ht="15.75" x14ac:dyDescent="0.25">
      <c r="A32" s="9" t="s">
        <v>17</v>
      </c>
      <c r="B32" s="33" t="s">
        <v>23</v>
      </c>
    </row>
    <row r="33" spans="1:8" ht="15.75" x14ac:dyDescent="0.25">
      <c r="A33" s="38" t="s">
        <v>16</v>
      </c>
      <c r="B33" s="39" t="s">
        <v>31</v>
      </c>
      <c r="C33" s="40"/>
      <c r="D33" s="35"/>
      <c r="E33" s="35"/>
      <c r="F33" s="35"/>
      <c r="G33" s="35"/>
      <c r="H33" s="35"/>
    </row>
    <row r="34" spans="1:8" x14ac:dyDescent="0.25">
      <c r="A34" s="9"/>
    </row>
    <row r="35" spans="1:8" x14ac:dyDescent="0.25">
      <c r="A35" s="9"/>
    </row>
    <row r="36" spans="1:8" x14ac:dyDescent="0.25">
      <c r="A36" s="9"/>
    </row>
    <row r="37" spans="1:8" x14ac:dyDescent="0.25">
      <c r="A37" s="9"/>
    </row>
    <row r="38" spans="1:8" x14ac:dyDescent="0.25">
      <c r="A38" s="9"/>
    </row>
  </sheetData>
  <mergeCells count="4">
    <mergeCell ref="L4:M4"/>
    <mergeCell ref="L10:M10"/>
    <mergeCell ref="L16:M16"/>
    <mergeCell ref="L22:M2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B04D3-2C30-405F-8E48-923D3DCCFC18}">
  <dimension ref="A1:R62"/>
  <sheetViews>
    <sheetView tabSelected="1" zoomScale="55" zoomScaleNormal="55" workbookViewId="0"/>
  </sheetViews>
  <sheetFormatPr defaultRowHeight="15" x14ac:dyDescent="0.25"/>
  <cols>
    <col min="1" max="1" width="11.140625" customWidth="1"/>
    <col min="6" max="6" width="8.85546875" style="3"/>
    <col min="7" max="7" width="8.85546875" style="26"/>
    <col min="8" max="8" width="8.85546875" style="3"/>
    <col min="9" max="9" width="9.140625" style="27"/>
    <col min="11" max="11" width="9.140625" style="27"/>
  </cols>
  <sheetData>
    <row r="1" spans="1:18" ht="26.25" x14ac:dyDescent="0.4">
      <c r="A1" s="41" t="s">
        <v>33</v>
      </c>
    </row>
    <row r="4" spans="1:18" x14ac:dyDescent="0.25">
      <c r="A4" s="10" t="s">
        <v>2</v>
      </c>
      <c r="B4" s="29"/>
      <c r="C4" s="29"/>
      <c r="D4" s="29"/>
      <c r="E4" s="29"/>
      <c r="F4" s="30"/>
      <c r="G4" s="30"/>
      <c r="H4" s="30"/>
      <c r="I4" s="29"/>
      <c r="J4" s="29"/>
      <c r="K4" s="29"/>
      <c r="N4" s="26" t="s">
        <v>19</v>
      </c>
    </row>
    <row r="5" spans="1:18" x14ac:dyDescent="0.25">
      <c r="B5" s="7" t="s">
        <v>0</v>
      </c>
      <c r="C5" s="7" t="s">
        <v>1</v>
      </c>
      <c r="D5" s="7" t="s">
        <v>17</v>
      </c>
      <c r="E5" s="7" t="s">
        <v>20</v>
      </c>
      <c r="F5" s="7" t="s">
        <v>18</v>
      </c>
      <c r="G5" s="28" t="s">
        <v>19</v>
      </c>
      <c r="H5" s="7" t="s">
        <v>10</v>
      </c>
      <c r="I5" s="28" t="s">
        <v>11</v>
      </c>
      <c r="J5" s="7" t="s">
        <v>12</v>
      </c>
      <c r="K5" s="28" t="s">
        <v>13</v>
      </c>
      <c r="O5" s="3" t="s">
        <v>2</v>
      </c>
      <c r="P5" s="3" t="s">
        <v>3</v>
      </c>
      <c r="Q5" s="3" t="s">
        <v>4</v>
      </c>
      <c r="R5" s="3" t="s">
        <v>5</v>
      </c>
    </row>
    <row r="6" spans="1:18" x14ac:dyDescent="0.25">
      <c r="A6">
        <v>2020</v>
      </c>
      <c r="B6">
        <v>8</v>
      </c>
      <c r="C6">
        <v>16.997</v>
      </c>
      <c r="D6">
        <v>3.6869848156182212</v>
      </c>
      <c r="E6" s="3">
        <f>B6*C6/D6</f>
        <v>36.880000000000003</v>
      </c>
      <c r="F6" s="3">
        <f>B6*C6/$E$6</f>
        <v>3.6869848156182208</v>
      </c>
      <c r="G6" s="26">
        <f>D6-F6</f>
        <v>0</v>
      </c>
      <c r="H6" s="3">
        <f>$E$6*D6/B6</f>
        <v>16.997</v>
      </c>
      <c r="I6" s="27">
        <f>C6-H6</f>
        <v>0</v>
      </c>
      <c r="J6">
        <f>$E$6*D6/C6</f>
        <v>8</v>
      </c>
      <c r="K6" s="27">
        <f>B6-J6</f>
        <v>0</v>
      </c>
      <c r="N6">
        <v>2020</v>
      </c>
      <c r="O6">
        <v>0</v>
      </c>
      <c r="P6">
        <v>0</v>
      </c>
      <c r="Q6">
        <v>0</v>
      </c>
      <c r="R6">
        <v>0</v>
      </c>
    </row>
    <row r="7" spans="1:18" x14ac:dyDescent="0.25">
      <c r="A7">
        <v>2030</v>
      </c>
      <c r="B7">
        <v>8.724061861322058</v>
      </c>
      <c r="C7">
        <v>17.727123849076108</v>
      </c>
      <c r="D7">
        <v>3.7719767295275957</v>
      </c>
      <c r="E7" s="3"/>
      <c r="F7" s="3">
        <f t="shared" ref="F7:F14" si="0">B7*C7/$E$6</f>
        <v>4.1933981855384364</v>
      </c>
      <c r="G7" s="26">
        <f t="shared" ref="G7:G14" si="1">D7-F7</f>
        <v>-0.42142145601084069</v>
      </c>
      <c r="H7" s="3">
        <f t="shared" ref="H7:H14" si="2">$E$6*D7/B7</f>
        <v>15.94561157363191</v>
      </c>
      <c r="I7" s="27">
        <f t="shared" ref="I7:I14" si="3">C7-H7</f>
        <v>1.7815122754441983</v>
      </c>
      <c r="J7">
        <f t="shared" ref="J7:J14" si="4">$E$6*D7/C7</f>
        <v>7.8473249789038864</v>
      </c>
      <c r="K7" s="27">
        <f t="shared" ref="K7:K14" si="5">B7-J7</f>
        <v>0.8767368824181716</v>
      </c>
      <c r="N7">
        <v>2030</v>
      </c>
      <c r="O7">
        <v>-0.42142145601084069</v>
      </c>
      <c r="P7">
        <v>-9.268433933219189E-2</v>
      </c>
      <c r="Q7">
        <v>-8.6951136903560933E-2</v>
      </c>
      <c r="R7">
        <v>0.45076400392861027</v>
      </c>
    </row>
    <row r="8" spans="1:18" x14ac:dyDescent="0.25">
      <c r="A8">
        <v>2040</v>
      </c>
      <c r="B8">
        <v>9.5136569200217611</v>
      </c>
      <c r="C8">
        <v>18.488610929015881</v>
      </c>
      <c r="D8">
        <v>3.8589278664311575</v>
      </c>
      <c r="E8" s="3"/>
      <c r="F8" s="3">
        <f t="shared" si="0"/>
        <v>4.7693682566817213</v>
      </c>
      <c r="G8" s="26">
        <f t="shared" si="1"/>
        <v>-0.91044039025056378</v>
      </c>
      <c r="H8" s="3">
        <f t="shared" si="2"/>
        <v>14.959259190277335</v>
      </c>
      <c r="I8" s="27">
        <f t="shared" si="3"/>
        <v>3.529351738738546</v>
      </c>
      <c r="J8">
        <f t="shared" si="4"/>
        <v>7.6975636655661077</v>
      </c>
      <c r="K8" s="27">
        <f t="shared" si="5"/>
        <v>1.8160932544556534</v>
      </c>
      <c r="N8">
        <v>2040</v>
      </c>
      <c r="O8">
        <v>-0.91044039025056378</v>
      </c>
      <c r="P8">
        <v>-0.20447589940201638</v>
      </c>
      <c r="Q8">
        <v>-0.17996163895509998</v>
      </c>
      <c r="R8">
        <v>0.92801368308212506</v>
      </c>
    </row>
    <row r="9" spans="1:18" x14ac:dyDescent="0.25">
      <c r="A9">
        <v>2050</v>
      </c>
      <c r="B9">
        <v>10.374716437208065</v>
      </c>
      <c r="C9">
        <v>19.282808480087464</v>
      </c>
      <c r="D9">
        <v>3.9478833900928976</v>
      </c>
      <c r="E9" s="3"/>
      <c r="F9" s="3">
        <f t="shared" si="0"/>
        <v>5.4244487552575498</v>
      </c>
      <c r="G9" s="26">
        <f t="shared" si="1"/>
        <v>-1.4765653651646522</v>
      </c>
      <c r="H9" s="3">
        <f t="shared" si="2"/>
        <v>14.033919896302042</v>
      </c>
      <c r="I9" s="27">
        <f t="shared" si="3"/>
        <v>5.2488885837854227</v>
      </c>
      <c r="J9">
        <f t="shared" si="4"/>
        <v>7.5506604536874846</v>
      </c>
      <c r="K9" s="27">
        <f t="shared" si="5"/>
        <v>2.8240559835205801</v>
      </c>
      <c r="N9">
        <v>2050</v>
      </c>
      <c r="O9">
        <v>-1.4765653651646522</v>
      </c>
      <c r="P9">
        <v>-0.33834359113081991</v>
      </c>
      <c r="Q9">
        <v>-0.27936029036636434</v>
      </c>
      <c r="R9">
        <v>1.4346006065834827</v>
      </c>
    </row>
    <row r="10" spans="1:18" x14ac:dyDescent="0.25">
      <c r="A10">
        <v>2060</v>
      </c>
      <c r="B10">
        <v>11.313708498984742</v>
      </c>
      <c r="C10">
        <v>20.111121614668797</v>
      </c>
      <c r="D10">
        <v>4.0388895053862592</v>
      </c>
      <c r="E10" s="3"/>
      <c r="F10" s="3">
        <f t="shared" si="0"/>
        <v>6.169505627331727</v>
      </c>
      <c r="G10" s="26">
        <f t="shared" si="1"/>
        <v>-2.1306161219454678</v>
      </c>
      <c r="H10" s="3">
        <f t="shared" si="2"/>
        <v>13.165819587097543</v>
      </c>
      <c r="I10" s="27">
        <f t="shared" si="3"/>
        <v>6.9453020275712536</v>
      </c>
      <c r="J10">
        <f t="shared" si="4"/>
        <v>7.4065607981804424</v>
      </c>
      <c r="K10" s="27">
        <f t="shared" si="5"/>
        <v>3.9071477008042992</v>
      </c>
      <c r="N10">
        <v>2060</v>
      </c>
      <c r="O10">
        <v>-2.1306161219454678</v>
      </c>
      <c r="P10">
        <v>-0.49766838493265197</v>
      </c>
      <c r="Q10">
        <v>-0.38549227335562275</v>
      </c>
      <c r="R10">
        <v>1.9736200048742321</v>
      </c>
    </row>
    <row r="11" spans="1:18" x14ac:dyDescent="0.25">
      <c r="A11">
        <v>2070</v>
      </c>
      <c r="B11">
        <v>12.337686603263501</v>
      </c>
      <c r="C11">
        <v>20.975015803204403</v>
      </c>
      <c r="D11">
        <v>4.1319934822936624</v>
      </c>
      <c r="E11" s="3"/>
      <c r="F11" s="3">
        <f t="shared" si="0"/>
        <v>7.0168972743610398</v>
      </c>
      <c r="G11" s="26">
        <f t="shared" si="1"/>
        <v>-2.8849037920673775</v>
      </c>
      <c r="H11" s="3">
        <f t="shared" si="2"/>
        <v>12.351417613953771</v>
      </c>
      <c r="I11" s="27">
        <f t="shared" si="3"/>
        <v>8.6235981892506324</v>
      </c>
      <c r="J11">
        <f t="shared" si="4"/>
        <v>7.2652111949164597</v>
      </c>
      <c r="K11" s="27">
        <f t="shared" si="5"/>
        <v>5.0724754083470414</v>
      </c>
      <c r="N11">
        <v>2070</v>
      </c>
      <c r="O11">
        <v>-2.8849037920673775</v>
      </c>
      <c r="P11">
        <v>-0.68629718314721355</v>
      </c>
      <c r="Q11">
        <v>-0.49871995742374331</v>
      </c>
      <c r="R11">
        <v>2.5484332810349368</v>
      </c>
    </row>
    <row r="12" spans="1:18" x14ac:dyDescent="0.25">
      <c r="A12">
        <v>2080</v>
      </c>
      <c r="B12">
        <v>13.4543426440594</v>
      </c>
      <c r="C12">
        <v>21.876019466949053</v>
      </c>
      <c r="D12">
        <v>4.2272436804592637</v>
      </c>
      <c r="E12" s="3"/>
      <c r="F12" s="3">
        <f t="shared" si="0"/>
        <v>7.9806795443721867</v>
      </c>
      <c r="G12" s="26">
        <f t="shared" si="1"/>
        <v>-3.7534358639129231</v>
      </c>
      <c r="H12" s="3">
        <f t="shared" si="2"/>
        <v>11.587392343108915</v>
      </c>
      <c r="I12" s="27">
        <f t="shared" si="3"/>
        <v>10.288627123840138</v>
      </c>
      <c r="J12">
        <f t="shared" si="4"/>
        <v>7.1265591608600083</v>
      </c>
      <c r="K12" s="27">
        <f t="shared" si="5"/>
        <v>6.3277834831993918</v>
      </c>
      <c r="N12">
        <v>2080</v>
      </c>
      <c r="O12">
        <v>-3.7534358639129231</v>
      </c>
      <c r="P12">
        <v>-0.90860348550774006</v>
      </c>
      <c r="Q12">
        <v>-0.6194237260042641</v>
      </c>
      <c r="R12">
        <v>3.1626925450096897</v>
      </c>
    </row>
    <row r="13" spans="1:18" x14ac:dyDescent="0.25">
      <c r="A13">
        <v>2090</v>
      </c>
      <c r="B13">
        <v>14.672064691274699</v>
      </c>
      <c r="C13">
        <v>22.815726682085412</v>
      </c>
      <c r="D13">
        <v>4.324689574307703</v>
      </c>
      <c r="E13" s="3"/>
      <c r="F13" s="3">
        <f t="shared" si="0"/>
        <v>9.0768388790129997</v>
      </c>
      <c r="G13" s="26">
        <f t="shared" si="1"/>
        <v>-4.7521493047052967</v>
      </c>
      <c r="H13" s="3">
        <f t="shared" si="2"/>
        <v>10.870627608077383</v>
      </c>
      <c r="I13" s="27">
        <f t="shared" si="3"/>
        <v>11.945099074008029</v>
      </c>
      <c r="J13">
        <f t="shared" si="4"/>
        <v>6.9905532145816327</v>
      </c>
      <c r="K13" s="27">
        <f t="shared" si="5"/>
        <v>7.6815114766930659</v>
      </c>
      <c r="N13">
        <v>2090</v>
      </c>
      <c r="O13">
        <v>-4.7521493047052967</v>
      </c>
      <c r="P13">
        <v>-1.1695556841782198</v>
      </c>
      <c r="Q13">
        <v>-0.74800284224343105</v>
      </c>
      <c r="R13">
        <v>3.8203673542849947</v>
      </c>
    </row>
    <row r="14" spans="1:18" x14ac:dyDescent="0.25">
      <c r="A14">
        <v>2100</v>
      </c>
      <c r="B14">
        <v>15.999999999999948</v>
      </c>
      <c r="C14">
        <v>23.795799999999907</v>
      </c>
      <c r="D14">
        <v>4.4243817787418829</v>
      </c>
      <c r="E14" s="3"/>
      <c r="F14" s="3">
        <f t="shared" si="0"/>
        <v>10.323557483730944</v>
      </c>
      <c r="G14" s="26">
        <f t="shared" si="1"/>
        <v>-5.8991757049890614</v>
      </c>
      <c r="H14" s="3">
        <f t="shared" si="2"/>
        <v>10.198200000000073</v>
      </c>
      <c r="I14" s="27">
        <f t="shared" si="3"/>
        <v>13.597599999999835</v>
      </c>
      <c r="J14">
        <f t="shared" si="4"/>
        <v>6.8571428571429109</v>
      </c>
      <c r="K14" s="27">
        <f t="shared" si="5"/>
        <v>9.1428571428570375</v>
      </c>
      <c r="N14">
        <v>2100</v>
      </c>
      <c r="O14">
        <v>-5.8991757049890614</v>
      </c>
      <c r="P14">
        <v>-1.4747939262473153</v>
      </c>
      <c r="Q14">
        <v>-0.88487635574839363</v>
      </c>
      <c r="R14">
        <v>4.5257738611713325</v>
      </c>
    </row>
    <row r="15" spans="1:18" x14ac:dyDescent="0.25">
      <c r="E15" s="3"/>
    </row>
    <row r="16" spans="1:18" x14ac:dyDescent="0.25">
      <c r="A16" s="13" t="s">
        <v>3</v>
      </c>
      <c r="B16" s="16"/>
      <c r="C16" s="16"/>
      <c r="D16" s="16"/>
      <c r="E16" s="31"/>
      <c r="F16" s="31"/>
      <c r="G16" s="31"/>
      <c r="H16" s="31"/>
      <c r="I16" s="16"/>
      <c r="J16" s="16"/>
      <c r="K16" s="16"/>
      <c r="N16" t="s">
        <v>11</v>
      </c>
    </row>
    <row r="17" spans="1:18" x14ac:dyDescent="0.25">
      <c r="B17" s="7" t="s">
        <v>0</v>
      </c>
      <c r="C17" s="7" t="s">
        <v>1</v>
      </c>
      <c r="D17" s="7" t="s">
        <v>17</v>
      </c>
      <c r="E17" s="7" t="s">
        <v>20</v>
      </c>
      <c r="F17" s="7" t="s">
        <v>18</v>
      </c>
      <c r="G17" s="28" t="s">
        <v>19</v>
      </c>
      <c r="H17" s="7" t="s">
        <v>10</v>
      </c>
      <c r="I17" s="28" t="s">
        <v>11</v>
      </c>
      <c r="J17" s="7" t="s">
        <v>12</v>
      </c>
      <c r="K17" s="28" t="s">
        <v>13</v>
      </c>
      <c r="O17" s="3" t="s">
        <v>2</v>
      </c>
      <c r="P17" s="3" t="s">
        <v>3</v>
      </c>
      <c r="Q17" s="3" t="s">
        <v>4</v>
      </c>
      <c r="R17" s="3" t="s">
        <v>5</v>
      </c>
    </row>
    <row r="18" spans="1:18" x14ac:dyDescent="0.25">
      <c r="A18">
        <v>2020</v>
      </c>
      <c r="B18">
        <v>8</v>
      </c>
      <c r="C18">
        <v>16.997</v>
      </c>
      <c r="D18">
        <v>3.6869848156182212</v>
      </c>
      <c r="E18" s="3">
        <f>B18*C18/D18</f>
        <v>36.880000000000003</v>
      </c>
      <c r="F18" s="3">
        <f>B18*C18/$E$6</f>
        <v>3.6869848156182208</v>
      </c>
      <c r="G18" s="26">
        <f>D18-F18</f>
        <v>0</v>
      </c>
      <c r="H18" s="3">
        <f>$E$6*D18/B18</f>
        <v>16.997</v>
      </c>
      <c r="I18" s="27">
        <f>C18-H18</f>
        <v>0</v>
      </c>
      <c r="J18">
        <f>$E$6*D18/C18</f>
        <v>8</v>
      </c>
      <c r="K18" s="27">
        <f>B18-J18</f>
        <v>0</v>
      </c>
      <c r="N18">
        <v>2020</v>
      </c>
      <c r="O18">
        <v>0</v>
      </c>
      <c r="P18">
        <v>0</v>
      </c>
      <c r="Q18">
        <v>0</v>
      </c>
      <c r="R18">
        <v>0</v>
      </c>
    </row>
    <row r="19" spans="1:18" x14ac:dyDescent="0.25">
      <c r="A19">
        <v>2030</v>
      </c>
      <c r="B19">
        <v>8.184415001763707</v>
      </c>
      <c r="C19">
        <v>18.535359932111376</v>
      </c>
      <c r="D19">
        <v>4.0206854516510582</v>
      </c>
      <c r="E19" s="3"/>
      <c r="F19" s="3">
        <f t="shared" ref="F19:F26" si="6">B19*C19/$E$6</f>
        <v>4.1133697909832501</v>
      </c>
      <c r="G19" s="26">
        <f t="shared" ref="G19:G26" si="7">D19-F19</f>
        <v>-9.268433933219189E-2</v>
      </c>
      <c r="H19" s="3">
        <f t="shared" ref="H19:H26" si="8">$E$6*D19/B19</f>
        <v>18.117712680128843</v>
      </c>
      <c r="I19" s="27">
        <f t="shared" ref="I19:I26" si="9">C19-H19</f>
        <v>0.41764725198253316</v>
      </c>
      <c r="J19">
        <f t="shared" ref="J19:J26" si="10">$E$6*D19/C19</f>
        <v>8.0000000000000018</v>
      </c>
      <c r="K19" s="27">
        <f t="shared" ref="K19:K26" si="11">B19-J19</f>
        <v>0.18441500176370518</v>
      </c>
      <c r="N19">
        <v>2030</v>
      </c>
      <c r="O19">
        <v>1.7815122754441983</v>
      </c>
      <c r="P19">
        <v>0.41764725198253316</v>
      </c>
      <c r="Q19">
        <v>0.39181272312221083</v>
      </c>
      <c r="R19">
        <v>-2.01340780834445</v>
      </c>
    </row>
    <row r="20" spans="1:18" x14ac:dyDescent="0.25">
      <c r="A20">
        <v>2040</v>
      </c>
      <c r="B20">
        <v>8.373081115136852</v>
      </c>
      <c r="C20">
        <v>20.212953333701233</v>
      </c>
      <c r="D20">
        <v>4.3845885756401817</v>
      </c>
      <c r="E20" s="3"/>
      <c r="F20" s="3">
        <f t="shared" si="6"/>
        <v>4.5890644750421981</v>
      </c>
      <c r="G20" s="26">
        <f t="shared" si="7"/>
        <v>-0.20447589940201638</v>
      </c>
      <c r="H20" s="3">
        <f t="shared" si="8"/>
        <v>19.312320571848058</v>
      </c>
      <c r="I20" s="27">
        <f t="shared" si="9"/>
        <v>0.9006327618531742</v>
      </c>
      <c r="J20">
        <f t="shared" si="10"/>
        <v>8.0000000000000036</v>
      </c>
      <c r="K20" s="27">
        <f t="shared" si="11"/>
        <v>0.3730811151368485</v>
      </c>
      <c r="N20">
        <v>2040</v>
      </c>
      <c r="O20">
        <v>3.529351738738546</v>
      </c>
      <c r="P20">
        <v>0.9006327618531742</v>
      </c>
      <c r="Q20">
        <v>0.7926574642476325</v>
      </c>
      <c r="R20">
        <v>-4.0162292584019852</v>
      </c>
    </row>
    <row r="21" spans="1:18" x14ac:dyDescent="0.25">
      <c r="A21">
        <v>2050</v>
      </c>
      <c r="B21">
        <v>8.5660963362138052</v>
      </c>
      <c r="C21">
        <v>22.042381910403183</v>
      </c>
      <c r="D21">
        <v>4.7814277462913646</v>
      </c>
      <c r="E21" s="3"/>
      <c r="F21" s="3">
        <f t="shared" si="6"/>
        <v>5.1197713374221845</v>
      </c>
      <c r="G21" s="26">
        <f t="shared" si="7"/>
        <v>-0.33834359113081991</v>
      </c>
      <c r="H21" s="3">
        <f t="shared" si="8"/>
        <v>20.585696023256144</v>
      </c>
      <c r="I21" s="27">
        <f t="shared" si="9"/>
        <v>1.4566858871470387</v>
      </c>
      <c r="J21">
        <f t="shared" si="10"/>
        <v>8.0000000000000036</v>
      </c>
      <c r="K21" s="27">
        <f t="shared" si="11"/>
        <v>0.56609633621380162</v>
      </c>
      <c r="N21">
        <v>2050</v>
      </c>
      <c r="O21">
        <v>5.2488885837854227</v>
      </c>
      <c r="P21">
        <v>1.4566858871470387</v>
      </c>
      <c r="Q21">
        <v>1.20274242832825</v>
      </c>
      <c r="R21">
        <v>-6.0155691213069638</v>
      </c>
    </row>
    <row r="22" spans="1:18" x14ac:dyDescent="0.25">
      <c r="A22">
        <v>2060</v>
      </c>
      <c r="B22">
        <v>8.763560920082675</v>
      </c>
      <c r="C22">
        <v>24.037387919655455</v>
      </c>
      <c r="D22">
        <v>5.2141839305109468</v>
      </c>
      <c r="E22" s="3"/>
      <c r="F22" s="3">
        <f t="shared" si="6"/>
        <v>5.7118523154435987</v>
      </c>
      <c r="G22" s="26">
        <f t="shared" si="7"/>
        <v>-0.49766838493265197</v>
      </c>
      <c r="H22" s="3">
        <f t="shared" si="8"/>
        <v>21.943032645162418</v>
      </c>
      <c r="I22" s="27">
        <f t="shared" si="9"/>
        <v>2.0943552744930365</v>
      </c>
      <c r="J22">
        <f t="shared" si="10"/>
        <v>8.0000000000000036</v>
      </c>
      <c r="K22" s="27">
        <f t="shared" si="11"/>
        <v>0.7635609200826714</v>
      </c>
      <c r="N22">
        <v>2060</v>
      </c>
      <c r="O22">
        <v>6.9453020275712536</v>
      </c>
      <c r="P22">
        <v>2.0943552744930365</v>
      </c>
      <c r="Q22">
        <v>1.6222806198306472</v>
      </c>
      <c r="R22">
        <v>-8.0184577480770152</v>
      </c>
    </row>
    <row r="23" spans="1:18" x14ac:dyDescent="0.25">
      <c r="A23">
        <v>2070</v>
      </c>
      <c r="B23">
        <v>8.9655774328993498</v>
      </c>
      <c r="C23">
        <v>26.212957399458716</v>
      </c>
      <c r="D23">
        <v>5.6861078957611122</v>
      </c>
      <c r="E23" s="3"/>
      <c r="F23" s="3">
        <f t="shared" si="6"/>
        <v>6.3724050789083257</v>
      </c>
      <c r="G23" s="26">
        <f t="shared" si="7"/>
        <v>-0.68629718314721355</v>
      </c>
      <c r="H23" s="3">
        <f t="shared" si="8"/>
        <v>23.389866493836575</v>
      </c>
      <c r="I23" s="27">
        <f t="shared" si="9"/>
        <v>2.8230909056221414</v>
      </c>
      <c r="J23">
        <f t="shared" si="10"/>
        <v>8.0000000000000036</v>
      </c>
      <c r="K23" s="27">
        <f t="shared" si="11"/>
        <v>0.96557743289934628</v>
      </c>
      <c r="N23">
        <v>2070</v>
      </c>
      <c r="O23">
        <v>8.6235981892506324</v>
      </c>
      <c r="P23">
        <v>2.8230909056221414</v>
      </c>
      <c r="Q23">
        <v>2.0514899533737747</v>
      </c>
      <c r="R23">
        <v>-10.031876335305634</v>
      </c>
    </row>
    <row r="24" spans="1:18" x14ac:dyDescent="0.25">
      <c r="A24">
        <v>2080</v>
      </c>
      <c r="B24">
        <v>9.1722508051619478</v>
      </c>
      <c r="C24">
        <v>28.585432740134703</v>
      </c>
      <c r="D24">
        <v>6.2007446290964676</v>
      </c>
      <c r="E24" s="3"/>
      <c r="F24" s="3">
        <f t="shared" si="6"/>
        <v>7.1093481146042077</v>
      </c>
      <c r="G24" s="26">
        <f t="shared" si="7"/>
        <v>-0.90860348550774006</v>
      </c>
      <c r="H24" s="3">
        <f t="shared" si="8"/>
        <v>24.932098650462059</v>
      </c>
      <c r="I24" s="27">
        <f t="shared" si="9"/>
        <v>3.6533340896726436</v>
      </c>
      <c r="J24">
        <f t="shared" si="10"/>
        <v>8.0000000000000036</v>
      </c>
      <c r="K24" s="27">
        <f t="shared" si="11"/>
        <v>1.1722508051619442</v>
      </c>
      <c r="N24">
        <v>2080</v>
      </c>
      <c r="O24">
        <v>10.288627123840138</v>
      </c>
      <c r="P24">
        <v>3.6533340896726436</v>
      </c>
      <c r="Q24">
        <v>2.4905933669171958</v>
      </c>
      <c r="R24">
        <v>-12.062781797458442</v>
      </c>
    </row>
    <row r="25" spans="1:18" x14ac:dyDescent="0.25">
      <c r="A25">
        <v>2090</v>
      </c>
      <c r="B25">
        <v>9.3836883862133362</v>
      </c>
      <c r="C25">
        <v>31.172635444699505</v>
      </c>
      <c r="D25">
        <v>6.7619599663122605</v>
      </c>
      <c r="E25" s="3"/>
      <c r="F25" s="3">
        <f t="shared" si="6"/>
        <v>7.9315156504904802</v>
      </c>
      <c r="G25" s="26">
        <f t="shared" si="7"/>
        <v>-1.1695556841782198</v>
      </c>
      <c r="H25" s="3">
        <f t="shared" si="8"/>
        <v>26.576019289386338</v>
      </c>
      <c r="I25" s="27">
        <f t="shared" si="9"/>
        <v>4.5966161553131677</v>
      </c>
      <c r="J25">
        <f t="shared" si="10"/>
        <v>8.0000000000000053</v>
      </c>
      <c r="K25" s="27">
        <f t="shared" si="11"/>
        <v>1.3836883862133309</v>
      </c>
      <c r="N25">
        <v>2090</v>
      </c>
      <c r="O25">
        <v>11.945099074008029</v>
      </c>
      <c r="P25">
        <v>4.5966161553131677</v>
      </c>
      <c r="Q25">
        <v>2.9398189375584991</v>
      </c>
      <c r="R25">
        <v>-14.118131336298967</v>
      </c>
    </row>
    <row r="26" spans="1:18" x14ac:dyDescent="0.25">
      <c r="A26">
        <v>2100</v>
      </c>
      <c r="B26">
        <v>9.6000000000000369</v>
      </c>
      <c r="C26">
        <v>33.993999999999893</v>
      </c>
      <c r="D26">
        <v>7.373969631236422</v>
      </c>
      <c r="E26" s="3"/>
      <c r="F26" s="3">
        <f t="shared" si="6"/>
        <v>8.8487635574837373</v>
      </c>
      <c r="G26" s="26">
        <f t="shared" si="7"/>
        <v>-1.4747939262473153</v>
      </c>
      <c r="H26" s="3">
        <f t="shared" si="8"/>
        <v>28.328333333333148</v>
      </c>
      <c r="I26" s="27">
        <f t="shared" si="9"/>
        <v>5.6656666666667448</v>
      </c>
      <c r="J26">
        <f t="shared" si="10"/>
        <v>8.0000000000000036</v>
      </c>
      <c r="K26" s="27">
        <f t="shared" si="11"/>
        <v>1.6000000000000334</v>
      </c>
      <c r="N26">
        <v>2100</v>
      </c>
      <c r="O26">
        <v>13.597599999999835</v>
      </c>
      <c r="P26">
        <v>5.6656666666667448</v>
      </c>
      <c r="Q26">
        <v>3.3994000000000675</v>
      </c>
      <c r="R26">
        <v>-16.204906796116266</v>
      </c>
    </row>
    <row r="27" spans="1:18" x14ac:dyDescent="0.25">
      <c r="E27" s="3"/>
    </row>
    <row r="28" spans="1:18" x14ac:dyDescent="0.25">
      <c r="A28" s="17" t="s">
        <v>4</v>
      </c>
      <c r="B28" s="20"/>
      <c r="C28" s="20"/>
      <c r="D28" s="20"/>
      <c r="E28" s="32"/>
      <c r="F28" s="32"/>
      <c r="G28" s="32"/>
      <c r="H28" s="32"/>
      <c r="I28" s="20"/>
      <c r="J28" s="20"/>
      <c r="K28" s="20"/>
      <c r="N28" t="s">
        <v>13</v>
      </c>
    </row>
    <row r="29" spans="1:18" x14ac:dyDescent="0.25">
      <c r="B29" s="7" t="s">
        <v>0</v>
      </c>
      <c r="C29" s="7" t="s">
        <v>1</v>
      </c>
      <c r="D29" s="7" t="s">
        <v>17</v>
      </c>
      <c r="E29" s="7" t="s">
        <v>20</v>
      </c>
      <c r="F29" s="7" t="s">
        <v>18</v>
      </c>
      <c r="G29" s="28" t="s">
        <v>19</v>
      </c>
      <c r="H29" s="7" t="s">
        <v>10</v>
      </c>
      <c r="I29" s="28" t="s">
        <v>11</v>
      </c>
      <c r="J29" s="7" t="s">
        <v>12</v>
      </c>
      <c r="K29" s="28" t="s">
        <v>13</v>
      </c>
      <c r="O29" s="3" t="s">
        <v>2</v>
      </c>
      <c r="P29" s="3" t="s">
        <v>3</v>
      </c>
      <c r="Q29" s="3" t="s">
        <v>4</v>
      </c>
      <c r="R29" s="3" t="s">
        <v>5</v>
      </c>
    </row>
    <row r="30" spans="1:18" x14ac:dyDescent="0.25">
      <c r="A30">
        <v>2020</v>
      </c>
      <c r="B30">
        <v>8</v>
      </c>
      <c r="C30">
        <v>16.997</v>
      </c>
      <c r="D30">
        <v>3.6869848156182212</v>
      </c>
      <c r="E30" s="3">
        <f>B30*C30/D30</f>
        <v>36.880000000000003</v>
      </c>
      <c r="F30" s="3">
        <f>B30*C30/$E$6</f>
        <v>3.6869848156182208</v>
      </c>
      <c r="G30" s="26">
        <f>D30-F30</f>
        <v>0</v>
      </c>
      <c r="H30" s="3">
        <f>$E$6*D30/B30</f>
        <v>16.997</v>
      </c>
      <c r="I30" s="27">
        <f>C30-H30</f>
        <v>0</v>
      </c>
      <c r="J30">
        <f>$E$6*D30/C30</f>
        <v>8</v>
      </c>
      <c r="K30" s="27">
        <f>B30-J30</f>
        <v>0</v>
      </c>
      <c r="N30">
        <v>2020</v>
      </c>
      <c r="O30">
        <v>0</v>
      </c>
      <c r="P30">
        <v>0</v>
      </c>
      <c r="Q30">
        <v>0</v>
      </c>
      <c r="R30">
        <v>0</v>
      </c>
    </row>
    <row r="31" spans="1:18" x14ac:dyDescent="0.25">
      <c r="A31">
        <v>2030</v>
      </c>
      <c r="B31">
        <v>8.184415001763707</v>
      </c>
      <c r="C31">
        <v>17.388812723122214</v>
      </c>
      <c r="D31">
        <v>3.7719767295275957</v>
      </c>
      <c r="E31" s="3"/>
      <c r="F31" s="3">
        <f t="shared" ref="F31:F38" si="12">B31*C31/$E$6</f>
        <v>3.8589278664311566</v>
      </c>
      <c r="G31" s="26">
        <f t="shared" ref="G31:G38" si="13">D31-F31</f>
        <v>-8.6951136903560933E-2</v>
      </c>
      <c r="H31" s="3">
        <f t="shared" ref="H31:H38" si="14">$E$6*D31/B31</f>
        <v>16.997000000000003</v>
      </c>
      <c r="I31" s="27">
        <f t="shared" ref="I31:I38" si="15">C31-H31</f>
        <v>0.39181272312221083</v>
      </c>
      <c r="J31">
        <f t="shared" ref="J31:J38" si="16">$E$6*D31/C31</f>
        <v>8.0000000000000018</v>
      </c>
      <c r="K31" s="27">
        <f t="shared" ref="K31:K38" si="17">B31-J31</f>
        <v>0.18441500176370518</v>
      </c>
      <c r="N31">
        <v>2030</v>
      </c>
      <c r="O31">
        <v>0.8767368824181716</v>
      </c>
      <c r="P31">
        <v>0.18441500176370518</v>
      </c>
      <c r="Q31">
        <v>0.18441500176370518</v>
      </c>
      <c r="R31">
        <v>-1.0425549617913283</v>
      </c>
    </row>
    <row r="32" spans="1:18" x14ac:dyDescent="0.25">
      <c r="A32">
        <v>2040</v>
      </c>
      <c r="B32">
        <v>8.373081115136852</v>
      </c>
      <c r="C32">
        <v>17.789657464247632</v>
      </c>
      <c r="D32">
        <v>3.8589278664311575</v>
      </c>
      <c r="E32" s="3"/>
      <c r="F32" s="3">
        <f t="shared" si="12"/>
        <v>4.0388895053862575</v>
      </c>
      <c r="G32" s="26">
        <f t="shared" si="13"/>
        <v>-0.17996163895509998</v>
      </c>
      <c r="H32" s="3">
        <f t="shared" si="14"/>
        <v>16.997</v>
      </c>
      <c r="I32" s="27">
        <f t="shared" si="15"/>
        <v>0.7926574642476325</v>
      </c>
      <c r="J32">
        <f t="shared" si="16"/>
        <v>8.0000000000000018</v>
      </c>
      <c r="K32" s="27">
        <f t="shared" si="17"/>
        <v>0.37308111513685027</v>
      </c>
      <c r="N32">
        <v>2040</v>
      </c>
      <c r="O32">
        <v>1.8160932544556534</v>
      </c>
      <c r="P32">
        <v>0.3730811151368485</v>
      </c>
      <c r="Q32">
        <v>0.37308111513685027</v>
      </c>
      <c r="R32">
        <v>-2.2878903424785388</v>
      </c>
    </row>
    <row r="33" spans="1:18" x14ac:dyDescent="0.25">
      <c r="A33">
        <v>2050</v>
      </c>
      <c r="B33">
        <v>8.5660963362138052</v>
      </c>
      <c r="C33">
        <v>18.199742428328253</v>
      </c>
      <c r="D33">
        <v>3.9478833900928976</v>
      </c>
      <c r="E33" s="3"/>
      <c r="F33" s="3">
        <f t="shared" si="12"/>
        <v>4.2272436804592619</v>
      </c>
      <c r="G33" s="26">
        <f t="shared" si="13"/>
        <v>-0.27936029036636434</v>
      </c>
      <c r="H33" s="3">
        <f t="shared" si="14"/>
        <v>16.997000000000003</v>
      </c>
      <c r="I33" s="27">
        <f t="shared" si="15"/>
        <v>1.20274242832825</v>
      </c>
      <c r="J33">
        <f t="shared" si="16"/>
        <v>8.0000000000000036</v>
      </c>
      <c r="K33" s="27">
        <f t="shared" si="17"/>
        <v>0.56609633621380162</v>
      </c>
      <c r="N33">
        <v>2050</v>
      </c>
      <c r="O33">
        <v>2.8240559835205801</v>
      </c>
      <c r="P33">
        <v>0.56609633621380162</v>
      </c>
      <c r="Q33">
        <v>0.56609633621380162</v>
      </c>
      <c r="R33">
        <v>-3.7700137069145168</v>
      </c>
    </row>
    <row r="34" spans="1:18" x14ac:dyDescent="0.25">
      <c r="A34">
        <v>2060</v>
      </c>
      <c r="B34">
        <v>8.763560920082675</v>
      </c>
      <c r="C34">
        <v>18.619280619830651</v>
      </c>
      <c r="D34">
        <v>4.0388895053862592</v>
      </c>
      <c r="E34" s="3"/>
      <c r="F34" s="3">
        <f t="shared" si="12"/>
        <v>4.424381778741882</v>
      </c>
      <c r="G34" s="26">
        <f t="shared" si="13"/>
        <v>-0.38549227335562275</v>
      </c>
      <c r="H34" s="3">
        <f t="shared" si="14"/>
        <v>16.997000000000003</v>
      </c>
      <c r="I34" s="27">
        <f t="shared" si="15"/>
        <v>1.6222806198306472</v>
      </c>
      <c r="J34">
        <f t="shared" si="16"/>
        <v>8.0000000000000036</v>
      </c>
      <c r="K34" s="27">
        <f t="shared" si="17"/>
        <v>0.7635609200826714</v>
      </c>
      <c r="N34">
        <v>2060</v>
      </c>
      <c r="O34">
        <v>3.9071477008042992</v>
      </c>
      <c r="P34">
        <v>0.7635609200826714</v>
      </c>
      <c r="Q34">
        <v>0.7635609200826714</v>
      </c>
      <c r="R34">
        <v>-5.5284902924762189</v>
      </c>
    </row>
    <row r="35" spans="1:18" x14ac:dyDescent="0.25">
      <c r="A35">
        <v>2070</v>
      </c>
      <c r="B35">
        <v>8.9655774328993498</v>
      </c>
      <c r="C35">
        <v>19.048489953373778</v>
      </c>
      <c r="D35">
        <v>4.1319934822936624</v>
      </c>
      <c r="E35" s="3"/>
      <c r="F35" s="3">
        <f t="shared" si="12"/>
        <v>4.6307134397174057</v>
      </c>
      <c r="G35" s="26">
        <f t="shared" si="13"/>
        <v>-0.49871995742374331</v>
      </c>
      <c r="H35" s="3">
        <f t="shared" si="14"/>
        <v>16.997000000000003</v>
      </c>
      <c r="I35" s="27">
        <f t="shared" si="15"/>
        <v>2.0514899533737747</v>
      </c>
      <c r="J35">
        <f t="shared" si="16"/>
        <v>8.0000000000000036</v>
      </c>
      <c r="K35" s="27">
        <f t="shared" si="17"/>
        <v>0.96557743289934628</v>
      </c>
      <c r="N35">
        <v>2070</v>
      </c>
      <c r="O35">
        <v>5.0724754083470414</v>
      </c>
      <c r="P35">
        <v>0.96557743289934628</v>
      </c>
      <c r="Q35">
        <v>0.96557743289934628</v>
      </c>
      <c r="R35">
        <v>-7.6093467440036964</v>
      </c>
    </row>
    <row r="36" spans="1:18" x14ac:dyDescent="0.25">
      <c r="A36">
        <v>2080</v>
      </c>
      <c r="B36">
        <v>9.1722508051619478</v>
      </c>
      <c r="C36">
        <v>19.487593366917199</v>
      </c>
      <c r="D36">
        <v>4.2272436804592637</v>
      </c>
      <c r="E36" s="3"/>
      <c r="F36" s="3">
        <f t="shared" si="12"/>
        <v>4.8466674064635278</v>
      </c>
      <c r="G36" s="26">
        <f t="shared" si="13"/>
        <v>-0.6194237260042641</v>
      </c>
      <c r="H36" s="3">
        <f t="shared" si="14"/>
        <v>16.997000000000003</v>
      </c>
      <c r="I36" s="27">
        <f t="shared" si="15"/>
        <v>2.4905933669171958</v>
      </c>
      <c r="J36">
        <f t="shared" si="16"/>
        <v>8.0000000000000036</v>
      </c>
      <c r="K36" s="27">
        <f t="shared" si="17"/>
        <v>1.1722508051619442</v>
      </c>
      <c r="N36">
        <v>2080</v>
      </c>
      <c r="O36">
        <v>6.3277834831993918</v>
      </c>
      <c r="P36">
        <v>1.1722508051619442</v>
      </c>
      <c r="Q36">
        <v>1.1722508051619442</v>
      </c>
      <c r="R36">
        <v>-10.066121661041768</v>
      </c>
    </row>
    <row r="37" spans="1:18" x14ac:dyDescent="0.25">
      <c r="A37">
        <v>2090</v>
      </c>
      <c r="B37">
        <v>9.3836883862133362</v>
      </c>
      <c r="C37">
        <v>19.936818937558503</v>
      </c>
      <c r="D37">
        <v>4.324689574307703</v>
      </c>
      <c r="E37" s="3"/>
      <c r="F37" s="3">
        <f t="shared" si="12"/>
        <v>5.072692416551134</v>
      </c>
      <c r="G37" s="26">
        <f t="shared" si="13"/>
        <v>-0.74800284224343105</v>
      </c>
      <c r="H37" s="3">
        <f t="shared" si="14"/>
        <v>16.997000000000003</v>
      </c>
      <c r="I37" s="27">
        <f t="shared" si="15"/>
        <v>2.9398189375584991</v>
      </c>
      <c r="J37">
        <f t="shared" si="16"/>
        <v>8.0000000000000036</v>
      </c>
      <c r="K37" s="27">
        <f t="shared" si="17"/>
        <v>1.3836883862133327</v>
      </c>
      <c r="N37">
        <v>2090</v>
      </c>
      <c r="O37">
        <v>7.6815114766930659</v>
      </c>
      <c r="P37">
        <v>1.3836883862133309</v>
      </c>
      <c r="Q37">
        <v>1.3836883862133327</v>
      </c>
      <c r="R37">
        <v>-12.961086802508081</v>
      </c>
    </row>
    <row r="38" spans="1:18" x14ac:dyDescent="0.25">
      <c r="A38">
        <v>2100</v>
      </c>
      <c r="B38">
        <v>9.6000000000000369</v>
      </c>
      <c r="C38">
        <v>20.396400000000071</v>
      </c>
      <c r="D38">
        <v>4.4243817787418829</v>
      </c>
      <c r="E38" s="3"/>
      <c r="F38" s="3">
        <f t="shared" si="12"/>
        <v>5.3092581344902765</v>
      </c>
      <c r="G38" s="26">
        <f t="shared" si="13"/>
        <v>-0.88487635574839363</v>
      </c>
      <c r="H38" s="3">
        <f t="shared" si="14"/>
        <v>16.997000000000003</v>
      </c>
      <c r="I38" s="27">
        <f t="shared" si="15"/>
        <v>3.3994000000000675</v>
      </c>
      <c r="J38">
        <f t="shared" si="16"/>
        <v>8.0000000000000036</v>
      </c>
      <c r="K38" s="27">
        <f t="shared" si="17"/>
        <v>1.6000000000000334</v>
      </c>
      <c r="N38">
        <v>2100</v>
      </c>
      <c r="O38">
        <v>9.1428571428570375</v>
      </c>
      <c r="P38">
        <v>1.6000000000000334</v>
      </c>
      <c r="Q38">
        <v>1.6000000000000334</v>
      </c>
      <c r="R38">
        <v>-16.366666666666575</v>
      </c>
    </row>
    <row r="39" spans="1:18" x14ac:dyDescent="0.25">
      <c r="E39" s="3"/>
    </row>
    <row r="40" spans="1:18" x14ac:dyDescent="0.25">
      <c r="A40" s="21" t="s">
        <v>5</v>
      </c>
      <c r="B40" s="24"/>
      <c r="C40" s="24"/>
      <c r="D40" s="24"/>
      <c r="E40" s="25"/>
      <c r="F40" s="25"/>
      <c r="G40" s="25"/>
      <c r="H40" s="25"/>
      <c r="I40" s="24"/>
      <c r="J40" s="24"/>
      <c r="K40" s="24"/>
    </row>
    <row r="41" spans="1:18" x14ac:dyDescent="0.25">
      <c r="B41" s="7" t="s">
        <v>0</v>
      </c>
      <c r="C41" s="7" t="s">
        <v>1</v>
      </c>
      <c r="D41" s="7" t="s">
        <v>17</v>
      </c>
      <c r="E41" s="7" t="s">
        <v>20</v>
      </c>
      <c r="F41" s="7" t="s">
        <v>18</v>
      </c>
      <c r="G41" s="28" t="s">
        <v>19</v>
      </c>
      <c r="H41" s="7" t="s">
        <v>10</v>
      </c>
      <c r="I41" s="28" t="s">
        <v>11</v>
      </c>
      <c r="J41" s="7" t="s">
        <v>12</v>
      </c>
      <c r="K41" s="28" t="s">
        <v>13</v>
      </c>
    </row>
    <row r="42" spans="1:18" x14ac:dyDescent="0.25">
      <c r="A42">
        <v>2020</v>
      </c>
      <c r="B42">
        <v>8</v>
      </c>
      <c r="C42">
        <v>16.997</v>
      </c>
      <c r="D42">
        <v>3.6869848156182212</v>
      </c>
      <c r="E42" s="3">
        <f>B42*C42/D42</f>
        <v>36.880000000000003</v>
      </c>
      <c r="F42" s="3">
        <f>B42*C42/$E$6</f>
        <v>3.6869848156182208</v>
      </c>
      <c r="G42" s="26">
        <f>D42-F42</f>
        <v>0</v>
      </c>
      <c r="H42" s="3">
        <f>$E$6*D42/B42</f>
        <v>16.997</v>
      </c>
      <c r="I42" s="27">
        <f>C42-H42</f>
        <v>0</v>
      </c>
      <c r="J42">
        <f>$E$6*D42/C42</f>
        <v>8</v>
      </c>
      <c r="K42" s="27">
        <f>B42-J42</f>
        <v>0</v>
      </c>
    </row>
    <row r="43" spans="1:18" x14ac:dyDescent="0.25">
      <c r="A43">
        <v>2030</v>
      </c>
      <c r="B43">
        <v>8.2567358664197243</v>
      </c>
      <c r="C43">
        <v>15.94561157363189</v>
      </c>
      <c r="D43">
        <v>4.0206854516510582</v>
      </c>
      <c r="F43" s="3">
        <f t="shared" ref="F43:F50" si="18">B43*C43/$E$6</f>
        <v>3.5699214477224479</v>
      </c>
      <c r="G43" s="26">
        <f t="shared" ref="G43:G50" si="19">D43-F43</f>
        <v>0.45076400392861027</v>
      </c>
      <c r="H43" s="3">
        <f t="shared" ref="H43:H50" si="20">$E$6*D43/B43</f>
        <v>17.95901938197634</v>
      </c>
      <c r="I43" s="27">
        <f t="shared" ref="I43:I50" si="21">C43-H43</f>
        <v>-2.01340780834445</v>
      </c>
      <c r="J43">
        <f t="shared" ref="J43:J50" si="22">$E$6*D43/C43</f>
        <v>9.2992908282110527</v>
      </c>
      <c r="K43" s="27">
        <f t="shared" ref="K43:K50" si="23">B43-J43</f>
        <v>-1.0425549617913283</v>
      </c>
    </row>
    <row r="44" spans="1:18" x14ac:dyDescent="0.25">
      <c r="A44">
        <v>2040</v>
      </c>
      <c r="B44">
        <v>8.5217108959777352</v>
      </c>
      <c r="C44">
        <v>14.959259190277301</v>
      </c>
      <c r="D44">
        <v>4.3845885756401817</v>
      </c>
      <c r="F44" s="3">
        <f t="shared" si="18"/>
        <v>3.4565748925580566</v>
      </c>
      <c r="G44" s="26">
        <f t="shared" si="19"/>
        <v>0.92801368308212506</v>
      </c>
      <c r="H44" s="3">
        <f t="shared" si="20"/>
        <v>18.975488448679286</v>
      </c>
      <c r="I44" s="27">
        <f t="shared" si="21"/>
        <v>-4.0162292584019852</v>
      </c>
      <c r="J44">
        <f t="shared" si="22"/>
        <v>10.809601238456274</v>
      </c>
      <c r="K44" s="27">
        <f t="shared" si="23"/>
        <v>-2.2878903424785388</v>
      </c>
    </row>
    <row r="45" spans="1:18" x14ac:dyDescent="0.25">
      <c r="A45">
        <v>2050</v>
      </c>
      <c r="B45">
        <v>8.7951894997598909</v>
      </c>
      <c r="C45">
        <v>14.033919896301992</v>
      </c>
      <c r="D45">
        <v>4.7814277462913646</v>
      </c>
      <c r="F45" s="3">
        <f t="shared" si="18"/>
        <v>3.3468271397078819</v>
      </c>
      <c r="G45" s="26">
        <f t="shared" si="19"/>
        <v>1.4346006065834827</v>
      </c>
      <c r="H45" s="3">
        <f t="shared" si="20"/>
        <v>20.049489017608956</v>
      </c>
      <c r="I45" s="27">
        <f t="shared" si="21"/>
        <v>-6.0155691213069638</v>
      </c>
      <c r="J45">
        <f t="shared" si="22"/>
        <v>12.565203206674408</v>
      </c>
      <c r="K45" s="27">
        <f t="shared" si="23"/>
        <v>-3.7700137069145168</v>
      </c>
    </row>
    <row r="46" spans="1:18" x14ac:dyDescent="0.25">
      <c r="A46">
        <v>2060</v>
      </c>
      <c r="B46">
        <v>9.0774445743282062</v>
      </c>
      <c r="C46">
        <v>13.165819587097481</v>
      </c>
      <c r="D46">
        <v>5.2141839305109468</v>
      </c>
      <c r="F46" s="3">
        <f t="shared" si="18"/>
        <v>3.2405639256367147</v>
      </c>
      <c r="G46" s="26">
        <f t="shared" si="19"/>
        <v>1.9736200048742321</v>
      </c>
      <c r="H46" s="3">
        <f t="shared" si="20"/>
        <v>21.184277335174496</v>
      </c>
      <c r="I46" s="27">
        <f t="shared" si="21"/>
        <v>-8.0184577480770152</v>
      </c>
      <c r="J46">
        <f t="shared" si="22"/>
        <v>14.605934866804425</v>
      </c>
      <c r="K46" s="27">
        <f t="shared" si="23"/>
        <v>-5.5284902924762189</v>
      </c>
    </row>
    <row r="47" spans="1:18" x14ac:dyDescent="0.25">
      <c r="A47">
        <v>2070</v>
      </c>
      <c r="B47">
        <v>9.3687577740366041</v>
      </c>
      <c r="C47">
        <v>12.351417613953698</v>
      </c>
      <c r="D47">
        <v>5.6861078957611122</v>
      </c>
      <c r="F47" s="3">
        <f t="shared" si="18"/>
        <v>3.1376746147261754</v>
      </c>
      <c r="G47" s="26">
        <f t="shared" si="19"/>
        <v>2.5484332810349368</v>
      </c>
      <c r="H47" s="3">
        <f t="shared" si="20"/>
        <v>22.383293949259333</v>
      </c>
      <c r="I47" s="27">
        <f t="shared" si="21"/>
        <v>-10.031876335305634</v>
      </c>
      <c r="J47">
        <f t="shared" si="22"/>
        <v>16.978104518040301</v>
      </c>
      <c r="K47" s="27">
        <f t="shared" si="23"/>
        <v>-7.6093467440036964</v>
      </c>
    </row>
    <row r="48" spans="1:18" x14ac:dyDescent="0.25">
      <c r="A48">
        <v>2080</v>
      </c>
      <c r="B48">
        <v>9.6694197920858311</v>
      </c>
      <c r="C48">
        <v>11.587392343108835</v>
      </c>
      <c r="D48">
        <v>6.2007446290964676</v>
      </c>
      <c r="F48" s="3">
        <f t="shared" si="18"/>
        <v>3.038052084086778</v>
      </c>
      <c r="G48" s="26">
        <f t="shared" si="19"/>
        <v>3.1626925450096897</v>
      </c>
      <c r="H48" s="3">
        <f t="shared" si="20"/>
        <v>23.650174140567277</v>
      </c>
      <c r="I48" s="27">
        <f t="shared" si="21"/>
        <v>-12.062781797458442</v>
      </c>
      <c r="J48">
        <f t="shared" si="22"/>
        <v>19.735541453127599</v>
      </c>
      <c r="K48" s="27">
        <f t="shared" si="23"/>
        <v>-10.066121661041768</v>
      </c>
    </row>
    <row r="49" spans="1:11" x14ac:dyDescent="0.25">
      <c r="A49">
        <v>2090</v>
      </c>
      <c r="B49">
        <v>9.979730650597979</v>
      </c>
      <c r="C49">
        <v>10.870627608077294</v>
      </c>
      <c r="D49">
        <v>6.7619599663122605</v>
      </c>
      <c r="F49" s="3">
        <f t="shared" si="18"/>
        <v>2.9415926120272657</v>
      </c>
      <c r="G49" s="26">
        <f t="shared" si="19"/>
        <v>3.8203673542849947</v>
      </c>
      <c r="H49" s="3">
        <f t="shared" si="20"/>
        <v>24.988758944376261</v>
      </c>
      <c r="I49" s="27">
        <f t="shared" si="21"/>
        <v>-14.118131336298967</v>
      </c>
      <c r="J49">
        <f t="shared" si="22"/>
        <v>22.94081745310606</v>
      </c>
      <c r="K49" s="27">
        <f t="shared" si="23"/>
        <v>-12.961086802508081</v>
      </c>
    </row>
    <row r="50" spans="1:11" x14ac:dyDescent="0.25">
      <c r="A50">
        <v>2100</v>
      </c>
      <c r="B50">
        <v>10.300000000000074</v>
      </c>
      <c r="C50">
        <v>10.198199999999979</v>
      </c>
      <c r="D50">
        <v>7.373969631236422</v>
      </c>
      <c r="F50" s="3">
        <f t="shared" si="18"/>
        <v>2.8481957700650899</v>
      </c>
      <c r="G50" s="26">
        <f t="shared" si="19"/>
        <v>4.5257738611713325</v>
      </c>
      <c r="H50" s="3">
        <f t="shared" si="20"/>
        <v>26.403106796116244</v>
      </c>
      <c r="I50" s="27">
        <f t="shared" si="21"/>
        <v>-16.204906796116266</v>
      </c>
      <c r="J50">
        <f t="shared" si="22"/>
        <v>26.66666666666665</v>
      </c>
      <c r="K50" s="27">
        <f t="shared" si="23"/>
        <v>-16.366666666666575</v>
      </c>
    </row>
    <row r="52" spans="1:11" x14ac:dyDescent="0.25">
      <c r="A52" s="34" t="s">
        <v>30</v>
      </c>
      <c r="B52" s="35"/>
      <c r="C52" s="35"/>
      <c r="D52" s="35"/>
      <c r="E52" s="35"/>
      <c r="F52" s="36"/>
      <c r="G52" s="37"/>
    </row>
    <row r="53" spans="1:11" ht="15.75" x14ac:dyDescent="0.25">
      <c r="A53" s="9" t="s">
        <v>0</v>
      </c>
      <c r="B53" s="33" t="s">
        <v>21</v>
      </c>
    </row>
    <row r="54" spans="1:11" ht="15.75" x14ac:dyDescent="0.25">
      <c r="A54" s="9" t="s">
        <v>1</v>
      </c>
      <c r="B54" s="33" t="s">
        <v>22</v>
      </c>
    </row>
    <row r="55" spans="1:11" ht="15.75" x14ac:dyDescent="0.25">
      <c r="A55" s="9" t="s">
        <v>17</v>
      </c>
      <c r="B55" s="33" t="s">
        <v>23</v>
      </c>
    </row>
    <row r="56" spans="1:11" ht="15.75" x14ac:dyDescent="0.25">
      <c r="A56" s="9" t="s">
        <v>20</v>
      </c>
      <c r="B56" s="33" t="s">
        <v>32</v>
      </c>
    </row>
    <row r="57" spans="1:11" ht="15.75" x14ac:dyDescent="0.25">
      <c r="A57" s="9" t="s">
        <v>18</v>
      </c>
      <c r="B57" s="33" t="s">
        <v>24</v>
      </c>
    </row>
    <row r="58" spans="1:11" ht="15.75" x14ac:dyDescent="0.25">
      <c r="A58" s="9" t="s">
        <v>19</v>
      </c>
      <c r="B58" s="33" t="s">
        <v>25</v>
      </c>
    </row>
    <row r="59" spans="1:11" ht="15.75" x14ac:dyDescent="0.25">
      <c r="A59" s="9" t="s">
        <v>10</v>
      </c>
      <c r="B59" s="33" t="s">
        <v>26</v>
      </c>
    </row>
    <row r="60" spans="1:11" ht="15.75" x14ac:dyDescent="0.25">
      <c r="A60" s="9" t="s">
        <v>11</v>
      </c>
      <c r="B60" s="33" t="s">
        <v>27</v>
      </c>
    </row>
    <row r="61" spans="1:11" ht="15.75" x14ac:dyDescent="0.25">
      <c r="A61" s="9" t="s">
        <v>12</v>
      </c>
      <c r="B61" s="33" t="s">
        <v>28</v>
      </c>
    </row>
    <row r="62" spans="1:11" ht="15.75" x14ac:dyDescent="0.25">
      <c r="A62" s="38" t="s">
        <v>13</v>
      </c>
      <c r="B62" s="39" t="s">
        <v>29</v>
      </c>
      <c r="C62" s="35"/>
      <c r="D62" s="35"/>
      <c r="E62" s="35"/>
      <c r="F62" s="36"/>
      <c r="G62" s="3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UN scenarios</vt:lpstr>
      <vt:lpstr>EF 2020 parameterization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Diogo</dc:creator>
  <cp:lastModifiedBy>Diogo Alagador</cp:lastModifiedBy>
  <dcterms:created xsi:type="dcterms:W3CDTF">2024-02-06T12:35:07Z</dcterms:created>
  <dcterms:modified xsi:type="dcterms:W3CDTF">2024-09-13T13:00:27Z</dcterms:modified>
</cp:coreProperties>
</file>