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C:\Users\okayasus\Documents\NFF synthesis\"/>
    </mc:Choice>
  </mc:AlternateContent>
  <xr:revisionPtr revIDLastSave="0" documentId="13_ncr:1_{7C3F1F91-742A-4151-9B09-E09E4FE5B6F6}" xr6:coauthVersionLast="47" xr6:coauthVersionMax="47" xr10:uidLastSave="{00000000-0000-0000-0000-000000000000}"/>
  <bookViews>
    <workbookView xWindow="84" yWindow="0" windowWidth="22872" windowHeight="12060" activeTab="2" xr2:uid="{00000000-000D-0000-FFFF-FFFF00000000}"/>
  </bookViews>
  <sheets>
    <sheet name="README" sheetId="1" r:id="rId1"/>
    <sheet name="code" sheetId="2" r:id="rId2"/>
    <sheet name="review" sheetId="3" r:id="rId3"/>
    <sheet name="counts summary" sheetId="4" r:id="rId4"/>
    <sheet name="clustered per NFF use" sheetId="5" r:id="rId5"/>
    <sheet name="Scopus search" sheetId="6" r:id="rId6"/>
  </sheets>
  <definedNames>
    <definedName name="_xlnm._FilterDatabase" localSheetId="4" hidden="1">'clustered per NFF use'!$A$1:$J$16</definedName>
    <definedName name="_xlnm._FilterDatabase" localSheetId="2" hidden="1">review!$A$2:$BV$33</definedName>
    <definedName name="_xlnm._FilterDatabase" localSheetId="5" hidden="1">'Scopus search'!$A$1:$L$201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7" i="4" l="1"/>
  <c r="D116" i="4"/>
  <c r="D115" i="4"/>
  <c r="D114" i="4"/>
  <c r="D113" i="4"/>
  <c r="D112" i="4"/>
  <c r="D111" i="4"/>
  <c r="D110" i="4"/>
  <c r="D100" i="4"/>
  <c r="D99" i="4"/>
  <c r="D98" i="4"/>
  <c r="D97" i="4"/>
  <c r="D96" i="4"/>
  <c r="D95" i="4"/>
  <c r="D94" i="4"/>
  <c r="D88" i="4"/>
  <c r="D87" i="4"/>
  <c r="D86" i="4"/>
  <c r="D85" i="4"/>
  <c r="D84" i="4"/>
  <c r="D83" i="4"/>
  <c r="D82" i="4"/>
  <c r="D81" i="4"/>
  <c r="D80" i="4"/>
  <c r="D79" i="4"/>
  <c r="D78" i="4"/>
  <c r="D77" i="4"/>
  <c r="D76" i="4"/>
  <c r="D75" i="4"/>
  <c r="D74" i="4"/>
  <c r="D73" i="4"/>
  <c r="D72" i="4"/>
  <c r="D71" i="4"/>
  <c r="D70" i="4"/>
  <c r="D69" i="4"/>
  <c r="D68" i="4"/>
  <c r="D67" i="4"/>
  <c r="D66" i="4"/>
  <c r="D64" i="4"/>
  <c r="D63" i="4"/>
  <c r="D62" i="4"/>
  <c r="D61" i="4"/>
  <c r="D60" i="4"/>
  <c r="D59" i="4"/>
  <c r="D58" i="4"/>
  <c r="D57" i="4"/>
  <c r="D56" i="4"/>
  <c r="D55" i="4"/>
  <c r="D54" i="4"/>
  <c r="D53" i="4"/>
  <c r="D49" i="4"/>
  <c r="D48" i="4"/>
  <c r="D46" i="4"/>
  <c r="D45" i="4"/>
  <c r="D43" i="4"/>
  <c r="D42" i="4"/>
  <c r="D41" i="4"/>
  <c r="D40" i="4"/>
  <c r="D39" i="4"/>
  <c r="D38" i="4"/>
  <c r="D37" i="4"/>
  <c r="D36" i="4"/>
  <c r="D35" i="4"/>
  <c r="D34" i="4"/>
  <c r="D33" i="4"/>
  <c r="D32" i="4"/>
  <c r="D31" i="4"/>
  <c r="D30" i="4"/>
  <c r="D29" i="4"/>
  <c r="D28" i="4"/>
  <c r="D27" i="4"/>
  <c r="D26" i="4"/>
  <c r="D25" i="4"/>
  <c r="H24" i="4"/>
  <c r="D24" i="4"/>
  <c r="J23" i="4"/>
  <c r="D23" i="4"/>
  <c r="J22" i="4"/>
  <c r="H22" i="4"/>
  <c r="D22" i="4"/>
  <c r="J21" i="4"/>
  <c r="D21" i="4"/>
  <c r="J20" i="4"/>
  <c r="H20" i="4"/>
  <c r="D20" i="4"/>
  <c r="J19" i="4"/>
  <c r="D19" i="4"/>
  <c r="J18" i="4"/>
  <c r="D18" i="4"/>
  <c r="J17" i="4"/>
  <c r="D17" i="4"/>
  <c r="J16" i="4"/>
  <c r="D16" i="4"/>
  <c r="J15" i="4"/>
  <c r="H15" i="4"/>
  <c r="D15" i="4"/>
  <c r="J14" i="4"/>
  <c r="D14" i="4"/>
  <c r="J13" i="4"/>
  <c r="D13" i="4"/>
  <c r="J12" i="4"/>
  <c r="D12" i="4"/>
  <c r="J11" i="4"/>
  <c r="D11" i="4"/>
  <c r="J10" i="4"/>
  <c r="H10" i="4"/>
  <c r="D10" i="4"/>
  <c r="K9" i="4"/>
  <c r="J9" i="4"/>
  <c r="H9" i="4"/>
  <c r="F9" i="4"/>
  <c r="D9" i="4"/>
  <c r="D6" i="4"/>
  <c r="D5" i="4"/>
  <c r="D4" i="4"/>
  <c r="D3" i="4"/>
  <c r="D2" i="4"/>
</calcChain>
</file>

<file path=xl/sharedStrings.xml><?xml version="1.0" encoding="utf-8"?>
<sst xmlns="http://schemas.openxmlformats.org/spreadsheetml/2006/main" count="3936" uniqueCount="2473">
  <si>
    <t>This appendix provides the detailed results of the review of the applications of the Nature Futures Framework prepared for the article: "Catalyzing change: A literature review on the implementation of the Nature Futures Framework"</t>
  </si>
  <si>
    <t>The dataset of the results of the systematic search of journal articles mentioning or applying the Nature Futures Framework was downloaded from Scopus on 12 January 2024, and is provided in sheet "Scopus search".</t>
  </si>
  <si>
    <t xml:space="preserve">The detailed review of the NFF applications was conducted only on the articles that were classified as "using the NFF". </t>
  </si>
  <si>
    <r>
      <t xml:space="preserve">The set of literature mentioning or using the Nature Futures Framework may have been updated since the creation of this sheet. To obtain the most recent information on applications of the Nature Futures Framework, the authors recommend accessing the public online library maintained by IPBES at: </t>
    </r>
    <r>
      <rPr>
        <u/>
        <sz val="10"/>
        <color rgb="FF1155CC"/>
        <rFont val="Arial"/>
      </rPr>
      <t>https://www.zotero.org/groups/4937409/nature_futures_framework/library</t>
    </r>
    <r>
      <rPr>
        <sz val="10"/>
        <color rgb="FF000000"/>
        <rFont val="Arial"/>
        <scheme val="minor"/>
      </rPr>
      <t xml:space="preserve"> </t>
    </r>
  </si>
  <si>
    <r>
      <t xml:space="preserve">The background on the Nature Futures Framework and its methodological guidance are available from </t>
    </r>
    <r>
      <rPr>
        <u/>
        <sz val="10"/>
        <color rgb="FF1155CC"/>
        <rFont val="Arial"/>
      </rPr>
      <t>https://zenodo.org/doi/10.5281/zenodo.8171338.</t>
    </r>
    <r>
      <rPr>
        <sz val="10"/>
        <color rgb="FF000000"/>
        <rFont val="Arial"/>
        <scheme val="minor"/>
      </rPr>
      <t xml:space="preserve"> </t>
    </r>
  </si>
  <si>
    <t>Review categories</t>
  </si>
  <si>
    <t>Code</t>
  </si>
  <si>
    <t>Notes and definitions on the coding used</t>
  </si>
  <si>
    <t>Publication ID (citation, doi)</t>
  </si>
  <si>
    <t>The authors used the short citation and DOI for identification of the reviewed source.</t>
  </si>
  <si>
    <t>Paper title</t>
  </si>
  <si>
    <t>Full title of the reviewed source</t>
  </si>
  <si>
    <t>Publication type</t>
  </si>
  <si>
    <t>Scientific article</t>
  </si>
  <si>
    <t>Only scientific articles identified through a systematic search on Scopus were covered by this synthesis study.</t>
  </si>
  <si>
    <t>Thesis - Master of Science</t>
  </si>
  <si>
    <t>These categories of publication types were considered 'grey literature', and were only considered as information for understanding the broader context of the uptake of the NFF</t>
  </si>
  <si>
    <t>Thesis - Doctorate</t>
  </si>
  <si>
    <t>Book</t>
  </si>
  <si>
    <t>Article - other</t>
  </si>
  <si>
    <t>Workshop report</t>
  </si>
  <si>
    <t>Report</t>
  </si>
  <si>
    <t>Correspondence</t>
  </si>
  <si>
    <t>Announcement</t>
  </si>
  <si>
    <t>Publication year</t>
  </si>
  <si>
    <t>As identified in reviewed source</t>
  </si>
  <si>
    <t>Publisher</t>
  </si>
  <si>
    <t>Boundary</t>
  </si>
  <si>
    <t>In which year was the scenario development or other forms of NFF use conducted?</t>
  </si>
  <si>
    <t>As the review targeted sources that apply the NFF, only publications produced after the development of the NFF were captured.</t>
  </si>
  <si>
    <t>What year do the scenarios portray? (time horizon) - if applicable</t>
  </si>
  <si>
    <t>This category was only filled for cases where the NFF application consisted of scenario development.</t>
  </si>
  <si>
    <t>Location of the study</t>
  </si>
  <si>
    <t>Region (1-5)</t>
  </si>
  <si>
    <t>Africa</t>
  </si>
  <si>
    <t>The region(s) corresponding to the location(s) of the study were identified to gain an overview of the global distribution of NFF applications. To cover studies that applied the NFF in more than one location, the authors recorded up to 5 regions. Studies with a global scope were not assigned a specific region.</t>
  </si>
  <si>
    <t>Asia-Pacific</t>
  </si>
  <si>
    <t>Western Europe</t>
  </si>
  <si>
    <t>North America</t>
  </si>
  <si>
    <t>Eastern Europe</t>
  </si>
  <si>
    <t>Latin America + Caribbean</t>
  </si>
  <si>
    <t>International waters</t>
  </si>
  <si>
    <t>Spatial scale (1-5)</t>
  </si>
  <si>
    <t>&lt;100 ha or &lt;1km on edge - such as a small area of a landscape</t>
  </si>
  <si>
    <r>
      <rPr>
        <sz val="10"/>
        <color theme="1"/>
        <rFont val="Arial"/>
      </rPr>
      <t xml:space="preserve">The size on edge was used as a rough estimate of the spatial scale of the NFF application. Descriptions and examples were included in the code solely to assist authors in estimating the corresponding scale for the reviewed study, but the numerical values were used as the main reference. </t>
    </r>
    <r>
      <rPr>
        <sz val="10"/>
        <color theme="1"/>
        <rFont val="Arial"/>
      </rPr>
      <t>Studies not tied to specific locations but discussing further development of the framework, or exploring how to apply it to a type of environment (e.g., cities, freshwater), were categorised as "Conceptual" in scale.</t>
    </r>
    <r>
      <rPr>
        <sz val="10"/>
        <color theme="1"/>
        <rFont val="Arial"/>
      </rPr>
      <t xml:space="preserve"> To cover studies that applied the NFF at various scales, the authors recorded up to 5 scales.</t>
    </r>
  </si>
  <si>
    <t>&lt;10 km on edge - such as a small landscape or city scape (e.g. city center)</t>
  </si>
  <si>
    <t>&lt;50 km on edge - such as a large landscape or city scape (e.g. Sao Paulo)</t>
  </si>
  <si>
    <t>50-200 km on edge - such as a small country (e.g. Trinidad or Taiwan)</t>
  </si>
  <si>
    <t>201-2000 km - such as a medium country (e.g. Zimbabwe or Germany)</t>
  </si>
  <si>
    <t>&gt;2000 km on edge - such as an International Region (e.g. Western European or Africa)</t>
  </si>
  <si>
    <t>Global</t>
  </si>
  <si>
    <t>Conceptual</t>
  </si>
  <si>
    <t>Ecosystems</t>
  </si>
  <si>
    <r>
      <rPr>
        <sz val="10"/>
        <rFont val="Arial"/>
      </rPr>
      <t xml:space="preserve">Main ecosystems that make up a significant part of the study region (1-3) (based on </t>
    </r>
    <r>
      <rPr>
        <u/>
        <sz val="10"/>
        <color rgb="FF1155CC"/>
        <rFont val="Arial"/>
      </rPr>
      <t>Biosphere Futures database</t>
    </r>
    <r>
      <rPr>
        <sz val="10"/>
        <rFont val="Arial"/>
      </rPr>
      <t xml:space="preserve"> categories)</t>
    </r>
  </si>
  <si>
    <t>Arid/semi-arid lands</t>
  </si>
  <si>
    <r>
      <rPr>
        <sz val="10"/>
        <rFont val="Arial"/>
      </rPr>
      <t xml:space="preserve">Ecosystems were divided into broad categories as used in </t>
    </r>
    <r>
      <rPr>
        <u/>
        <sz val="10"/>
        <color rgb="FF1155CC"/>
        <rFont val="Arial"/>
      </rPr>
      <t>Kuiper et al. (2024)</t>
    </r>
    <r>
      <rPr>
        <sz val="10"/>
        <rFont val="Arial"/>
      </rPr>
      <t>. Many studies focused on more than one ecosystem type, so the authors identified 3 main ecosystems covered in the study.</t>
    </r>
  </si>
  <si>
    <t>Coastal/marine areas</t>
  </si>
  <si>
    <t>Croplands/large scale agriculture</t>
  </si>
  <si>
    <t>Deep water/high sea area</t>
  </si>
  <si>
    <t>Forests</t>
  </si>
  <si>
    <t>Grasslands/Rangelands</t>
  </si>
  <si>
    <t>Mountains</t>
  </si>
  <si>
    <t>Polar areas</t>
  </si>
  <si>
    <t>Remote/Non-human dominated areas</t>
  </si>
  <si>
    <t>Small scale agriculture &amp; villages</t>
  </si>
  <si>
    <t>Urban and suburban areas</t>
  </si>
  <si>
    <t>Water bodies (lakes/rivers/wetlands)</t>
  </si>
  <si>
    <t>NFF experience</t>
  </si>
  <si>
    <t>What is the NFF used for in the publication - findings</t>
  </si>
  <si>
    <t>The authors summarised in a few sentences how the NFF was applied in the reviewed study.</t>
  </si>
  <si>
    <r>
      <rPr>
        <sz val="10"/>
        <rFont val="Arial"/>
      </rPr>
      <t xml:space="preserve">Categorization of use of NFF (1-3) (based on </t>
    </r>
    <r>
      <rPr>
        <u/>
        <sz val="10"/>
        <color rgb="FF1155CC"/>
        <rFont val="Arial"/>
      </rPr>
      <t>Biosphere Futures NFF application categories</t>
    </r>
    <r>
      <rPr>
        <sz val="10"/>
        <rFont val="Arial"/>
      </rPr>
      <t>)</t>
    </r>
  </si>
  <si>
    <t>Exploration tool</t>
  </si>
  <si>
    <r>
      <rPr>
        <sz val="10"/>
        <rFont val="Arial"/>
      </rPr>
      <t xml:space="preserve">The uses of the NFF were categorised following </t>
    </r>
    <r>
      <rPr>
        <u/>
        <sz val="10"/>
        <color rgb="FF1155CC"/>
        <rFont val="Arial"/>
      </rPr>
      <t>Kuiper et al. (2024)</t>
    </r>
    <r>
      <rPr>
        <sz val="10"/>
        <rFont val="Arial"/>
      </rPr>
      <t>. The categories of uses are not mutually exclusive, so some reviewed studies had combined more than one type of use within their research.</t>
    </r>
  </si>
  <si>
    <t>Classification tool</t>
  </si>
  <si>
    <t>Translating scenarios</t>
  </si>
  <si>
    <t>Developing visions and scenarios</t>
  </si>
  <si>
    <t>Adapting and developing models</t>
  </si>
  <si>
    <t>Discussing the NFF</t>
  </si>
  <si>
    <t>Limitations on the use of the NFF (main limits and challenges identified by the authors of the reviewed source)</t>
  </si>
  <si>
    <t>The authors extracted and summarised the limitations and challenges on the use of the NFF if these were raised by the reviewed study.</t>
  </si>
  <si>
    <t>Feedback on the NFF</t>
  </si>
  <si>
    <t>The authors summarised the overall observations made by the reviewed study regarding the NFF.</t>
  </si>
  <si>
    <t>Notes on transformative change</t>
  </si>
  <si>
    <t>Did the paper explicitly mention transformative change?</t>
  </si>
  <si>
    <t>Yes</t>
  </si>
  <si>
    <t>The authors recorded instances where the reviewed studies explicitly mentioned the concept of transformative change. Variations of the terminology included: transformative change, transformative action, transformation, transforming society.</t>
  </si>
  <si>
    <t>No</t>
  </si>
  <si>
    <t>How, if any, were connections made to transformative change? (Only needed if explicit mention has been made in the source)</t>
  </si>
  <si>
    <t>When the reviewed study explicity made reference to transformative change, the authors noted down how connections were made to this topic.</t>
  </si>
  <si>
    <t>GBF and SDGs (Only to capture if explicitly mentioned)</t>
  </si>
  <si>
    <t>Did the paper explicitly address the Kunming-Montreal Global Biodiversity Framework?</t>
  </si>
  <si>
    <t>The authors recorded whether or not the reviewed study made explicit reference to the Kunming-Montreal Global Biodiversity Framework. Variations included: 2050 Vision “Living in harmony with nature”, Aichi-targets, post-2020 GBF, or the Kunming-Montreal GBF.</t>
  </si>
  <si>
    <t>Notes on how the GBF was addressed</t>
  </si>
  <si>
    <t>When the reviewed study explicity made reference to the GBF, the authors noted down how connections were made to this topic.</t>
  </si>
  <si>
    <t>Did the paper explicitly address SDGs?</t>
  </si>
  <si>
    <t>The authors recorded whether or not the reviewed study made explicit reference to the Sustainable Development Goals. Variations included: Sustainable Development Goals (SDGs), the UN Agenda 2030. General mentions of sustainable development without linkage to the UN framework were not regarded as reference to the SDGs.</t>
  </si>
  <si>
    <t>Notes on how the SDGs were addressed</t>
  </si>
  <si>
    <t>When the reviewed study explicity made reference to the SDGs, the authors noted down how connections were made to this topic.</t>
  </si>
  <si>
    <t>Stakeholder engagement</t>
  </si>
  <si>
    <t>In which stage(s) of scenario-building or other NFF application were stakeholders engaged? (if any)</t>
  </si>
  <si>
    <t xml:space="preserve">The authors described briefly in what way stakeholders were engaged in the reviewed study. </t>
  </si>
  <si>
    <t>How many people were engaged?</t>
  </si>
  <si>
    <t>This section was filled only when the information was made available within the study.</t>
  </si>
  <si>
    <r>
      <rPr>
        <sz val="10"/>
        <rFont val="Arial"/>
      </rPr>
      <t xml:space="preserve">Diversity of stakeholders - Who substantially contributed to the study? Mark all that apply. (1-10) (based on </t>
    </r>
    <r>
      <rPr>
        <u/>
        <sz val="10"/>
        <color rgb="FF1155CC"/>
        <rFont val="Arial"/>
      </rPr>
      <t>Biosphere Futures database</t>
    </r>
    <r>
      <rPr>
        <sz val="10"/>
        <rFont val="Arial"/>
      </rPr>
      <t>, with adjustments)</t>
    </r>
  </si>
  <si>
    <t>Artists</t>
  </si>
  <si>
    <r>
      <rPr>
        <sz val="10"/>
        <rFont val="Arial"/>
      </rPr>
      <t xml:space="preserve">When the reviewed study made explicit the type of stakeholders engaged in the application of the NFF, the authors recorded the most fitting types using the categories developed by </t>
    </r>
    <r>
      <rPr>
        <u/>
        <sz val="10"/>
        <color rgb="FF1155CC"/>
        <rFont val="Arial"/>
      </rPr>
      <t>Kuiper et al. (2024)</t>
    </r>
    <r>
      <rPr>
        <sz val="10"/>
        <rFont val="Arial"/>
      </rPr>
      <t>. The category of 'Educators/teachers/trainers' was added by the authors, as other categories from the Biosphere Futures database did not cover this type of stakeholder.</t>
    </r>
  </si>
  <si>
    <t>Business representatives</t>
  </si>
  <si>
    <t>Citizens</t>
  </si>
  <si>
    <t>Civil society organizations</t>
  </si>
  <si>
    <t>Educators/teachers/trainers</t>
  </si>
  <si>
    <t>Farmers/foresters/fisherfolk</t>
  </si>
  <si>
    <t>Indigenous groups</t>
  </si>
  <si>
    <t>Natural resource managers</t>
  </si>
  <si>
    <t>Policymakers</t>
  </si>
  <si>
    <t>Researchers</t>
  </si>
  <si>
    <t>Youth/children</t>
  </si>
  <si>
    <t>n/a</t>
  </si>
  <si>
    <t>Was there a participant selection process?</t>
  </si>
  <si>
    <t xml:space="preserve">When the reviewed study described the process leading to the identification or selection of people engaged in the study, the authors recorded this with a brief description. </t>
  </si>
  <si>
    <t>Approach/method</t>
  </si>
  <si>
    <r>
      <rPr>
        <sz val="10"/>
        <rFont val="Arial"/>
      </rPr>
      <t xml:space="preserve">Approach used in the NFF application (indicate all that apply) (1-7) (based on </t>
    </r>
    <r>
      <rPr>
        <u/>
        <sz val="10"/>
        <color rgb="FF1155CC"/>
        <rFont val="Arial"/>
      </rPr>
      <t>Biosphere Futures database</t>
    </r>
    <r>
      <rPr>
        <sz val="10"/>
        <rFont val="Arial"/>
      </rPr>
      <t xml:space="preserve"> categories)</t>
    </r>
  </si>
  <si>
    <t>Art-based practices</t>
  </si>
  <si>
    <r>
      <rPr>
        <sz val="10"/>
        <rFont val="Arial"/>
      </rPr>
      <t xml:space="preserve">The authors recorded the types of approaches used in the reviewed study, where that information was available. Multiple approaches were recorded if the reviewed study had combined them. The categories of approaches were based on </t>
    </r>
    <r>
      <rPr>
        <u/>
        <sz val="10"/>
        <color rgb="FF1155CC"/>
        <rFont val="Arial"/>
      </rPr>
      <t>Kuiper et al. (2024)</t>
    </r>
    <r>
      <rPr>
        <sz val="10"/>
        <rFont val="Arial"/>
      </rPr>
      <t>. N.B. "Mapping" was interpreted as including not only spatial mapping but also methods to map out the connections between different elements of a system into a diagram, e.g., causal loop diagrams, cognitive fuzzy maps, etc.</t>
    </r>
  </si>
  <si>
    <t>Desktop study</t>
  </si>
  <si>
    <t>Games</t>
  </si>
  <si>
    <t>Mapping</t>
  </si>
  <si>
    <t>Modelling</t>
  </si>
  <si>
    <t>Surveys &amp; interviews</t>
  </si>
  <si>
    <t>Workshops &amp; deliberation</t>
  </si>
  <si>
    <t>Results/products</t>
  </si>
  <si>
    <r>
      <rPr>
        <sz val="10"/>
        <rFont val="Arial"/>
      </rPr>
      <t xml:space="preserve">What types of results were produced? (indicate all that apply) (1-16) (based on </t>
    </r>
    <r>
      <rPr>
        <u/>
        <sz val="10"/>
        <color rgb="FF1155CC"/>
        <rFont val="Arial"/>
      </rPr>
      <t>Biosphere Futures database</t>
    </r>
    <r>
      <rPr>
        <sz val="10"/>
        <rFont val="Arial"/>
      </rPr>
      <t xml:space="preserve"> categories, with adjustments)</t>
    </r>
  </si>
  <si>
    <t>Booklet/other publication(s)</t>
  </si>
  <si>
    <r>
      <rPr>
        <sz val="10"/>
        <rFont val="Arial"/>
      </rPr>
      <t xml:space="preserve">The authors recorded the types of results produced by the reviewed study, where that information was available. Multiple results were recorded as relevant. The categories of results were adjusted from </t>
    </r>
    <r>
      <rPr>
        <u/>
        <sz val="10"/>
        <color rgb="FF1155CC"/>
        <rFont val="Arial"/>
      </rPr>
      <t>Kuiper et al. (2024)</t>
    </r>
    <r>
      <rPr>
        <sz val="10"/>
        <rFont val="Arial"/>
      </rPr>
      <t>, with an additional differentiation between "Storyline(s) (with time component)" and "Narrative(s) (no time component)". The category of "Map(s)" refers to visual representations of physical locations and spatial distributions, whereas studies which employed "Mapping" as an "Approach/method" in the preceding section often presented results in the form of "Drawing(s)/diagram(s)".</t>
    </r>
  </si>
  <si>
    <t>Collage(s)</t>
  </si>
  <si>
    <t>Drawing(s)/diagram(s)</t>
  </si>
  <si>
    <t>Map(s)</t>
  </si>
  <si>
    <t>Narrative(s) (no time component)</t>
  </si>
  <si>
    <t>Oral presentation(s)</t>
  </si>
  <si>
    <t>Poster(s)</t>
  </si>
  <si>
    <t>Quantitative analyses</t>
  </si>
  <si>
    <t>Quantitative changes in key variables in data set(s) (e.g. land cover; income)</t>
  </si>
  <si>
    <t>Radio play/podcast(s)/other audio output</t>
  </si>
  <si>
    <t>Scientific publication(s)</t>
  </si>
  <si>
    <t>Storyline(s) (with time component)</t>
  </si>
  <si>
    <t>Technical report(s)</t>
  </si>
  <si>
    <t>Theater(s)</t>
  </si>
  <si>
    <t>Video(s)</t>
  </si>
  <si>
    <t>Videogame(s)/Interactive model(s)</t>
  </si>
  <si>
    <t>Qualitative NFF applications incl. qualitative scenarios/narratives</t>
  </si>
  <si>
    <t>Which value perspectives were considered in the NFF application? (e.g., within visions or qualitative scenarios) (indicate all that apply) (1-3)</t>
  </si>
  <si>
    <t>Nature as Culture</t>
  </si>
  <si>
    <t>The authors recorded which value perspectives of the Nature Futures Framework had been used in the reviewed study. These three value perspectives were either named explicitly in the reviewed study, or implied by referring to the value perspectives presented in prior publications on the Nature Futures Framework.</t>
  </si>
  <si>
    <t>Nature for Nature</t>
  </si>
  <si>
    <t>Nature for Society</t>
  </si>
  <si>
    <t>Which narrative development approach was used? (common &amp; specific features, three horizons, etc.) - if applicable</t>
  </si>
  <si>
    <t>The authors briefly described what methods were used for the qualitative application of the NFF. (In case of quantitative applications, this was recorded in the separate section on "Modelling/quantification".)</t>
  </si>
  <si>
    <t>Are there any misunderstandings on the value perspectives?</t>
  </si>
  <si>
    <t xml:space="preserve">The authors noted whether the interpretations of the value perspectives were in line with the description of the NFF as presented in IPBES (Annex VI to decision IPBES-9/1). </t>
  </si>
  <si>
    <t>Did the study explicitly mention the NCPs or engagage with the NCPs?</t>
  </si>
  <si>
    <t>The authors recorded whether or not the reviewed study made explicit reference to the concept of nature's contributions to people (NCPs), with further notes on the extent to which the concept was elaborated in the study. Studies mentioning ecosystem services were also regarded as engaging with this concept.</t>
  </si>
  <si>
    <t>Modelling/quantification</t>
  </si>
  <si>
    <t>Was modelling/quantification used in the application of the NFF?</t>
  </si>
  <si>
    <t>The authors recorded whether reviewed studies had applied the NFF in quantitative exercises.</t>
  </si>
  <si>
    <t>Which value perspectives were considered in modelling/quantification? (indicate all that apply) (1-3)</t>
  </si>
  <si>
    <t xml:space="preserve">The authors recorded which value perspectives of the Nature Futures Framework had been used in the quantitative study. </t>
  </si>
  <si>
    <t>How were the value perspectives considered in the modelling/quantification exercise?</t>
  </si>
  <si>
    <t>The authors briefly described what methods were used for the quantitative application of the NFF.</t>
  </si>
  <si>
    <t>How were the narratives quantified? (if applicable)</t>
  </si>
  <si>
    <t>model</t>
  </si>
  <si>
    <t xml:space="preserve">The authors recorded the tools used by the reviewed study for the quantitative application of the NFF. </t>
  </si>
  <si>
    <t>indicators</t>
  </si>
  <si>
    <t>both</t>
  </si>
  <si>
    <t>Which parts were quantified?</t>
  </si>
  <si>
    <t>indirect drivers</t>
  </si>
  <si>
    <r>
      <rPr>
        <sz val="10"/>
        <rFont val="Arial"/>
      </rPr>
      <t xml:space="preserve">To identify what aspects of human-nature relationships were quantified in the application of the NFF, the authors adapted the boxes of the IPBES conceptual framework presented in </t>
    </r>
    <r>
      <rPr>
        <u/>
        <sz val="10"/>
        <color rgb="FF1155CC"/>
        <rFont val="Arial"/>
      </rPr>
      <t>Diaz et al. (2015)</t>
    </r>
    <r>
      <rPr>
        <sz val="10"/>
        <rFont val="Arial"/>
      </rPr>
      <t>. NCP: Nature's Contributions to People; GQL: Good Quality of Life</t>
    </r>
  </si>
  <si>
    <t>direct drivers</t>
  </si>
  <si>
    <t>nature</t>
  </si>
  <si>
    <t>NCP</t>
  </si>
  <si>
    <t>GQL</t>
  </si>
  <si>
    <r>
      <rPr>
        <b/>
        <sz val="10"/>
        <color theme="1"/>
        <rFont val="Arial"/>
      </rPr>
      <t xml:space="preserve">Scenario types </t>
    </r>
    <r>
      <rPr>
        <sz val="10"/>
        <color theme="1"/>
        <rFont val="Arial"/>
      </rPr>
      <t>(either developed or used in the NFF application)</t>
    </r>
  </si>
  <si>
    <t>What type(s) of scenario(s) did the study develop or use in its application of the NFF?</t>
  </si>
  <si>
    <t>Exploratory</t>
  </si>
  <si>
    <t>Exploratory scenarios are used for understanding possible futures based on current trends, uncertainties, and driving forces without a predefined goal or outcome in mind. They examine a range of plausible futures, based on potential trajectories of drivers – either indirect (e.g., socio-political, economic and technological factors) or direct (e.g., habitat conversion and climate change). It assumes the absence of explicit policy intervention.</t>
  </si>
  <si>
    <t>Target-seeking</t>
  </si>
  <si>
    <t>Target-seeking scenarios start with the definition of a clear objective, or a set of objectives, and then identify different pathways to achieving this outcome.</t>
  </si>
  <si>
    <t>Policy screening scenarios</t>
  </si>
  <si>
    <t xml:space="preserve">Policy-screening scenarios are used in ex-ante assessments to forecast the effects of alternative policy or management options (interventions) on environmental outcomes. In policy-screening scenarios, a policy, or set of policies, is applied and an assessment of how the policy modifies the future is carried out.
</t>
  </si>
  <si>
    <t>Retrospective policy evaluation scenarios</t>
  </si>
  <si>
    <t>Retrospective policy evaluation scenarios are employed in ex-post assessments of the extent to which outcomes actually achieved by an implemented policy match those expected based on modelled projections, thereby informing policy review.</t>
  </si>
  <si>
    <t>Remarks</t>
  </si>
  <si>
    <t>The authors provided brief clarifications on the choice of scenario type(s) selected.</t>
  </si>
  <si>
    <r>
      <rPr>
        <b/>
        <sz val="10"/>
        <color theme="1"/>
        <rFont val="Arial"/>
      </rPr>
      <t>Policy cycle stages</t>
    </r>
    <r>
      <rPr>
        <sz val="10"/>
        <color theme="1"/>
        <rFont val="Arial"/>
      </rPr>
      <t xml:space="preserve"> (that the NFF application contributes to)</t>
    </r>
  </si>
  <si>
    <r>
      <rPr>
        <sz val="10"/>
        <rFont val="Arial"/>
      </rPr>
      <t xml:space="preserve">Using the </t>
    </r>
    <r>
      <rPr>
        <u/>
        <sz val="10"/>
        <color rgb="FF1155CC"/>
        <rFont val="Arial"/>
      </rPr>
      <t>policy cycle as employed by IPBES</t>
    </r>
    <r>
      <rPr>
        <sz val="10"/>
        <rFont val="Arial"/>
      </rPr>
      <t>, what purpose would best fit the NFF application? (indicate all that apply) (1-4)</t>
    </r>
  </si>
  <si>
    <t>Agenda setting</t>
  </si>
  <si>
    <t>The authors identified the purpose, or usefulness, of the NFF applications according to the stages of the policy cycle as described by the IPBES methodological assessment on scenarios and models (IPBES, 2016; figure SPM. 2).</t>
  </si>
  <si>
    <t>Policy design</t>
  </si>
  <si>
    <t xml:space="preserve">Policy Implementation </t>
  </si>
  <si>
    <t>Policy review</t>
  </si>
  <si>
    <t xml:space="preserve">Ecosystems </t>
  </si>
  <si>
    <r>
      <rPr>
        <b/>
        <sz val="10"/>
        <color theme="1"/>
        <rFont val="Arial"/>
      </rPr>
      <t xml:space="preserve">Scenario types </t>
    </r>
    <r>
      <rPr>
        <sz val="10"/>
        <color theme="1"/>
        <rFont val="Arial"/>
      </rPr>
      <t>(either developed or used in the NFF application)</t>
    </r>
  </si>
  <si>
    <r>
      <rPr>
        <b/>
        <sz val="10"/>
        <color theme="1"/>
        <rFont val="Arial"/>
      </rPr>
      <t>Policy cycle stages</t>
    </r>
    <r>
      <rPr>
        <sz val="10"/>
        <color theme="1"/>
        <rFont val="Arial"/>
      </rPr>
      <t xml:space="preserve"> (that the NFF application contributes to)</t>
    </r>
  </si>
  <si>
    <t>Publication ID</t>
  </si>
  <si>
    <t>Title</t>
  </si>
  <si>
    <t>Count of map elements (Figure 2)</t>
  </si>
  <si>
    <t>Region 1/5</t>
  </si>
  <si>
    <t>Region 2/5</t>
  </si>
  <si>
    <t>Spatial scale 1/5</t>
  </si>
  <si>
    <t>Spatial scale 2/5</t>
  </si>
  <si>
    <t>Spatial scale 3/5</t>
  </si>
  <si>
    <r>
      <rPr>
        <sz val="10"/>
        <color rgb="FF000000"/>
        <rFont val="Arial"/>
      </rPr>
      <t xml:space="preserve">Main ecosystems that make up a significant part of the study region 1/3 (based on </t>
    </r>
    <r>
      <rPr>
        <u/>
        <sz val="10"/>
        <color rgb="FF1155CC"/>
        <rFont val="Arial"/>
      </rPr>
      <t>Biosphere Futures database</t>
    </r>
    <r>
      <rPr>
        <sz val="10"/>
        <rFont val="Arial"/>
      </rPr>
      <t xml:space="preserve"> </t>
    </r>
    <r>
      <rPr>
        <sz val="10"/>
        <color rgb="FF000000"/>
        <rFont val="Arial"/>
      </rPr>
      <t>categories)</t>
    </r>
  </si>
  <si>
    <t>Main ecosystems 2/3</t>
  </si>
  <si>
    <t>Main ecosystems 3/3</t>
  </si>
  <si>
    <r>
      <rPr>
        <sz val="10"/>
        <rFont val="Arial"/>
      </rPr>
      <t xml:space="preserve">Categorization of use of NFF 1/3 (based on </t>
    </r>
    <r>
      <rPr>
        <u/>
        <sz val="10"/>
        <color rgb="FF1155CC"/>
        <rFont val="Arial"/>
      </rPr>
      <t>Biosphere Futures NFF application categories</t>
    </r>
    <r>
      <rPr>
        <sz val="10"/>
        <rFont val="Arial"/>
      </rPr>
      <t>)</t>
    </r>
  </si>
  <si>
    <t>Categorization of use of NFF 2/3</t>
  </si>
  <si>
    <t>Categorization of use of NFF 3/3</t>
  </si>
  <si>
    <t>Limitations on the use of the NFF (main limits and challenges identified by the authors)</t>
  </si>
  <si>
    <t>Did the paper explicitly mention the Kunming-Montreal Global Biodiversity Framework?</t>
  </si>
  <si>
    <t>Did the paper explicitly mention SDGs?</t>
  </si>
  <si>
    <r>
      <rPr>
        <sz val="10"/>
        <color rgb="FF000000"/>
        <rFont val="Arial"/>
      </rPr>
      <t xml:space="preserve">Diversity of stakeholders - Who substantially contributed to the study? Mark all that apply. 1/10 (based on </t>
    </r>
    <r>
      <rPr>
        <u/>
        <sz val="10"/>
        <color rgb="FF1155CC"/>
        <rFont val="Arial"/>
      </rPr>
      <t>Biosphere Futures database</t>
    </r>
    <r>
      <rPr>
        <sz val="10"/>
        <rFont val="Arial"/>
      </rPr>
      <t>, with adjustments)</t>
    </r>
  </si>
  <si>
    <t>Diversity 2/10</t>
  </si>
  <si>
    <t>Diversity 3/10</t>
  </si>
  <si>
    <t>Diversity 4/10</t>
  </si>
  <si>
    <t>Diversity 5/10</t>
  </si>
  <si>
    <t>Diversity 6/10</t>
  </si>
  <si>
    <t>Diversity 7/10</t>
  </si>
  <si>
    <t>Diversity 8/10</t>
  </si>
  <si>
    <t>Diversity 9/10</t>
  </si>
  <si>
    <r>
      <rPr>
        <sz val="10"/>
        <color rgb="FF000000"/>
        <rFont val="Arial"/>
      </rPr>
      <t xml:space="preserve">Approach used in the NFF application (indicate all that apply) 1/7 (based on </t>
    </r>
    <r>
      <rPr>
        <u/>
        <sz val="10"/>
        <color rgb="FF1155CC"/>
        <rFont val="Arial"/>
      </rPr>
      <t>Biosphere Futures database</t>
    </r>
    <r>
      <rPr>
        <sz val="10"/>
        <rFont val="Arial"/>
      </rPr>
      <t xml:space="preserve"> categories)</t>
    </r>
  </si>
  <si>
    <t>Approach 2/7</t>
  </si>
  <si>
    <t>Approach 3/7</t>
  </si>
  <si>
    <t>Approach 4/7</t>
  </si>
  <si>
    <t>Approach 5/7</t>
  </si>
  <si>
    <r>
      <rPr>
        <sz val="10"/>
        <color rgb="FF000000"/>
        <rFont val="Arial"/>
      </rPr>
      <t xml:space="preserve">What types of results were produced? (indicate all that apply) 1/16 (based on </t>
    </r>
    <r>
      <rPr>
        <u/>
        <sz val="10"/>
        <color rgb="FF1155CC"/>
        <rFont val="Arial"/>
      </rPr>
      <t>Biosphere Futures database</t>
    </r>
    <r>
      <rPr>
        <sz val="10"/>
        <rFont val="Arial"/>
      </rPr>
      <t xml:space="preserve"> categories, with adjustments)</t>
    </r>
  </si>
  <si>
    <t>Results 2/16</t>
  </si>
  <si>
    <t>Results 3/16</t>
  </si>
  <si>
    <t>Results 4/16</t>
  </si>
  <si>
    <t>Results 5/16</t>
  </si>
  <si>
    <t>Results 6/16</t>
  </si>
  <si>
    <t>Which value perspectives were considered in the NFF application? (e.g., within visions or qualitative scenarios) (indicate all that apply) 1/3</t>
  </si>
  <si>
    <t>Value perspectives - qualitative 2/3</t>
  </si>
  <si>
    <t>Value perspectives - qualitative 3/3</t>
  </si>
  <si>
    <t>Which value perspectives were considered in modelling/quantification? (indicate all that apply) 1/3</t>
  </si>
  <si>
    <t>Value perspectives - modelling 2/3</t>
  </si>
  <si>
    <t>Value perspectives - modelling 3/3</t>
  </si>
  <si>
    <t>Policy-screening</t>
  </si>
  <si>
    <t>Retrospective policy evaluation</t>
  </si>
  <si>
    <r>
      <rPr>
        <sz val="10"/>
        <rFont val="Arial"/>
      </rPr>
      <t xml:space="preserve">Alexander et al., 2023, DOI: </t>
    </r>
    <r>
      <rPr>
        <u/>
        <sz val="10"/>
        <color rgb="FF1155CC"/>
        <rFont val="Arial"/>
      </rPr>
      <t>https://doi.org/10.1007/s11625-023-01415-z</t>
    </r>
  </si>
  <si>
    <t>Mapping the shared socio-economic pathways onto the Nature Futures Framework at the global scale</t>
  </si>
  <si>
    <t>Sustainability Science Journal</t>
  </si>
  <si>
    <t>The SSPs were mapped onto the NFF, to assess how the SSPs score on various aspects of nature (that could be quantified with the available models and data)</t>
  </si>
  <si>
    <t>In this study only the three value perspectives of the NFF are used, not the entirior space. The authors present various reflections on how to operationalize NFF and its values perspectives, e.g. on how to specify normative targets; aggregating and weighing of values. And: "NFF only considers values perspectives related to nature and does not account for other individual and societal values".</t>
  </si>
  <si>
    <t>Extending the NFF from a triangle with three dimensions reflecting three nature value perspectives to a polygon with multiple dimensions, to include non-nature values.</t>
  </si>
  <si>
    <t>-</t>
  </si>
  <si>
    <t>NA</t>
  </si>
  <si>
    <t>SSP narratives were used</t>
  </si>
  <si>
    <t>It can be debated whether the proxy indicators used to define the NaC value perspective, in the study translated to "cultural services and health" capture the true spirit of this perspective. But this is partly because the indicators to characterize the NFF perspectives were chosen partly based on available data and model outputs.</t>
  </si>
  <si>
    <t>It were actually the SSP scenarios that were modeled and quantified, and assessed against target values for the indicators describing the NFF perspectives, to analyze how well the SSPs perform in terms of the NFF.</t>
  </si>
  <si>
    <r>
      <rPr>
        <sz val="10"/>
        <rFont val="Arial"/>
      </rPr>
      <t xml:space="preserve">Dasgupta &amp; Shakya, 2023, DOI: </t>
    </r>
    <r>
      <rPr>
        <u/>
        <sz val="10"/>
        <color rgb="FF1155CC"/>
        <rFont val="Arial"/>
      </rPr>
      <t>https://doi.org/10.1007/s10113-022-02022-x</t>
    </r>
  </si>
  <si>
    <t>Ecosystem services as systemic enablers for transformation in the Hindu Kush Himalaya: an analytical synthesis</t>
  </si>
  <si>
    <t>Regional Environmental Change Journal</t>
  </si>
  <si>
    <t>Hindu Kush Himalaya region (straddling 8 countries across Central and South Asia - Afghanistan, Bangladesh, Bhutan, China, India, Myanmar, Nepal and Pakistan)</t>
  </si>
  <si>
    <t>Regional --&gt; sub-region of HKH represented as 1 regional count</t>
  </si>
  <si>
    <t>The NFF is used to develop an analytical framework that takes an ecosystem services centric approach that allows for transformative change in the region. The framework consists of three pillars corresponding to the different value perspectives of the NFF. Corresponding to the three pillars, three pathways are formulated in which actions and strategies are considered to pursue the respective value perspective.</t>
  </si>
  <si>
    <t>–</t>
  </si>
  <si>
    <t>The NFF was seen as an appropriate tool for developing a ‘prosperous’ future scenario for the region, allowing for strategies and actions that can be aimed for.</t>
  </si>
  <si>
    <t>Yes, the aim of the study was 'to examine the scope for an ecosystem services centric approach to foster human-nature relationships and lead to transformative change in the Hindu Kush Himalaya region'. Transformative change for the region is defined as change that is 'sweeping and strategic; aims at conserving, restoring and sustainaby using nature'</t>
  </si>
  <si>
    <t>The CBD only mentioned as context.</t>
  </si>
  <si>
    <t>Pathways to improve ecosystem services are explicitly placed in the context of the sustainable development agenda, particularly the SDGs direct related to relevant SDGs, but at the goal level, and results are not compared/quantified.</t>
  </si>
  <si>
    <t>Yes, but the focus is on the concept of ecosystem services, and no specific NCP's are mentioned.</t>
  </si>
  <si>
    <t>Three ecosystem services‑oriented action pathways to achieve regional sustainability are presented.</t>
  </si>
  <si>
    <r>
      <rPr>
        <sz val="10"/>
        <rFont val="Arial"/>
      </rPr>
      <t xml:space="preserve">Dou et al., 2023, DOI: </t>
    </r>
    <r>
      <rPr>
        <u/>
        <sz val="10"/>
        <color rgb="FF1155CC"/>
        <rFont val="Arial"/>
      </rPr>
      <t>https://doi.org/10.1016/j.gloenvcha.2023.102766</t>
    </r>
    <r>
      <rPr>
        <sz val="10"/>
        <rFont val="Arial"/>
      </rPr>
      <t xml:space="preserve"> </t>
    </r>
  </si>
  <si>
    <t>Using the Nature Futures Framework as a lens for developing plural land use scenarios for Europe for 2050</t>
  </si>
  <si>
    <t>Global Environmental Change Journal</t>
  </si>
  <si>
    <t>Europe</t>
  </si>
  <si>
    <t>Regional --&gt; Europe</t>
  </si>
  <si>
    <t>As a lens for developing plural land use scenarios</t>
  </si>
  <si>
    <t>Additional reflection is required on our use of a single variable to capture the normative value guiding nature management in each NFF perspective (e.g., carbon sequestration was used to guide the prioritization of protected area expansion, representing the valued delivery of ecosystem services in a Nature for Society scenario), while multiple value criteria can (and likely would be) used to guide the implementation of sustainability targets following a participatory process (or, in other words, how much value representation must there be to create a useful NFF scenario, knowing that many values and implications will also be omitted as scenarios and models will always be simplifiations of reality?</t>
  </si>
  <si>
    <t>Achieving the sustainability targets will imply/require a transformation of (various) European landscapes.</t>
  </si>
  <si>
    <t>Quantitative targets from post-2020 GBF were used as inputs for the scenarios (showing that achieving these targets can be done in different ways, resulting in different futures).</t>
  </si>
  <si>
    <t>SSP1 as a baseline, to which some common and specific features were added to create different NFF scenarios.</t>
  </si>
  <si>
    <t>Yes, but mostly indirectly, with only one NCP explicitly addressed (climate change mitigation).</t>
  </si>
  <si>
    <t>They were used to define different land use scenarios</t>
  </si>
  <si>
    <t>Different NFF scenarios that seek to achieve sustainability targets, but also are different in their outcomes.</t>
  </si>
  <si>
    <r>
      <rPr>
        <sz val="10"/>
        <rFont val="Arial"/>
      </rPr>
      <t xml:space="preserve">Dunn-Capper et al., 2023, DOI: </t>
    </r>
    <r>
      <rPr>
        <u/>
        <sz val="10"/>
        <color rgb="FF1155CC"/>
        <rFont val="Arial"/>
      </rPr>
      <t>https://doi.org/10.1007/s11625-023-01337-w</t>
    </r>
  </si>
  <si>
    <t>Diverse approaches to nature recovery are needed to meet the varied needs of people and nature</t>
  </si>
  <si>
    <t>UK</t>
  </si>
  <si>
    <t>Local --&gt; UK</t>
  </si>
  <si>
    <t>The study conducted participatory multicriteria mapping with stakeholders on the Downland Estate of Brighton and Hove to elicit their values for nature recovery against the NFF value perspectives. Participants defined their own criteria for assessing the performance of various nature recovery options. These criteria were then scored for each of the Nature Futures value perspectives, allowing a mapping of the values held by stakeholders and a ranking of the options against those values.</t>
  </si>
  <si>
    <t>NFF perspectives are inherently overlapping in space, which meant there was more flexibility in classifying criteria. For instance, biodiversity criteria are often mapped to both NN and NS perspectives, as they contain not only social values, but also the concepts around the benefits that this biodiversity will bring to people, e.g. pollination services. This overlapping nature of the NFF better incorporates the plurality of ways in which people assess the  nature recovery value than the ecosystem service approach, in which the more rigid nature of the categories (SRES, PES, CES) can make it difficult to classify criteria for which the participant description covers a broad range of values and issues.</t>
  </si>
  <si>
    <t>Only mentioned as context to introduce the NFF.</t>
  </si>
  <si>
    <t>Stakeholders were asked to define their own criteria for assessing various nature recovery options, and then to rank the options according to their criteria</t>
  </si>
  <si>
    <t>A local expert, actively involved in the consultation process, helped identify suitable participants for this study.</t>
  </si>
  <si>
    <t>N/A</t>
  </si>
  <si>
    <r>
      <rPr>
        <sz val="10"/>
        <rFont val="Arial"/>
      </rPr>
      <t xml:space="preserve">Durán et al., 2023, DOI: </t>
    </r>
    <r>
      <rPr>
        <u/>
        <sz val="10"/>
        <color rgb="FF1155CC"/>
        <rFont val="Arial"/>
      </rPr>
      <t>https://doi.org/10.1007/s11625-023-01316-1</t>
    </r>
    <r>
      <rPr>
        <sz val="10"/>
        <rFont val="Arial"/>
      </rPr>
      <t xml:space="preserve"> </t>
    </r>
  </si>
  <si>
    <t>Bringing the Nature Futures Framework to life: creating a set of illustrative narratives of nature futures</t>
  </si>
  <si>
    <t>The study provides an example of how the Nature Futures Framework can be implemented for the development of illustrative narratives representing a diversity of desirable nature futures.</t>
  </si>
  <si>
    <t>- It is important to capture the relativity between value perspectives consistently, not just in narrative description, but also in quantification. 
- Incorporating additional methodological steps to better track the underlying value assumptions contributed by each participant would be beneficial to acknowledge and address biases.
- Deciding on the border between desirable and undesirable futures requires broad participation.
- Improving existing models of nature and nature’s contributions to people and integrating them is important to facilitate the further development of the narratives in line with the Nature Futures Framework</t>
  </si>
  <si>
    <t>A messy combination of all three value perspectives can exist within the framework. This does not limit the development of narratives around the edges of the triangle, but encourages a plural interpretation of what can happen inside, relative to each corner. 
Illustrative elements do not need to be specific to a certain Nature Futures Framework space; even in the same space of the triangle, different narratives can be written.
The Nature Futures Framework could also be used as a framework of scenario archetype analysis or to assess underlying value perspectives and their implications within existing future scenarios, and to modify them to become more nature positive.</t>
  </si>
  <si>
    <t>The study intentionally explored the more radical transformative changes that may be needed, as a starting point to realise how open the future is, and to describe what futures could emerge from such radical interventions, so that more quantitative analysis can follow.</t>
  </si>
  <si>
    <t>Does not use the terminology of the "GBF" but rather CBD targets and goals. The study is explicitly presented as an approach to explore what it means to achieve CBD's vision of 'living in harmony with nature'.</t>
  </si>
  <si>
    <t>SDGs mentioned as common features that could be considered desirable across the futures. Futures where SDGs were met was considered as a starting point.</t>
  </si>
  <si>
    <t>The study itself was not done via stakeholder participation but the visions used were formulated through a participatory process.</t>
  </si>
  <si>
    <t>No, the study itself was closed to the task force on scenarios and models</t>
  </si>
  <si>
    <t>Paired comparison among narratives to extract and summarise specific differences and similarities</t>
  </si>
  <si>
    <t>Yes, but without specifying individual NCPs/quantification</t>
  </si>
  <si>
    <r>
      <rPr>
        <sz val="10"/>
        <rFont val="Arial"/>
      </rPr>
      <t xml:space="preserve">Haga et al., 2023, DOI: </t>
    </r>
    <r>
      <rPr>
        <u/>
        <sz val="10"/>
        <color rgb="FF1155CC"/>
        <rFont val="Arial"/>
      </rPr>
      <t>https://doi.org/10.1007/s11625-023-01301-8</t>
    </r>
  </si>
  <si>
    <t>Modeling desirable futures at local scale by combining the nature futures framework and multi-objective optimization</t>
  </si>
  <si>
    <t>2015 - 2100</t>
  </si>
  <si>
    <t>Japan</t>
  </si>
  <si>
    <t>Local --&gt; Japan</t>
  </si>
  <si>
    <t>The authors developed a protocol for applying the NFF to scenarios and models at a landscape scale with 3 specifications: ‘(1) exploring nature‑positive futures, (2) seeking alternative pathways for targets satisfying visions of plural values, and (3) screening key direct drivers to achieve the targets.’
 This study also includes a modelling case study in Japan, to assess the utility of the proposed protocol.</t>
  </si>
  <si>
    <t>It is a challenge to assign NFF indicators to relational values ascribed to nature.
 A protocol for mapping existing local strategies, such as environmental and sustainability policies, to the NFF, helps in operationalizing the NFF at the local scale.</t>
  </si>
  <si>
    <t>This study shows that the NFF can be applied to existing landscape change modeling  to analyze the interlinkages between diferent visions constrained by biodiversity conservation goals.'</t>
  </si>
  <si>
    <t>Yes it was discussed how modelling of the NFF and developing nature-positive scenarios can support tranformative change. It is important to connect with models of indirect drivers (coupling with socioecological models) to quantify pahtways of transformative change.</t>
  </si>
  <si>
    <t>One nature recovery target is used to screen for strategies to be analysed using the NFF.</t>
  </si>
  <si>
    <t>Used in the introduction and discussion for some context.</t>
  </si>
  <si>
    <t>Common &amp; specific features</t>
  </si>
  <si>
    <t>Yes, but minimally defined.</t>
  </si>
  <si>
    <t>LANDIS-II Forest landscape model was used to simulate the effect of different plausible strategies for forest and pasture management on several indicators. The indicators where chosen based on narratives for the study site corresponding to the three value perspectives. The indicators where then integrated/grouped into a common, NN, NC and NS indicator respectively. The common indicator was used to distinguish nature-positive scenarios. The indicators corresonding to value perspectives where used to assess the performance of scenarios in the NFF space. A distinction was made between pareto optimal solutions and dominated strategies. Their trajectories over time in the NFF space were simulated.</t>
  </si>
  <si>
    <t>Policy implementation</t>
  </si>
  <si>
    <r>
      <rPr>
        <sz val="10"/>
        <rFont val="Arial"/>
      </rPr>
      <t xml:space="preserve">Kim et al., 2023, DOI: </t>
    </r>
    <r>
      <rPr>
        <u/>
        <sz val="10"/>
        <color rgb="FF1155CC"/>
        <rFont val="Arial"/>
      </rPr>
      <t>https://doi.org/10.1016/j.gloenvcha.2023.102681</t>
    </r>
  </si>
  <si>
    <t>Towards a better future for biodiversity and people: Modelling Nature Futures</t>
  </si>
  <si>
    <t>Conceptual with global scope</t>
  </si>
  <si>
    <t>Not represented, to be mentioned in text</t>
  </si>
  <si>
    <t>The study describes how the NFF can be applied in modelling to support decision-making.</t>
  </si>
  <si>
    <t>Models to quantify NFF-based scenarios are limited in how they capture important aspects, such as multiple values and social-ecological feedbacks.</t>
  </si>
  <si>
    <t>The study states that the NFF bridges knowledge systems and communities of practice through continuous dialogue, creating a culture of stakeholder-driven scenario development and their co‑implementation, while maintaining minimum consistency and comparability among scenarios.</t>
  </si>
  <si>
    <t>Discusses how the NFF intends to support transformative change, pointing to the need for scenarios and models to describe societal transformations</t>
  </si>
  <si>
    <t>Several GBF goals, targets and indicators are used to illustrate how NFF scenarios can be operationalized. GBF also mentioned to explain how NFF scenarios can be useful for global policy.</t>
  </si>
  <si>
    <t>Several SDG target indicators are used to illustrate how NFF scenarios can be operationalized.</t>
  </si>
  <si>
    <t>Scenario and modelling experts from the broader research communities participated in workshops that provided the source material for this paper</t>
  </si>
  <si>
    <t>IPBES criteria/nomination process</t>
  </si>
  <si>
    <t>Yes, but not quantified.</t>
  </si>
  <si>
    <t>Only conceptually/qualitatively</t>
  </si>
  <si>
    <r>
      <rPr>
        <sz val="10"/>
        <rFont val="Arial"/>
      </rPr>
      <t xml:space="preserve">Kluiving and Waterman, 2023, DOI: </t>
    </r>
    <r>
      <rPr>
        <u/>
        <sz val="10"/>
        <color rgb="FF1155CC"/>
        <rFont val="Arial"/>
      </rPr>
      <t>https://doi.org/10.3390/land12050990</t>
    </r>
  </si>
  <si>
    <t>The Anthropocene in the Aspiring UNESCO Global Geopark Schelde Delta Area: Geological History, Human Resilience and Future Landscape Management</t>
  </si>
  <si>
    <t>Land Journal</t>
  </si>
  <si>
    <t>Flemish-Dutch Schelde Delta (three Flemish provinces of Belgium (Antwerpen, Oost-Vlaanderen and West-Vlaanderen) + two provinces of the Netherlands (Zeeland and the western part of Noord-Brabant))</t>
  </si>
  <si>
    <t>Local --&gt; counted as Belgium (1) and Netherlands (1)</t>
  </si>
  <si>
    <t>The study only suggests the application of the NFF in the Schelde Delta area following an iterative process of stakeholder participation (mainly targeting tourism users of the area), but does not complete the step to apply the framework itself or develop any scenarios. The study proposes to populate the NFF triangle with examples of how nature values are represented in different regions of the aUGGP Schelde Delta, across local scales, and how they could change in the future, following the iterative cycle of stakeholder engagement described in Pereira et al. (2020).</t>
  </si>
  <si>
    <t>The study states that "the iterative process of Nature Futures has the attractive value that it invites visitors and users of the landscape and the water to reflect on the type of nature values and the choice or selection of a sustainable society for itself". (However, the study does not actually proceed further with applying the NFF - thus this feedback is more of an expectation towards the NFF)</t>
  </si>
  <si>
    <t>Yes, only for context</t>
  </si>
  <si>
    <t>Only mentioned in the background to situate the study in the context of the need for transformative action for nature.</t>
  </si>
  <si>
    <t>Not SDGs as such. The revaluation and revitalisation of waterways are suggested as avenues for achieving 'sustainable development' in the discussion.</t>
  </si>
  <si>
    <r>
      <rPr>
        <sz val="10"/>
        <rFont val="Arial"/>
      </rPr>
      <t xml:space="preserve">Kramer et al., 2023, DOI: </t>
    </r>
    <r>
      <rPr>
        <u/>
        <sz val="10"/>
        <color rgb="FF1155CC"/>
        <rFont val="Arial"/>
      </rPr>
      <t>https://doi.org/10.1007/s11625-023-01341-0</t>
    </r>
  </si>
  <si>
    <t>New paths for modelling freshwater nature futures</t>
  </si>
  <si>
    <t>Conceptual with focus on freshwater ecosystems</t>
  </si>
  <si>
    <t>The NFF was presented and operationalized in the context of modelling freshwater ecosystems</t>
  </si>
  <si>
    <t>Few models readily available to capture NaC. But that's also a bit of the point of the NFF, to stimulate development in that direction. But large gaps remain between NFF and freshwater modelling communities of practice.</t>
  </si>
  <si>
    <t>Developing NFF based scenarios and models inherently requires collaborartion and integration across disciplines, which is inherently difficult (and the NFF does not really help with that, besides pointing to the importance and the challenge). Guidence needed is needed for developing scenarios and models that combine and integrate the different value perspectives.</t>
  </si>
  <si>
    <t>The NFF is introduced as a tool that allows the exploration of transformative pathways.</t>
  </si>
  <si>
    <t>The CBD 2050 Vision “Living in harmony with nature” is mentioned in the introduction to provide context.</t>
  </si>
  <si>
    <t>Only to describe other studies that have combined the NFF with SDGs.</t>
  </si>
  <si>
    <t>Only conceptually</t>
  </si>
  <si>
    <r>
      <rPr>
        <sz val="10"/>
        <rFont val="Arial"/>
      </rPr>
      <t xml:space="preserve">Lahoti et al., 2023, DOI: </t>
    </r>
    <r>
      <rPr>
        <u/>
        <sz val="10"/>
        <color rgb="FF1155CC"/>
        <rFont val="Arial"/>
      </rPr>
      <t>https://doi.org/10.1007/s11625-023-01338-9</t>
    </r>
  </si>
  <si>
    <t>Exploring bioproduction systems in socio-ecological production landscapes and seascapes in Asia through solution scanning using the Nature Futures Framework</t>
  </si>
  <si>
    <t>Local scales across three countries in Asia: specifically Japan, the Philippines and Indonesia</t>
  </si>
  <si>
    <t>Local --&gt; counted as Japan (1), Philippines (1), and Indonesia (1)</t>
  </si>
  <si>
    <t>In this study a solution scanning approach was applied to review literature on bioproduction systems in socio-eocological production landscapes and seascapes (SEPLS) in Asia. The NFF was used to capture the values prioritized in the solution types and associated pathways.</t>
  </si>
  <si>
    <t>capturing the diverse values associated with a solution using NFF allowed for exploring solutions that enhance people’s connection to nature. The NFF allowed for identifying the determinants and pathways to achieve transformative change and understanding solutions that could stimulate deep leverage points in response to sustainability challenges'</t>
  </si>
  <si>
    <t>Yes, It was mentioned that the NFF allows for identifying determinants and  pathways for achieving transformative change</t>
  </si>
  <si>
    <t>SDGs briefly mentioned in the introduction and discussion to describe the context in which the concept of socio-ecological production landscapes and seascapes was developed.</t>
  </si>
  <si>
    <r>
      <rPr>
        <sz val="10"/>
        <rFont val="Arial"/>
      </rPr>
      <t xml:space="preserve">Mayer et al., 2023, DOI: </t>
    </r>
    <r>
      <rPr>
        <u/>
        <sz val="10"/>
        <color rgb="FF1155CC"/>
        <rFont val="Arial"/>
      </rPr>
      <t>https://doi.org/10.1007/s11625-023-01380-7</t>
    </r>
  </si>
  <si>
    <t>Operationalizing the Nature Futures Framework for ecological infrastructure</t>
  </si>
  <si>
    <t>Switzerland</t>
  </si>
  <si>
    <t>Local --&gt; Switzerland</t>
  </si>
  <si>
    <t>The study applies the NFF to formulate integrated normative and exploratory scenarios on the development of a functioning ecological infrastructure in Switzerland until 2060. It follows the two-stage participatory approach of elaborating positive visions with stakeholders in four regions of Switzerland, then collaborating with experts to create scenarios through literature research, workshops and a survey.</t>
  </si>
  <si>
    <t>Linking normative elements to predictions of highly uncertain global socio-economic and climatic developments was challenging. Development of global degrowth scenarios is also needed so that it can be used and scaled down by both climate and biodiversity research communities to develop internally consistent scenarios for desirable Nature Futures.</t>
  </si>
  <si>
    <t>The NFF was useful in two ways: 1. as a tool to distinguish vision-based scenario storylines along value axes, and 2. to gain a sense of possible future nature values that could emerge in non-positive scenarios (with no pro-active steps toward a desirable, functioning ecological infrastructure). Simplified frameworks such as the NFF are vital, not to target the extremes of one of the value perspectives, but to actually address nature values and incorporate them into models, policy decisions, and ultimately action.</t>
  </si>
  <si>
    <t>Participants were encouraged to embrace transformative thinking about the future while reflecting on the seeds for desirable futures</t>
  </si>
  <si>
    <t>Briefly mentioned to place the study in the context of achieving the GBF</t>
  </si>
  <si>
    <t>Not SDGs as such. Only sustainable development mentioned to introduce the study areas which "function as model regions for sustainable development".</t>
  </si>
  <si>
    <t>Visioning and identification of key drivers of change</t>
  </si>
  <si>
    <t>57 stakeholders (visioning) and 11 experts on ecological infrastructure (3 horizons exercise to identify drivers)</t>
  </si>
  <si>
    <t>Unknown</t>
  </si>
  <si>
    <t>Participatory visioning by stakeholders for the normative element and 3 horizons approach for the expert identification of key drivers of change</t>
  </si>
  <si>
    <t>Yes, but qualitatively and no specific NCPs</t>
  </si>
  <si>
    <r>
      <rPr>
        <sz val="10"/>
        <rFont val="Arial"/>
      </rPr>
      <t xml:space="preserve">Pereira et al., 2023, DOI: </t>
    </r>
    <r>
      <rPr>
        <u/>
        <sz val="10"/>
        <color rgb="FF1155CC"/>
        <rFont val="Arial"/>
      </rPr>
      <t>https://doi.org/10.1016/j.marpol.2023.105644</t>
    </r>
  </si>
  <si>
    <t>The living infinite: Envisioning futures for transformed human-nature relationships on the high seas</t>
  </si>
  <si>
    <t>Marine Policy Journal</t>
  </si>
  <si>
    <t>Not specified</t>
  </si>
  <si>
    <t>Global (High Seas)</t>
  </si>
  <si>
    <t>The study defines transformative visions and pathways for the high seas in line with the three corners of the NFF.</t>
  </si>
  <si>
    <t>Participatory processes are resource-intensive, both in terms of time and finances. It is not possible to achieve complete inclusivity at the global level.</t>
  </si>
  <si>
    <t>The study states that the NFF could be used as a mechanism to include more “transformative energy” into the ways in which humans conceptualise the high seas and options for governing them.</t>
  </si>
  <si>
    <t>The study co-produced transformative visions and pathways, and explicitly discusses the power of storytelling for transformative change.</t>
  </si>
  <si>
    <t>GBF briefly mentioned in the conclusion to place the study in GBF context</t>
  </si>
  <si>
    <t>Not SDGs as such. Only sustainable development as part of the definition of transformative change.</t>
  </si>
  <si>
    <t>During 4 subsequent workshops</t>
  </si>
  <si>
    <t>26 during the first workshop</t>
  </si>
  <si>
    <t>Expert led participatory approach with people known by the main authors and the advisory committee, and snowballing from there.</t>
  </si>
  <si>
    <t>Three horizons was the main method, complemented with various tools/excercises such as the ice-berg model, an exquisite corpse surrealist game, STEEP and more.</t>
  </si>
  <si>
    <r>
      <rPr>
        <sz val="10"/>
        <rFont val="Arial"/>
      </rPr>
      <t xml:space="preserve">Sarkki et al., 2023, DOI: </t>
    </r>
    <r>
      <rPr>
        <u/>
        <sz val="10"/>
        <color rgb="FF1155CC"/>
        <rFont val="Arial"/>
      </rPr>
      <t>https://doi.org/10.1016/j.biocon.2023.109958</t>
    </r>
  </si>
  <si>
    <t>“Rights for Life” scenario to reach biodiversity targets and social equity for indigenous peoples and local communities</t>
  </si>
  <si>
    <t>Biological Conservation Journal</t>
  </si>
  <si>
    <t>Europe (Saami peoples' home region in northern Fennoscandia, especially Finland, as case study)</t>
  </si>
  <si>
    <t>Local --&gt; Finland</t>
  </si>
  <si>
    <t>The authors of this study proposed a novel scenario skeleton titled “Rights for Life”, which is intended to support the achievement of ambitious biodiversity targets in a socially equitable way, by focusing on the rights of nature and Indigenous Peoples and local communities.The study proposes governance approaches that could be used to achieve the “Rights for Life” scenario in a way that balances the value perspectives of “nature for nature”, “nature for society”, and “nature as culture”.</t>
  </si>
  <si>
    <t>The recognition of the knowledge and relational values of IPLCs by the “nature as culture” perspective may not suffice to reach social equity goals without strong explicit recognition of IPLCs' rights when implementing transformative policies.</t>
  </si>
  <si>
    <t>The study considers that instead of advocating policy objectives linked to each of the three value perspectives, it may be more constructive to consider policy objectives as being located between the three general value perspectives.</t>
  </si>
  <si>
    <t>Explicit recognition of IPLCs' rights together with the relational value perspective can ground identification of novel transformative policy options to halt biodiversity loss in a socially-equitable way. A first step to achieve tranformative change is to secure a clear recognition of Nature's and IPLCs' rights by policy.</t>
  </si>
  <si>
    <t>GBF target is used to place a scenario in perspective, and GBF mentioned to provide general context</t>
  </si>
  <si>
    <t>SDGs briefly discussed to provide context.</t>
  </si>
  <si>
    <r>
      <rPr>
        <sz val="10"/>
        <rFont val="Arial"/>
      </rPr>
      <t xml:space="preserve">Shaikh &amp; Hamel, 2023, DOI: </t>
    </r>
    <r>
      <rPr>
        <u/>
        <sz val="10"/>
        <color rgb="FF1155CC"/>
        <rFont val="Arial"/>
      </rPr>
      <t>https://doi.org/10.1007/s11625-023-01411-3</t>
    </r>
  </si>
  <si>
    <t>Identifying nature-positive futures in new cities: an application of the Urban Nature Futures Framework</t>
  </si>
  <si>
    <t>Indonesia</t>
  </si>
  <si>
    <t>Local --&gt; Indonesia</t>
  </si>
  <si>
    <t>The NFF was used to analyze/assess existing policy and planning documents to understand how these address nature, specifically by asking what value perspectives are represented, and how these characterized by themes (initiatives, motivations).</t>
  </si>
  <si>
    <t>1) The NFF cannot easily be used for quantitative assessments. Only the relative proportion of NS, NN, and NC can be interpreted, as opposed to the actual (measurable) ambition of integrating nature into masterplans; 2) the subjectivity of capturing nature values from published information; as these documents were not written with the NFF in mind, it is often challenging to tease out the precise nature perspective of each code due to the lack of the statement of intention or rationale; 3)related to both these points is that the NFF does not come with a clear set of indicators against which content can be assessed.</t>
  </si>
  <si>
    <t>NFF has different strenghts and limitations for different policy stages (visioning, planning, implementation, maintanance). These can be better discussed. Other feedback relates to the limitations discussed (e.g. lack of indicators), and the need to compare against other tools and indices for measuring nature, such as IUCN’s Urban Nature Index.</t>
  </si>
  <si>
    <t>Reflects on how urban masterplans can be more ambitious and transformative based on results of applying the NFF.</t>
  </si>
  <si>
    <t>Yes but only in the introduction</t>
  </si>
  <si>
    <r>
      <rPr>
        <sz val="10"/>
        <rFont val="Arial"/>
      </rPr>
      <t xml:space="preserve">Stronge et al., 2023, DOI: </t>
    </r>
    <r>
      <rPr>
        <u/>
        <sz val="10"/>
        <color rgb="FF1155CC"/>
        <rFont val="Arial"/>
      </rPr>
      <t>https://doi.org/10.1007/s11625-022-01269-x</t>
    </r>
  </si>
  <si>
    <t>Achieving soil health in Aotearoa New Zealand through a pluralistic values-based framework: mauri ora ki te whenua, mauri ora ki te tangata</t>
  </si>
  <si>
    <t>New Zealand</t>
  </si>
  <si>
    <t>Local --&gt; New Zealand</t>
  </si>
  <si>
    <t>The NFF was used to analyse how New Zealand’s agricultural productive sectors express their relationship with soil and soil health. The results are consistent with work undertaken on Indigenous Māori perspectives of soil and soil health.</t>
  </si>
  <si>
    <t>While the NFF broadens the perspective on, e.g. how soils are valued, the study considers it as a Western-centric framework. A crucial
aspect of understanding and accounting for the holistic values and aspirations of Indigenous peoples is that those values,
knowledge, and perspectives retain their own origin and integrity, and are not integrated or assimilated into Western
science approaches. While the pluralistic values thinking presented in the NFF complements Indigenous Māori philosophy, knowledge,
and values, the NFF only really provides an improved understanding of the plurality of Western values and their links to nature.</t>
  </si>
  <si>
    <t>The study states that ‘the strength of the NFF is that it encourages people to think more holistically about a plural set of values, especially those they assign to the environment’.
 The NFF enables a dialogue on values which enriches our understanding of soils and soil health.</t>
  </si>
  <si>
    <t>26 people were interviewed. The NFF was used to interpret responses.</t>
  </si>
  <si>
    <t>26 people were interviewed. The NFF was used to interpret responses. The NFF was applied after data collection.</t>
  </si>
  <si>
    <r>
      <rPr>
        <sz val="10"/>
        <rFont val="Arial"/>
      </rPr>
      <t xml:space="preserve">De Bruin et al., 2022, DOI: </t>
    </r>
    <r>
      <rPr>
        <u/>
        <sz val="10"/>
        <color rgb="FF1155CC"/>
        <rFont val="Arial"/>
      </rPr>
      <t>https://doi.org/10.1016/j.envsci.2023.03.015</t>
    </r>
  </si>
  <si>
    <t>Perceptions of equity in conservation scenarios: Half Earth and Sharing the Planet</t>
  </si>
  <si>
    <t>Environmental Science &amp; Policy Journal</t>
  </si>
  <si>
    <t>In this study, the NFF was used to evaluate experts’ attitudes to nature and the “Half Earth and Sharing the Planet” scenario, providing a simple representation of the diversity of respondents’ attitudes.</t>
  </si>
  <si>
    <t>The study states that the NFF is a widely accepted IPBES framework, which has been developed to make the values of nature actionable for the modelling and scenarios community.</t>
  </si>
  <si>
    <t>The 'sharing the planet' scenario is examined in this study, and this narrative is described as transformative. But apart from that, transformation as such is not a central concept in this study.</t>
  </si>
  <si>
    <t>Quite explicitly placed in the context of GBF.</t>
  </si>
  <si>
    <t>Yes, but only to introduce NFF</t>
  </si>
  <si>
    <t>The NFF is used to analyze/categorize two existing scenarios. So it's not used to develop scenarios,but it is a scenario study in which the NFF is used to explore implications of alternative futures.</t>
  </si>
  <si>
    <r>
      <rPr>
        <sz val="10"/>
        <rFont val="Arial"/>
      </rPr>
      <t xml:space="preserve">Diprose et al., 2022, DOI: </t>
    </r>
    <r>
      <rPr>
        <u/>
        <sz val="10"/>
        <color rgb="FF1155CC"/>
        <rFont val="Arial"/>
      </rPr>
      <t>https://doi.org/10.5334/cstp.442</t>
    </r>
  </si>
  <si>
    <t>Making Visible More Diverse Nature Futures through Citizen Science</t>
  </si>
  <si>
    <t>Citizen Science: Theory and Practice Journal</t>
  </si>
  <si>
    <t>In this paper, the authors didn't develop scenarios based on NFF.</t>
  </si>
  <si>
    <t>The NFF is used to organize the results of a self-reported citizen science initiative, the New Zealand Garden Bird Survey (NZGBS). By using the NFF, the diverse values of nature that are fostered through the NZGBS are made visible.</t>
  </si>
  <si>
    <t>The study states that using the NFF allows for better visibility and creates space for the relational values (nature as culture value perspective) that citizen science projects can foster.</t>
  </si>
  <si>
    <t>Highlights the potential contribution of citizen science to transformative change in the introduction. Then concludes by noting the benefit for citizen science to create space for people to reflect on their relationships with both nature and other people (as the NFF does) in order to support transformation.</t>
  </si>
  <si>
    <t>In this paper, the authors didn't develop scenarios based on NFF.  9 people interviewed, 6746 people filled out a survey, a focus group with 8 people. The NFF was used to interpret the responses of participants.</t>
  </si>
  <si>
    <t>9 people interviewed, 6746 people filled out a survey, a focus group with 8 people. The NFF was used to interpret the responses of participants.</t>
  </si>
  <si>
    <t>na</t>
  </si>
  <si>
    <r>
      <rPr>
        <sz val="10"/>
        <rFont val="Arial"/>
      </rPr>
      <t xml:space="preserve">Greenway, 2022, DOI: </t>
    </r>
    <r>
      <rPr>
        <u/>
        <sz val="10"/>
        <color rgb="FF1155CC"/>
        <rFont val="Arial"/>
      </rPr>
      <t>https://doi.org/10.1002/rra.4097</t>
    </r>
  </si>
  <si>
    <t>Potential approaches to establishing harmonious river-human relationships</t>
  </si>
  <si>
    <t>River Research and Applications Journal</t>
  </si>
  <si>
    <t>Conceptual, with focus on human-river relationships (no particular river)</t>
  </si>
  <si>
    <t>This paper concludes that the NFF can accommodate new materialist thinking and therefore provides an opportunity for further exploring and examining possibilities for building harmonious coexistent river-human relationships.</t>
  </si>
  <si>
    <t>Depending on how the NaC perspecive is understood, it can be considered as still too human-centric. A new NFF perspective based on new materialist thinking could be a holistic de-centred human concept of ‘nature within society (and) society within nature’, allowing a de-centring of humans as the central influencing agent in river-human relationships.</t>
  </si>
  <si>
    <t>The study concludes that the NFF can accommodate new materialist thinking and therefore provides an opportunity for further exploring and examining possibilities for building harmonious coexistent river-human relationships.</t>
  </si>
  <si>
    <t>Describes the NFF as a tool to support transformative change towards harmonious river-human relationships.</t>
  </si>
  <si>
    <t>The author argues that the NaC perspective is too human-centered, but this can be debated. Note that the 'one with nature' subtitle had not been added to the NaC perspective at the time. Arguably, the 'new materialist' thinking advocated by the author fits better under the NaC perspectives as what the author thinks.</t>
  </si>
  <si>
    <r>
      <rPr>
        <sz val="10"/>
        <rFont val="Arial"/>
      </rPr>
      <t xml:space="preserve">Henry et al., 2022, DOI: </t>
    </r>
    <r>
      <rPr>
        <u/>
        <sz val="10"/>
        <color rgb="FF1155CC"/>
        <rFont val="Arial"/>
      </rPr>
      <t>https://doi.org/10.1038/s41893-021-00844-x</t>
    </r>
  </si>
  <si>
    <t>Global and regional health and food security under strict conservation scenarios</t>
  </si>
  <si>
    <t>Nature Sustainability Journal</t>
  </si>
  <si>
    <t>The study only mentions the NFF to give context to and characterise the two protection scenarios that are used in the study. Both scenarios are aligned with a strict interpretation of the “nature for nature” value perspective. Also, it uses a reference scenario which is not aligned with the NFF.</t>
  </si>
  <si>
    <t>The study only mentions the NFF to give context to the two protection scenarios used in the study. There are thus no reflections specific to the NFF.</t>
  </si>
  <si>
    <t>Result of applying a strict interpretation of the "nature for nature" value perspective which is understood as "characterising a form of conservation that separates nature from human pressures": radical conservation policy to achieve 30% and 50% of land protection for biodiversity value may jeopardize food security and human health in the most vulnerable regions of the world</t>
  </si>
  <si>
    <t>Mentioned in Introduction and Discussion to place the study in context</t>
  </si>
  <si>
    <t>The study only mentions the NFF to give context to the two protection scenarios used in the study.</t>
  </si>
  <si>
    <t>not really</t>
  </si>
  <si>
    <r>
      <rPr>
        <sz val="10"/>
        <rFont val="Arial"/>
      </rPr>
      <t xml:space="preserve">Kuiper et al., 2022, DOI: </t>
    </r>
    <r>
      <rPr>
        <u/>
        <sz val="10"/>
        <color rgb="FF1155CC"/>
        <rFont val="Arial"/>
      </rPr>
      <t>https://doi.org/10.1080/26395916.2022.2065360</t>
    </r>
  </si>
  <si>
    <t>Exploring desirable nature futures for Nationaal Park Hollandse Duinen</t>
  </si>
  <si>
    <t>Ecosystems and People Journal</t>
  </si>
  <si>
    <t>The Hague, Netherlands</t>
  </si>
  <si>
    <t>Local --&gt; Netherlands</t>
  </si>
  <si>
    <t>The NFF was used at a workshop to explore desirable futures for nature in the Nationaal Park Hollandse Duinen in the Netherlands, and the pathways to get there. The NFF was tested at regional scale. The visions did not focus on a specific area within the framework, but pluralistically captured elements from across the framework.</t>
  </si>
  <si>
    <t>Not every participant immediately understood the Nature as Culture value perspective, and how it differed from Nature for Society. However, confusions were resolved quickly after discussing a few different examples.</t>
  </si>
  <si>
    <t>The study states that the NFF enabled the discovery of diverse perspectives on nature and enabled exploring pathways. While this was only a first step, the NFF was considered suitable to support change processes towards more sustainable futures. The use of the Nature as Culture value perspective was found to be particularly useful by the director of NPHD, who was involved in co-design of this study. Its consideration helped participants move beyond the dichotomy between intrinsic and instrumental values that dominates existing discussions in the area.</t>
  </si>
  <si>
    <t>The study describes an initiative that seeks to transform the way humans interact with nature. The 3 Horizons framework was used to think about transformative pathways to desirable futures.</t>
  </si>
  <si>
    <t>SDG target analysis</t>
  </si>
  <si>
    <t>Participatory visioning.</t>
  </si>
  <si>
    <t>The director of the national park picked and invited the participants.</t>
  </si>
  <si>
    <t>three horizons</t>
  </si>
  <si>
    <t>Yes, but briefly and without specifying/quantifying.</t>
  </si>
  <si>
    <r>
      <rPr>
        <sz val="10"/>
        <rFont val="Arial"/>
      </rPr>
      <t xml:space="preserve">Mansur et al., 2022, DOI: </t>
    </r>
    <r>
      <rPr>
        <u/>
        <sz val="10"/>
        <color rgb="FF1155CC"/>
        <rFont val="Arial"/>
      </rPr>
      <t>https://doi.org/10.1016/j.envsci.2022.01.013</t>
    </r>
  </si>
  <si>
    <t>Nature futures for the urban century: Integrating multiple values into urban management</t>
  </si>
  <si>
    <t>Conceptual, focused on urban zones / cityscapes in general</t>
  </si>
  <si>
    <t>This paper presents a new framework based on the NFF that is specifically tailored to scenario building for cities: the Urban Nature Futures Framework (UNFF)’. With a visioning exercise the authors developed archetypes for the NFF value perspectives in the urban context.</t>
  </si>
  <si>
    <t>The authors state that the NFF does not explicitly address the urban context, and then apply the NFF to the urban context.</t>
  </si>
  <si>
    <t>When applying the Urban NFF to spatial planning in the urban context it is important to consider recognitional, procedural and distributional equity.</t>
  </si>
  <si>
    <t>It was mentioned that the Urban NFF (UNFF) may guide 'transformative action towards more inclusive, greener, and sustainable urban futures.'</t>
  </si>
  <si>
    <t>GBF targets used to place study in context</t>
  </si>
  <si>
    <t>SDG target used to place study in context</t>
  </si>
  <si>
    <t>Researchers from various disciplines were brought together and developed the ideas collaboratively through workshops.</t>
  </si>
  <si>
    <t>The NFF as a whole is discussed in relation to target seeking scenarios, to inform planning towards sustainability. At the same time, the main purpose of the presented visions is to explore how different futures may look like, rather than producing visions of desired futures towards which stakeholders want to navigate.</t>
  </si>
  <si>
    <r>
      <rPr>
        <sz val="10"/>
        <rFont val="Arial"/>
      </rPr>
      <t xml:space="preserve">Palacios-Abrantes et al., 2022, DOI: </t>
    </r>
    <r>
      <rPr>
        <u/>
        <sz val="10"/>
        <color rgb="FF1155CC"/>
        <rFont val="Arial"/>
      </rPr>
      <t>https://doi.org/10.1007/s11625-022-01200-4</t>
    </r>
  </si>
  <si>
    <t>Managing biodiversity in the Anthropocene: discussing the Nature Futures Framework as a tool for adaptive decision-making for nature under climate change</t>
  </si>
  <si>
    <t>Three case studies: 1. South Africa and Namibia, 2. Africa and South America, 3. Galapagos Marine Reserve (in Ecuador)</t>
  </si>
  <si>
    <t>Local --&gt; South Africa (1) and Namibia (1) and Ecuador (1)
AND
Regional --&gt; Africa (1) and South America (1)</t>
  </si>
  <si>
    <t>The NFF was discussed as a tool to inform management in social-ecological systems facing climate change. Using three case studies from the global South, the study illustrates the potential of the NFF to generate alternative pathways under climate change.
 The authors conclude that the NFF can help identify trade-offs between alternative climate adaptation pathways.</t>
  </si>
  <si>
    <t>The study finds that insight in the alternative pathways with underlying trade-offs as management options does not necessarily facilitate decision-making.
 Indicators used on each side of a trade-off often differ significantly, making it difficult for modelers and decision-makers to measure and implement them.
 The study finds that operationalization of the NFF ‘will require an unprecedented degree of engagement between stakeholders, policymakers, natural and social scientists to properly account and differentiate between values as well as incorporate qualitative metrics into modelling frameworks.’</t>
  </si>
  <si>
    <t>The NFF provides transparency of the different potential pathways for biodiversity management and makes explicit the trade-offs between different value perspectives and within value perspectives. This allows policy makers to make decisions that are better informed.
 The NFF approach may open up discussions on how biodiversity can be managed more effectively, allowing for the consideration of multiple values.</t>
  </si>
  <si>
    <t>Only mentioned in the introduction to describe existing concepts that allow the formulation of tranformative pathways. The NFF is highlighted as a potential tool to bridge the gap in frameworks that can account for diverse values of nature.</t>
  </si>
  <si>
    <t>Expert participants of a conference, from various backgrounds, participated in a workshop using the NFF</t>
  </si>
  <si>
    <t>No/self-selected</t>
  </si>
  <si>
    <t>Feedback categorization</t>
  </si>
  <si>
    <r>
      <rPr>
        <sz val="10"/>
        <rFont val="Arial"/>
      </rPr>
      <t xml:space="preserve">Quintero-Uribe et al., 2022, DOI: </t>
    </r>
    <r>
      <rPr>
        <u/>
        <sz val="10"/>
        <color rgb="FF1155CC"/>
        <rFont val="Arial"/>
      </rPr>
      <t>https://doi.org/10.1111/ecog.06292</t>
    </r>
  </si>
  <si>
    <t>Participatory scenarios for restoring European landscapes show a plurality of nature values</t>
  </si>
  <si>
    <t>Ecography Journal</t>
  </si>
  <si>
    <t>The study analyses how the future of nature has been envisioned in participatory scenarios in Europe. The NFF was used to assess how pluralistic perspectives of nature and the outcomes of restoration efforts for both people and nature are portrayed in different participatory scenario narratives. In addition, “business as usual” archetypes were used to map the scenarios. “Nature as culture” was the main archetype found in the scenarios.</t>
  </si>
  <si>
    <t>The researchers had to include a fourth ‘business as usual’ archetype in their study to ‘accommodate for the fact that some scenarios do not incorporate narratives that improve any nature values and therefore cannot be mapped into the [NFF]’
 The study highlighted the need to explore the synergies between different value archetypes of the NFF. For example, to avoid associating rewilding solely to the “nature for nature” perspective.</t>
  </si>
  <si>
    <t>The NFF was useful to synthesise the pluralistic perspectives of nature found in the scenario narratives. The authors classify this as ‘a major advantage over other frameworks such as the SSPs that focuses more on the socio‑economic dynamics of society’.</t>
  </si>
  <si>
    <t>In the Discussion, the following remark is made: "The fact that human well-being and biodiversity are seen as separate components makes it more difficult to implement measures that generate the transformative change necessary to meet the EU biodiversity strategy for 2030 and the global Sustainable Development Goals (SDGs)."</t>
  </si>
  <si>
    <t>Used to place study in context</t>
  </si>
  <si>
    <t>Used to place the study in context</t>
  </si>
  <si>
    <t>Yes, nice use of NCP to evaluate existing scenarios</t>
  </si>
  <si>
    <t>Difficult one. On one hand, the NFF is used to provide a more complete picture of what existing exploratory and target-seeking scenarios portray. On the other hand, the scenarios are not coherently described at the individual level.</t>
  </si>
  <si>
    <r>
      <rPr>
        <sz val="10"/>
        <rFont val="Arial"/>
      </rPr>
      <t xml:space="preserve">Wen et al., 2022, DOI: </t>
    </r>
    <r>
      <rPr>
        <u/>
        <sz val="10"/>
        <color rgb="FF1155CC"/>
        <rFont val="Arial"/>
      </rPr>
      <t>https://doi.org/10.17520/biods.2021425</t>
    </r>
  </si>
  <si>
    <t>Simulation of changes in land use distribution and biodiversity under different development scenarios in Qinghai Province</t>
  </si>
  <si>
    <t>Biodiversity Science</t>
  </si>
  <si>
    <t>2030, 2050</t>
  </si>
  <si>
    <t>China</t>
  </si>
  <si>
    <t>Local --&gt; China</t>
  </si>
  <si>
    <t>The NFF was used as a reference for constructing land use change scenarios, specifically, setting land use change targets. The 4 scenarios were based on those developed for the nation as a whole (Yu et al. 2021)</t>
  </si>
  <si>
    <t>None specific to the NFF, although authors noted data limitations for modeling</t>
  </si>
  <si>
    <t>Mentions "regional sustainable development goals" but not SDGs proper</t>
  </si>
  <si>
    <t>Yes but only to introduce the NFF</t>
  </si>
  <si>
    <t>Unclear</t>
  </si>
  <si>
    <r>
      <rPr>
        <sz val="10"/>
        <rFont val="Arial"/>
      </rPr>
      <t xml:space="preserve">Yu et al., 2021, DOI: </t>
    </r>
    <r>
      <rPr>
        <u/>
        <sz val="10"/>
        <color rgb="FF1155CC"/>
        <rFont val="Arial"/>
      </rPr>
      <t>https://doi.org/10.19741/j.issn.1673-4831.2021.0237</t>
    </r>
    <r>
      <rPr>
        <sz val="10"/>
        <rFont val="Arial"/>
      </rPr>
      <t xml:space="preserve"> (or if the above does not work: </t>
    </r>
    <r>
      <rPr>
        <u/>
        <sz val="10"/>
        <color rgb="FF1155CC"/>
        <rFont val="Arial"/>
      </rPr>
      <t>http://www.ere.ac.cn/article/2021/1673-4831/20211002.htm)</t>
    </r>
  </si>
  <si>
    <t>A preliminary study on scenarios for biodiversity targets in china based on the"nature futures framework</t>
  </si>
  <si>
    <t>Journal of Ecology and Rural Environment</t>
  </si>
  <si>
    <t>The paper reviews the NFF, proposes the key points for creating scenarios for biodiversity targets in China, and establishes three sets of positive scenarios for ‘Beautiful China’, ‘Harmonious China’ and ‘Smart China’ based on the NFF. The study followed the discussion-based scenario development process of Pereira et al. (2020) during the period of 2019 to 2020 with multidisciplinary experts and stakeholders (including scientific researchers, policymakers from relevant industry departments, expert representatives from local environmental protection departments, etc.).</t>
  </si>
  <si>
    <t>The paper points out that although there are still some limitations for the application of the NFF at present, the framework has a lot of potential. One of the challenges ahead is to develop more integrated and flexible scenario tools so as to achieve accurate depiction, simulation and comprehensive comparison of the three sets of positive scenarios (i.e. ‘Beautiful China’, ‘Harmonious China’, ’Smart China’), which aligned with the NFF, in order to promote the role of scenario studies in guiding national biodiversity conservation goals and related policy development.</t>
  </si>
  <si>
    <t>In the discussion of this paper, it is pointed out that: 
 (i) Scenario development is an iterative process. The further development of the NFF and its application at different scales and regions can provide reference cases for China to help with the further development and improvement of multi-scale biodiversity conservation target scenarios.
 (ii) It is important that scenarios developed with the help of the NFF are combined with modelling at various scales, in order to quantitatively depict the impact of different futures on biodiversity, NCP, and human wellbeing.
 (iii) The further development of the NFF over the next years can facilitate multi-scale, systematic and standardized scenario development, increase the comparability of future scenarios, provide coordinated information for the implementation of post-2020 global biodiversity conservation and sustainable development goals, and facilitate scenarios and modelling tools to better serve global sustainable development-related conservation program design and decision-making.</t>
  </si>
  <si>
    <t>Yes, only to describe the NFF and IPBES</t>
  </si>
  <si>
    <t>Only mentioned to highlight the need for transformative, multiscale scenarios for halting biodiversity loss and realising the SDGs</t>
  </si>
  <si>
    <t>General contribution to GBF is discussed</t>
  </si>
  <si>
    <t>Used to place into context</t>
  </si>
  <si>
    <t>Visioning and narrative development</t>
  </si>
  <si>
    <t>The study appears to have used the common &amp; specific features concept to formulate visions and then to check consistency across the three narratives produced.</t>
  </si>
  <si>
    <t>The concept of relational values may not have been well understood within this study. The "Harmonius China" narrative, which is intended to fit the nature as culture value perspective, focuses strongly on optimal resource use, livelihood improvement, and ecosystem service enhancement in production sectors, making it difficult to distinguish from the nature for society value perspective.</t>
  </si>
  <si>
    <r>
      <rPr>
        <sz val="10"/>
        <rFont val="Arial"/>
      </rPr>
      <t xml:space="preserve">Lembi et al., 2020, DOI: </t>
    </r>
    <r>
      <rPr>
        <u/>
        <sz val="10"/>
        <color rgb="FF1155CC"/>
        <rFont val="Arial"/>
      </rPr>
      <t>https://doi.org/10.1590/1676-0611-bn-2019-0904</t>
    </r>
  </si>
  <si>
    <t>Urban expansion in the atlantic forest: Applying the nature futures framework to develop a conceptual model and future scenarios; [Expansão urbana na mata atlântica: Aplicando o “nature futures framework” para desenvolver um modelo conceitual e cenários futuros]</t>
  </si>
  <si>
    <t>Biota Neotropica Journal</t>
  </si>
  <si>
    <t>Brazil</t>
  </si>
  <si>
    <t>Local --&gt; Brazil</t>
  </si>
  <si>
    <t>The study used the NFF for envisioning positive scenarios for cities in the Atlantic Forest.</t>
  </si>
  <si>
    <t>The study found that applying the NFF value perspectives can contribute to disentangle complexities and to better understand and navigate urban growth problems, by offering a multiple value perspective that enables the visualization of positive and desirable futures for nature and our world.</t>
  </si>
  <si>
    <t>Not really, but in the discussion it is mentioned that envisioning the future is important for enabling transformative change.</t>
  </si>
  <si>
    <t>The studies were conducted through a workshop-like course of two weeks during which a diverse group of students consulted with experts</t>
  </si>
  <si>
    <t>DPSIR (Indirect socio-economic drivers, direct drivers, pressures, states, Impacts on values, Responses)</t>
  </si>
  <si>
    <t>They are exploratory in the sense that DPSIR is used to explore consequences of pressures. Target seeking in the sense that the futures are presented as desirable. And policy screening because the impact of distinct policies are discussed.</t>
  </si>
  <si>
    <r>
      <rPr>
        <sz val="10"/>
        <rFont val="Arial"/>
      </rPr>
      <t xml:space="preserve">Pereira et al., 2020, DOI: </t>
    </r>
    <r>
      <rPr>
        <u/>
        <sz val="10"/>
        <color rgb="FF1155CC"/>
        <rFont val="Arial"/>
      </rPr>
      <t>https://doi.org/10.1002/pan3.10146</t>
    </r>
  </si>
  <si>
    <t>Developing multiscale and integrative nature–people scenarios using the Nature Futures Framework</t>
  </si>
  <si>
    <t>People and Nature Journal</t>
  </si>
  <si>
    <t>This is a general review of the development and use of the NFF by members of the IPBES task force on scenarios and models.</t>
  </si>
  <si>
    <t>Co production is at the heart of the NFF but is not easy and must be done with great care and consideration.</t>
  </si>
  <si>
    <t>Yes, one of the core objectives presented for the NFF is to produce transformative scenarios</t>
  </si>
  <si>
    <t>Visioning, elaboration of the visioning, further refinemen of the NFF</t>
  </si>
  <si>
    <t>100+ across the different phases</t>
  </si>
  <si>
    <t>For the visioning there was a selection process by IPBES</t>
  </si>
  <si>
    <t>Seeds, Three Horizons, Future Wheels, STEEPv</t>
  </si>
  <si>
    <t>As with many NFF studies, on one hand there is a focus on specific futures (desirable) while on the other hand there is a clear focus on exploring what this could be by showing how valuing different people-nature relationships could shape very different futures.</t>
  </si>
  <si>
    <r>
      <rPr>
        <sz val="10"/>
        <rFont val="Arial"/>
      </rPr>
      <t xml:space="preserve">Rana et al., 2020, DOI: </t>
    </r>
    <r>
      <rPr>
        <u/>
        <sz val="10"/>
        <color rgb="FF1155CC"/>
        <rFont val="Arial"/>
      </rPr>
      <t>https://doi.org/10.1080/26395916.2020.1821095</t>
    </r>
  </si>
  <si>
    <t>The voices of youth in envisioning positive futures for nature and people</t>
  </si>
  <si>
    <t>The study uses the NFF to capture the voices of youth in visions of positive futures for nature and people.</t>
  </si>
  <si>
    <t>What topics result from the visioning methodological design (primed?; not least through STEEPv) versus what topics really come from the participants themselves. More work is required to identify the extent of the influence, which the NFF had in framing group discussions, i.e. whether it is useful as a heuristic device for participants to reflect on the multiple values of nature which they hold.</t>
  </si>
  <si>
    <t>This methodological approach allowed the workshop participants to focus and discuss certain aspects of the positive futures more in-depth, but it did lead the final narratives in a particular direction. With not enough focus given on capturing tensions and feedbacks in many scenario approaches, we attempted to include them in this exercise. However, the participants found the process challenging and the given time frame insufficient to capture feedback and tensions in the visions.</t>
  </si>
  <si>
    <t>Transformative change is a central theme and the visions of desirable futures, based on seeds, seek to faciliate transformative change.</t>
  </si>
  <si>
    <t>Discussion mentions need for a new SDG to ensure that "the digital age truly supports people, planet, prosperity and peace"</t>
  </si>
  <si>
    <t>As participants of a participatory visioning process.</t>
  </si>
  <si>
    <t>Selection of the participants was done by the IPBES technical support unit on capacity-building in collaboration with BPBES and IAI on the basis of nominations received from various governmental and non-governmental organizations and networks, with the aim to achieve geographical diversity, gender balance and representation of multiple knowledge systems.</t>
  </si>
  <si>
    <t>Seeds of the good anthropocene, leverage points, future wheels, STEEPv framework</t>
  </si>
  <si>
    <t>Although each of the visions started with a group who had an affinity for one part of the triangle, all of the visions ended up acknowledging diverse values for nature. This could be attributed to the participants themselves having diverse values for nature. This would make sense as they were pre-selected to participate in the workshop because of their commitment to nature and biodiversity conservation. However, using the triangle as a starting point may also have triggered the participants to think more broadly about diverse nature values. Further research and more case studies are required in order to analyse this more definitively.</t>
  </si>
  <si>
    <r>
      <rPr>
        <sz val="10"/>
        <rFont val="Arial"/>
      </rPr>
      <t xml:space="preserve">Resende et al., 2020, DOI: </t>
    </r>
    <r>
      <rPr>
        <u/>
        <sz val="10"/>
        <color rgb="FF1155CC"/>
        <rFont val="Arial"/>
      </rPr>
      <t>https://doi.org/10.1590/1676-0611-bn-2019-0899</t>
    </r>
  </si>
  <si>
    <t>A conceptual model to assess the impact of anthropogenic drivers on water-related ecosystem services in the Brazilian Cerrado; [Um modelo conceitual para avaliar o impacto de fatores antropogênicos nos serviços ecossistêmicos relacionados à água no Cerrado]</t>
  </si>
  <si>
    <t>The NFF was used to identify how water-related ecosystem services can be valued.</t>
  </si>
  <si>
    <t>A challenge mentioned was the development of scenarios that represent a future that humanity could strive for, aligned with the NFF. However, this was not challenge that was faced when using the NFF as the NFF was not used to develop scenario's. Rather the scenario's were developed based on predicitons for commodity markets and policies, the feedback therefore seems to express that the scenario's that resulted from this method where difficult to align with the NFF.</t>
  </si>
  <si>
    <t>The conclusion emphasises that scenarios provide insights into opportunities and barriers for transforming society.</t>
  </si>
  <si>
    <t>Not really but perhaps a misunderstanding on how the NFF can be applied to develop scenarios. In this case, the NFF was not used to develop the scenarios and it was not entirely clear how the authors wanted to use the NFF, they used it to define how water-related ecosytems in the region may be valued but also commented that it is difficult to develop scenarios that can be strived for that align with the NFF. However, the scenario's that were used did not seem to de developed using the NFF but rather based on pricing of commodity markets.</t>
  </si>
  <si>
    <r>
      <rPr>
        <sz val="10"/>
        <rFont val="Arial"/>
      </rPr>
      <t xml:space="preserve">Rosa et al., 2020, DOI: </t>
    </r>
    <r>
      <rPr>
        <u/>
        <sz val="10"/>
        <color rgb="FF1155CC"/>
        <rFont val="Arial"/>
      </rPr>
      <t>https://doi.org/10.1590/1676-0611-bn-2020-1101</t>
    </r>
  </si>
  <si>
    <t>Increasing capacity to produce scenarios and models for biodiversity and ecosystem services; [Capacitando profissionais para o desenvolvimento de cenários e modelos em biodiversidade e serviços ecossistêmicos]</t>
  </si>
  <si>
    <t>This publication contains the report on a summer school (São Paulo School of Advanced Science on Scenarios and Modelling on Biodiversity and Ecosystem Services to Support Human Well-Being) and announces nine papers developed as a result of this summer school.</t>
  </si>
  <si>
    <t>The report states that the “nature for nature” and the “nature for society” perspectives were typically easy to envision for students. However, the “nature as culture” value perspective sparked more discussion: ‘many case studies had indigenous communities as integral components of their conceptual model, allowing them to envision how indicators of success for this nature perspective were often quite different from many of the typical metrics utilised by biodiversity scenarios’.</t>
  </si>
  <si>
    <t>The report states that ‘the emergence of the NFF is a positive shift towards a more inclusive and pluralistic approach to scenario development. This is a crucial first step that can be then followed by implementation of qualitative and quantitative approaches that aim to translate such scenarios into projections of impacts on biodiversity, ecosystem services, and ultimately human well-being.’</t>
  </si>
  <si>
    <t>Mentioned both in the introduction on the need for transformative change towards sustainable futures, and in the conclusion to express the hope for the widespread adoption of the NFF leading to positive scenario development, in turn contributing to transformative change.</t>
  </si>
  <si>
    <t>Summer school</t>
  </si>
  <si>
    <t>85 participants</t>
  </si>
  <si>
    <t>selected after a very competitive process, 4:1. Among the participants, five were public servants or from multilateral organizations, and were selected with the aim of not only training them to use new tools and approaches, but also to bring to the discussion real challenges experienced by decision-makers. Participants were from a wide range of backgrounds</t>
  </si>
  <si>
    <t>NaC gave rise to discussions, while NfN and NfS were easy to understand</t>
  </si>
  <si>
    <r>
      <rPr>
        <sz val="10"/>
        <rFont val="Arial"/>
      </rPr>
      <t xml:space="preserve">Sarkar et al., 2020, DOI: </t>
    </r>
    <r>
      <rPr>
        <u/>
        <sz val="10"/>
        <color rgb="FF1155CC"/>
        <rFont val="Arial"/>
      </rPr>
      <t>https://doi.org/10.1590/1676-0611-bn-2019-0913</t>
    </r>
  </si>
  <si>
    <t>A conceptual model to understand the drivers of change in tropical wetlands: A comparative assessment in India and Brazil</t>
  </si>
  <si>
    <t>India and Brazil</t>
  </si>
  <si>
    <t>Local --&gt; India (1) and Brazil (1)</t>
  </si>
  <si>
    <t>The NFF was used to depict the diverse values of inland wetlands contributing to human wellbeing in India and Brazil, and to identify indicators to measure and monitor changes in wetland values.</t>
  </si>
  <si>
    <t>To place study into context</t>
  </si>
  <si>
    <t>Count/summary</t>
  </si>
  <si>
    <t>Ranged from 2015 to 2100, with many 'visioning' studies not specifying a time horizon, or other studies using the NFF without developing scenarios</t>
  </si>
  <si>
    <t>Count of map elements:</t>
  </si>
  <si>
    <t>15 countries were represented in studies applying the NFF at the local to country scales, and 4 regions were represented in studies at the sub-regional to regional scales. 7 studies were of a global scope, and 4 were not tied to any location (conceptual).</t>
  </si>
  <si>
    <t>Global scale counts</t>
  </si>
  <si>
    <t>Regional scale counts</t>
  </si>
  <si>
    <t>Local to country scale counts</t>
  </si>
  <si>
    <t>Conceptual counts</t>
  </si>
  <si>
    <t>Sub-region of HKH</t>
  </si>
  <si>
    <t>Philippines</t>
  </si>
  <si>
    <t>India</t>
  </si>
  <si>
    <t>Netherlands</t>
  </si>
  <si>
    <t>Belgium</t>
  </si>
  <si>
    <t>Finland</t>
  </si>
  <si>
    <t>South Africa</t>
  </si>
  <si>
    <t>Namibia</t>
  </si>
  <si>
    <t>South America</t>
  </si>
  <si>
    <t>Ecuador</t>
  </si>
  <si>
    <r>
      <rPr>
        <sz val="10"/>
        <rFont val="Arial"/>
      </rPr>
      <t xml:space="preserve">Main ecosystems that make up a significant part of the study region (1-3) (based on </t>
    </r>
    <r>
      <rPr>
        <u/>
        <sz val="10"/>
        <color rgb="FF1155CC"/>
        <rFont val="Arial"/>
      </rPr>
      <t>Biosphere Futures database</t>
    </r>
    <r>
      <rPr>
        <sz val="10"/>
        <rFont val="Arial"/>
      </rPr>
      <t xml:space="preserve"> categories)</t>
    </r>
  </si>
  <si>
    <r>
      <rPr>
        <sz val="10"/>
        <rFont val="Arial"/>
      </rPr>
      <t xml:space="preserve">Categorization of use of NFF (1-3) (based on </t>
    </r>
    <r>
      <rPr>
        <u/>
        <sz val="10"/>
        <color rgb="FF1155CC"/>
        <rFont val="Arial"/>
      </rPr>
      <t>Biosphere Futures NFF application categories</t>
    </r>
    <r>
      <rPr>
        <sz val="10"/>
        <rFont val="Arial"/>
      </rPr>
      <t>)</t>
    </r>
  </si>
  <si>
    <t xml:space="preserve">The majority of studies mentioned the concept of transformative change to introduce the context of their work or to discuss its societal relevance. </t>
  </si>
  <si>
    <t>The majority of the studies mentioned the GBF to provide context to their work.</t>
  </si>
  <si>
    <t>The majority of the studies mentioned the SDGs to provide context to their work.</t>
  </si>
  <si>
    <t>17 studies either directly or indirectly engaged stakeholders at various levels of diversity</t>
  </si>
  <si>
    <t>Where known, the numbers of stakeholders engaged ranged from 8 to over 100 people.</t>
  </si>
  <si>
    <r>
      <rPr>
        <sz val="10"/>
        <rFont val="Arial"/>
      </rPr>
      <t xml:space="preserve">Diversity of stakeholders - Who substantially contributed to the study? Mark all that apply. (1-10) (based on </t>
    </r>
    <r>
      <rPr>
        <u/>
        <sz val="10"/>
        <color rgb="FF1155CC"/>
        <rFont val="Arial"/>
      </rPr>
      <t>Biosphere Futures database</t>
    </r>
    <r>
      <rPr>
        <sz val="10"/>
        <rFont val="Arial"/>
      </rPr>
      <t>, with adjustments)</t>
    </r>
  </si>
  <si>
    <t>Where known, the selection process ranged from rigourous and highly competitive, to self-selection by participants.</t>
  </si>
  <si>
    <r>
      <rPr>
        <sz val="10"/>
        <rFont val="Arial"/>
      </rPr>
      <t xml:space="preserve">Approach used in the NFF application (indicate all that apply) (1-7) (based on </t>
    </r>
    <r>
      <rPr>
        <u/>
        <sz val="10"/>
        <color rgb="FF1155CC"/>
        <rFont val="Arial"/>
      </rPr>
      <t>Biosphere Futures database</t>
    </r>
    <r>
      <rPr>
        <sz val="10"/>
        <rFont val="Arial"/>
      </rPr>
      <t xml:space="preserve"> categories)</t>
    </r>
  </si>
  <si>
    <r>
      <rPr>
        <sz val="10"/>
        <rFont val="Arial"/>
      </rPr>
      <t xml:space="preserve">What types of results were produced? (indicate all that apply) (1-16) (based on </t>
    </r>
    <r>
      <rPr>
        <u/>
        <sz val="10"/>
        <color rgb="FF1155CC"/>
        <rFont val="Arial"/>
      </rPr>
      <t>Biosphere Futures database</t>
    </r>
    <r>
      <rPr>
        <sz val="10"/>
        <rFont val="Arial"/>
      </rPr>
      <t xml:space="preserve"> categories, with adjustments)</t>
    </r>
  </si>
  <si>
    <t xml:space="preserve">Almost all applications of the NFF covered the three value perspectives, with a few exceptions where the study discussed the NFF on a more general methodological level, or a single value perspective was specifically targeted. </t>
  </si>
  <si>
    <t>SSP narratives 
Common &amp; specific features
Participatory visioning 
Three horizons
Iceberg model
Exquisite corpse surrealist game 
Paired comparison across narratives
Contextualising different scenarios 
Feedback categorization
DPSIR (Indirect socio-economic drivers, direct drivers, pressures, states, Impacts on values, Responses)
Future Wheels
STEEPv framework
Seeds of the good Anthropocene</t>
  </si>
  <si>
    <t xml:space="preserve">No major misunderstandings were noted among the studies. However common struggles have been observed in grasping the concept of relational values and in operationalising the nature as culture value perspective. </t>
  </si>
  <si>
    <t xml:space="preserve">A small subset of studies used quantitative methods (N=6), and an even smaller subset of those actually linked the NFF value perspectives with quantification (N=3). </t>
  </si>
  <si>
    <t>Among the studies that did link the NFF value perspectives with quantification, this was done either through models, or a combination of indicators and modelling.</t>
  </si>
  <si>
    <t>The few relevant studies quantified either direct drivers or NCP.</t>
  </si>
  <si>
    <r>
      <rPr>
        <b/>
        <sz val="10"/>
        <color theme="1"/>
        <rFont val="Arial"/>
      </rPr>
      <t xml:space="preserve">Scenario types </t>
    </r>
    <r>
      <rPr>
        <sz val="10"/>
        <color theme="1"/>
        <rFont val="Arial"/>
      </rPr>
      <t>(either developed or used in the NFF application)</t>
    </r>
  </si>
  <si>
    <r>
      <rPr>
        <b/>
        <sz val="10"/>
        <color theme="1"/>
        <rFont val="Arial"/>
      </rPr>
      <t>Policy cycle stages</t>
    </r>
    <r>
      <rPr>
        <sz val="10"/>
        <color theme="1"/>
        <rFont val="Arial"/>
      </rPr>
      <t xml:space="preserve"> (that the NFF application contributes to)</t>
    </r>
  </si>
  <si>
    <r>
      <rPr>
        <sz val="10"/>
        <rFont val="Arial"/>
      </rPr>
      <t xml:space="preserve">Using the </t>
    </r>
    <r>
      <rPr>
        <u/>
        <sz val="10"/>
        <color rgb="FF1155CC"/>
        <rFont val="Arial"/>
      </rPr>
      <t>policy cycle as employed by IPBES</t>
    </r>
    <r>
      <rPr>
        <sz val="10"/>
        <rFont val="Arial"/>
      </rPr>
      <t>, what purpose would best fit the NFF application? (indicate all that apply) (1-4)</t>
    </r>
  </si>
  <si>
    <t>Type of NFF use</t>
  </si>
  <si>
    <t>Use of quantitative methods</t>
  </si>
  <si>
    <t>Number of stakeholder types</t>
  </si>
  <si>
    <t>Narrative development approach</t>
  </si>
  <si>
    <t>Methods/approach used</t>
  </si>
  <si>
    <t>Types of results produced</t>
  </si>
  <si>
    <t>Scenario types developed or used</t>
  </si>
  <si>
    <t>Policy cycle stages that the NFF application contributes to</t>
  </si>
  <si>
    <t>Developing visions and scenarios 
(12 studies)</t>
  </si>
  <si>
    <t>No (10)</t>
  </si>
  <si>
    <t>Yes (8)</t>
  </si>
  <si>
    <t>1 or 2 (3)
3 and above (5)</t>
  </si>
  <si>
    <t>Three horizons (identification of key drivers of change) (3)
STEEPv framework (2)
Common &amp; specific features (1)
Paired comparison among narratives (identification of differences and similarities) (1)
Seeds of the good anthropocene (1)
Leverage points (1)
Future wheels (1)
Participatory visioning (description of normative elements) (1)
The ice-berg model (1)
Exquisite corpse surrealist game (1)
DPSIR (Indirect socio-economic drivers, direct drivers, pressures, states, Impacts on values, Responses) (1)</t>
  </si>
  <si>
    <t>Workshops &amp; deliberation (7)
Mapping (7)
Desktop study (4)
Surveys &amp; interviews (2)
Art-based practices (2)
Games (1)</t>
  </si>
  <si>
    <t>Scientific publication(s) (8)
Drawing(s)/diagram(s) (6)
Narrative(s) (no time component) (5)
Booklet/other publication(s) (2)
Collage(s) (2)
Storyline(s) (with time component) (1)
Oral presentation(s) (1)
Map(s) (1)</t>
  </si>
  <si>
    <t>Exploratory (7)
Target-seeking (7)
Policy-screening (1)</t>
  </si>
  <si>
    <t>Agenda setting (8)
Policy design (7)
Policy implementation (1)</t>
  </si>
  <si>
    <r>
      <rPr>
        <u/>
        <sz val="10"/>
        <color rgb="FF1155CC"/>
        <rFont val="Arial"/>
      </rPr>
      <t>Yu et al., 2021</t>
    </r>
    <r>
      <rPr>
        <sz val="10"/>
        <rFont val="Arial"/>
      </rPr>
      <t xml:space="preserve"> (alternative </t>
    </r>
    <r>
      <rPr>
        <u/>
        <sz val="10"/>
        <color rgb="FF1155CC"/>
        <rFont val="Arial"/>
      </rPr>
      <t>link</t>
    </r>
    <r>
      <rPr>
        <sz val="10"/>
        <rFont val="Arial"/>
      </rPr>
      <t xml:space="preserve">)
</t>
    </r>
    <r>
      <rPr>
        <u/>
        <sz val="10"/>
        <color rgb="FF1155CC"/>
        <rFont val="Arial"/>
      </rPr>
      <t>Durán et al., 2023</t>
    </r>
    <r>
      <rPr>
        <sz val="10"/>
        <rFont val="Arial"/>
      </rPr>
      <t xml:space="preserve">
</t>
    </r>
    <r>
      <rPr>
        <u/>
        <sz val="10"/>
        <color rgb="FF1155CC"/>
        <rFont val="Arial"/>
      </rPr>
      <t>Rana et al., 2020</t>
    </r>
    <r>
      <rPr>
        <sz val="10"/>
        <rFont val="Arial"/>
      </rPr>
      <t xml:space="preserve">
</t>
    </r>
    <r>
      <rPr>
        <u/>
        <sz val="10"/>
        <color rgb="FF1155CC"/>
        <rFont val="Arial"/>
      </rPr>
      <t>Mansur et al., 2022</t>
    </r>
    <r>
      <rPr>
        <sz val="10"/>
        <rFont val="Arial"/>
      </rPr>
      <t xml:space="preserve">
</t>
    </r>
    <r>
      <rPr>
        <u/>
        <sz val="10"/>
        <color rgb="FF1155CC"/>
        <rFont val="Arial"/>
      </rPr>
      <t>Mayer et al., 2023</t>
    </r>
    <r>
      <rPr>
        <sz val="10"/>
        <rFont val="Arial"/>
      </rPr>
      <t xml:space="preserve">
</t>
    </r>
    <r>
      <rPr>
        <u/>
        <sz val="10"/>
        <color rgb="FF1155CC"/>
        <rFont val="Arial"/>
      </rPr>
      <t>Pereira et al., 2023</t>
    </r>
    <r>
      <rPr>
        <sz val="10"/>
        <rFont val="Arial"/>
      </rPr>
      <t xml:space="preserve">
</t>
    </r>
    <r>
      <rPr>
        <u/>
        <sz val="10"/>
        <color rgb="FF1155CC"/>
        <rFont val="Arial"/>
      </rPr>
      <t>Kuiper et al., 2022</t>
    </r>
    <r>
      <rPr>
        <sz val="10"/>
        <rFont val="Arial"/>
      </rPr>
      <t xml:space="preserve">
</t>
    </r>
    <r>
      <rPr>
        <u/>
        <sz val="10"/>
        <color rgb="FF1155CC"/>
        <rFont val="Arial"/>
      </rPr>
      <t>Lembi et al., 2020</t>
    </r>
  </si>
  <si>
    <t>No (2)</t>
  </si>
  <si>
    <t>Desktop study (2)
Mapping (2)</t>
  </si>
  <si>
    <t>Scientific publication(s) (2)
Drawing(s)/diagram(s) (2)
Narrative(s) (no time component) (1)</t>
  </si>
  <si>
    <t>Target-seeking (2)
Policy-screening (2)</t>
  </si>
  <si>
    <t>Agenda setting (2)
Policy design (2)
Policy implementation (1)</t>
  </si>
  <si>
    <t>Dasgupta &amp; Shakya, 2023
Sarkki et al., 2023</t>
  </si>
  <si>
    <t>Yes (2)</t>
  </si>
  <si>
    <t>Common &amp; specific features (2)
SSP narrative(s) (1)</t>
  </si>
  <si>
    <t>Modelling (2)
Desktop study (2)
Mapping (2)</t>
  </si>
  <si>
    <t>Scientific publication(s) (2)
Quantitative analyses (2)
Quantitative changes in key variables in data set(s) (e.g. land cover; income) (2)
Drawing(s)/diagram(s) (2)
Narrative(s) (no time component) (1)
Map(s) (1)</t>
  </si>
  <si>
    <t>Exploratory (2)
Target-seeking (2)
Policy-screening (2)</t>
  </si>
  <si>
    <t>Haga et al., 2023
Dou et al., 2023</t>
  </si>
  <si>
    <t>Discussing the NFF 
(8 studies)</t>
  </si>
  <si>
    <t>No (7)</t>
  </si>
  <si>
    <t>Yes (5)</t>
  </si>
  <si>
    <t>1 or 2 (3)
3 and above (2)</t>
  </si>
  <si>
    <t>Common &amp; specific features (1)
Seeds of a good anthropocene (1)
Three Horizons (1)
Future Wheels (1)
STEEPv framework (1)</t>
  </si>
  <si>
    <t>Workshops &amp; deliberation (5)
Desktop study (3)
Mapping (3)
Art-based practices (1)</t>
  </si>
  <si>
    <t>Scientific publication(s) (5)
Narrative(s) (no time component) (2)
Drawing(s)/diagram(s) (3)
Technical report(s) (2)
Theater(s) (1)
Collage(s) (1)</t>
  </si>
  <si>
    <t>Exploratory (4)
Target-seeking (3)
Policy-screening (1)
Retrospective policy evaluation (1)</t>
  </si>
  <si>
    <t>Agenda setting (5)
Policy design (3)
Policy implementation (2)
Policy review (1)</t>
  </si>
  <si>
    <r>
      <rPr>
        <u/>
        <sz val="10"/>
        <color rgb="FF1155CC"/>
        <rFont val="Arial"/>
      </rPr>
      <t>Yu et al., 2021</t>
    </r>
    <r>
      <rPr>
        <sz val="10"/>
        <rFont val="Arial"/>
      </rPr>
      <t xml:space="preserve"> (alternative </t>
    </r>
    <r>
      <rPr>
        <u/>
        <sz val="10"/>
        <color rgb="FF1155CC"/>
        <rFont val="Arial"/>
      </rPr>
      <t>link</t>
    </r>
    <r>
      <rPr>
        <sz val="10"/>
        <rFont val="Arial"/>
      </rPr>
      <t>)</t>
    </r>
    <r>
      <rPr>
        <u/>
        <sz val="10"/>
        <color rgb="FF1155CC"/>
        <rFont val="Arial"/>
      </rPr>
      <t xml:space="preserve">
Mansur et al., 2022</t>
    </r>
    <r>
      <rPr>
        <sz val="10"/>
        <rFont val="Arial"/>
      </rPr>
      <t xml:space="preserve">
</t>
    </r>
    <r>
      <rPr>
        <u/>
        <sz val="10"/>
        <color rgb="FF1155CC"/>
        <rFont val="Arial"/>
      </rPr>
      <t>Pereira et al., 2020</t>
    </r>
    <r>
      <rPr>
        <sz val="10"/>
        <rFont val="Arial"/>
      </rPr>
      <t xml:space="preserve"> 
</t>
    </r>
    <r>
      <rPr>
        <u/>
        <sz val="10"/>
        <color rgb="FF1155CC"/>
        <rFont val="Arial"/>
      </rPr>
      <t>Kim et al., 2023</t>
    </r>
    <r>
      <rPr>
        <sz val="10"/>
        <rFont val="Arial"/>
      </rPr>
      <t xml:space="preserve"> 
</t>
    </r>
    <r>
      <rPr>
        <u/>
        <sz val="10"/>
        <color rgb="FF1155CC"/>
        <rFont val="Arial"/>
      </rPr>
      <t>Rosa et al., 2020</t>
    </r>
  </si>
  <si>
    <t>Desktop study (2)</t>
  </si>
  <si>
    <t>Scientific publication(s) (1)</t>
  </si>
  <si>
    <t>Exploratory (1)
Target-seeking (1)
Policy-screening (1)</t>
  </si>
  <si>
    <t>Agenda setting (2)
Policy design (1)</t>
  </si>
  <si>
    <r>
      <rPr>
        <u/>
        <sz val="10"/>
        <color rgb="FF1155CC"/>
        <rFont val="Arial"/>
      </rPr>
      <t>Kluiving and Waterman, 2023
Greenway, 2022</t>
    </r>
    <r>
      <rPr>
        <sz val="10"/>
        <rFont val="Arial"/>
      </rPr>
      <t xml:space="preserve"> </t>
    </r>
  </si>
  <si>
    <t>Yes (1)</t>
  </si>
  <si>
    <t>No (1)</t>
  </si>
  <si>
    <t>Desktop study (1)</t>
  </si>
  <si>
    <t>Exploratory (1)
Target-seeking (1)</t>
  </si>
  <si>
    <t>Agenda setting (1)
Policy design (1)</t>
  </si>
  <si>
    <t>Kramer et al., 2023</t>
  </si>
  <si>
    <t>Classification tool (7 studies)</t>
  </si>
  <si>
    <t>No (6)</t>
  </si>
  <si>
    <t>Yes (3)</t>
  </si>
  <si>
    <t>3 and above (3)</t>
  </si>
  <si>
    <t>Surveys &amp; interviews (3)
Mapping (2)
Workshops &amp; deliberation (1)</t>
  </si>
  <si>
    <t>Drawing(s)/diagram(s) (3)
Scientific publication(s) (3)
Quantitative analyses (2)</t>
  </si>
  <si>
    <t>Agenda setting (3)
Policy design (2)
Policy review (1)</t>
  </si>
  <si>
    <r>
      <rPr>
        <u/>
        <sz val="10"/>
        <color rgb="FF1155CC"/>
        <rFont val="Arial"/>
      </rPr>
      <t>Diprose et al., 2022
Dunn-Capper et al., 2023</t>
    </r>
    <r>
      <rPr>
        <sz val="10"/>
        <rFont val="Arial"/>
      </rPr>
      <t xml:space="preserve"> 
</t>
    </r>
    <r>
      <rPr>
        <u/>
        <sz val="10"/>
        <color rgb="FF1155CC"/>
        <rFont val="Arial"/>
      </rPr>
      <t>Stronge et al., 2023</t>
    </r>
    <r>
      <rPr>
        <sz val="10"/>
        <rFont val="Arial"/>
      </rPr>
      <t xml:space="preserve"> </t>
    </r>
  </si>
  <si>
    <t>No (3)</t>
  </si>
  <si>
    <t>Desktop study (3)
Mapping (3)
Surveys &amp; interviews (1)</t>
  </si>
  <si>
    <t>Scientific publication(s) (3)
Drawing(s)/diagram(s) (3)</t>
  </si>
  <si>
    <t>Exploratory (2)
Target-seeking (1)</t>
  </si>
  <si>
    <t>Agenda setting (3)
Policy design (2)
Policy review (2)</t>
  </si>
  <si>
    <r>
      <rPr>
        <u/>
        <sz val="10"/>
        <color rgb="FF1155CC"/>
        <rFont val="Arial"/>
      </rPr>
      <t>De Bruin et al., 2022
Lahoti et al., 2023</t>
    </r>
    <r>
      <rPr>
        <sz val="10"/>
        <rFont val="Arial"/>
      </rPr>
      <t xml:space="preserve"> 
</t>
    </r>
    <r>
      <rPr>
        <u/>
        <sz val="10"/>
        <color rgb="FF1155CC"/>
        <rFont val="Arial"/>
      </rPr>
      <t>Shaikh &amp; Hamel, 2023</t>
    </r>
    <r>
      <rPr>
        <sz val="10"/>
        <rFont val="Arial"/>
      </rPr>
      <t xml:space="preserve"> </t>
    </r>
  </si>
  <si>
    <t>NFF used to give context to scenarios (1)</t>
  </si>
  <si>
    <t>Modelling (1)
Desktop study (1)</t>
  </si>
  <si>
    <t>Scientific publication(s) (1)
Quantitative analyses (1)
Quantitative changes in key variables in data set(s) (e.g. land cover; income) (1)
Map(s) (1)</t>
  </si>
  <si>
    <t>Policy-screening (1)</t>
  </si>
  <si>
    <t>Policy design (1)</t>
  </si>
  <si>
    <t>Henry et al., 2022</t>
  </si>
  <si>
    <t>Translating scenarios 
(5 studies)</t>
  </si>
  <si>
    <t>1 or 2 (1)</t>
  </si>
  <si>
    <t>Paired comparison among narratives (identification of differences and similarities) (1)</t>
  </si>
  <si>
    <t>Workshops &amp; deliberation (1)
Desktop study (1)
Mapping (1)</t>
  </si>
  <si>
    <t>Scientific publication(s) (1)
Narrative(s) (no time component) (1)
Drawing(s)/diagram(s) (1)
Booklet/other publication(s) (1)
Collage(s) (1)</t>
  </si>
  <si>
    <t>Durán et al., 2023</t>
  </si>
  <si>
    <t>Desktop study (2)
Mapping (2)
Surveys &amp; interviews (1)</t>
  </si>
  <si>
    <t>Scientific publication(s) (2)
Drawing(s)/diagram(s) (2)</t>
  </si>
  <si>
    <t>Exploratory (2)
Target-seeking (2)</t>
  </si>
  <si>
    <t>Agenda setting (2)
Policy design (2)</t>
  </si>
  <si>
    <r>
      <rPr>
        <u/>
        <sz val="10"/>
        <color rgb="FF1155CC"/>
        <rFont val="Arial"/>
      </rPr>
      <t>Quintero-Uribe et al., 2022
De Bruin et al., 2022</t>
    </r>
    <r>
      <rPr>
        <sz val="10"/>
        <rFont val="Arial"/>
      </rPr>
      <t xml:space="preserve"> </t>
    </r>
  </si>
  <si>
    <t>Common &amp; specific features (1)
SSP narrative(s) (1)</t>
  </si>
  <si>
    <t>Scientific publication(s) (2)
Drawing(s)/diagram(s) (2)
Quantitative analyses (2)
Quantitative changes in key variables in data set(s) (e.g. land cover; income) (1)
Narrative(s) (no time component) (1)</t>
  </si>
  <si>
    <t>Exploratory (2)
Target-seeking (2)
Policy-screening (1)</t>
  </si>
  <si>
    <t>Haga et al., 2023
Alexander et al., 2023</t>
  </si>
  <si>
    <t>Adapting and developing models 
(4 studies)</t>
  </si>
  <si>
    <t>Scientific publication(s) (1)
Drawing(s)/diagram(s) (1)
Technical report(s) (1)</t>
  </si>
  <si>
    <t>Exploratory (1)
Target-seeking (1)
Policy-screening (1)
Retrospective policy evaluation (1)</t>
  </si>
  <si>
    <t>Agenda setting (1)
Policy design (1)
Policy implementation (1)
Policy review (1)</t>
  </si>
  <si>
    <t>Kim et al., 2023</t>
  </si>
  <si>
    <t>Common &amp; specific features (1)</t>
  </si>
  <si>
    <t>Modelling (2)
Desktop study (2)
Mapping (1)</t>
  </si>
  <si>
    <t>Scientific publication(s) (3)
Quantitative analyses (2)
Quantitative changes in key variables in data set(s) (e.g. land cover; income) (2)
Narrative(s) (no time component) (1)
Drawing(s)/diagram(s) (1)
Map(s) (1)</t>
  </si>
  <si>
    <t>Exploratory (3)
Target-seeking (3)
Policy-screening (1)</t>
  </si>
  <si>
    <t>Agenda setting (3)
Policy design (3)
Policy implementation (1)</t>
  </si>
  <si>
    <r>
      <rPr>
        <u/>
        <sz val="10"/>
        <color rgb="FF1155CC"/>
        <rFont val="Arial"/>
      </rPr>
      <t>Kramer et al., 2023
Haga et al., 2023</t>
    </r>
    <r>
      <rPr>
        <sz val="10"/>
        <rFont val="Arial"/>
      </rPr>
      <t xml:space="preserve">  
</t>
    </r>
    <r>
      <rPr>
        <u/>
        <sz val="10"/>
        <color rgb="FF1155CC"/>
        <rFont val="Arial"/>
      </rPr>
      <t>Wen et al., 2022</t>
    </r>
    <r>
      <rPr>
        <sz val="10"/>
        <rFont val="Arial"/>
      </rPr>
      <t xml:space="preserve"> </t>
    </r>
  </si>
  <si>
    <t>Exploration tool 
(3 studies)</t>
  </si>
  <si>
    <t>1 or 2 (2)
3 and above (1)</t>
  </si>
  <si>
    <t>Feedback categorization (1)</t>
  </si>
  <si>
    <t>Workshops &amp; deliberation (3)
Desktop study (2)
Mapping (2)</t>
  </si>
  <si>
    <t>Scientific publication(s) (3)
Drawing(s)/diagram(s) (2)
Narrative(s) (no time component) (1)</t>
  </si>
  <si>
    <t>Exploratory (2)
Policy-screening (1)</t>
  </si>
  <si>
    <t>Agenda setting (2)
Policy design (3)</t>
  </si>
  <si>
    <r>
      <rPr>
        <u/>
        <sz val="10"/>
        <color rgb="FF1155CC"/>
        <rFont val="Arial"/>
      </rPr>
      <t>Palacios-Abrantes et al., 2022
Resende et al., 2020</t>
    </r>
    <r>
      <rPr>
        <sz val="10"/>
        <rFont val="Arial"/>
      </rPr>
      <t xml:space="preserve"> 
</t>
    </r>
    <r>
      <rPr>
        <u/>
        <sz val="10"/>
        <color rgb="FF1155CC"/>
        <rFont val="Arial"/>
      </rPr>
      <t>Sarkar et al., 2020</t>
    </r>
  </si>
  <si>
    <t>Authors</t>
  </si>
  <si>
    <t>Author full names</t>
  </si>
  <si>
    <t>Author(s) ID</t>
  </si>
  <si>
    <t>Year</t>
  </si>
  <si>
    <t>Source title</t>
  </si>
  <si>
    <t>DOI</t>
  </si>
  <si>
    <t>Link</t>
  </si>
  <si>
    <t>Abstract</t>
  </si>
  <si>
    <t>Screening results</t>
  </si>
  <si>
    <t>Author Keywords</t>
  </si>
  <si>
    <t>Index Keywords</t>
  </si>
  <si>
    <t>Bridgewater P.; Schmeller D.S.</t>
  </si>
  <si>
    <t>Bridgewater, Peter (55896958200); Schmeller, Dirk S. (55926964000)</t>
  </si>
  <si>
    <t>55896958200; 55926964000</t>
  </si>
  <si>
    <t>The Ninth Plenary of the Intergovernmental Platform on Biodiversity and Ecosystem Services (IPBES-9): sustainable use, values, and business (as usual)</t>
  </si>
  <si>
    <t>Biodiversity and Conservation</t>
  </si>
  <si>
    <t>10.1007/s10531-022-02500-y</t>
  </si>
  <si>
    <t>https://www.scopus.com/inward/record.uri?eid=2-s2.0-85141563987&amp;doi=10.1007%2fs10531-022-02500-y&amp;partnerID=40&amp;md5=0a74ccb1f1f319ba5988f5f9fee490af</t>
  </si>
  <si>
    <t>The Intergovernmental Science-Policy Platform for Biodiversity and Ecosystem Services (IPBES) held its ninth plenary session in hybrid form at Bonn, Germany in July 2022. The plenary had a packed agenda with assessments on the Sustainable Use of Wild Species and Values of Biodiversity to consider, as well as discuss a “Nature Future Framework” and a scoping document for business and biodiversity. Here, we present key issues that emerged from the plenary and suggest some matters Platform members need to consider for the future. © 2022, The Author(s), under exclusive licence to Springer Nature B.V.</t>
  </si>
  <si>
    <t>Mentions NFF</t>
  </si>
  <si>
    <t>Global assessment; Nature conservation; Science-policy; Stakeholders; Sustainability</t>
  </si>
  <si>
    <t>Declerck S.A.J.; de Senerpont Domis L.N.</t>
  </si>
  <si>
    <t>Declerck, Steven A. J. (7004553627); de Senerpont Domis, Lisette N. (9738359100)</t>
  </si>
  <si>
    <t>7004553627; 9738359100</t>
  </si>
  <si>
    <t>Contribution of freshwater metazooplankton to aquatic ecosystem services: an overview</t>
  </si>
  <si>
    <t>Hydrobiologia</t>
  </si>
  <si>
    <t>10.1007/s10750-022-05001-9</t>
  </si>
  <si>
    <t>https://www.scopus.com/inward/record.uri?eid=2-s2.0-85139135396&amp;doi=10.1007%2fs10750-022-05001-9&amp;partnerID=40&amp;md5=ec9d933fa251a97d37e0f997903cce66</t>
  </si>
  <si>
    <t>Although its role in the functioning of aquatic systems is widely recognized, the contribution of freshwater metazooplankton (metazoan plankton) to ecosystem services (ES) is seldom considered. Here we aim at providing a first overview of how this group contributes to ecosystem services according to the Millennium Ecosystem Assessment framework. We show that although metazooplankton hardly generates any provisioning services, it provides crucial support to the generation of other services. Metazooplankton is important for fisheries because it forms an essential food item for the larval and juvenile stages of most freshwater fish and acts as a trophic link between phytoplankton and microbial communities and the fish community. Through its stoichiometric homeostasis and ability to feed on biochemically complementary food sources it may also act as a buffer against bottom-up effects of nutrient deficiencies in primary producers. Metazooplankton often has a crucial regulatory function by controlling phytoplankton growth and dissolved organic carbon, contributing to the quality of drinking and irrigation water supplies and of the underwater light climate. It provides attractive study material for didactic purposes and some taxa have served as model systems that have considerably aided progress in scientific disciplines, such as ecology, evolutionary biology, ecotoxicology, environmental, and biomedical sciences. © 2022, The Author(s).</t>
  </si>
  <si>
    <t>Ecological indicator; Fisheries; Grazing; Millennium Ecosystem Assessment; Nutrient cycling; Secondary production</t>
  </si>
  <si>
    <t>aquatic ecosystem; assessment method; dissolved organic carbon; ecosystem service; fishery; grazing; juvenile; microbial community; phytoplankton; secondary production; water quality</t>
  </si>
  <si>
    <t>Deutsch S.; Keller R.; Krug C.B.; Michel A.H.</t>
  </si>
  <si>
    <t>Deutsch, Sierra (55828606600); Keller, Roger (35740816400); Krug, Cornelia Bettina (56379872100); Michel, Annina Helena (57208368078)</t>
  </si>
  <si>
    <t>55828606600; 35740816400; 56379872100; 57208368078</t>
  </si>
  <si>
    <t>Transdisciplinary transformative change: an analysis of some best practices and barriers, and the potential of critical social science in getting us there</t>
  </si>
  <si>
    <t>10.1007/s10531-023-02576-0</t>
  </si>
  <si>
    <t>https://www.scopus.com/inward/record.uri?eid=2-s2.0-85150474233&amp;doi=10.1007%2fs10531-023-02576-0&amp;partnerID=40&amp;md5=5736a2a8f4d367a1e566cec9ff96223d</t>
  </si>
  <si>
    <t>Biodiversity experts now widely acknowledge that transformative change is best supported through transdisciplinary collaborations. Yet, such collaborations rarely successfully occur in major biodiversity research institutions and those that do rarely achieve the paradigmatic effects they aim to deliver. To gain some insight into this global phenomenon, we surveyed Swiss-based researchers and non-academic stakeholders addressing global change and biodiversity. In this article, we connect our findings to global patterns in transdisciplinary transformative change initiatives (TTCIs) and heuristically divide collaboration barriers into two categories: lack of resources and lack of vital functional elements. Two of the major themes that emerged from this research were the continued difficulties with (1) establishing a common ‘language’, understanding, and goals, and (2) meaningful pluralization of knowledge in transdisciplinary collaborations aimed at addressing global change and biodiversity loss. The former is widely cited in the literature as contributing to the failure of TTCIs in the form of incoherent problem-framing, while the latter is often identified as contributing to the lack of structural transformative change (e.g., paradigmatic shifts) in completed initiatives. Another major theme reflected in TTCI literature was limited time. Moreover, based on our own extensive inter- and transdisciplinary experience, we agree with other experts that there is a persistent lack of understanding of the potential contributions of critical social science (CSS) to TTCIs. We thus argue that enhancing resource availability for TTCIs, especially tools for improving CSS literacy, could save time and support both problem-framing alignment and delivery of the structural/paradigmatic changes we aspire to. © 2023, The Author(s).</t>
  </si>
  <si>
    <t>Critical social science; Science-policy-practice interface; Transdisciplinary collaborations; Transformations</t>
  </si>
  <si>
    <t>best management practice; biodiversity; global change; language; stakeholder</t>
  </si>
  <si>
    <t>Johnson J.A.; Brown M.E.; Corong E.; Dietrich J.P.; C Henry R.; von Jeetze P.J.; Leclère D.; Popp A.; Thakrar S.K.; Williams D.R.</t>
  </si>
  <si>
    <t>Johnson, Justin Andrew (55543020500); Brown, Molly E (57535423300); Corong, Erwin (24830288000); Dietrich, Jan Philipp (57190234803); C Henry, Roslyn (58101165400); von Jeetze, Patrick José (57213269111); Leclère, David (55541733200); Popp, Alexander (35732066600); Thakrar, Sumil K (57197818098); Williams, David R (57210249590)</t>
  </si>
  <si>
    <t>55543020500; 57535423300; 24830288000; 57190234803; 58101165400; 57213269111; 55541733200; 35732066600; 57197818098; 57210249590</t>
  </si>
  <si>
    <t>The meso scale as a frontier in interdisciplinary modeling of sustainability from local to global scales</t>
  </si>
  <si>
    <t>Environmental Research Letters</t>
  </si>
  <si>
    <t>10.1088/1748-9326/acb503</t>
  </si>
  <si>
    <t>https://www.scopus.com/inward/record.uri?eid=2-s2.0-85147921356&amp;doi=10.1088%2f1748-9326%2facb503&amp;partnerID=40&amp;md5=97cf4c7e1fccf6de8142f23876ec55db</t>
  </si>
  <si>
    <t>Achieving sustainable development requires understanding how human behavior and the environment interact across spatial scales. In particular, knowing how to manage tradeoffs between the environment and the economy, or between one spatial scale and another, necessitates a modeling approach that allows these different components to interact. Existing integrated local and global analyses provide key insights, but often fail to capture ‘meso-scale’ phenomena that operate at scales between the local and the global, leading to erroneous predictions and a constrained scope of analysis. Meso-scale phenomena are difficult to model because of their complexity and computational challenges, where adding additional scales can increase model run-time exponentially. These additions, however, are necessary to make models that include sufficient detail for policy-makers to assess tradeoffs. Here, we synthesize research that explicitly includes meso-scale phenomena and assess where further efforts might be fruitful in improving our predictions and expanding the scope of questions that sustainability science can answer. We emphasize five categories of models relevant to sustainability science, including biophysical models, integrated assessment models, land-use change models, earth-economy models and spatial downscaling models. We outline the technical and methodological challenges present in these areas of research and discuss seven directions for future research that will improve coverage of meso-scale effects. Additionally, we provide a specific worked example that shows the challenges present, and possible solutions, for modeling meso-scale phenomena in integrated earth-economy models. © 2023 The Author(s). Published by IOP Publishing Ltd.</t>
  </si>
  <si>
    <t>economics; integrated assessment modeling; interdisciplinary; meso; sustainability</t>
  </si>
  <si>
    <t>Behavioral research; Commerce; Land use; Global scale; Human behaviors; Integrated assessment models; Interdisciplinary; Interdisciplinary modeling; Meso; Meso scale; Modeling approach; Spatial scale; Sustainability science; complexity; downscaling; environmental economics; human behavior; integrated approach; interdisciplinary approach; sustainability; sustainable development; trade-off; Sustainable development</t>
  </si>
  <si>
    <t>Kok M.T.J.; Meijer J.R.; van Zeist W.-J.; Hilbers J.P.; Immovilli M.; Janse J.H.; Stehfest E.; Bakkenes M.; Tabeau A.; Schipper A.M.; Alkemade R.</t>
  </si>
  <si>
    <t>Kok, Marcel T.J. (22938055800); Meijer, Johan R. (57194046515); van Zeist, Willem-Jan (56305815400); Hilbers, Jelle P. (56490955600); Immovilli, Marco (57222398108); Janse, Jan H. (7004037964); Stehfest, Elke (6507617253); Bakkenes, Michel (7801529646); Tabeau, Andrzej (12753130300); Schipper, Aafke M. (22136407400); Alkemade, Rob (36981462600)</t>
  </si>
  <si>
    <t>22938055800; 57194046515; 56305815400; 56490955600; 57222398108; 7004037964; 6507617253; 7801529646; 12753130300; 22136407400; 36981462600</t>
  </si>
  <si>
    <t>Assessing ambitious nature conservation strategies in a below 2-degree and food-secure world</t>
  </si>
  <si>
    <t>Biological Conservation</t>
  </si>
  <si>
    <t>10.1016/j.biocon.2023.110068</t>
  </si>
  <si>
    <t>https://www.scopus.com/inward/record.uri?eid=2-s2.0-85163838179&amp;doi=10.1016%2fj.biocon.2023.110068&amp;partnerID=40&amp;md5=e512e020654a3089e50d0126e7836543</t>
  </si>
  <si>
    <t>Global biodiversity is projected to further decline under a wide range of future socio-economic development pathways, even in sustainability-oriented scenarios. This raises the question how biodiversity can be put on a path to recovery, the core challenge for the implementation of the CBD Kunming-Montreal Global Biodiversity Framework. We designed two ambitious global conservation strategies, ‘Half Earth’ (HE) and ‘Sharing the Planet’ (SP), and evaluated their ability to restore terrestrial and freshwater biodiversity and to provide nature's contributions to people (NCP), while also limiting global warming below 2 degrees and ensuring food security. We applied the integrated assessment framework IMAGE with the GLOBIO biodiversity model, using the ‘Middle of the Road’ Shared Socio-economic Pathway (SSP2) with its projected human population growth as baseline. We found that the HE strategy performs generally better for terrestrial biodiversity (biodiversity intactness (MSA), Area of Habitat, Living Planet Index, Red List Index) in currently still natural regions. The SP strategy yields more improvements for biodiversity in human-used areas, for freshwater biodiversity and for regulating NCP (pest control, pollination, erosion control, water quality). However, both strategies were insufficient to restore biodiversity and corresponded with considerable increases in food security risks and global temperature. Only when we combined the conservation strategies with a portfolio of ‘integrated sustainability measures’, including climate change mitigation and reductions of food waste and animal product consumption, our scenarios resulted in a restoration of biodiversity and NCP while keeping global warming below two degrees and food security risks below the baseline projection. © 2023</t>
  </si>
  <si>
    <t>Biodiversity; Climate change; Food security; Half earth; Nature conservation; Nature's contribution to people (NCP); Sharing the planet; Solution-oriented scenarios</t>
  </si>
  <si>
    <t>assessment method; biodiversity; climate change; conservation planning; food security; implementation process; nature conservation; scenario analysis</t>
  </si>
  <si>
    <t>Kuiper J.J.</t>
  </si>
  <si>
    <t>Kuiper, Jan J. (56019760600)</t>
  </si>
  <si>
    <t>A plea for more freshwater experts in IPBES</t>
  </si>
  <si>
    <t>Aquatic Conservation: Marine and Freshwater Ecosystems</t>
  </si>
  <si>
    <t>10.1002/aqc.3956</t>
  </si>
  <si>
    <t>https://www.scopus.com/inward/record.uri?eid=2-s2.0-85159269448&amp;doi=10.1002%2faqc.3956&amp;partnerID=40&amp;md5=b4b83629633d57e28406b35bf96fa83c</t>
  </si>
  <si>
    <t>Biodiversity loss occurs much faster in the world's freshwaters than in the terrestrial or marine realms, yet worries have been expressed that freshwater systems are not given the same priority as ‘land and oceans’ in global environmental governance. The Intergovernmental Science–Policy Platform on Biodiversity and Ecosystem Services (IPBES) is mandated to provide the knowledge basis supporting international environmental agreements such as the Convention on Biological Diversity. To a large extent, the work of IPBES is dependent on voluntary contributions by independent experts from across the world. Here, I present an overview of the various ways in which freshwater experts can contribute to IPBES, ultimately to strengthen the representation of freshwater ecosystems in global environmental governance. Avenues to contribute include participating in the development of IPBES assessment reports that are adopted by the 139 member states, engaging in the external review process of IPBES products, filling in knowledge gaps as identified by IPBES assessment reports to inform upcoming assessments, implementing IPBES outcomes and recommendations in practice, and actively engaging with plenary meetings of government delegations to influence decisions. Actively supporting governments worldwide in making evidence-based decisions can be intrinsically rewarding and offers several additional benefits. These benefits include the potential for enhanced professional reputation, given the authoritative nature of IPBES products; networking and collaboration opportunities with experts and stakeholders from around the world; and professional development through gaining experience in navigating the science–policy interface on biodiversity and ecosystem services. I conclude with a call to action. © 2023 The Author. Aquatic Conservation: Marine and Freshwater Ecosystems published by John Wiley &amp; Sons Ltd.</t>
  </si>
  <si>
    <t>aquatic conservation; biodiversity crisis; environmental assessments; freshwater ecosystems; science–policy interface</t>
  </si>
  <si>
    <t>biodiversity; freshwater ecosystem; networking</t>
  </si>
  <si>
    <t>Maller C.</t>
  </si>
  <si>
    <t>Maller, Cecily (12647042900)</t>
  </si>
  <si>
    <t>Turning things around: A discussion of values, practices, and action in the context of social-ecological change</t>
  </si>
  <si>
    <t>People and Nature</t>
  </si>
  <si>
    <t>10.1002/pan3.10272</t>
  </si>
  <si>
    <t>https://www.scopus.com/inward/record.uri?eid=2-s2.0-85117802780&amp;doi=10.1002%2fpan3.10272&amp;partnerID=40&amp;md5=a02dab5b79f6268171c81ba7ab712840</t>
  </si>
  <si>
    <t>This special feature concerns understanding human-nature relations through the lens of values to comprehend how values of the natural world connect with wider processes of change, action and transformation in social-ecological systems. The relationships between values and action have preoccupied several disciplines and multiple discourses concerned with implementing change, including sustainability and health, and conservation. Focusing on the conceptual underpinnings of how values, action and change are generally understood, this paper proposes an alternate view informed by more-than-human thinking and theories of social practices. In doing so, it aims to closely scrutinise the relationship between values and actions in the context of creating transformative change. In highlighting this relationship and presenting some different ways to understand it, the paper aims to contribute to deepening understanding of how to relate to, value and act for nature and how this might be encouraged. One of the most common pathways assumed to generate action is based on the idea that action is driven by values, and that in order to change action, we therefore need to change values. The paper questions the assumed relationship between values and actions and its direction, and instead posits that beginning with actions is a more productive place to start. To work through these ideas, I introduce more-than-human theories, focusing on theories of social practice, to discuss how these theories can change how values and actions are conceptualised, how the relationships between them can be understood, and what these ideas can mean for rethinking how to achieve social-ecological change. A free Plain Language Summary can be found within the Supporting Information of this article. © 2021 The Authors. People and Nature published by John Wiley &amp; Sons Ltd on behalf of British Ecological Society.</t>
  </si>
  <si>
    <t>behaviour; everyday life; gardening; more-than-human; policy; relational theories; social practices</t>
  </si>
  <si>
    <t>Chien H.; Saito O.; Fukushi K.</t>
  </si>
  <si>
    <t>Chien, Herlin (56763541500); Saito, Osamu (57990138500); Fukushi, Kensuke (35560440000)</t>
  </si>
  <si>
    <t>56763541500; 57990138500; 35560440000</t>
  </si>
  <si>
    <t>Is ensuring the sustainable implementation of BGI possible? System thinking of urban rivers as social-ecological systems</t>
  </si>
  <si>
    <t>Blue-Green Infrastructure Across Asian Countries: Improving Urban Resilience and Sustainability</t>
  </si>
  <si>
    <t>10.1007/978-981-16-7128-9_5</t>
  </si>
  <si>
    <t>https://www.scopus.com/inward/record.uri?eid=2-s2.0-85152357404&amp;doi=10.1007%2f978-981-16-7128-9_5&amp;partnerID=40&amp;md5=cee2278534e68812a4a60f565c3726a6</t>
  </si>
  <si>
    <t>With the mounting pressure of urbanization, how innovative blue-green infrastructure (BGI) can restore the ecosystem services of urban rivers is a timely issue for any densely populated city seeking to improve its resilience and sustainability through ecosystem-based solutions. Yet, the implementation of BGI is not hazard-free. Its success usually depends on a variety of contextual attributes. By discussing field research on two urban streams in southern Taiwan, this chapter adopts a system thinking perspective to explore, evaluate, and search for the combination of contextual attributes that not only enables the development of sustainable urban rivers but also improves the resilience of cities. In particular, to understand the macro system behavior and the problem of social-ecological misfit are the analytical focuses of this study. By analyzing the mental models of two urban river cases, this study identifies three misfit problems pertaining to the contextual attributes that can inhibit BGI-induced urban sustainability in the long run: (1) the problem of missing feedback, (2) the problem of trade-offs, and (3) the lack of systematic resilience strategies. The advantage of using a system thinking approach is that it allows for the holistic implementation of BGI while reminding policymakers and researchers of the need to craft BGI strategies in connection with, rather than in isolation from, social, economic, and political environments. This study also demonstrates the importance of being aware of the dynamic relationship between resource users, public infrastructure providers, public infrastructure, and resource systems. © The Author(s), under exclusive license to Springer Nature Singapore Pte Ltd. 2022.</t>
  </si>
  <si>
    <t>Ecosystem services; Grey water; Nature for Society; Social-ecological misfit; System thinking</t>
  </si>
  <si>
    <t>Ferreira M.A.; Johnson D.E.; Andrade F.</t>
  </si>
  <si>
    <t>Ferreira, Maria Adelaide (55557476000); Johnson, David E. (55699214200); Andrade, Francisco (14057616800)</t>
  </si>
  <si>
    <t>55557476000; 55699214200; 14057616800</t>
  </si>
  <si>
    <t>The Need for a Global Ocean Vision Within Biodiversity Beyond National Jurisdiction: A Key Role for Strategic Environmental Assessment</t>
  </si>
  <si>
    <t>Frontiers in Marine Science</t>
  </si>
  <si>
    <t>10.3389/fmars.2022.878077</t>
  </si>
  <si>
    <t>https://www.scopus.com/inward/record.uri?eid=2-s2.0-85135144499&amp;doi=10.3389%2ffmars.2022.878077&amp;partnerID=40&amp;md5=84641f4bff9d37ceb2392113cf2634d0</t>
  </si>
  <si>
    <t>An ecosystem-based forward-looking vision for the global ocean, encompassing ocean health and productivity, ecosystem integrity and resilience, incorporating area beyond national jurisdiction, is fundamental. A vision which is holistic and universally acceptable to guide future sustainable ocean policies, plans and programmes (PPPs). We argue that Strategic Environmental Assessment (SEA) is the best available framework to develop such a vision and its suitability for this purpose should be recognised within the on-going process to negotiate an International Legally Binding Instrument (ILBI) for the conservation and sustainable use of Biodiversity Beyond National Jurisdiction (BBNJ Agreement). This perspective paper justifies why such an ecosystem-based Global Ocean Vision is essential. It then describes the key characteristics it must integrate and how it can be elaborated in the framework of a collective SEA within the BBNJ process. We advocate expanding text in Part I General Provisions of the draft BBNJ Agreement to include development of such a global ocean vision. We conclude by highlighting the opportunity and timeliness of this proposal, with the fifth session of the IGC of BBNJ tentatively scheduled for August 2022. Copyright © 2022 Ferreira, Johnson and Andrade.</t>
  </si>
  <si>
    <t>BBNJ Agreement; ecosystem-based approach; global ocean vision; strategic environmental assessment; UNCLOS</t>
  </si>
  <si>
    <t>Fougères D.; Jones M.; McElwee P.D.; Andrade A.; Edwards S.R.</t>
  </si>
  <si>
    <t>Fougères, Dorian (57541346700); Jones, Mike (57074902300); McElwee, Pamela D. (24537336400); Andrade, Angela (55486795700); Edwards, Stephen R. (57212266355)</t>
  </si>
  <si>
    <t>57541346700; 57074902300; 24537336400; 55486795700; 57212266355</t>
  </si>
  <si>
    <t>Transformative conservation of ecosystems</t>
  </si>
  <si>
    <t>Global Sustainability</t>
  </si>
  <si>
    <t>10.1017/sus.2022.4</t>
  </si>
  <si>
    <t>https://www.scopus.com/inward/record.uri?eid=2-s2.0-85126754021&amp;doi=10.1017%2fsus.2022.4&amp;partnerID=40&amp;md5=af56c376b26fb51bc10b618899c81c90</t>
  </si>
  <si>
    <t>Non-technical summary Many conservation initiatives call for 'transformative change' to counter biodiversity loss, climate change, and injustice. The term connotes fundamental, broad, and durable changes to human relationships with nature. However, if oversimplified or overcomplicated, or not focused enough on power and the political action necessary for change, associated initiatives can perpetuate or exacerbate existing crises. This article aims to help practitioners deliberately catalyze and steer transformation processes. It provides a theoretically and practically grounded definition of 'transformative conservation', along with six strategic, interlocking recommendations. These cover systems pedagogy, political mobilization, inner transformation, as well as planning, action, and continual adjustment. Technical summary Calls for 'transformative change' point to the fundamental reorganization necessary for global conservation initiatives to stem ecological catastrophe. However, the concept risks being oversimplified or overcomplicated, and focusing too little on power and the political action necessary for change. Accordingly, its intersection with contemporary biodiversity and climate change mitigation initiatives needs explicit deliberation and clarification. This article advances the praxis of 'transformative conservation' as both (1) a desired process that rethinks the relationships between individuals, society, and nature, and restructures systems accordingly, and (2) a desired outcome that conserves biodiversity while justly transitioning to net zero emission economies and securing the sustainable and regenerative use of natural resources. It first reviews criticisms of area-based conservation targets, natural climate solutions, and nature-based solutions that are framed as transformative, including issues of ecological integrity, livelihoods, gender, equity, growth, power, participation, knowledge, and governance. It then substantiates six strategic recommendations designed to help practitioners deliberately steer transformation processes. These include taking a systems approach; partnering with political movements to achieve equitable and just transformation; linking societal with personal ('inner') transformation; updating how we plan; facilitating shifts from diagnosis and planning to action; and improving our ability to adjust to transformation as it occurs. Social media summary Curious about stemming the global biodiversity and climate crises? Browse this article on transformative conservation! Copyright © The Author(s), 2022. Published by Cambridge University Press.</t>
  </si>
  <si>
    <t>adaptation and mitigation; and governance; ecology and biodiversity; planning and design; policies; politics</t>
  </si>
  <si>
    <t>Garcia C.A.; Savilaakso S.; Verburg R.W.; Stoudmann N.; Fernbach P.; Sloman S.A.; Peterson G.D.; Araújo M.B.; Bastin J.-F.; Blaser J.; Boutinot L.; Crowther T.W.; Dessard H.; Dray A.; Francisco S.; Ghazoul J.; Feintrenie L.; Hainzelin E.; Kleinschroth F.; Naimi B.; Novotny I.P.; Oszwald J.; Pietsch S.A.; Quétier F.; Robinson B.E.; Sassen M.; Sist P.; Sunderland T.; Vermeulen C.; Wilmé L.; Wilson S.J.; Zorondo-Rodríguez F.; Waeber P.O.</t>
  </si>
  <si>
    <t>Garcia, Claude A. (21742496800); Savilaakso, Sini (26029575000); Verburg, René W. (7004717751); Stoudmann, Natasha (57195737786); Fernbach, Philip (26538681100); Sloman, Steven A. (6701432489); Peterson, Garry D. (7402563008); Araújo, Miguel B. (7202962622); Bastin, Jean-François (55801125400); Blaser, Jürgen (55211560500); Boutinot, Laurence (6503930499); Crowther, Thomas W. (37120034900); Dessard, Hélène (6508237784); Dray, Anne (16306659200); Francisco, Scott (57196437568); Ghazoul, Jaboury (6701446862); Feintrenie, Laurène (23096840200); Hainzelin, Etienne (6508021552); Kleinschroth, Fritz (36696457000); Naimi, Babak (37461933100); Novotny, Ivan P. (57220434294); Oszwald, Johan (36677880800); Pietsch, Stephan A. (6701654158); Quétier, Fabien (23393595800); Robinson, Brian E. (56670451000); Sassen, Marieke (15842691100); Sist, Plinio (6603621678); Sunderland, Terry (19338072100); Vermeulen, Cédric (26428620400); Wilmé, Lucienne (24292328200); Wilson, Sarah J. (56848464100); Zorondo-Rodríguez, Francisco (35759975400); Waeber, Patrick O. (36545529400)</t>
  </si>
  <si>
    <t>21742496800; 26029575000; 7004717751; 57195737786; 26538681100; 6701432489; 7402563008; 7202962622; 55801125400; 55211560500; 6503930499; 37120034900; 6508237784; 16306659200; 57196437568; 6701446862; 23096840200; 6508021552; 36696457000; 37461933100; 57220434294; 36677880800; 6701654158; 23393595800; 56670451000; 15842691100; 6603621678; 19338072100; 26428620400; 24292328200; 56848464100; 35759975400; 36545529400</t>
  </si>
  <si>
    <t>Strategy games to improve environmental policymaking</t>
  </si>
  <si>
    <t>Nature Sustainability</t>
  </si>
  <si>
    <t>10.1038/s41893-022-00881-0</t>
  </si>
  <si>
    <t>https://www.scopus.com/inward/record.uri?eid=2-s2.0-85130068426&amp;doi=10.1038%2fs41893-022-00881-0&amp;partnerID=40&amp;md5=b73fe674e51afa800c7abe9690dbd654</t>
  </si>
  <si>
    <t>While the scientific community documents environmental degradation and develops scenarios to identify the operational margins of system Earth, less attention is given to how decisions are made that steer the system in one direction or the other. We propose to use strategy games for this purpose, increasing the representation of human agency in scenario development and creating spaces for deliberation between different worldviews. Played by the right people, strategy games could help break free from established norms and support more transparent democratic dialogues, responding to the human and social limitations of current decision-making. The question is, who gets to play? © 2022, Springer Nature Limited.</t>
  </si>
  <si>
    <t>Behavioral research; 'current; Decisions makings; Human agency; Policy making; Scenario development; Scientific community; Strategy games; Decision making</t>
  </si>
  <si>
    <t>Harmáčková Z.V.; Blättler L.; Aguiar A.P.D.; Daněk J.; Krpec P.; Vačkářová D.</t>
  </si>
  <si>
    <t>Harmáčková, Zuzana V. (56090465900); Blättler, Linda (57223436624); Aguiar, Ana Paula D. (7005379013); Daněk, Jan (57208642801); Krpec, Petr (57202854113); Vačkářová, Davina (57221968315)</t>
  </si>
  <si>
    <t>56090465900; 57223436624; 7005379013; 57208642801; 57202854113; 57221968315</t>
  </si>
  <si>
    <t>Linking multiple values of nature with future impacts: value-based participatory scenario development for sustainable landscape governance</t>
  </si>
  <si>
    <t>Sustainability Science</t>
  </si>
  <si>
    <t>10.1007/s11625-021-00953-8</t>
  </si>
  <si>
    <t>https://www.scopus.com/inward/record.uri?eid=2-s2.0-85105884782&amp;doi=10.1007%2fs11625-021-00953-8&amp;partnerID=40&amp;md5=5156575e4d4cde0e0902038c4b05760e</t>
  </si>
  <si>
    <t>Reaching sustainable and just futures for people and nature requires tackling complex social-ecological challenges across multiple scales, from local to global. Pathways towards such futures are largely driven by people’s decisions and actions, underpinned by multiple types of motivations and values. Thus, understanding the link between potential futures and the values underpinning them represents a key question of current sustainability research, recently embraced by the Intergovernmental Science-Policy Platform for Biodiversity and Ecosystem Services (IPBES). Particularly the understanding of causal chains leading from values to futures across different contexts and scales is vital to identify which sustainability pathways to collectively pursue. In this study, we build on a transdisciplinary knowledge co-creation process in an array of local case studies in protected areas in the Czechia (Central Europe). We apply the Life Framework of Values and the Three Horizons framework in an innovative value-based participatory scenario building process to explore the relationships between (1) multiple types of values, (2) actions taken by different types of stakeholders, and (3) their potential impacts on nature, nature’s contributions to people (including ecosystem services) and good quality of life. The resulting local-scale value-based pathways show the complex relationship between multiple types of values for nature and potential future trajectories. Finally, we reflect on the utility of value-based participatory scenario planning as a means to strengthen sustainable governance. We highlight that if participatory deliberation of values is to support decision-making processes, its design needs to carefully reflect local context and institutional set-up. © 2021, The Author(s).</t>
  </si>
  <si>
    <t>Future pathways; Human-nature relationships; IPBES; Participatory scenario building; Social-ecological values; Sustainability governance</t>
  </si>
  <si>
    <t>Keys P.W.; Keys M.P.</t>
  </si>
  <si>
    <t>Keys, Patrick W. (57201346439); Keys, Matthew P. (57913189800)</t>
  </si>
  <si>
    <t>57201346439; 57913189800</t>
  </si>
  <si>
    <t>Creating a climate changed future with the sea level rise interactive-fiction game “Lagos2199”</t>
  </si>
  <si>
    <t>Ecology and Society</t>
  </si>
  <si>
    <t>10.5751/ES-13393-270340</t>
  </si>
  <si>
    <t>https://www.scopus.com/inward/record.uri?eid=2-s2.0-85139155290&amp;doi=10.5751%2fES-13393-270340&amp;partnerID=40&amp;md5=c6dd8ab9ae7497d863678393ffa31ba4</t>
  </si>
  <si>
    <t>Story-based futures serve an important role in climate change scenario development. Stories are particularly useful in exploring sea level rise possibilities, since we know many coastal areas are specifically vulnerable to accelerating rises in sea level. This discrete change in coastline is different from most other climate change impacts, and offers a clear basis for scientifically informed, future scenarios. We demonstrated this with a creative world-building effort set in Lagos, Nigeria in the year 2199. Further, we employed story-based scenario development, and created a learning-oriented serious game that allows users to experience a future Lagos in an open-ended, text-based adventure style. This collaborative process blended scientific research, story-telling, and artistic co-creation to iteratively construct the game “Lagos2199”. A pilot-use case of Lagos2199 is documented herein, with preliminary survey results from the student users. We present two core insights. First, we demonstrate how scientific projections regarding sea level rise can be leveraged as an entry point for world-building and scenario development of the future. Second, we show that such a scenario can be transformed into an immersive, story-based serious game to creatively communicate possible futures. Providing the next generation of citizens with fluency in both climate change impacts and how society will interact with such impacts is critical for providing adaptive capacity over the coming decades and centuries of accelerating global change. © 2022 by the author(s). Published here under license by the Resilience Alliance.</t>
  </si>
  <si>
    <t>climate change; education; fiction; future; Lagos; Nigeria; sea level rise; serious game</t>
  </si>
  <si>
    <t>Nigeria; climate change; climate effect; coastal zone; education; sea level change</t>
  </si>
  <si>
    <t>Knoke T.; Gosling E.; Reith E.; Gerique A.; Pohle P.; Valle Carrión L.; Ochoa Moreno W.S.; Castro L.M.; Calvas B.; Hildebrandt P.; Döllerer M.; Bastit F.; Paul C.</t>
  </si>
  <si>
    <t>Knoke, Thomas (57189897796); Gosling, Elizabeth (36536975300); Reith, Esther (57211574546); Gerique, Andres (35768880000); Pohle, Perdita (6603154315); Valle Carrión, Liz (57214881360); Ochoa Moreno, Wilman Santiago (57194453420); Castro, Luz Maria (55326145300); Calvas, Baltazar (35744552200); Hildebrandt, Patrick (25927133700); Döllerer, Martin (55950160300); Bastit, Félix (57561880700); Paul, Carola (56396104700)</t>
  </si>
  <si>
    <t>57189897796; 36536975300; 57211574546; 35768880000; 6603154315; 57214881360; 57194453420; 55326145300; 35744552200; 25927133700; 55950160300; 57561880700; 56396104700</t>
  </si>
  <si>
    <t>Confronting sustainable intensification with uncertainty and extreme values on smallholder tropical farms</t>
  </si>
  <si>
    <t>10.1007/s11625-022-01133-y</t>
  </si>
  <si>
    <t>https://www.scopus.com/inward/record.uri?eid=2-s2.0-85127598901&amp;doi=10.1007%2fs11625-022-01133-y&amp;partnerID=40&amp;md5=6b812ed7623a71fcb460e594cb46d76b</t>
  </si>
  <si>
    <t>Sustainable intensification of agricultural lands might reconcile the conservation of tropical forest with food production, but in-depth assessments considering uncertainty and extreme values are missing. Uncertainty prohibits mapping probabilities to potential future states or ranking these states in terms of their likelihood. This in turn hampers the assessment of possible decision outcomes. Here, we use simulations to investigate how uncertainty may influence the social acceptability of alternative land-use strategies to halt tropical deforestation (including sustainable intensification), based on indicators representing farmer satisfaction. The results show how extreme values (worst values) for indicators of farmer satisfaction may undermine the adoption of sustainable intensification. We demonstrate that a pure forest conservation strategy leads to lower food production, but outperforms a sustainable intensification strategy that maintains food security. Pure forest conservation performed better, i.e., could secure higher farmer satisfaction, than sustainable intensification across a range of indicator groups. This suggests strong barriers to achieving sustainable intensification. Using agricultural subsidies breaks the dominance of pure forest conservation by enhancing the economic returns of sustainable intensification. We discuss the importance of access to labor and farmers’ preferences for the use of already cleared lands, which achieved the worst values under sustainable intensification and conclude that any assessment of land-use strategies requires careful consideration of uncertainty and extreme values. © 2022, The Author(s).</t>
  </si>
  <si>
    <t>Agricultural intensification; Farmer preferences; Land allocation; Multiple objective robust optimization; Off-farm income; Tropical deforestation</t>
  </si>
  <si>
    <t>Leltz G.; Van Altena C.; Mooij W.; Teurlincx S.; Veenstra A.; Van Wijk D.; Kuiper J.</t>
  </si>
  <si>
    <t>Leltz, Georgette (57705003000); Van Altena, Cassandra (56165259600); Mooij, Wolf (7003743751); Teurlincx, Sven (56189978400); Veenstra, Abe (58030989700); Van Wijk, Dianneke (57203975553); Kuiper, Jan (56019760600)</t>
  </si>
  <si>
    <t>57705003000; 56165259600; 7003743751; 56189978400; 58030989700; 57203975553; 56019760600</t>
  </si>
  <si>
    <t>National Park 3.0: a welcome addition to the diversity of national parks?; [Nationaal Park 3.0 Een welkome toevoeging aan de diversiteit van nationale parken?]</t>
  </si>
  <si>
    <t>Landschap</t>
  </si>
  <si>
    <t>https://www.scopus.com/inward/record.uri?eid=2-s2.0-85144749714&amp;partnerID=40&amp;md5=5a308d9804c4ca010972511bb28a1364</t>
  </si>
  <si>
    <t>Protected areas are the cornerstone of nature conservation, although this approach has not prevented the current biodiversity crisis. In addition, the approach leads to the suggestion that only organisms living within these areas constitute nature. Nature, however, cannot be spatially constrained, and the same holds for human influence on nature. In this essay we develop an area-wide and human-inclusive vision of nature conservation into a new approach for national parks that we call National Park 3.0 (NP 3.0). The concept is rooted in a re-evaluation of human-nature relations sensu the Nature Futures Framework developed under IPBES. Moreover, we note that 'landscape' has always been a social-ecological concept since the term was coined by i7,h century Dutch painters. Finally, we note that nature and human infrastructure are deeply entangled at multiple spatial scales in modern landscapes. We define NP 3.0 spatially by the contours of a landscape that is recognizable by people and has geomorphological and ecological coherence. We relate NP 3.0 to other initiatives for restoring biodiversity and provide a conceptual design for NP 3.0. Throughout this essay we use Nationaal Park Hollandse Duinen as a case study where NP 3.0 is worked out in practice. © 2022 Werkgemeenschap Landschapsecologisch Onderzoek. All rights reserved.</t>
  </si>
  <si>
    <t>Low S.; Baum C.M.; Sovacool B.K.</t>
  </si>
  <si>
    <t>Low, Sean (56417223300); Baum, Chad M. (57192099710); Sovacool, Benjamin K. (9333655700)</t>
  </si>
  <si>
    <t>56417223300; 57192099710; 9333655700</t>
  </si>
  <si>
    <t>Undone science in climate interventions: Contrasting and contesting anticipatory assessments by expert networks</t>
  </si>
  <si>
    <t>Environmental Science and Policy</t>
  </si>
  <si>
    <t>10.1016/j.envsci.2022.08.026</t>
  </si>
  <si>
    <t>https://www.scopus.com/inward/record.uri?eid=2-s2.0-85138090045&amp;doi=10.1016%2fj.envsci.2022.08.026&amp;partnerID=40&amp;md5=0414d49d42a8e0bda13c26ffa06cd245</t>
  </si>
  <si>
    <t>In global climate governance, anticipatory assessments map future options and pathways, in light of prospective risks and uncertainties, to inform present-day planning. Using data from 125 interviews, we ask: How are foundational experts contesting the conduct of anticipatory assessment of carbon removal and solar geoengineering – as two emerging but controversial strategies for engaging with climate change and achieving Net Zero targets? We find that efforts at carbon removal and solar geoengineering assessment leverage and challenge systems modeling that has become dominant in mapping and communicating future climate impacts and mitigation strategies via IPCC reports. Both suites of climate intervention have become stress-tests for the capacity of modeling to assess socio-technical strategies with complex, systemic dimensions. Meanwhile, exploring societal dimensions demands new modes of disciplinary expertise, qualitative and deliberative practices, and stakeholder inclusion that modelling processes struggle to incorporate. Finally, we discuss how the patterns of expert contestation identified in our results speak to multiple fault-lines within ongoing debates on reforming global environmental assessments, and highlights key open questions to be addressed. © 2022 The Authors</t>
  </si>
  <si>
    <t>Anticipation; Carbon removal; Climate assessment; Global environmental assessment; Solar geoengineering; Systems modeling</t>
  </si>
  <si>
    <t>carbon; climate change; climate effect; environmental assessment; global climate; governance approach; mitigation; strategic approach; Article; climate change; climate engineering; environmental impact assessment; environmental mitigation; global climate; human; negative emission technology; semi structured interview; stakeholder engagement</t>
  </si>
  <si>
    <t>Maasri A.; Jähnig S.C.; Adamescu M.C.; Adrian R.; Baigun C.; Baird D.J.; Batista-Morales A.; Bonada N.; Brown L.E.; Cai Q.; Campos-Silva J.V.; Clausnitzer V.; Contreras-MacBeath T.; Cooke S.J.; Datry T.; Delacámara G.; De Meester L.; Dijkstra K.-D.B.; Do V.T.; Domisch S.; Dudgeon D.; Erös T.; Freitag H.; Freyhof J.; Friedrich J.; Friedrichs-Manthey M.; Geist J.; Gessner M.O.; Goethals P.; Gollock M.; Gordon C.; Grossart H.-P.; Gulemvuga G.; Gutiérrez-Fonseca P.E.; Haase P.; Hering D.; Hahn H.J.; Hawkins C.P.; He F.; Heino J.; Hermoso V.; Hogan Z.; Hölker F.; Jeschke J.M.; Jiang M.; Johnson R.K.; Kalinkat G.; Karimov B.K.; Kasangaki A.; Kimirei I.A.; Kohlmann B.; Kuemmerlen M.; Kuiper J.J.; Kupilas B.; Langhans S.D.; Lansdown R.; Leese F.; Magbanua F.S.; Matsuzaki S.-I.S.; Monaghan M.T.; Mumladze L.; Muzon J.; Mvogo Ndongo P.A.; Nejstgaard J.C.; Nikitina O.; Ochs C.; Odume O.; Opperman J.J.; Patricio H.; Pauls S.; Raghavan R.; Ramírez A.; Rashni B.; Ross-Gillespie V.; Samways M.J.; Schäfer R.B.; Schmidt-Kloiber A.; Seehausen O.; Shah D.N.; Sharma S.; Soininen J.; Sommerwerk N.; Stockwell J.D.; Suhling F.; Tachamo Shah R.D.; Tharme R.E.; Thorp J.H.; Tickner D.; Tockner K.; Tonkin J.D.; Valle M.; Vitule J.; Volk M.; Wang D.; Wolter C.; Worischka S.</t>
  </si>
  <si>
    <t>Maasri, Alain (10046606900); Jähnig, Sonja C. (24437492700); Adamescu, Mihai C. (6504491072); Adrian, Rita (7103321653); Baigun, Claudio (6602527283); Baird, Donald J. (7202707979); Batista-Morales, Angelica (57360731100); Bonada, Núria (6508310685); Brown, Lee E. (55386674600); Cai, Qinghua (57697335500); Campos-Silva, Joao V. (57208457270); Clausnitzer, Viola (7004389844); Contreras-MacBeath, Topiltzin (6506469247); Cooke, Steven J. (24320083600); Datry, Thibault (6602386025); Delacámara, Gonzalo (12771941200); De Meester, Luc (7004998563); Dijkstra, Klaus-Douwe B. (16229896600); Do, Van Tu (57360150800); Domisch, Sami (39862910500); Dudgeon, David (7006559840); Erös, Tibor (55897074200); Freitag, Hendrik (7005901831); Freyhof, Joerg (56125204100); Friedrich, Jana (57360434400); Friedrichs-Manthey, Martin (57205142207); Geist, Juergen (7006819886); Gessner, Mark O. (26534107100); Goethals, Peter (8453517900); Gollock, Matthew (9040770900); Gordon, Christopher (7401477467); Grossart, Hans-Peter (6701843345); Gulemvuga, Georges (56217886400); Gutiérrez-Fonseca, Pablo E. (43061329500); Haase, Peter (36885695900); Hering, Daniel (7006599144); Hahn, Hans Jürgen (23024729700); Hawkins, Charles P. (7202253959); He, Fengzhi (57218963697); Heino, Jani (7005906596); Hermoso, Virgilio (24447841500); Hogan, Zeb (6507296602); Hölker, Franz (6602719766); Jeschke, Jonathan M. (8570480700); Jiang, Meilan (57360580700); Johnson, Richard K. (55663566200); Kalinkat, Gregor (36339788200); Karimov, Bakhtiyor K. (8625048300); Kasangaki, Aventino (6507167759); Kimirei, Ismael A. (23088611000); Kohlmann, Bert (14521324500); Kuemmerlen, Mathias (55340989000); Kuiper, Jan J. (56019760600); Kupilas, Benjamin (56919607800); Langhans, Simone D. (12759816700); Lansdown, Richard (7006665218); Leese, Florian (7801416655); Magbanua, Francis S. (36451064300); Matsuzaki, Shin-ichiro S. (16175379200); Monaghan, Michael T. (9846606200); Mumladze, Levan (24485206800); Muzon, Javier (6505796276); Mvogo Ndongo, Pierre A. (57193697514); Nejstgaard, Jens C. (6602493661); Nikitina, Oxana (57512868400); Ochs, Clifford (6701654669); Odume, Oghenekaro Nelson (55201969000); Opperman, Jeffrey J. (6602775724); Patricio, Harmony (57191959106); Pauls, Steffen U. (7004559861); Raghavan, Rajeev (16203946400); Ramírez, Alonso (7401735232); Rashni, Bindiya (57215370927); Ross-Gillespie, Vere (54906228200); Samways, Michael J. (7004518089); Schäfer, Ralf B. (57212502812); Schmidt-Kloiber, Astrid (6506641618); Seehausen, Ole (57207566950); Shah, Deep Narayan (55224459500); Sharma, Subodh (56510589400); Soininen, Janne (35621311000); Sommerwerk, Nike (6503876410); Stockwell, Jason D. (7003712059); Suhling, Frank (6603552802); Tachamo Shah, Ram Devi (55224495700); Tharme, Rebecca E. (6508104706); Thorp, James H. (57203069616); Tickner, David (55535134200); Tockner, Klement (7004652754); Tonkin, Jonathan D. (35575180300); Valle, Mireia (55438409100); Vitule, Jean (14030667400); Volk, Martin (7004320816); Wang, Ding (54991518300); Wolter, Christian (7004627497); Worischka, Susanne (6507307878)</t>
  </si>
  <si>
    <t>10046606900; 24437492700; 6504491072; 7103321653; 6602527283; 7202707979; 57360731100; 6508310685; 55386674600; 57697335500; 57208457270; 7004389844; 6506469247; 24320083600; 6602386025; 12771941200; 7004998563; 16229896600; 57360150800; 39862910500; 7006559840; 55897074200; 7005901831; 56125204100; 57360434400; 57205142207; 7006819886; 26534107100; 8453517900; 9040770900; 7401477467; 6701843345; 56217886400; 43061329500; 36885695900; 7006599144; 23024729700; 7202253959; 57218963697; 7005906596; 24447841500; 6507296602; 6602719766; 8570480700; 57360580700; 55663566200; 36339788200; 8625048300; 6507167759; 23088611000; 14521324500; 55340989000; 56019760600; 56919607800; 12759816700; 7006665218; 7801416655; 36451064300; 16175379200; 9846606200; 24485206800; 6505796276; 57193697514; 6602493661; 57512868400; 6701654669; 55201969000; 6602775724; 57191959106; 7004559861; 16203946400; 7401735232; 57215370927; 54906228200; 7004518089; 57212502812; 6506641618; 57207566950; 55224459500; 56510589400; 35621311000; 6503876410; 7003712059; 6603552802; 55224495700; 6508104706; 57203069616; 55535134200; 7004652754; 35575180300; 55438409100; 14030667400; 7004320816; 54991518300; 7004627497; 6507307878</t>
  </si>
  <si>
    <t>A global agenda for advancing freshwater biodiversity research</t>
  </si>
  <si>
    <t>Ecology Letters</t>
  </si>
  <si>
    <t>10.1111/ele.13931</t>
  </si>
  <si>
    <t>https://www.scopus.com/inward/record.uri?eid=2-s2.0-85120486286&amp;doi=10.1111%2fele.13931&amp;partnerID=40&amp;md5=bd733f1909d40c9ba84464b48778efc0</t>
  </si>
  <si>
    <t>Global freshwater biodiversity is declining dramatically, and meeting the challenges of this crisis requires bold goals and the mobilisation of substantial resources. While the reasons are varied, investments in both research and conservation of freshwater biodiversity lag far behind those in the terrestrial and marine realms. Inspired by a global consultation, we identify 15 pressing priority needs, grouped into five research areas, in an effort to support informed stewardship of freshwater biodiversity. The proposed agenda aims to advance freshwater biodiversity research globally as a critical step in improving coordinated actions towards its sustainable management and conservation. © 2021 The Authors. Ecology Letters published by John Wiley &amp; Sons Ltd.</t>
  </si>
  <si>
    <t>Biodiversity; Conservation of Natural Resources; Ecosystem; Fresh Water; fresh water; biodiversity; conservation management; freshwater; biodiversity; ecosystem; environmental protection</t>
  </si>
  <si>
    <t>Monsarrat S.; Fernández N.; Pereira H.M.; Svenning J.-C.</t>
  </si>
  <si>
    <t>Monsarrat, Sophie (55544419200); Fernández, Néstor (56185174300); Pereira, Henrique M. (35750332100); Svenning, Jens-Christian (55010991900)</t>
  </si>
  <si>
    <t>55544419200; 56185174300; 35750332100; 55010991900</t>
  </si>
  <si>
    <t>Supporting the restoration of complex ecosystems requires long-term and multi-scale perspectives</t>
  </si>
  <si>
    <t>Ecography</t>
  </si>
  <si>
    <t>10.1111/ecog.06354</t>
  </si>
  <si>
    <t>https://www.scopus.com/inward/record.uri?eid=2-s2.0-85127223146&amp;doi=10.1111%2fecog.06354&amp;partnerID=40&amp;md5=95b34761670c8d22e1ddf61debc7c1b6</t>
  </si>
  <si>
    <t>[No abstract available]</t>
  </si>
  <si>
    <t>Perino A.; Pereira H.M.; Felipe-Lucia M.; Kim H.; Kühl H.S.; Marselle M.R.; Meya J.N.; Meyer C.; Navarro L.M.; van Klink R.; Albert G.; Barratt C.D.; Bruelheide H.; Cao Y.; Chamoin A.; Darbi M.; Dornelas M.; Eisenhauer N.; Essl F.; Farwig N.; Förster J.; Freyhof J.; Geschke J.; Gottschall F.; Guerra C.; Haase P.; Hickler T.; Jacob U.; Kastner T.; Korell L.; Kühn I.; Lehmann G.U.C.; Lenzner B.; Marques A.; Motivans Švara E.; Quintero L.C.; Pacheco A.; Popp A.; Rouet-Leduc J.; Schnabel F.; Siebert J.; Staude I.R.; Trogisch S.; Švara V.; Svenning J.-C.; Pe'er G.; Raab K.; Rakosy D.; Vandewalle M.; Werner A.S.; Wirth C.; Xu H.; Yu D.; Zinngrebe Y.; Bonn A.</t>
  </si>
  <si>
    <t>Perino, Andrea (57204318934); Pereira, Henrique M. (35750332100); Felipe-Lucia, Maria (55773643400); Kim, HyeJin (57202103931); Kühl, Hjalmar S. (23469575000); Marselle, Melissa R. (21739775200); Meya, Jasper N. (57189265335); Meyer, Carsten (56699288600); Navarro, Laetitia M. (36955518000); van Klink, Roel (24170117600); Albert, Georg (57219166796); Barratt, Christopher D. (56013180100); Bruelheide, Helge (6701704534); Cao, Yun (56710783900); Chamoin, Ariane (57351044600); Darbi, Marianne (57199330616); Dornelas, Maria (12767296600); Eisenhauer, Nico (22939857600); Essl, Franz (23088206100); Farwig, Nina (57205249405); Förster, Johannes (55791658600); Freyhof, Jörg (56125204100); Geschke, Jonas (57211291537); Gottschall, Felix (57190186718); Guerra, Carlos (7004786345); Haase, Peter (36885695900); Hickler, Thomas (6507952158); Jacob, Ute (56213822100); Kastner, Thomas (35172987400); Korell, Lotte (56014461600); Kühn, Ingolf (7005445011); Lehmann, Gerlind U. C. (35933417000); Lenzner, Bernd (57188956185); Marques, Alexandra (56783638400); Motivans Švara, Elena (57323206900); Quintero, Laura C. (57350932100); Pacheco, Andrea (57224718929); Popp, Alexander (35732066600); Rouet-Leduc, Julia (57222637308); Schnabel, Florian (57194869743); Siebert, Julia (57190185928); Staude, Ingmar R. (57200312838); Trogisch, Stefan (37762281200); Švara, Vid (56780181500); Svenning, Jens-Christian (55010991900); Pe'er, Guy (6506482005); Raab, Kristina (57520819100); Rakosy, Demetra (55329126000); Vandewalle, Marie (26023903700); Werner, Alexandra S. (57212390519); Wirth, Christian (35429150600); Xu, Haigen (7407448726); Yu, Dandan (55368913000); Zinngrebe, Yves (57188752536); Bonn, Aletta (6602394803)</t>
  </si>
  <si>
    <t>57204318934; 35750332100; 55773643400; 57202103931; 23469575000; 21739775200; 57189265335; 56699288600; 36955518000; 24170117600; 57219166796; 56013180100; 6701704534; 56710783900; 57351044600; 57199330616; 12767296600; 22939857600; 23088206100; 57205249405; 55791658600; 56125204100; 57211291537; 57190186718; 7004786345; 36885695900; 6507952158; 56213822100; 35172987400; 56014461600; 7005445011; 35933417000; 57188956185; 56783638400; 57323206900; 57350932100; 57224718929; 35732066600; 57222637308; 57194869743; 57190185928; 57200312838; 37762281200; 56780181500; 55010991900; 6506482005; 57520819100; 55329126000; 26023903700; 57212390519; 35429150600; 7407448726; 55368913000; 57188752536; 6602394803</t>
  </si>
  <si>
    <t>Biodiversity post-2020: Closing the gap between global targets and national-level implementation</t>
  </si>
  <si>
    <t>Conservation Letters</t>
  </si>
  <si>
    <t>10.1111/conl.12848</t>
  </si>
  <si>
    <t>https://www.scopus.com/inward/record.uri?eid=2-s2.0-85119686085&amp;doi=10.1111%2fconl.12848&amp;partnerID=40&amp;md5=94b7de62e9b032303b95283856cbdbfc</t>
  </si>
  <si>
    <t>National and local governments need to step up efforts to effectively implement the post-2020 global biodiversity framework of the Convention on Biological Diversity to halt and reverse worsening biodiversity trends. Drawing on recent advances in interdisciplinary biodiversity science, we propose a framework for improved implementation by national and subnational governments. First, the identification of actions and the promotion of ownership across stakeholders need to recognize the multiple values of biodiversity and account for remote responsibility. Second, cross-sectorial implementation and mainstreaming should adopt scalable and multifunctional ecosystem restoration approaches and target positive futures for nature and people. Third, assessment of progress and adaptive management can be informed by novel biodiversity monitoring and modeling approaches handling the multidimensionality of biodiversity change. © 2021 The Authors. Conservation Letters published by Wiley Periodicals LLC.</t>
  </si>
  <si>
    <t>biodiversity change; global biodiversity framework; implementation; mainstreaming; monitoring; remote responsibility; restoration; scenario; values</t>
  </si>
  <si>
    <t>Raymond C.M.; Cebrián-Piqueras M.A.; Andersson E.; Andrade R.; Schnell A.A.; Battioni Romanelli B.; Filyushkina A.; Goodson D.J.; Horcea-Milcu A.; Johnson D.N.; Keller R.; Kuiper J.J.; Lo V.; López-Rodríguez M.D.; March H.; Metzger M.; Oteros-Rozas E.; Salcido E.; Sellberg M.; Stewart W.; Ruiz-Mallén I.; Plieninger T.; van Riper C.J.; Verburg P.H.; Wiedermann M.M.</t>
  </si>
  <si>
    <t>Raymond, Christopher M. (15027590900); Cebrián-Piqueras, Miguel A. (57188978790); Andersson, Erik (57208450315); Andrade, Riley (57193925116); Schnell, Alberto Arroyo (57497340500); Battioni Romanelli, Barbara (57493579300); Filyushkina, Anna (56845766100); Goodson, Devin J. (57482323500); Horcea-Milcu, Andra (55676946400); Johnson, Dana N. (57207992848); Keller, Rose (55806794100); Kuiper, Jan J. (56019760600); Lo, Veronica (56037197300); López-Rodríguez, María D. (56506718500); March, Hug (24722953900); Metzger, Marc (9635593100); Oteros-Rozas, Elisa (55255144500); Salcido, Evan (57501102200); Sellberg, My (56644679300); Stewart, William (57196057564); Ruiz-Mallén, Isabel (23470646300); Plieninger, Tobias (6603486401); van Riper, Carena J. (24336626100); Verburg, Peter H. (7003460110); Wiedermann, Magdalena M. (16231897700)</t>
  </si>
  <si>
    <t>15027590900; 57188978790; 57208450315; 57193925116; 57497340500; 57493579300; 56845766100; 57482323500; 55676946400; 57207992848; 55806794100; 56019760600; 56037197300; 56506718500; 24722953900; 9635593100; 55255144500; 57501102200; 56644679300; 57196057564; 23470646300; 6603486401; 24336626100; 7003460110; 16231897700</t>
  </si>
  <si>
    <t>Inclusive conservation and the Post-2020 Global Biodiversity Framework: Tensions and prospects</t>
  </si>
  <si>
    <t>One Earth</t>
  </si>
  <si>
    <t>10.1016/j.oneear.2022.02.008</t>
  </si>
  <si>
    <t>https://www.scopus.com/inward/record.uri?eid=2-s2.0-85126608408&amp;doi=10.1016%2fj.oneear.2022.02.008&amp;partnerID=40&amp;md5=8bb63fe3fd405fbe6b53b36f0b0718b2</t>
  </si>
  <si>
    <t>The draft Post-2020 Global Biodiversity Framework commits to achievement of equity and justice outcomes and represents a “relational turn” in how we understand inclusive conservation. Although “inclusivity” is drawn on as a means to engage diverse stakeholders, widening the framing of inclusivity can create new tensions with regard to how to manage protected areas. We first offer a set of tensions that emerge in the light of the relational turn in biodiversity conservation. Drawing on global case examples applying multiple methods of inclusive conservation, we then demonstrate that, by actively engaging in the interdependent phases of recognizing hybridity, enabling conditions for reflexivity and partnership building, tensions can not only be acknowledged but softened and, in some cases, reframed when managing for biodiversity, equity, and justice goals. The results can improve stakeholder engagement in protected area management, ultimately supporting better implementation of global biodiversity targets. © 2022 The Author(s)</t>
  </si>
  <si>
    <t>biodiversity conservation; ecosystem services; equity; inclusive conservation; plural valuation; protected area management; values</t>
  </si>
  <si>
    <t>biodiversity; conceptual framework; ecosystem service; equity; protected area; stakeholder; valuation</t>
  </si>
  <si>
    <t>Shi X.; Matsui T.; Machimura T.; Haga C.; Hu A.; Gan X.</t>
  </si>
  <si>
    <t>Shi, Xiangyun (57217006705); Matsui, Takanori (35427475300); Machimura, Takashi (6603792007); Haga, Chihiro (57202847791); Hu, Ang (57203638136); Gan, Xiaoyu (56227438100)</t>
  </si>
  <si>
    <t>57217006705; 35427475300; 6603792007; 57202847791; 57203638136; 56227438100</t>
  </si>
  <si>
    <t>Impact of urbanization on the food–water–land–ecosystem nexus: A study of Shenzhen, China</t>
  </si>
  <si>
    <t>Science of the Total Environment</t>
  </si>
  <si>
    <t>10.1016/j.scitotenv.2021.152138</t>
  </si>
  <si>
    <t>https://www.scopus.com/inward/record.uri?eid=2-s2.0-85120883591&amp;doi=10.1016%2fj.scitotenv.2021.152138&amp;partnerID=40&amp;md5=a0c1a341703ae73a31055bf601dbf7f0</t>
  </si>
  <si>
    <t>The food–water–land–ecosystem (FWLE) nexus is fundamental for achieving sustainable development. This study examines the influence of urbanization on the FWLE nexus. Toward this end, land was deemed as an entry point. Therefore, the impact of urbanization on the nexus was explored based on changes in land use. We selected Shenzhen, a city in China, as the study area. First, a land change modeler was employed to analyze historical land-use changes from 2000 to 2010, to build transition potential submodels, and to project future land-use patterns for 2030 under a business-as-usual scenario. Second, based on land-use maps, we assessed habitat quality, water yield, and water supply from 2000 to 2030 using Integrated Valuation of Ecosystem Services and Tradeoffs. Moreover, crop production was estimated according to statistical materials. Finally, the study presents the analyses and discussion of the impacts of urbanization on ecosystem services related to the FWLE nexus. The results of land-use changes indicated that a significant expansion of artificial surfaces occurred in Shenzhen with varying degrees of decrease in cultivated land, forest, and grassland. Furthermore, habitat quality, water supply, and crop production decreased evidently due to rapid urbanization. In contrast, the total water yield indicated an upward trend owing to the increased water yield from increasing artificial surfaces, whereas water yield from other land-use areas declined, such as the forest and grassland. The results demonstrated a significant positive correlation between artificial surfaces and total water yield. However, negative correlations were observed in the interaction among habitat quality, water supply, and crop production. The study presented temporal and spatial assessments to provide an effective and convenient means of exploring the interactions and tradeoffs within the FWLE nexus, which, thus, contributed to the sustainable transformation of urbanization. © 2021 Elsevier B.V.</t>
  </si>
  <si>
    <t>Ecosystem services; Food–water–land–ecosystem nexus; InVEST; Land-use changes; Urbanization</t>
  </si>
  <si>
    <t>China; Conservation of Natural Resources; Ecosystem; Urbanization; Water; China; Guangdong; Shenzhen; Commerce; Crops; Cultivation; Ecosystems; Forestry; Land use; water; Artificial surfaces; Crop production; Ecosystem services; Food–water–land–ecosystem nexus; Forest and grassland; Habitat quality; InVEST; Landuse change; Urbanization; Water yield; ecosystem service; land use change; trade-off; urban development; urban planning; urbanization; Article; China; crop production; cultivated land; ecosystem; ecosystem monitoring; environmental impact; environmental planning; food; forest; geographic distribution; grassland; habitat quality; land use; spatiotemporal analysis; sustainable development; urbanization; water supply; China; ecosystem; environmental protection; Water supply</t>
  </si>
  <si>
    <t>Weiskopf S.R.; Harmáčková Z.V.; Johnson C.G.; Londoño-Murcia M.C.; Miller B.W.; Myers B.J.E.; Pereira L.; Arce-Plata M.I.; Blanchard J.L.; Ferrier S.; Fulton E.A.; Harfoot M.; Isbell F.; Johnson J.A.; Mori A.S.; Weng E.; Rosa I.M.D.</t>
  </si>
  <si>
    <t>Weiskopf, Sarah R. (57188720590); Harmáčková, Zuzana V. (56090465900); Johnson, Ciara G. (57216894637); Londoño-Murcia, María Cecilia (57369206900); Miller, Brian W. (35956941000); Myers, Bonnie J.E. (57190120576); Pereira, Laura (36626441000); Arce-Plata, Maria Isabel (57103698800); Blanchard, Julia L. (55432900800); Ferrier, Simon (7004032132); Fulton, Elizabeth A. (6701680888); Harfoot, Mike (16506566900); Isbell, Forest (24474928600); Johnson, Justin A. (55543020500); Mori, Akira S. (35754888500); Weng, Ensheng (24504515100); Rosa, Isabel M.D. (36509252000)</t>
  </si>
  <si>
    <t>57188720590; 56090465900; 57216894637; 57369206900; 35956941000; 57190120576; 36626441000; 57103698800; 55432900800; 7004032132; 6701680888; 16506566900; 24474928600; 55543020500; 35754888500; 24504515100; 36509252000</t>
  </si>
  <si>
    <t>Increasing the uptake of ecological model results in policy decisions to improve biodiversity outcomes</t>
  </si>
  <si>
    <t>Environmental Modelling and Software</t>
  </si>
  <si>
    <t>10.1016/j.envsoft.2022.105318</t>
  </si>
  <si>
    <t>https://www.scopus.com/inward/record.uri?eid=2-s2.0-85123182669&amp;doi=10.1016%2fj.envsoft.2022.105318&amp;partnerID=40&amp;md5=f7355302cddfa1d010afdcf96834824f</t>
  </si>
  <si>
    <t>Models help decision-makers anticipate the consequences of policies for ecosystems and people; for instance, improving our ability to represent interactions between human activities and ecological systems is essential to identify pathways to meet the 2030 Sustainable Development Goals. However, use of modeling outputs in decision-making remains uncommon. We share insights from a multidisciplinary National Socio-Environmental Synthesis Center working group on technical, communication, and process-related factors that facilitate or hamper uptake of model results. We emphasize that it is not simply technical model improvements, but active and iterative stakeholder involvement that can lead to more impactful outcomes. In particular, trust- and relationship-building with decision-makers are key for knowledge-based decision making. In this respect, nurturing knowledge exchange on the interpersonal (e.g., through participatory processes) and institutional level (e.g., through science-policy interfaces across scales) represents a promising approach. To this end, we offer a generalized approach for linking modeling and decision-making. © 2022</t>
  </si>
  <si>
    <t>Biodiversity-ecosystem function relationships; Co-production; Ecological modeling; Policy relevance; Stakeholder engagement</t>
  </si>
  <si>
    <t>Behavioral research; Decision making; Ecosystems; Knowledge based systems; Knowledge management; Sustainable development; Biodiversity-ecosystem function relationship; Co-production; Decision makers; Decisions makings; Ecological modeling; Ecosystem functions; Function relationships; Modeling results; Policy relevance; Stakeholder engagement; biodiversity; decision making; ecological modeling; policy approach; stakeholder; Biodiversity</t>
  </si>
  <si>
    <t>Benn S.; Edwards M.; Williams T.</t>
  </si>
  <si>
    <t>Benn, Suzanne (7003739018); Edwards, Melissa (55465066100); Williams, Tim (57221677280)</t>
  </si>
  <si>
    <t>7003739018; 55465066100; 57221677280</t>
  </si>
  <si>
    <t>Sustainability: A key idea for business and society</t>
  </si>
  <si>
    <t>Sustainability: A Key Idea for Business and Society</t>
  </si>
  <si>
    <t>10.4324/9780429022173</t>
  </si>
  <si>
    <t>https://www.scopus.com/inward/record.uri?eid=2-s2.0-85118053958&amp;doi=10.4324%2f9780429022173&amp;partnerID=40&amp;md5=a3bc151ea90e1cdb46765c4e9619dcf7</t>
  </si>
  <si>
    <t>The heightening impact of ecological and societal crises makes sustainability an increasingly urgent imperative, requiring a fundamental shift in how we understand and practice management and business. In this book, the authors set out the key characteristics of sustainability such as its temporal and multilevel effects and highlight the complex array of sustainability risks and opportunities for business and management. Setting business within a systems perspective, the authors outline different sustainability discourses that frame how business responds to the sustainability imperative. They call for the normative and scientific approaches to sustainability to be merged so that a new transdisciplinary approach that brings together the material and relational traditions in sustainability management is developed. Sustainability work is understood as the reframing of tools, technologies, practices and business strategies to respond to the imperative. The book concludes by highlighting dynamic features of the imperative as it is shaped by the urgent need to restore and regenerate social and ecological systems. Sustainability transitions such as the Circular Economy and Net Zero are suggested as inspiration for profound business transformation. By facing the intractable complexity associated with sustainability, this book challenges students and scholars to draw from across the sciences and social sciences to understand, reflect upon and deliver responsible business outcomes in contemporary society. © 2022 Suzanne Benn, Melissa Edwards and Tim Williams.</t>
  </si>
  <si>
    <t>Blythe J.; Baird J.; Bennett N.; Dale G.; Nash K.L.; Pickering G.; Wabnitz C.C.C.</t>
  </si>
  <si>
    <t>Blythe, Jessica (55993171700); Baird, Julia (55808107500); Bennett, Nathan (36774187200); Dale, Gillian (36238721700); Nash, Kirsty L. (38862474300); Pickering, Gary (7005433299); Wabnitz, Colette C. C. (6506527945)</t>
  </si>
  <si>
    <t>55993171700; 55808107500; 36774187200; 36238721700; 38862474300; 7005433299; 6506527945</t>
  </si>
  <si>
    <t>Fostering ocean empathy through future scenarios</t>
  </si>
  <si>
    <t>10.1002/pan3.10253</t>
  </si>
  <si>
    <t>https://www.scopus.com/inward/record.uri?eid=2-s2.0-85114186877&amp;doi=10.1002%2fpan3.10253&amp;partnerID=40&amp;md5=856773be4d1da2531601a741bb43f125</t>
  </si>
  <si>
    <t>Empathy for nature is considered a prerequisite for sustainable interactions with the biosphere. Yet to date, empirical research on how to stimulate empathy remains scarce. Here, we investigate whether future scenarios can promote greater empathy for the oceans. Using a pre-post empathy questionnaire, participants (N = 269) were presented with an optimistic or a pessimistic future scenario for the high seas in a virtual reality (VR) or written format. Results showed that post-test empathy levels were significantly higher than pre-test levels, indicating that future scenarios fostered ocean empathy. We also find that the pessimistic scenario resulted in greater empathy levels compared to the optimistic scenario. Finally, we found no significant difference between the VR and written conditions and found that empathy scores significantly decreased 3 months after the initial intervention. As one of the first studies to empirically demonstrate the influence of a purposeful intervention to build ocean empathy, this article makes critical contributions to advancing research on future scenarios and offers a novel approach for supporting ocean sustainability. A free Plain Language Summary can be found within the Supporting Information of this article. © 2021 The Authors. People and Nature published by John Wiley &amp; Sons Ltd on behalf of British Ecological Society.</t>
  </si>
  <si>
    <t>empathy; oceans; scenarios; sustainability; transformations; virtual reality</t>
  </si>
  <si>
    <t>Maas T.Y.; Montana J.; van der Hel S.; Kowarsch M.; Tuinstra W.; Schoolenberg M.; Mahony M.; Lucas P.L.; Kok M.; Bakkes J.; Turnhout E.</t>
  </si>
  <si>
    <t>Maas, Timo Y. (57224211001); Montana, Jasper (57188878919); van der Hel, Sandra (56996103400); Kowarsch, Martin (55881195200); Tuinstra, Willemijn (7801684408); Schoolenberg, Machteld (57219469894); Mahony, Martin (36548708400); Lucas, Paul L. (57189020337); Kok, Marcel (22938055800); Bakkes, Jan (12753413100); Turnhout, Esther (6507370854)</t>
  </si>
  <si>
    <t>57224211001; 57188878919; 56996103400; 55881195200; 7801684408; 57219469894; 36548708400; 57189020337; 22938055800; 12753413100; 6507370854</t>
  </si>
  <si>
    <t>Effectively empowering: A different look at bolstering the effectiveness of global environmental assessments</t>
  </si>
  <si>
    <t>10.1016/j.envsci.2021.05.024</t>
  </si>
  <si>
    <t>https://www.scopus.com/inward/record.uri?eid=2-s2.0-85107296797&amp;doi=10.1016%2fj.envsci.2021.05.024&amp;partnerID=40&amp;md5=3741b941a5a8119621b964ab38185843</t>
  </si>
  <si>
    <t>Global environmental assessments are widely considered to play a prominent role in environmental governance. However, they are also criticised for a lack of effectiveness in informing policy and decision-making. In response, GEAs have adopted a number of strategies to bolster their effectiveness, including by orienting themselves towards solutions (solution-orientation), increasing the diversity of included experts (participation), and producing more targeted assessments (contextualisation). In this article, we analyse these strategies as attempts to be effective for multiple audiences while also identifying the limitations of these strategies. Based on this analysis, we propose to conceive of GEAs as processes that are able to empower diverse actors – ranging from diplomats in international negotiations to civil society activists, or indigenous and local knowledge holders – to act towards socio-environmental objectives. Seen in this light, the effectiveness of GEAs can be improved by reflecting on which actors can benefit from assessments and how assessments can contribute to their empowerment. This strategy goes beyond current proposals that aim to strengthen the authority of assessments by boosting the scientific quality and credibility of the reports. Indeed, it complements them with an explicitly political perspective. Using examples of empowerment in different phases of GEA production and use, we argue that this reconceptualisation of effectiveness requires assessments to reflect a diversity of problem and solution frames, thereby creating entry points for the empowerment of a broad range of actors. We conclude by providing three illustrative ideas to improve effectiveness for the design and execution of assessments. © 2021 The Author(s)</t>
  </si>
  <si>
    <t>Effectiveness; Expertise; Global environmental assessment; Science-policy interface; Values</t>
  </si>
  <si>
    <t>article; diplomat; empowerment; human; negotiation</t>
  </si>
  <si>
    <t>Pereira L.; Kuiper J.J.; Selomane O.; Aguiar A.P.D.; Asrar G.R.; Bennett E.M.; Biggs R.; Calvin K.; Hedden S.; Hsu A.; Jabbour J.; King N.; Köberle A.C.; Lucas P.; Nel J.; Norström A.V.; Peterson G.; Sitas N.; Trisos C.; van Vuuren D.P.; Vervoort J.; Ward J.</t>
  </si>
  <si>
    <t>Pereira, Laura (36626441000); Kuiper, Jan J. (56019760600); Selomane, Odirilwe (56741269300); Aguiar, Ana Paula D. (7005379013); Asrar, Ghassem R. (7004563395); Bennett, Elena M. (7201460901); Biggs, Reinette (16232203200); Calvin, Katherine (26640190700); Hedden, Steve (57211873389); Hsu, Angel (55243402000); Jabbour, Jason (55255955100); King, Nicholas (57196116024); Köberle, Alexandre C. (56659375700); Lucas, Paul (57189020337); Nel, Jeanne (7006694136); Norström, Albert V. (16022849300); Peterson, Garry (7402563008); Sitas, Nadia (35182045100); Trisos, Christopher (49561956200); van Vuuren, Detlef P. (7003501910); Vervoort, Joost (36054026400); Ward, James (55449075200)</t>
  </si>
  <si>
    <t>36626441000; 56019760600; 56741269300; 7005379013; 7004563395; 7201460901; 16232203200; 26640190700; 57211873389; 55243402000; 55255955100; 57196116024; 56659375700; 57189020337; 7006694136; 16022849300; 7402563008; 35182045100; 49561956200; 7003501910; 36054026400; 55449075200</t>
  </si>
  <si>
    <t>Advancing a toolkit of diverse futures approaches for global environmental assessments</t>
  </si>
  <si>
    <t>Ecosystems and People</t>
  </si>
  <si>
    <t>10.1080/26395916.2021.1901783</t>
  </si>
  <si>
    <t>https://www.scopus.com/inward/record.uri?eid=2-s2.0-85104543670&amp;doi=10.1080%2f26395916.2021.1901783&amp;partnerID=40&amp;md5=9d40a1ce4982757e24fbb319f0c3c82c</t>
  </si>
  <si>
    <t>Global Environmental Assessments (GEAs) are in a unique position to influence environmental decision-making in the context of sustainability challenges. To do this effectively, however, new methods are needed to respond to the needs of decision-makers for a more integrated, contextualized and goal-seeking evaluation of different policies, geared for action from global to local. While scenarios are an important tool for GEAs to link short-term decisions and medium and long-term consequences, these current information needs cannot be met only through deductive approaches focused on the global level. In this paper, we argue that a more diverse set of futures tools operating at multiple scales are needed to improve GEA scenario development and analysis to meet the information needs of policymakers and other stakeholders better. Based on the literature, we highlight four challenges that GEAs need to be able to address in order to contribute to global environmental decision-making about the future: 1. anticipate unpredictable future conditions; 2. be relevant at multiple scales, 3. include diverse actors, perspectives and contexts; and 4. leverage the imagination to inspire action. We present a toolbox of future-oriented approaches and methods that can be used to effectively address the four challenges currently faced by GEAs. © 2021 The Author(s). Published by Informa UK Limited, trading as Taylor &amp; Francis Group.</t>
  </si>
  <si>
    <t>futures; Global environmental assessments; Matthias Schröter; models; scenarios; SDG17 partnerships to achieve the Goal &lt; UN sustainable development goals; SDGs</t>
  </si>
  <si>
    <t>decision making; detection method; environmental assessment; integrated approach; policy approach; stakeholder; sustainability</t>
  </si>
  <si>
    <t>Riechers M.; Loos J.; Balázsi Á.; García-Llorente M.; Bieling C.; Burgos-Ayala A.; Chakroun L.; Mattijssen T.J.M.; Muhr M.M.; Pérez-Ramírez I.; Raatikainen K.J.; Rana S.; Richardson M.; Rosengren L.; West S.</t>
  </si>
  <si>
    <t>Riechers, Maraja (57211429899); Loos, Jacqueline (37115784100); Balázsi, Ágnes (57201198316); García-Llorente, Marina (25321098300); Bieling, Claudia (7801357267); Burgos-Ayala, Aracely (23488095900); Chakroun, Leila (57219709894); Mattijssen, Thomas J.M. (55657293000); Muhr, Maximilian M. (57195989186); Pérez-Ramírez, Irene (57207033063); Raatikainen, Kaisa J. (35779063200); Rana, Sakshi (57211314448); Richardson, Miles (7401976411); Rosengren, Linda (57221754168); West, Simon (56528901700)</t>
  </si>
  <si>
    <t>57211429899; 37115784100; 57201198316; 25321098300; 7801357267; 23488095900; 57219709894; 55657293000; 57195989186; 57207033063; 35779063200; 57211314448; 7401976411; 57221754168; 56528901700</t>
  </si>
  <si>
    <t>Key advantages of the leverage points perspective to shape human-nature relations</t>
  </si>
  <si>
    <t>10.1080/26395916.2021.1912829</t>
  </si>
  <si>
    <t>https://www.scopus.com/inward/record.uri?eid=2-s2.0-85105093268&amp;doi=10.1080%2f26395916.2021.1912829&amp;partnerID=40&amp;md5=6d7d7e1968b7cc543ff7a3327dc1ab91</t>
  </si>
  <si>
    <t>This perspective paper synthesises the special issue ‘Human-nature connectedness as a leverage point for sustainability transformation’. Based on the articles in this special issue, we aim to foster the operationalisation of the leverage points perspective to shape human-nature relations to enable sustainability transformations. Specifically, we draw on four key advantages of the leverage points perspective: (i) the explicit recognition of deep leverage points; (ii) the ability to examine the interactions between shallow and deep system changes; (iii) the combination of causal and teleological modes of research; and (iv) the ability to function as a methodological boundary object. The contributions to this special issue revealed three deep leverage points addressing paradigm shifts in research and beyond: relational thinking and values, stewardship philosophy and shifting the economic growth paradigm to focus on human well-being. We highlight interlinkages between leverage points to further strengthen the transformative potential of interventions that aim at triggering shifts in our understanding about human-nature relations. Further, we show a way to bridge causal and teleological approaches by envisioning desired futures. Lastly, we emphasise the potential of arts-based methodologies, including participatory, transdisciplinary research to foster sustainability transformation and how this can be combined within the leverage points perspective. © 2021 The Author(s). Published by Informa UK Limited, trading as Taylor &amp; Francis Group.</t>
  </si>
  <si>
    <t>Alexander van Oudenhoven; Human-nature connectedness; milieu; relational turn; relational values; stewardship; transformative change</t>
  </si>
  <si>
    <t>economic growth; environmental issue; interdisciplinary approach; methodology; nature-society relations; participatory approach; philosophy; sustainability</t>
  </si>
  <si>
    <t>Savilaakso S.; Lausberg N.; Garcia C.A.; Grenacher R.; Kleinschroth F.; Waeber P.O.</t>
  </si>
  <si>
    <t>Savilaakso, Sini (26029575000); Lausberg, Nik (57225946918); Garcia, Claude A. (21742496800); Grenacher, Raymond (57225957451); Kleinschroth, Fritz (36696457000); Waeber, Patrick O. (36545529400)</t>
  </si>
  <si>
    <t>26029575000; 57225946918; 21742496800; 57225957451; 36696457000; 36545529400</t>
  </si>
  <si>
    <t>Definitions of and perspectives on forests of high value: A systematic map protocol</t>
  </si>
  <si>
    <t>10.3390/f12070876</t>
  </si>
  <si>
    <t>https://www.scopus.com/inward/record.uri?eid=2-s2.0-85109826504&amp;doi=10.3390%2ff12070876&amp;partnerID=40&amp;md5=0f1159b0e976f0fbde41ec002cd81914</t>
  </si>
  <si>
    <t>Forests are defined in many different ways. Apart from ecological and structural factors, associated values and provided ecosystem services are an important part of forest definitions. Typically, forest types are differentiated based on climatic regions and on degrees of human modification. A better understanding of how to distinguish different forests on the basis of the values they provide is needed to advance global policies put forward by organisations such as the Convention on Biological Diversity (CBD), the United Nations Framework Convention on Climate Change (UNFCCC), or the UN Sustainable Development Goals (SDGs). These policies so far approach all forests in a similar manner, regardless of their condition. Without this distinction, benefits stemming from forest intactness and their contribution to global environmental challenges remain unaccounted for. Forest definitions provide the basis for policies and monitoring systems driving or enabling deforestation, degradation, reforestation, and restoration. Here, we provide a systematic approach to disentangle and synthesise different value classifications of forests. As part of a collaboration between ETH Zurich, the French Agricultural Research Centre for International Development (CIRAD), the University of Liège and Biotope, Forest Stewardship Council International (FSC) commissioned a systematic map that aims to clarify how definitions of forests of high value are understood and described. Focusing on forests of high value, the systematic map will address three research questions: (1) How are various terms linked to forests of high value defined in the literature?; (2) Do definitions vary between different actors?; and (3) How common are the various definitions? Bibliographic databases and organisational websites will be searched, and internet search engines used to find relevant peer-reviewed and grey literature. The searches will be conducted in English, French and Spanish. Data extraction and coding will be performed at the same time when full texts are considered for inclusion. Definitions will be extracted as well as their respective sources and other study information. We will produce a catalogue of definitions for different terms associated with forests of high value, a narrative synthesis describing the evidence base, and visualisations illustrating the relationships between definitions and terms for forests of high value and their frequencies in the literature. © 2021 by the authors. Licensee MDPI, Basel, Switzerland.</t>
  </si>
  <si>
    <t>Definition; Forest biodiversity hotspots; High conservation value; Indigenous people; Intact forest landscapes; Meaning; Old-growth forest; Primary forest</t>
  </si>
  <si>
    <t>Conservation; Deforestation; Ecosystems; Environmental Regulations; Forests; International; Maps; Reforestation; Agricultural robots; Deforestation; Ecosystems; Environmental regulations; Global warming; Information services; Reforestation; Search engines; Sustainable development; Agricultural research; Bibliographic database; Environmental challenges; Forest stewardship councils; Human modification; International development; Internet search engine; United nations framework convention on climate changes; biodiversity; conservation management; environmental management; environmental monitoring; forest management; indigenous population; old-growth forest; policy analysis; United Nations Framework Convention on Climate Change; Conservation</t>
  </si>
  <si>
    <t>Shi X.; Matsui T.; Haga C.; Machimura T.; Hashimoto S.; Saito O.</t>
  </si>
  <si>
    <t>Shi, Xiangyun (57217006705); Matsui, Takanori (35427475300); Haga, Chihiro (57202847791); Machimura, Takashi (6603792007); Hashimoto, Shizuka (24178612100); Saito, Osamu (57990138500)</t>
  </si>
  <si>
    <t>57217006705; 35427475300; 57202847791; 6603792007; 24178612100; 57990138500</t>
  </si>
  <si>
    <t>A scenario- and spatial-downscaling-based land-use modeling framework to improve the projections of plausible futures: a case study of the Guangdong–Hong Kong–Macao Greater Bay Area, China</t>
  </si>
  <si>
    <t>10.1007/s11625-021-01011-z</t>
  </si>
  <si>
    <t>https://www.scopus.com/inward/record.uri?eid=2-s2.0-85111131820&amp;doi=10.1007%2fs11625-021-01011-z&amp;partnerID=40&amp;md5=d873f8ebf6b4cf0711b11f44249bfe2c</t>
  </si>
  <si>
    <t>Land-use change is a crucial driver for achieving a sustainable future. However, the uncertainties of socioeconomic development could lead to different changes in the future land-use patterns. Using a spatial downscaling framework, this study aims to explore possible land-use patterns that can help achieve sustainable development in the Guangdong–Hong Kong–Macao Greater Bay Area, China (the Greater Bay Area). The framework combines the global Shared Socioeconomic Pathways (SSPs) scenarios with local land planning policies to model land-use changes. First, the Land Change Modeler was used to analyze the land-use changes from 2000 to 2010 and build transition potential submodels each of which demonstrates transition potential of different land-use classes. Second, future projections were made for the “business-as-usual” scenario and five localized SSP scenarios that were downscaled from global scenarios and modified based on the local land planning policy. Hong Kong was considered a typical case in the Greater Bay Area that could be used to demonstrate the application of the projected land-use maps by comparing the biocapacity and ecological footprint and estimating the carbon emissions associated with land use. The results of the future projections of land use made under six future scenarios indicated that there is a significant expansion in the urban area under all the scenarios, with varying degrees of decrease in cropland and forest among the different scenarios. Moreover, a land-use change also led to the change in local biocapacity and carbon emissions. Our analysis indicated that in achieving sustainable development not only urban area and cropland should be involved for consideration but should also cover the balance between all land-use classes, and three policy implications were proposed based on our findings. © 2021, The Author(s), under exclusive licence to Springer Japan KK, part of Springer Nature.</t>
  </si>
  <si>
    <t>Land Change Modeler; Land-use change; Localized shared socioeconomic pathways; Scenario analysis; Sustainable development</t>
  </si>
  <si>
    <t>Tosca M.G.; Galvin A.; Gilbert I.; Walls K.L., II; Tyler G.E.; Nastan A.M.</t>
  </si>
  <si>
    <t>Tosca, Mika G. (35868180800); Galvin, Adrian (57917670500); Gilbert, Ilai (57288796600); Walls, Kelvin L. (57289474300); Tyler, Grant E. (57288628800); Nastan, Abigail M. (57207685208)</t>
  </si>
  <si>
    <t>35868180800; 57917670500; 57288796600; 57289474300; 57288628800; 57207685208</t>
  </si>
  <si>
    <t>Reimagining futures: Collaborations between artists, designers, and scientists as a roadmap to help solve the climate crisis</t>
  </si>
  <si>
    <t>Elementa</t>
  </si>
  <si>
    <t>10.1525/elementa.2021.00016</t>
  </si>
  <si>
    <t>https://www.scopus.com/inward/record.uri?eid=2-s2.0-85116655917&amp;doi=10.1525%2felementa.2021.00016&amp;partnerID=40&amp;md5=64cd871312fe58d7598dc9dc0a3eed91</t>
  </si>
  <si>
    <t>As the climate crisis intensifies amid some persistent public denial of the science, there exists a necessary opportunity for scientists to engage in transdisciplinary collaborations, such as those with artists and designers, in an effort to both improve the communication of climate science, but also to bolster the production of scientific knowledge. We demonstrate how art and design can activate the human imagination and promote collaboration across disciplines in a way that the post-Enlightenment scientific endeavor has historically been unable to do and can provide a framework for developing sustainable solutions to the climate crisis. Here, we describe 2 studies that involved collaboration between artists and designers and climate scientists. The first study paired a team of designers and computer scientists with climate and atmospheric scientists from the Jet Propulsion Laboratory in an effort to (re)build an exploratory research interface for the Multi-Angle Spectroradiometer Plume Height Project dataset.This project not only produced an aesthetic visualization interface with highly improved functionality, but it also demonstrated how an improved interface can enable scientists to pursue more and “better” research hypotheses. For the second study, we worked with artists at the School of the Art Institute of Chicago to create three sonic-based art pieces that effectively communicated the science of climate change, appealed to human aesthetic judgment, and expanded the scope of our “ecological awareness.” We show that, while collaborations between artists and scientists are not necessarily novel, the integration of art, design, and science from a project's inception can improve both the production of knowledge and constitute an entry point for regular people to understand and engage with their rapidly changing planet. © 2021 The Author(s). This is an open-access article distributed under the terms of the Creative Commons Attribution 4.0 International License (CC-BY 4.0), which permits unrestricted use, distribution, and reproduction in any medium, provided the original author and source are credited. See http://creativecommons.org/licenses/by/4.0/.</t>
  </si>
  <si>
    <t>Art and science; Climate crisis; Human-centered design; Imagination; Sustainable futures</t>
  </si>
  <si>
    <t>Chicago; Illinois; United States; climate effect; computer simulation; crisis management; future prospect; laboratory method; sustainability; visualization</t>
  </si>
  <si>
    <t>Joly C.A.; De Castro P.D.; Vieira S.A.</t>
  </si>
  <si>
    <t>Joly, Carlos A. (57200377026); De Castro, Paula Drummond (36967865500); Vieira, Simone A. (7102450017)</t>
  </si>
  <si>
    <t>57200377026; 36967865500; 7102450017</t>
  </si>
  <si>
    <t>Fostering capacity building on scenarios and modelling on biodiversity and ecosystem services to support human well-being</t>
  </si>
  <si>
    <t>Biota Neotropica</t>
  </si>
  <si>
    <t>10.1590/1676-0611-bn-2020-04-01</t>
  </si>
  <si>
    <t>https://www.scopus.com/inward/record.uri?eid=2-s2.0-85099374056&amp;doi=10.1590%2f1676-0611-bn-2020-04-01&amp;partnerID=40&amp;md5=49325fd0964397abd37bb7d71b8aadf1</t>
  </si>
  <si>
    <t>O’Neill B.C.; Carter T.R.; Ebi K.; Harrison P.A.; Kemp-Benedict E.; Kok K.; Kriegler E.; Preston B.L.; Riahi K.; Sillmann J.; van Ruijven B.J.; van Vuuren D.; Carlisle D.; Conde C.; Fuglestvedt J.; Green C.; Hasegawa T.; Leininger J.; Monteith S.; Pichs-Madruga R.</t>
  </si>
  <si>
    <t>O’Neill, Brian C. (35234249500); Carter, Timothy R. (57196403192); Ebi, Kristie (35428937200); Harrison, Paula A. (7401611938); Kemp-Benedict, Eric (6503996331); Kok, Kasper (7006862636); Kriegler, Elmar (55881072300); Preston, Benjamin L. (20935741900); Riahi, Keywan (6602435618); Sillmann, Jana (23101759100); van Ruijven, Bas J. (16025936300); van Vuuren, Detlef (7003501910); Carlisle, David (57220032735); Conde, Cecilia (56000903100); Fuglestvedt, Jan (9636594900); Green, Carole (57220029204); Hasegawa, Tomoko (26655621500); Leininger, Julia (23975148200); Monteith, Seth (57220026721); Pichs-Madruga, Ramon (6505549347)</t>
  </si>
  <si>
    <t>35234249500; 57196403192; 35428937200; 7401611938; 6503996331; 7006862636; 55881072300; 20935741900; 6602435618; 23101759100; 16025936300; 7003501910; 57220032735; 56000903100; 9636594900; 57220029204; 26655621500; 23975148200; 57220026721; 6505549347</t>
  </si>
  <si>
    <t>Achievements and needs for the climate change scenario framework</t>
  </si>
  <si>
    <t>Nature Climate Change</t>
  </si>
  <si>
    <t>10.1038/s41558-020-00952-0</t>
  </si>
  <si>
    <t>https://www.scopus.com/inward/record.uri?eid=2-s2.0-85096595616&amp;doi=10.1038%2fs41558-020-00952-0&amp;partnerID=40&amp;md5=beaf89d9f103d044b983ac044ebf2ab1</t>
  </si>
  <si>
    <t>Long-term global scenarios have underpinned research and assessment of global environmental change for four decades. Over the past ten years, the climate change research community has developed a scenario framework combining alternative futures of climate and society to facilitate integrated research and consistent assessment to inform policy. Here we assess how well this framework is working and what challenges it faces. We synthesize insights from scenario-based literature, community discussions and recent experience in assessments, concluding that the framework has been widely adopted across research communities and is largely meeting immediate needs. However, some mixed successes and a changing policy and research landscape present key challenges, and we recommend several new directions for the development and use of this framework. © 2020, Springer Nature Limited.</t>
  </si>
  <si>
    <t>climate change; environmental change; environmental policy; global perspective; literature review; policy making; scenario analysis; social development</t>
  </si>
  <si>
    <t>Berbés-Blázquez M.; Cook E.M.; Grimm N.B.; Iwaniec D.M.; Mannetti L.M.; Muñoz-Erickson T.A.; Wahl D.</t>
  </si>
  <si>
    <t>Berbés-Blázquez, Marta (55052392600); Cook, Elizabeth M. (36626987300); Grimm, Nancy B. (7003929642); Iwaniec, David M. (14056034600); Mannetti, Lelani M. (6601972540); Muñoz-Erickson, Tischa A. (23987317400); Wahl, Darin (57193809024)</t>
  </si>
  <si>
    <t>55052392600; 36626987300; 7003929642; 14056034600; 6601972540; 23987317400; 57193809024</t>
  </si>
  <si>
    <t>Assessing resilience, equity, and sustainability of future visions across two urban scales</t>
  </si>
  <si>
    <t>10.1007/s11625-023-01396-z</t>
  </si>
  <si>
    <t>https://www.scopus.com/inward/record.uri?eid=2-s2.0-85168474343&amp;doi=10.1007%2fs11625-023-01396-z&amp;partnerID=40&amp;md5=752176471354c7bfef14518234227c10</t>
  </si>
  <si>
    <t>Cities need to take swift action to deal with the impacts of extreme climate events. The co-production of positive visions offers the potential to not only imagine but also intervene in guiding change toward more desirable urban futures. While participatory visioning continues to be used as a tool for urban planning, there needs to be a way of comparing and evaluating future visions so that they can inform decision-making. Traditional tools for comparison tend to favor quantitative modeling, which is limited in its ability to capture nuances or normative elements of visions. In this paper, we offer a qualitative method to assess the resilience, equity, and sustainability of future urban visions and demonstrate its use by applying it to 11 visions from Phoenix, AZ. The visions were co-produced at two different governance scales: five visions were created at the village (or borough) scale, and six visions were created at the regional (or metropolitan) scale. Our analysis reveals different emphases in the mechanisms present in the visions to advance resilience, sustainability, and equity. In particular, we note that regional future visions align with a green sustainability agenda, whereas village visions focus on social issues and emphasize equity-driven approaches. The visions have implications for future trajectories, and the priorities that manifest at the two scales speak of the political nature of visioning and the need to explore how these processes may interact in complementary, synergistic, or antagonistic ways. © 2023, The Author(s).</t>
  </si>
  <si>
    <t>Assessment; Phoenix (AZ); Scenarios; Social–ecological–technological systems; Urban futures</t>
  </si>
  <si>
    <t>Frame B.; Cradock-Henry N.A.</t>
  </si>
  <si>
    <t>Frame, Bob (57222709082); Cradock-Henry, Nicholas A (25824149700)</t>
  </si>
  <si>
    <t>57222709082; 25824149700</t>
  </si>
  <si>
    <t>Views from nowhere, somewhere and everywhere else: The tragedy of the horizon in the early Anthropocene</t>
  </si>
  <si>
    <t>Anthropocene Review</t>
  </si>
  <si>
    <t>10.1177/20530196211059199</t>
  </si>
  <si>
    <t>https://www.scopus.com/inward/record.uri?eid=2-s2.0-85125631382&amp;doi=10.1177%2f20530196211059199&amp;partnerID=40&amp;md5=bbcab3908141c8a6571be7a6d42bbc62</t>
  </si>
  <si>
    <t>The ability to anticipate, plan for and adapt to the changes of the early Anthropocene is limited by human behaviour, political inertia, and short-termism. This ‘tragedy of the horizon’ is explored through three specific lenses on early Anthropocene futures. We begin with the dominant scientific evidence: mathematical and probabilistic modelling synthesised into increasingly rigorous and sophisticated scenarios for assessing policy options and broadening societal understanding. We then draw on the set of values, institutions, laws, and symbols through which people imagine their social whole in what Sheila Jasanoff describes as sociotechnical imaginaries. We also draw on institutional epistemologies as reflected in two global assessment initiatives: the Intergovernmental Panel on Climate Change, which has been described as a ‘view from nowhere’, and the Intergovernmental Science-Policy Platform on Biodiversity and Ecosystem Services, a ‘view from everywhere’, though analysis has concluded that both organisations merely offer ‘views from somewhere’. We then present examples of other early Anthropocene imaginaries from writers, activists, and philosophers. The arc through these suggests both common themes and broad variation in underlying assumptions and world views. We argue that, especially in a post-truth world, a much richer form of (re)visioning the future is required in a project that must span far beyond the biophysical and include the full breadth of the social sciences and humanities. Without the inclusion of multiple underlying, competing, and creative long-term perspectives, society in general, and research in particular, may not adequately illuminate the complex possible future trajectories. © The Author(s) 2022.</t>
  </si>
  <si>
    <t>climate change scenarios; climate fiction; dark ecology; Dark Mountain Project; hyperobjects; institutional epistemologies; sociotechnical imaginaries</t>
  </si>
  <si>
    <t>Greenaway A.; Macbride-Stewart S.; Grant A.; Finlay-Smits S.; Ayala M.; Allen W.; O’brien L.; Martin M.</t>
  </si>
  <si>
    <t>Greenaway, Alison (11838882900); Macbride-Stewart, Sara (6506409285); Grant, Andrea (57203914755); Finlay-Smits, Susanna (57221594659); Ayala, Maria (57671188600); Allen, Will (15755172600); O’brien, Liz (22935383100); Martin, Michael (57188823224)</t>
  </si>
  <si>
    <t>11838882900; 6506409285; 57203914755; 57221594659; 57671188600; 15755172600; 22935383100; 57188823224</t>
  </si>
  <si>
    <t>Positioning Research to Improve Tree-Biosecurity Relations</t>
  </si>
  <si>
    <t>Knowledge Cultures</t>
  </si>
  <si>
    <t>10.22381/kc111202312</t>
  </si>
  <si>
    <t>https://www.scopus.com/inward/record.uri?eid=2-s2.0-85167900010&amp;doi=10.22381%2fkc111202312&amp;partnerID=40&amp;md5=b7577b45cf4f86b1725e6cdce48914a7</t>
  </si>
  <si>
    <t>Management of biosecurity threats to forests and indigenous trees needs to address the legacy of colonising practices that have prohibited diverse knowledges from being included. This work is urgent and challenging in the context of mobile tree pathogens, investment in climate mitigation through tree planting and greater legal recognition of Indigenous rights and those of trees. While a transition towards shared, collective responsibility for trees and treescapes is compelling, its conceptualisation in practice remains underdeveloped. This is particularly the case when considering tree-biosecurity relations. This paper shows the positioning work a team of social scientists undertook to enable polyvocal imagining of biosecurity possibilities, which trees so urgently need. Situated in Aotearoa|New Zealand and Cymru|Wales, this team of social scientists engaged with colonising forces (of which social science is also a part) to position research for biosecurity and with trees. Presented here are their reflections informed by literature and document reviews as well as research team discussions. Released somewhat from the constraints of displaced ways of knowing human dimensions of trees by means of connecting with Indigenous (especially Māori) scholarship, the research project became more capable of connecting other relations too, between people and nature, knowledge and action, science and society, research and management. The relational approach developed widens the potential for tree-human relations and supports the creation of biosecurity knowledge, systems and practices, not through one but multiple worldviews. © 2023, Addleton Academic Publishers. All rights reserved.</t>
  </si>
  <si>
    <t>biodiversity; biosecurity; ethics; pathogens; positionality; relationality; research; social; trees; values</t>
  </si>
  <si>
    <t>Harmáčková Z.V.; Yoshida Y.; Sitas N.; Mannetti L.; Martin A.; Kumar R.; Berbés-Blázquez M.; Collins R.; Eisenack K.; Guimaraes E.; Heras M.; Nelson V.; Niamir A.; Ravera F.; Ruiz-Mallén I.; O'Farrell P.</t>
  </si>
  <si>
    <t>Harmáčková, Zuzana V. (56090465900); Yoshida, Yuki (55918133000); Sitas, Nadia (35182045100); Mannetti, Lelani (6601972540); Martin, Adrian (7404932617); Kumar, Ritesh (57749849400); Berbés-Blázquez, Marta (55052392600); Collins, Rebecca (57738430400); Eisenack, Klaus (57203432842); Guimaraes, Ellen (58611841100); Heras, María (56054781800); Nelson, Valerie (8970611700); Niamir, Aidin (39061680900); Ravera, Federica (35722829200); Ruiz-Mallén, Isabel (23470646300); O'Farrell, Patrick (12792656300)</t>
  </si>
  <si>
    <t>56090465900; 55918133000; 35182045100; 6601972540; 7404932617; 57749849400; 55052392600; 57738430400; 57203432842; 58611841100; 56054781800; 8970611700; 39061680900; 35722829200; 23470646300; 12792656300</t>
  </si>
  <si>
    <t>The role of values in future scenarios: what types of values underpin (un)sustainable and (un)just futures?</t>
  </si>
  <si>
    <t>Current Opinion in Environmental Sustainability</t>
  </si>
  <si>
    <t>10.1016/j.cosust.2023.101343</t>
  </si>
  <si>
    <t>https://www.scopus.com/inward/record.uri?eid=2-s2.0-85171747267&amp;doi=10.1016%2fj.cosust.2023.101343&amp;partnerID=40&amp;md5=bf1ab488d27695d906732fb0c8be497f</t>
  </si>
  <si>
    <t>Values have been recognized as critical leverage points for sustainability transformations. However, there is limited evidence unpacking which types of values are associated with specific types of sustainable and unsustainable futures, as described by future scenarios and other types of futures-related works. This paper builds on a review of 460 future scenarios, visions, and other types of futures-related works in the Intergovernmental Science-Policy Platform on Biodiversity and Ecosystem Services Values Assessment, synthesizing evidence from academia, private sector, governmental and non-governmental strategies, science-policy reports, and arts-based evidence, to identify the types of values of nature that underlie different archetypes of the future. The results demonstrate that futures related to dystopian scenario archetypes such as Regional Competition, Inequality, and Breakdown are mostly underpinned by deeply individualistic and materialistic values. In contrast, futures with more sustainable and just outcomes, such as Global Sustainable Development and Regional Sustainability, tend to be underpinned by a more balanced combination of plural values of nature, with a dominant focus on nature's contribution to societal (as opposed to individual) aspects of well-being. Furthermore, the paper identifies research gaps and illustrates the key importance of acknowledging not only people's specific values directly related to nature, such as instrumental, intrinsic, and relational human-nature values and relationships, but also broad values and worldviews that affect the interactions between nature and society, with resulting impacts on Nature's Contributions to People and opportunities for a good quality of life. © 2023 The Authors</t>
  </si>
  <si>
    <t>biodiversity; environmental policy; future prospect; private sector; sustainability</t>
  </si>
  <si>
    <t>Kamei M.; Mastrucci A.; van Ruijven B.J.</t>
  </si>
  <si>
    <t>Kamei, Miho (57191371669); Mastrucci, Alessio (54684549600); van Ruijven, Bas J. (16025936300)</t>
  </si>
  <si>
    <t>57191371669; 54684549600; 16025936300</t>
  </si>
  <si>
    <t>A future outlook of narratives for the built environment in Japan</t>
  </si>
  <si>
    <t>Sustainability (Switzerland)</t>
  </si>
  <si>
    <t>10.3390/su13041653</t>
  </si>
  <si>
    <t>https://www.scopus.com/inward/record.uri?eid=2-s2.0-85101110871&amp;doi=10.3390%2fsu13041653&amp;partnerID=40&amp;md5=d0e47a0f2525a58cba29e73f78386b59</t>
  </si>
  <si>
    <t>The evolution of long-term sustainable societies is closely connected to the transformation of the physical built environment in which those societies operate. In this paper, we present a comprehensive set of narratives for the built environment in Japan, consistent with the shared socio-economic pathways (SSPs) framework, to assess the future evolution of the adaptation and mitigation challenges. We focus on the linkage between sustainability factors and human living environments including urban form, buildings, and basic infrastructures. We introduce a new, sixth narrative to the SSPs, an alternative interpretation of SSP1. Whereas the original SSP1 assumes high societal and environmental sustainability combined with relatively high economic growth, the SSP1 variant does not highly rely on economic growth and is oriented towards a lower and more locally oriented consumption lifestyle. Nature-based solutions are integrated and examined in the new SSP1 narrative, which is aligned with the adaptation to the digital era with freedom of location. Recent global crises such as climate change and the COVID-19 pandemic may accelerate the transformation of societies. Therefore, this study attempts to imply the benefits and trade-offs of alternative pathways for the built environment. © 2021 by the authors. Licensee MDPI, Basel, Switzerland.</t>
  </si>
  <si>
    <t>Beyond growth; Cities; Long-term scenario analysis; Naturebased solutions; Regional circular economy; Resilience; SSPs; Sustainable development strategies; Well-being</t>
  </si>
  <si>
    <t>Japan; adaptive management; climate change; COVID-19; digitization; economic growth; infrastructural development; socioeconomic status; sustainability</t>
  </si>
  <si>
    <t>Joly C.A.; Queiroz H.L.D.</t>
  </si>
  <si>
    <t>Joly, Carlos A. (57200377026); Queiroz, Helder Lima de (6602654423)</t>
  </si>
  <si>
    <t>57200377026; 6602654423</t>
  </si>
  <si>
    <t>Pandemia, biodiversidade, mudanças globais e bem-estar humano</t>
  </si>
  <si>
    <t>Estudos Avancados</t>
  </si>
  <si>
    <t>10.1590/s0103-4014.2020.34100.006</t>
  </si>
  <si>
    <t>https://www.scopus.com/inward/record.uri?eid=2-s2.0-85097891628&amp;doi=10.1590%2fs0103-4014.2020.34100.006&amp;partnerID=40&amp;md5=5d926dc36b5079c81ee9910833233fc9</t>
  </si>
  <si>
    <t>abstract – The planet is going through different, intertwined crises in the environmental, economic, and health dimensions, and are aggravated by a crisis in governance. But so many simultaneous crises also offer humanity the rare opportunity to redirect its development efforts toward a more sustainable model that uses less fossil fuels and makes less predatory use of natural resources. Viruses are a component of biodiversity and the most abundant biological entities on Earth. In megadiverse countries like Brazil, with high degrees of social vulnerability and environmental degradation, there is a high probability that new pathogens living in wild species will jump to human hosts. This is largely dependent on transmission scenarios, which are highly favorable in the wet markets of Asian countries, and much less so in the popular markets of Brazil, either because of our traditions in game meat consumption or because of our low population density when compared to Asian countries. In Brazil, expanding contact with new and unknown viruses is much more due to the continuous acceleration of the destruction of our biomes, and to the reduction, fragmentation and loss of habitats. With regard to the harmful synergy between global climate change and species extinction rates, Homo sapiens has been the only species on the planet responsible for the pandemics of the last century and for the current Covid-19 pandemics. If, on one hand, biodiversity is the origin of viruses, undoubtedly it is also a great pharmacy and can be the source of new antimicrobials and antivirals. Nowadays, biodiversity is the origin of a great range of molecules for antivirals used in the treatment of HIV, herpes, hepatitis B and C, and influenza A and B. Currently, there are about 40 internationally approved compounds, but they are involved in the therapy of only 10 viruses. The situation is even more critical in the case of neglected diseases, where, due to lack of economic interest, there are not even continuous lines of research. Despite all the losses and instabilities experienced today, it is possible to see that the moment also allows us to learn from Covid-19, particularly in recognizing the existing link between biodiversity, ecosystem services, and human health. © 2020</t>
  </si>
  <si>
    <t>Covid-19; One Health.; Origin; Sars-CoV-2; Transmission scenarios</t>
  </si>
  <si>
    <t>Cork S.; Alexandra C.; Alvarez-Romero J.G.; Bennett E.M.; Berbés-Blázquez M.; Bohensky E.; Bok B.; Costanza R.; Hashimoto S.; Hill R.; Inayatullah S.; Kok K.; Kuiper J.J.; Moglia M.; Pereira L.; Peterson G.; Weeks R.; Wyborn C.</t>
  </si>
  <si>
    <t>Cork, Steven (58707847600); Alexandra, Carla (58190874400); Alvarez-Romero, Jorge G. (55014229200); Bennett, Elena M. (7201460901); Berbés-Blázquez, Marta (55052392600); Bohensky, Erin (8975767800); Bok, Barbara (57863983000); Costanza, Robert (7005761060); Hashimoto, Shizuka (24178612100); Hill, Rosemary (7404753121); Inayatullah, Sohail (6603689870); Kok, Kasper (7006862636); Kuiper, Jan J. (56019760600); Moglia, Magnus (8709496900); Pereira, Laura (36626441000); Peterson, Garry (7402563008); Weeks, Rebecca (35747277500); Wyborn, Carina (35422935700)</t>
  </si>
  <si>
    <t>58707847600; 58190874400; 55014229200; 7201460901; 55052392600; 8975767800; 57863983000; 7005761060; 24178612100; 7404753121; 6603689870; 7006862636; 56019760600; 8709496900; 36626441000; 7402563008; 35747277500; 35422935700</t>
  </si>
  <si>
    <t>Exploring Alternative Futures in the Anthropocene</t>
  </si>
  <si>
    <t>Annual Review of Environment and Resources</t>
  </si>
  <si>
    <t>10.1146/annurev-environ-112321-095011</t>
  </si>
  <si>
    <t>https://www.scopus.com/inward/record.uri?eid=2-s2.0-85177620842&amp;doi=10.1146%2fannurev-environ-112321-095011&amp;partnerID=40&amp;md5=51982a678a510b1a09d27a9bb25f05fb</t>
  </si>
  <si>
    <t>Many challenges posed by the current Anthropocene epoch require fundamental transformations to humanity’s relationships with the rest of the planet. Achieving such transformations requires that humanity improve its understanding of the current situation and enhance its ability to imagine pathways toward alternative, preferable futures. We review advances in addressing these challenges that employ systematic and structured thinking about multiple possible futures (futures-thinking). Over seven decades, especially the past two, approaches to futures-thinking have helped people from diverse backgrounds reach a common understanding of important issues, underlying causes, and pathways toward optimistic futures. A recent focus has been the stimulation of imagination to produce new options. The roles of futures-thinking in breaking unhelpful social addictions and in conflict resolution are key emerging topics. We summarize cognitive, cultural, and institutional constraints on the societal uptake of futures-thinking, concluding that none are insurmountable once understood. Copyright © 2023 Swinburne University of Technology and by the author(s).</t>
  </si>
  <si>
    <t>anticipation; cognition; future visions; futures; imagination; scenarios; transformation</t>
  </si>
  <si>
    <t>current; Anthropocene; Anticipation; Cognition; Current situation; Future; Future visions; Imagination; Scenario; Transformation</t>
  </si>
  <si>
    <t>Doncaster C.P.; Bullock J.M.</t>
  </si>
  <si>
    <t>Doncaster, C. Patrick (55664708700); Bullock, James M. (25637135400)</t>
  </si>
  <si>
    <t>55664708700; 25637135400</t>
  </si>
  <si>
    <t>Living in harmony with nature is achievable only as a non-ideal vision</t>
  </si>
  <si>
    <t>10.1016/j.envsci.2023.103658</t>
  </si>
  <si>
    <t>https://www.scopus.com/inward/record.uri?eid=2-s2.0-85180604547&amp;doi=10.1016%2fj.envsci.2023.103658&amp;partnerID=40&amp;md5=561d53c5f673a1a3f292d5123d41e1cd</t>
  </si>
  <si>
    <t>The UN Global Biodiversity Framework aligns with previous UN visions in equating human wellbeing with living in harmony with nature, setting goals for achieving it by 2050. The UN has yet to articulate fully what we can look forward to when we aspire to this vision. Living in harmony invokes an ideal state of being, yet nature embodies a perpetual struggle for existence. Here we argue that harmony with nature can engage only as a non-ideal vision, insofar as wellbeing requires an endlessly evolving relationship with nature. As an ideal model, the UN vision forces an unhelpful focus on current distance from the ideal state, which distracts from contemporary challenges. As a non-ideal progressive integration with nature's processes and cycles, harmony serves as attribute not state. The non-ideal vision underpins engagement with restoring sustainable levels of natural capital, it accommodates a plurality of approaches to conserving nature, and it aligns with Earth-centred governance that embeds economies in nature, and with the principle of enforceable rights of nature. To date, this dynamic relationship with nature is a constitutional right for citizens of only four countries: Ecuador, Bolivia, São Tomé and Príncipe, and the Philippines. For other countries, essential elements of the relationship of people with nature remain bound to political ideologies. The eventual success of the UN in enabling collective action sufficient for planetary wellbeing depends on it having an achievable vision for harmony with nature's processes and cycles, capable of functioning as a constitutional right. © 2023 The Authors</t>
  </si>
  <si>
    <t>Convention on biological diversity; IPBES; Rights of nature; United Nations; Value of nature</t>
  </si>
  <si>
    <t>Bolivia; Ecuador; Philippines; biodiversity; collective action; welfare provision; article; biodiversity; Bolivia; controlled study; economic aspect; Ecuador; human; ideology; Philippines; planetary health; surgery; vision</t>
  </si>
  <si>
    <t>Guerry A.D.; Silver J.; Beagle J.; Wyatt K.; Arkema K.; Lowe J.; Hamel P.; Griffin R.; Wolny S.; Plane E.; Griswold M.; Papendick H.; Sharma J.</t>
  </si>
  <si>
    <t>Guerry, A.D. (6602320378); Silver, J. (55920124300); Beagle, J. (56516692600); Wyatt, K. (57200047816); Arkema, K. (22933792600); Lowe, J. (57213817009); Hamel, P. (55246664200); Griffin, R. (56711610200); Wolny, S. (37079764900); Plane, E. (57211981878); Griswold, M. (58768214500); Papendick, H. (58768214600); Sharma, J. (58767827200)</t>
  </si>
  <si>
    <t>6602320378; 55920124300; 56516692600; 57200047816; 22933792600; 57213817009; 55246664200; 56711610200; 37079764900; 57211981878; 58768214500; 58768214600; 58767827200</t>
  </si>
  <si>
    <t>Protection and restoration of coastal habitats yield multiple benefits for urban residents as sea levels rise</t>
  </si>
  <si>
    <t>npj Urban Sustainability</t>
  </si>
  <si>
    <t>10.1038/s42949-022-00056-y</t>
  </si>
  <si>
    <t>https://www.scopus.com/inward/record.uri?eid=2-s2.0-85146168016&amp;doi=10.1038%2fs42949-022-00056-y&amp;partnerID=40&amp;md5=35dfbfdcb676b4ec9c425c62148007c5</t>
  </si>
  <si>
    <t>Globally, rising seas threaten massive numbers of people and significant infrastructure. Adaptation strategies increasingly incorporate nature-based solutions. New science can illuminate where these solutions are appropriate in urban environments and what benefits they provide to people. Together with stakeholders in San Mateo County, California, USA, we co-developed nature-based solutions to support adaptation planning. We created six guiding principles to shape planning, summarized vulnerability to sea-level rise and opportunities for nature-based solutions, created three adaptation scenarios, and compared multiple benefits provided by each scenario. Adaptation scenarios that included investments in nature-based solutions deliver up to eight times the benefits of a traditionally engineered baseline as well as additional habitat for key species. The magnitude and distribution of benefits varied at subregional scales along the coastline. Our results demonstrate practical tools and engagement approaches to assessing the multiple benefits of nature-based solutions in an urban estuary that can be replicated in other regions. © 2022, The Author(s).</t>
  </si>
  <si>
    <t>Pérez-Granados C.; Lenzner B.; Golivets M.; Saul W.-C.; Jeschke J.M.; Essl F.; Peterson G.D.; Rutting L.; Latombe G.; Adriaens T.; Aldridge D.C.; Bacher S.; Bernardo-Madrid R.; Brotons L.; Díaz F.; Gallardo B.; Genovesi P.; González-Moreno P.; Kühn I.; Kutleša P.; Leung B.; Liu C.; Pagitz K.; Pastor T.; Pauchard A.; Rabitsch W.; Robertson P.; Roy H.E.; Seebens H.; Solarz W.; Starfinger U.; Tanner R.; Vilà M.; Roura-Pascual N.</t>
  </si>
  <si>
    <t>Pérez-Granados, Cristian (54684829200); Lenzner, Bernd (57188956185); Golivets, Marina (56100232700); Saul, Wolf-Christian (36464127500); Jeschke, Jonathan M. (8570480700); Essl, Franz (23088206100); Peterson, Garry D. (7402563008); Rutting, Lucas (55546981300); Latombe, Guillaume (57193917829); Adriaens, Tim (6508200630); Aldridge, David C. (23062911400); Bacher, Sven (7004033052); Bernardo-Madrid, Rubén (55711259300); Brotons, Lluís (55350667100); Díaz, François (22979084800); Gallardo, Belinda (23484869300); Genovesi, Piero (6602240258); González-Moreno, Pablo (37060729700); Kühn, Ingolf (7005445011); Kutleša, Petra (55383953200); Leung, Brian (7102271832); Liu, Chunlong (56222195800); Pagitz, Konrad (6507724155); Pastor, Teresa (56339893100); Pauchard, Aníbal (6701868174); Rabitsch, Wolfgang (7003743449); Robertson, Peter (7201477079); Roy, Helen E. (7004925547); Seebens, Hanno (23028868400); Solarz, Wojciech (6506097506); Starfinger, Uwe (6506831739); Tanner, Rob (24081687100); Vilà, Montserrat (7103149928); Roura-Pascual, Núria (8373610100)</t>
  </si>
  <si>
    <t>54684829200; 57188956185; 56100232700; 36464127500; 8570480700; 23088206100; 7402563008; 55546981300; 57193917829; 6508200630; 23062911400; 7004033052; 55711259300; 55350667100; 22979084800; 23484869300; 6602240258; 37060729700; 7005445011; 55383953200; 7102271832; 56222195800; 6507724155; 56339893100; 6701868174; 7003743449; 7201477079; 7004925547; 23028868400; 6506097506; 6506831739; 24081687100; 7103149928; 8373610100</t>
  </si>
  <si>
    <t>European scenarios for future biological invasions</t>
  </si>
  <si>
    <t>10.1002/pan3.10567</t>
  </si>
  <si>
    <t>https://www.scopus.com/inward/record.uri?eid=2-s2.0-85178202455&amp;doi=10.1002%2fpan3.10567&amp;partnerID=40&amp;md5=3601736f9c4ec31ec71d5249618c9083</t>
  </si>
  <si>
    <t>Invasive alien species are one of the major threats to global biodiversity, ecosystem integrity, nature's contributions to people and human health. While scenarios about potential future developments have been available for other global change drivers for quite some time, we largely lack an understanding of how biological invasions might unfold in the future across spatial scales. Based on previous work on global invasion scenarios, we developed a workflow to downscale global scenarios to a regional and policy-relevant context. We applied this workflow at the European scale to create four European scenarios of biological invasions until 2050 that consider different environmental, socio-economic and socio-cultural trajectories, namely the European Alien Species Narratives (Eur-ASNs). We compared the Eur-ASNs with their previously published global counterparts (Global-ASNs), assessing changes in 26 scenario variables. This assessment showed a high consistency between global and European scenarios in the logic and assumptions of the scenario variables. However, several discrepancies in scenario variable trends were detected that could be attributed to scale differences. This suggests that the workflow is able to capture scale-dependent differences across scenarios. We also compared the Global- and Eur-ASNs with the widely used Global and European Shared Socioeconomic Pathways (SSPs), a set of scenarios developed in the context of climate change to capture different future socio-economic trends. Our comparison showed considerable divergences in the scenario space occupied by the different scenarios, with overall larger differences between the ASNs and SSPs than across scales (global vs. European) within the scenario initiatives. Given the differences between the ASNs and SSPs, it seems that the SSPs do not adequately capture the scenario space relevant to understanding the complex future of biological invasions. This underlines the importance of developing independent but complementary scenarios focussed on biological invasions. The downscaling workflow we implemented and presented here provides a tool to develop such scenarios across different regions and contexts. This is a major step towards an improved understanding of all major drivers of global change, including biological invasions. Read the free Plain Language Summary for this article on the Journal blog. © 2023 The Authors. People and Nature published by John Wiley &amp; Sons Ltd on behalf of British Ecological Society.</t>
  </si>
  <si>
    <t>Alien Species Narratives; biological invasions; Europe; future scenarios; scenario downscaling; shared socio-economic pathways; storylines</t>
  </si>
  <si>
    <t>Istrate A.-L.; Hamel P.</t>
  </si>
  <si>
    <t>Istrate, Aura-Luciana (57218542433); Hamel, Perrine (55246664200)</t>
  </si>
  <si>
    <t>57218542433; 55246664200</t>
  </si>
  <si>
    <t>Urban nature games for integrating nature-based solutions in urban planning: A review</t>
  </si>
  <si>
    <t>Landscape and Urban Planning</t>
  </si>
  <si>
    <t>10.1016/j.landurbplan.2023.104860</t>
  </si>
  <si>
    <t>https://www.scopus.com/inward/record.uri?eid=2-s2.0-85166770092&amp;doi=10.1016%2fj.landurbplan.2023.104860&amp;partnerID=40&amp;md5=eaecf167f3c25a6bf279f49ba7333eb1</t>
  </si>
  <si>
    <t>Adopting nature-based solutions (NbS) in urban planning is not mainstream due to insufficient knowledge or incentives for implementation. Game-based approaches may increase NbS adoption by educating urban stakeholders and engaging them in the planning process. Here, we develop a conceptual framework for assessing various games’ main purpose (educational, interventional, or for research) and how they capture important concepts of NbS and urban planning, including promoted nature values (intrinsic, instrumental, or relational), types of capital, and spatio-temporal scale. Next, we compile a database of 69 ‘Urban Nature Games’, including 22 of ‘high relevance’ to urban planning and NbS based on our analysis. Most games were educational, addressed city or regional scales, and promoted instrumental nature values. Our database and mapping of the high-relevance games against urban planning processes and NbS types help educators, practitioners, and researchers select the most suitable games according to their needs. This research lays the groundwork for a consolidated assessment of Urban Nature Games’ relevance, scope, and practice. © 2023 The Author(s)</t>
  </si>
  <si>
    <t>Ecosystem services; Game-based approaches; Gaming; Nature-based solutions; Urban design; Urban planning</t>
  </si>
  <si>
    <t>conceptual framework; ecosystem service; urban design; urban planning</t>
  </si>
  <si>
    <t>Lundquist C.; Hashimoto S.; Schoolenberg M.</t>
  </si>
  <si>
    <t>Lundquist, Carolyn (7003846946); Hashimoto, Shizuka (24178612100); Schoolenberg, Machteld (57219469894)</t>
  </si>
  <si>
    <t>7003846946; 24178612100; 57219469894</t>
  </si>
  <si>
    <t>Transformative scenarios for biodiversity conservation and sustainability</t>
  </si>
  <si>
    <t>10.1111/conl.12772</t>
  </si>
  <si>
    <t>https://www.scopus.com/inward/record.uri?eid=2-s2.0-85092898288&amp;doi=10.1111%2fconl.12772&amp;partnerID=40&amp;md5=1102c382d7a17f9bbd94e905592fb990</t>
  </si>
  <si>
    <t>Alexander P.; Henry R.; Rabin S.; Arneth A.; Rounsevell M.</t>
  </si>
  <si>
    <t>Alexander, Peter (7202328941); Henry, Roslyn (55561141400); Rabin, Sam (55807582000); Arneth, Almut (6701820813); Rounsevell, Mark (6602874462)</t>
  </si>
  <si>
    <t>7202328941; 55561141400; 55807582000; 6701820813; 6602874462</t>
  </si>
  <si>
    <t>10.1007/s11625-023-01415-z</t>
  </si>
  <si>
    <t>https://www.scopus.com/inward/record.uri?eid=2-s2.0-85173483405&amp;doi=10.1007%2fs11625-023-01415-z&amp;partnerID=40&amp;md5=826380783c4f6c27c7f88a74f5b3efc8</t>
  </si>
  <si>
    <t>The Nature Futures Framework (NFF) was developed for the Intergovernmental Science-Policy Platform on Biodiversity and Ecosystem Services (IPBES) to explore scenarios that represent a diversity of positive relationships between humans and nature. Widely used in global environmental assessments, the shared socio-economic pathways (SSPs) in combination with the representative concentration pathways (RCPs) were developed for climate change assessments. However, the relationship at a global level between the SSP–RCP scenario outcomes and the framing of the NFF around three value perspectives—Nature for Nature, Nature for Society, and Nature as Culture—has not been established. Here, we demonstrate a method to map onto the NFF value perspectives results from alternative SSP scenarios, each paired with an RCP consistent with the SSP storyline. For each of the NFF value perspectives, multiple elements were identified, each represented by one or more nature-focused indicators. Values for these indicators, for the different SSP scenario outcomes, were derived from an existing application of a global land system model, LandSyMM. A score for each indicator is estimated by comparing the indicator values against a normative target range. We find that only SSP1 provides greater benefits for Nature as Culture and Nature for Society relative to a 2010 baseline. Overall, the SSP scenarios provide fewer benefits for Nature for Nature, consistent with a bias towards the provision of material over non-material ecosystem services. The results demonstrate that the SSP–RCP scenario framing captures some, but not all, of the dimensions of nature and that alternative scenario framings, such as the NFF, are needed to study a broader range of biodiversity and ecosystem related questions as well as exploring positive futures. © 2023, The Author(s).</t>
  </si>
  <si>
    <t>Uses NFF</t>
  </si>
  <si>
    <t>Climate change; Land use; NFF; Scenario; Sustainability; Values</t>
  </si>
  <si>
    <t>Dunn-Capper R.; Quintero-Uribe L.C.; Pereira H.M.; Sandom C.J.</t>
  </si>
  <si>
    <t>Dunn-Capper, Rowan (58109348100); Quintero-Uribe, Laura C. (57552642500); Pereira, Henrique M. (35750332100); Sandom, Christopher J. (55318777200)</t>
  </si>
  <si>
    <t>58109348100; 57552642500; 35750332100; 55318777200</t>
  </si>
  <si>
    <t>10.1007/s11625-023-01337-w</t>
  </si>
  <si>
    <t>https://www.scopus.com/inward/record.uri?eid=2-s2.0-85160320157&amp;doi=10.1007%2fs11625-023-01337-w&amp;partnerID=40&amp;md5=46a162d00445ae69de53371535046389</t>
  </si>
  <si>
    <t>Conservation and restoration projects often fail to engage local communities during the planning and implementation stage. In addition, when considering urban boundary ecosystems, there exists a wide range of stakeholders that must be involved in the planning process to ensure social equity in land management outcomes. Traditional methods for assessing future landscape change scenarios have been critiqued for their inability to adequately incorporate the diverse range of stakeholder values. This paper presents a multicriteria mapping study, incorporating a novel application of the Nature Futures Framework, to assess nature recovery scenarios on Brighton and Hove’s Downland Estate—an urban boundary landscape surrounding the city of Brighton and Hove in Sussex, South East England. We focus on two key research outcomes. First, we assess the perceived performance of alternative nature recovery options across Nature Future value perspectives and between contrasting stakeholder groups. Second, by mapping stakeholder values from our multicriteria mapping study, we demonstrate that the Nature Futures Framework provides a robust framework within which to assess the diverse values stakeholders hold for land use change. We propose that utilizing the Nature Futures Framework, in combination with the multicriteria mapping interview technique, can form a valuable tool to elicit stakeholder values that may have been hidden, or underrepresented in traditional assessment methods, and to compare the perceived performance of alternative nature recovery scenarios between stakeholder groups. © 2023, The Author(s).</t>
  </si>
  <si>
    <t>Ecological restoration; Multicriteria mapping; Nature futures framework; Rewilding; Stakeholder values</t>
  </si>
  <si>
    <t>Shaikh S.F.E.A.; Hamel P.</t>
  </si>
  <si>
    <t>Shaikh, Shaikh Fairul Edros Ahmad (57217164163); Hamel, Perrine (55246664200)</t>
  </si>
  <si>
    <t>57217164163; 55246664200</t>
  </si>
  <si>
    <t>10.1007/s11625-023-01411-3</t>
  </si>
  <si>
    <t>https://www.scopus.com/inward/record.uri?eid=2-s2.0-85171534256&amp;doi=10.1007%2fs11625-023-01411-3&amp;partnerID=40&amp;md5=bf42fa167b45c72f2074163ba2d872dc</t>
  </si>
  <si>
    <t>With the increasing loss of biodiversity due to urbanization, it is essential to examine and re-imagine the place of nature in cities. The opportunity to redesign positive relationships between cities and nature is particularly apparent in the development of new cities—rapidly developing areas observed in many Asian and African countries. As these new cities are built on a perceived tabula rasa, there is a potential to design positive nature futures. This study, therefore, aims to understand how nature is incorporated into existing plans for new cities and identify pro-nature perspectives envisioned within these plans. We use the Urban Nature Futures Framework (UNFF) to conduct a content analysis on the masterplans of new city and town developments within the Jakarta Metropolitan Area (JMA). The UNFF promotes the creation of multiple positive visions of nature in cities by considering three broad nature perspectives: Nature for Nature, Nature for Society, and Nature as Culture, as well as emphasizing equity in these visions. Our findings show that the Nature for Society perspective tends to dominate the design of new cities in the JMA, closely followed by the Nature for Nature perspective embodied by pollution control measures. New cities also emphasise the Nature as Culture perspective through nature stewardship programmes. Based on these results, we exemplify how the UNFF can be used to further integrate nature elements in new cities’ masterplans. We conclude with a discussion of the strengths and limitations of the framework at each stage of the new city development process. © 2023, The Author(s).</t>
  </si>
  <si>
    <t>Indonesia; Jakarta; Masterplans; Nature futures framework; New towns; Private cities</t>
  </si>
  <si>
    <t>Dou Y.; Zagaria C.; O'Connor L.; Thuiller W.; Verburg P.H.</t>
  </si>
  <si>
    <t>Dou, Yue (57104527800); Zagaria, Cecilia (57193788358); O'Connor, Louise (57207694849); Thuiller, Wilfried (6602123683); Verburg, Peter H. (7003460110)</t>
  </si>
  <si>
    <t>57104527800; 57193788358; 57207694849; 6602123683; 7003460110</t>
  </si>
  <si>
    <t>Global Environmental Change</t>
  </si>
  <si>
    <t>10.1016/j.gloenvcha.2023.102766</t>
  </si>
  <si>
    <t>https://www.scopus.com/inward/record.uri?eid=2-s2.0-85174824544&amp;doi=10.1016%2fj.gloenvcha.2023.102766&amp;partnerID=40&amp;md5=13131ff754f1ee39281f40d4c9646693</t>
  </si>
  <si>
    <t>Ambitious international targets are being developed to protect and restore biodiversity under the Convention on Biological Diversity's post-2020 Global Biodiversity Framework and the European Union's Green Deal. Yet, the land system consequences of meeting such targets are unclear, as multiple pathways may be able to deliver on the set targets. This paper introduces a novel scenario approach assessing the plural implementations of these targets. The Nature Futures Framework (NFF) developed by the Intergovernmental Science-Policy Platform on Biodiversity and Ecosystem Services aims to illustrate the different, positive ways in which society can value nature. It therefore offers a lens through which the spatial implementation of sustainability targets may be envisioned. We used CLUMondo, a spatially explicit model, to simulate plural land system scenarios for Europe for 2050. The model builds on current land system representations of Europe and explores how and where sustainability targets can be implemented under projected population trends and commodity demands. We created three different scenarios in which the sustainability targets are met, each representing an alternative, normative view on nature as represented by the NFF, favoring land systems providing strong climate regulation (Nature for Society), species conservation (Nature for Nature), or agricultural heritage features (Nature as Culture). Our results show that, irrespective of the NFF view, meeting sustainability targets will require European land systems to drastically change, as natural grasslands and forests are forecast to expand while productive areas are projected to undergo a dual intensification and diversification trajectory. Despite each NFF perspective showcasing a similar direction of change, 20% of Europe's land area will differ based on the adopted NFF perspective, with hotspots of disagreement identified in eastern and western Europe. These simulations go beyond existing scenario approaches by not only depicting broad societal developments for Europe, but also by quantifying the land system synergies and trade-offs associated with alternative, archetypal, interpretations and values of how nature may be managed for sustainability. This quantification exemplifies a means towards constructive dialogue, on the one hand by acknowledging areas of contention, and bringing such issues to the fore, and on the other by highlighting points of convergence in a vision for a sustainable Europe. © 2023 The Authors</t>
  </si>
  <si>
    <t>Biodiversity; Land systems; Land use modeling; Nature futures framework; Scenarios; Sustainability</t>
  </si>
  <si>
    <t>Europe; biodiversity; climate change; ecological modeling; land use change; nature conservation; scenario analysis; species conservation; sustainability</t>
  </si>
  <si>
    <t>Wen P.; Yunhui L.; Zehao W.; Zengli L.; Wenxuan H.; Zhenrong Y.</t>
  </si>
  <si>
    <t>Wen, Pan (57797779600); Yunhui, Liu (57193972257); Zehao, Wu (57763140100); Zengli, Liu (57797308000); Wenxuan, Han (57798243900); Zhenrong, Yu (6505508223)</t>
  </si>
  <si>
    <t>57797779600; 57193972257; 57763140100; 57797308000; 57798243900; 6505508223</t>
  </si>
  <si>
    <t>10.17520/biods.2021425</t>
  </si>
  <si>
    <t>https://www.scopus.com/inward/record.uri?eid=2-s2.0-85134028032&amp;doi=10.17520%2fbiods.2021425&amp;partnerID=40&amp;md5=eb3a462ad5b75adbd6d838aa8ddabef3</t>
  </si>
  <si>
    <t>Aims: Dramatic land use changes induced by intensified human activities are considered to be an important driver for the loss of biodiversity. In response to the demands of biodiversity conservation and socio-economic development of Qinghai Province for land use, this study provides a method of optimizing land use layout under different scenarios based on different conservation goals. Methods: Based on the relationships between land use type/disturbance intensity and biodiversity, this study formulated four development scenarios in Qinghai Province: Baseline scenario, Beautiful Qinghai (BQ), Intelligent Qinghai (IQ) and Harmonious Qinghai (HQ). And the land use patterns and mean species abundance (MSA) related to the local native communities of Qinghai Province in 2030 and 2050 were simulated under the four scenarios, with GeoSOS-FLUS model and FLUS-Biodiversity model, respectively. Results: Most land use types would change significantly compared to the current spatial pattern. Under Baseline scenario, the area of wetlands, forests, and grasslands would all decline by 2030 or 2050, resulting in a slow recovery of biodiversity accordingly. The other three scenarios (BQ, IQ, and HQ) would predict various optimized spatial patterns of the future land use in the next 10 or 30 years. A large portion of medium- and high-intensity grasslands would become wetlands, primary forests, or low-intensity grasslands. Part of the conventional farmlands would be converted into high-quality farmlands, and construction land area would be reduced, thus biodiversity be greatly improved. Conclusion: MSA values of the land use in Qinghai Province could achieve the target values by 2030 or 2050, and the biodiversity integrity/intactness would be increased compared with that in 2020 under all future scenarios. © 2022, Chinese Academy of Sciences. All rights reserved.</t>
  </si>
  <si>
    <t>Conservation goal-setting/target-setting; Economic development; GeoSOS-FLUS model; Nature conservation; Scenario simulation</t>
  </si>
  <si>
    <t>Dasgupta P.; Shakya B.</t>
  </si>
  <si>
    <t>Dasgupta, Purnamita (7201406105); Shakya, Bandana (25229277700)</t>
  </si>
  <si>
    <t>7201406105; 25229277700</t>
  </si>
  <si>
    <t>Regional Environmental Change</t>
  </si>
  <si>
    <t>10.1007/s10113-022-02022-x</t>
  </si>
  <si>
    <t>https://www.scopus.com/inward/record.uri?eid=2-s2.0-85148236385&amp;doi=10.1007%2fs10113-022-02022-x&amp;partnerID=40&amp;md5=3402ad04a763e3739f4e16fdcfb9f5c6</t>
  </si>
  <si>
    <t>Centre-staging ecosystem services within development paradigms can improve understanding on the flow of benefits from nature to human societies across time, scale and geographies, and trigger well-being-oriented societal and policy responses in the Hindu Kush Himalaya region. This region is amongst the world’s most biodiverse, has high-value nature-society interactions, supports one-fourth of humanity and faces several developmental challenges. An assessment of the existing evidence establishes that substantial benefits and values can be gained by nurturing the relationship between ecosystems and socio-economic systems. Mainstreaming ecosystem services in the development agenda helps address poverty and intersectionality, preserves culture and heritage, and enables holistic transformation in the region. The Nature Futures Framework of the IPBES is used to develop and apply an analytical framework for the region, in which ecosystem service-oriented action pathways are considered to be relevant and feasible for attaining sustainability. Three pathways, labelled as Prevention, Restoration and Development innovation, incorporate strategies and actions that mainstream ecosystem services and uphold the multiple values placed on nature by society. Illustrations are used to demonstrate the significant potential for policy action in creating positive impacts on both nature and society with the adoption of a Nature Futures framing for the region. The region has the potential to demonstrate the operationalisation of an integrated framework for nurturing nature-people relationships, in the pursuit of transformative change as envisioned under the sustainable development agenda. Ecosystem services can enable such transformative change, acting as triggers for action that mainstream nature into developmental decision-making. © 2023, The Author(s), under exclusive licence to Springer-Verlag GmbH Germany, part of Springer Nature.</t>
  </si>
  <si>
    <t>Climate change; Ecosystem services; Hindu Kush Himalaya; Human-nature relationship; Sustainable development; Transformation</t>
  </si>
  <si>
    <t>de Bruin S.P.; van Vliet J.; Lehmann I.; Verburg P.</t>
  </si>
  <si>
    <t>de Bruin, Sophie P. (57218331587); van Vliet, Jasper (55098762600); Lehmann, Ina (56117452700); Verburg, Peter (7003460110)</t>
  </si>
  <si>
    <t>57218331587; 55098762600; 56117452700; 7003460110</t>
  </si>
  <si>
    <t>10.1016/j.envsci.2023.03.015</t>
  </si>
  <si>
    <t>https://www.scopus.com/inward/record.uri?eid=2-s2.0-85150874925&amp;doi=10.1016%2fj.envsci.2023.03.015&amp;partnerID=40&amp;md5=3c6cf9f54f770f3c9a0044717a1c7550</t>
  </si>
  <si>
    <t>The Half Earth (HE) and Sharing the Planet (SP) scenario narratives are two distinctly different scenarios on how to restore and conserve biodiversity while accounting for the need for agricultural production. Yet, the equity implications of both scenarios are not clear. We conducted a questionnaire to better understand what experts with various backgrounds perceive as the main equity implications of these scenarios. We find that, overall, distributive, recognitional, and procedural equity barriers are perceived as higher in the HE scenario, as is the possibility of reaching equity. Especially people depending on local biodiversity to sustain their livelihoods are perceived to face challenges due to inequities. Although equity risks are perceived to be lower in the SP scenario, the measures needed to achieve this scenario are seen as hard to implement, since existing economic and political power structures need to change. Some respondents perceive the SP scenario as anthropocentric, and therefore not equitable to non-humans. The equity perceptions are linked to the respondents’ attitudes to nature, their professional focus, and their view on equity in nature conservation and agriculture discussions and agreements today. These results indicate that it is important to recognise the different equity implications of the different scenarios and the challenge to provide equity implications for such scenarios. Explicitly recognising different equity understandings in scenario development and science-policy interfaces could lead to more inclusive policies. © 2023 The Authors</t>
  </si>
  <si>
    <t>Biodiversity scenarios; Just futures; Justice; Land-use scenarios; Valuation of nature</t>
  </si>
  <si>
    <t>biodiversity; conservation planning; equity; land use change; nature conservation; policy making; political power; adult; agriculture; article; biodiversity; environmental protection; female; human; human experiment; justice; land use; male; perception; questionnaire</t>
  </si>
  <si>
    <t>Durán A.P.; Kuiper J.J.; Aguiar A.P.D.; Cheung W.W.L.; Diaw M.C.; Halouani G.; Hashimoto S.; Gasalla M.A.; Peterson G.D.; Schoolenberg M.A.; Abbasov R.; Acosta L.A.; Armenteras D.; Davila F.; Denboba M.A.; Harrison P.A.; Harhash K.A.; Karlsson-Vinkhuyzen S.; Kim H.J.; Lundquist C.J.; Miller B.W.; Okayasu S.; Pichs-Madruga R.; Sathyapalan J.; Saysel A.K.; Yu D.; Pereira L.M.</t>
  </si>
  <si>
    <t>Durán, América Paz (55625123800); Kuiper, Jan J. (56019760600); Aguiar, Ana Paula Dutra (7005379013); Cheung, William W. L. (57484627900); Diaw, Mariteuw Chimère (36129587100); Halouani, Ghassen (55711475000); Hashimoto, Shizuka (24178612100); Gasalla, Maria A. (8775290100); Peterson, Garry D. (7402563008); Schoolenberg, Machteld A. (57219469894); Abbasov, Rovshan (25923842700); Acosta, Lilibeth A. (54966289700); Armenteras, Dolors (7801374689); Davila, Federico (55842355200); Denboba, Mekuria Argaw (57195565203); Harrison, Paula A. (7401611938); Harhash, Khaled Allam (57196123153); Karlsson-Vinkhuyzen, Sylvia (26657373500); Kim, HyeJin (57202103931); Lundquist, Carolyn J. (7003846946); Miller, Brian W. (35956941000); Okayasu, Sana (56200166800); Pichs-Madruga, Ramon (6505549347); Sathyapalan, Jyothis (8520251300); Saysel, Ali Kerem (6506338008); Yu, Dandan (55368913000); Pereira, Laura M. (36626441000)</t>
  </si>
  <si>
    <t>55625123800; 56019760600; 7005379013; 57484627900; 36129587100; 55711475000; 24178612100; 8775290100; 7402563008; 57219469894; 25923842700; 54966289700; 7801374689; 55842355200; 57195565203; 7401611938; 57196123153; 26657373500; 57202103931; 7003846946; 35956941000; 56200166800; 6505549347; 8520251300; 6506338008; 55368913000; 36626441000</t>
  </si>
  <si>
    <t>10.1007/s11625-023-01316-1</t>
  </si>
  <si>
    <t>https://www.scopus.com/inward/record.uri?eid=2-s2.0-85157968404&amp;doi=10.1007%2fs11625-023-01316-1&amp;partnerID=40&amp;md5=02677321598d31bc98028f5a36084e3e</t>
  </si>
  <si>
    <t>To halt further destruction of the biosphere, most people and societies around the globe need to transform their relationships with nature. The internationally agreed vision under the Convention of Biological Diversity—Living in harmony with nature—is that “By 2050, biodiversity is valued, conserved, restored and wisely used, maintaining ecosystem services, sustaining a healthy planet and delivering benefits essential for all people”. In this context, there are a variety of debates between alternative perspectives on how to achieve this vision. Yet, scenarios and models that are able to explore these debates in the context of “living in harmony with nature” have not been widely developed. To address this gap, the Nature Futures Framework has been developed to catalyse the development of new scenarios and models that embrace a plurality of perspectives on desirable futures for nature and people. In this paper, members of the IPBES task force on scenarios and models provide an example of how the Nature Futures Framework can be implemented for the development of illustrative narratives representing a diversity of desirable nature futures: information that can be used to assess and develop scenarios and models whilst acknowledging the underpinning value perspectives on nature. Here, the term illustrative reflects the multiple ways in which desired nature futures can be captured by these narratives. In addition, to explore the interdependence between narratives, and therefore their potential to be translated into scenarios and models, the six narratives developed here were assessed around three areas of the transformative change debate, specifically, (1) land sparing vs. land sharing, (2) Half Earth vs. Whole Earth conservation, and (3) green growth vs. post-growth economic development. The paper concludes with an assessment of how the Nature Futures Framework could be used to assist in developing and articulating transformative pathways towards desirable nature futures. © 2023, The Author(s).</t>
  </si>
  <si>
    <t>Biodiversity; IPBES; Nature values; NCP; Scenarios; Transformation</t>
  </si>
  <si>
    <t>Haga C.; Maeda M.; Hotta W.; Matsui T.; Nakaoka M.; Morimoto J.; Shibata H.; Hashimoto S.; Saito O.; Okayasu S.; Kim H.J.; Peterson G.</t>
  </si>
  <si>
    <t>Haga, Chihiro (57202847791); Maeda, Marimi (57217091716); Hotta, Wataru (57188706503); Matsui, Takanori (35427475300); Nakaoka, Masahiro (7103001240); Morimoto, Junko (57567332100); Shibata, Hideaki (7402746016); Hashimoto, Shizuka (24178612100); Saito, Osamu (57990138500); Okayasu, Sana (56200166800); Kim, HyeJin (57202103931); Peterson, Garry (7402563008)</t>
  </si>
  <si>
    <t>57202847791; 57217091716; 57188706503; 35427475300; 7103001240; 57567332100; 7402746016; 24178612100; 57990138500; 56200166800; 57202103931; 7402563008</t>
  </si>
  <si>
    <t>10.1007/s11625-023-01301-8</t>
  </si>
  <si>
    <t>https://www.scopus.com/inward/record.uri?eid=2-s2.0-85149785694&amp;doi=10.1007%2fs11625-023-01301-8&amp;partnerID=40&amp;md5=b3e1f00f12e3a5ec961bc773e0088ce8</t>
  </si>
  <si>
    <t>Envisioning positive scenarios that recognize the multiple values of nature is fundamental for designing transformative changes in local socio-ecological systems. This study developed a protocol with three specifications for operationalizing the Nature Futures Framework (NFF) in a landscape scenario analysis using a multi-objective optimization framework composed of: (1) exploring nature-positive futures, (2) seeking alternative pathways for targets satisfying visions of plural values, and (3) screening key direct drivers to achieve the targets. This research conducted a case study of a rural landscape in northeastern Japan. First, 110 strategies of landscape management options were simulated from 2015 to 2100 using a forest landscape model, LANDIS-II. The simulation developed a data frame of four integrated indicators of the NFF values for each year and strategy. Second, nature-positive strategies were screened using the common values. Pareto optimal strategies were then identified to obtain equally good solutions. Finally, the key response options to achieve good nature-positive futures were identified using decision tree analysis. Our protocol identified (1) multiple, but few nature-positive and Pareto optimal strategies that satisfied NFF visions, (2) nature-positive, but not Pareto optimal strategies, and (3) non-nature-positive strategies. In most Pareto optimal strategies, the maximized value perspectives changed over time. Our protocol also identified key response options to achieve three different NFF value perspectives in the case study area: (1) clear or selective cutting in forestry and (2) solar PV installation on abandoned pastureland in agriculture and energy sectors. We discussed the implication for local landscape management, localizing NFF narratives to develop future scenarios and modeling practice of NFF. The protocol does not depend on a specific model and indicator. Thus, our scalable protocol can be applied to scenarios and model practices in any region to support envisioning plausible, feasible, and positive futures, and designing future stakeholder collaboration. © 2023, The Author(s).</t>
  </si>
  <si>
    <t>Agriculture; Forest landscape model; Forestry; Nature positive; Scenario analysis</t>
  </si>
  <si>
    <t>Kim H.; Peterson G.D.; Cheung W.W.L.; Ferrier S.; Alkemade R.; Arneth A.; Kuiper J.J.; Okayasu S.; Pereira L.; Acosta L.A.; Chaplin-Kramer R.; den Belder E.; Eddy T.D.; Johnson J.A.; Karlsson-Vinkhuyzen S.; Kok M.T.J.; Leadley P.; Leclère D.; Lundquist C.J.; Rondinini C.; Scholes R.J.; Schoolenberg M.A.; Shin Y.-J.; Stehfest E.; Stephenson F.; Visconti P.; van Vuuren D.; Wabnitz C.C.C.; José Alava J.; Cuadros-Casanova I.; Davies K.K.; Gasalla M.A.; Halouani G.; Harfoot M.; Hashimoto S.; Hickler T.; Hirsch T.; Kolomytsev G.; Miller B.W.; Ohashi H.; Gabriela Palomo M.; Popp A.; Paco Remme R.; Saito O.; Rashid Sumalia U.; Willcock S.; Pereira H.M.</t>
  </si>
  <si>
    <t>Kim, HyeJin (57202103931); Peterson, Garry D. (7402563008); Cheung, William W.L. (57484627900); Ferrier, Simon (7004032132); Alkemade, Rob (36981462600); Arneth, Almut (6701820813); Kuiper, Jan J. (56019760600); Okayasu, Sana (56200166800); Pereira, Laura (36626441000); Acosta, Lilibeth A. (54966289700); Chaplin-Kramer, Rebecca (37076594800); den Belder, Eefje (6602208372); Eddy, Tyler D. (36625376900); Johnson, Justin A (55543020500); Karlsson-Vinkhuyzen, Sylvia (26657373500); Kok, Marcel T.J. (22938055800); Leadley, Paul (6701541310); Leclère, David (55541733200); Lundquist, Carolyn J. (7003846946); Rondinini, Carlo (6506118014); Scholes, Robert J. (7006270945); Schoolenberg, Machteld A. (57219469894); Shin, Yunne-Jai (7402816212); Stehfest, Elke (6507617253); Stephenson, Fabrice (57198889088); Visconti, Piero (26647965400); van Vuuren, Detlef (7003501910); Wabnitz, Colette C.C. (6506527945); José Alava, Juan (57980701100); Cuadros-Casanova, Ivon (57201688967); Davies, Kathryn K. (56044167900); Gasalla, Maria A. (8775290100); Halouani, Ghassen (55711475000); Harfoot, Mike (16506566900); Hashimoto, Shizuka (24178612100); Hickler, Thomas (6507952158); Hirsch, Tim (56379786000); Kolomytsev, Grigory (56129344300); Miller, Brian W. (35956941000); Ohashi, Haruka (55358680400); Gabriela Palomo, Maria (57193028354); Popp, Alexander (35732066600); Paco Remme, Roy (55192454600); Saito, Osamu (57990138500); Rashid Sumalia, U. (58350726700); Willcock, Simon (36520213600); Pereira, Henrique M. (35750332100)</t>
  </si>
  <si>
    <t>57202103931; 7402563008; 57484627900; 7004032132; 36981462600; 6701820813; 56019760600; 56200166800; 36626441000; 54966289700; 37076594800; 6602208372; 36625376900; 55543020500; 26657373500; 22938055800; 6701541310; 55541733200; 7003846946; 6506118014; 7006270945; 57219469894; 7402816212; 6507617253; 57198889088; 26647965400; 7003501910; 6506527945; 57980701100; 57201688967; 56044167900; 8775290100; 55711475000; 16506566900; 24178612100; 6507952158; 56379786000; 56129344300; 35956941000; 55358680400; 57193028354; 35732066600; 55192454600; 57990138500; 58350726700; 36520213600; 35750332100</t>
  </si>
  <si>
    <t>10.1016/j.gloenvcha.2023.102681</t>
  </si>
  <si>
    <t>https://www.scopus.com/inward/record.uri?eid=2-s2.0-85162884634&amp;doi=10.1016%2fj.gloenvcha.2023.102681&amp;partnerID=40&amp;md5=ff04cc08085aceb2a59c1d4633408158</t>
  </si>
  <si>
    <t>The Nature Futures Framework (NFF) is a heuristic tool for co-creating positive futures for nature and people. It seeks to open up a diversity of futures through mainly three value perspectives on nature – Nature for Nature, Nature for Society, and Nature as Culture. This paper describes how the NFF can be applied in modelling to support decision-making. First, we describe key considerations for the NFF in developing qualitative and quantitative scenarios: i) multiple value perspectives on nature as a state space where pathways improving nature toward a frontier can be represented, ii) mutually reinforcing key feedbacks of social-ecological systems that are important for nature conservation and human wellbeing, iii) indicators of multiple knowledge systems describing the evolution of complex social-ecological dynamics. We then present three approaches to modelling Nature Futures scenarios in the review, screening, and design phases of policy processes. This paper seeks to facilitate the integration of relational values of nature in models and strengthen modelled linkages across biodiversity, nature's contributions to people, and quality of life. © 2023 The Authors</t>
  </si>
  <si>
    <t>Biodiversity; Conservation; Futures; Scenario analysis; Sustainability; Values</t>
  </si>
  <si>
    <t>biodiversity; conservation status; ecological modeling; environmental values; nature conservation; scenario analysis; sustainability</t>
  </si>
  <si>
    <t>Kluiving S.; Waterman R.</t>
  </si>
  <si>
    <t>Kluiving, Sjoerd (6506759064); Waterman, Ronald (58292681300)</t>
  </si>
  <si>
    <t>6506759064; 58292681300</t>
  </si>
  <si>
    <t>Land</t>
  </si>
  <si>
    <t>10.3390/land12050990</t>
  </si>
  <si>
    <t>https://www.scopus.com/inward/record.uri?eid=2-s2.0-85160400477&amp;doi=10.3390%2fland12050990&amp;partnerID=40&amp;md5=6fd2e3b312e56d5eb85fa18eedd42a04</t>
  </si>
  <si>
    <t>In north-western Europe, the Rhine, Meuse and Scheldt rivers have created a large river delta over the past 3 million years. Geological phenomena in the Scheldt region in north-western Belgium and in the southern Netherlands testify from a highly dynamic landscape, showing a range from very old (50 MY) to very young (recent) geological processes. The great diversity in geological processes and resulting landscapes is unprecedented on a global scale and has had its impact on the region’s cultural and economic history, shaping today’s reality in the global polycrisis. However, the area is usually observed by people as a flat and featureless type of terrain, although sometimes, unexpected elevation differences and sharp contrasts in landscapes occur alternating with omnipresent waterways. Therefore, here, the seven most conspicuous landforms are reviewed and presented in conjunction with the geological history of the area, including the typical lowland theme of the human battle against water. This study aims to (a) reconstruct the Tertiary and Quaternary to Holocene Dutch–Flemish Schelde Delta history, (b) review a cultural history that evolves into the present of the Anthropocene, and (c) project the desired future for sustainable landscapes in the aspiring UNESCO Global Geopark Schelde Delta between plural landscape management scenarios of Revitalised Land- and Waterscape and Improved Biodiversity. © 2023 by the authors.</t>
  </si>
  <si>
    <t>Anthropocene; AquaPuncture; archaeology; geology; land- and waterscape; Nature Futures Framework; sustainable landscape management scenarios; UNESCO Geopark</t>
  </si>
  <si>
    <t>Kramer L.; Teurlincx S.; Rashleigh B.; Janssen A.B.G.; Janse J.H.; Brauman K.A.; Földesi C.; van Wijk D.; de Senerpont Domis L.N.; Patil S.D.; Rashidi P.; Hamel P.; Rising J.; Mooij W.M.; Kuiper J.J.</t>
  </si>
  <si>
    <t>Kramer, Lilith (57213923971); Teurlincx, Sven (56189978400); Rashleigh, Brenda (7801351909); Janssen, Annette B. G. (56189676700); Janse, Jan H. (7004037964); Brauman, Kate A. (23059768400); Földesi, Csaba (58420442100); van Wijk, Dianneke (57203975553); de Senerpont Domis, Lisette N. (9738359100); Patil, Sopan D. (55488874900); Rashidi, Parinaz (56448878100); Hamel, Perrine (55246664200); Rising, James (57147369400); Mooij, Wolf M. (7003743751); Kuiper, Jan J. (56019760600)</t>
  </si>
  <si>
    <t>57213923971; 56189978400; 7801351909; 56189676700; 7004037964; 23059768400; 58420442100; 57203975553; 9738359100; 55488874900; 56448878100; 55246664200; 57147369400; 7003743751; 56019760600</t>
  </si>
  <si>
    <t>10.1007/s11625-023-01341-0</t>
  </si>
  <si>
    <t>https://www.scopus.com/inward/record.uri?eid=2-s2.0-85163861364&amp;doi=10.1007%2fs11625-023-01341-0&amp;partnerID=40&amp;md5=6678e94aca78163b8f073aec7aee37ab</t>
  </si>
  <si>
    <t>Freshwater ecosystems are exceptionally rich in biodiversity and provide essential benefits to people. Yet they are disproportionately threatened compared to terrestrial and marine systems and remain underrepresented in the scenarios and models used for global environmental assessments. The Nature Futures Framework (NFF) has recently been proposed to advance the contribution of scenarios and models for environmental assessments. This framework places the diverse relationships between people and nature at its core, identifying three value perspectives as points of departure: Nature for Nature, Nature for Society, and Nature as Culture. We explore how the NFF may be implemented for improved assessment of freshwater ecosystems. First, we outline how the NFF and its main value perspectives can be translated to freshwater systems and explore what desirable freshwater futures would look like from each of the above perspectives. Second, we review scenario strategies and current models to examine how freshwater modelling can be linked to the NFF in terms of its aims and outcomes. In doing so, we also identify which aspects of the NFF framework are not yet captured in current freshwater models and suggest possible ways to bridge them. Our analysis provides future directions for a more holistic freshwater model and scenario development and demonstrates how society can benefit from freshwater modelling efforts that are integrated with the value-perspectives of the NFF. Graphical abstract: [Figure not available: see fulltext.] © 2023, The Author(s).</t>
  </si>
  <si>
    <t>Freshwater ecosystems; IPBES; Modelling; Nature Futures Framework; Scenarios; Value perspectives</t>
  </si>
  <si>
    <t>Lahoti S.A.; Susanti W.; Laizha L.; Chiho K.; De Luna C.; Mesfin S.; Dwitri M.A.; Parikesit P.; Juan P.; Shizuka H.; Osamu S.</t>
  </si>
  <si>
    <t>Lahoti, Shruti Ashish (55823162500); Susanti, Withaningsih (58245541900); Laizha, Lomente (58244811000); Chiho, Kamiyama (58246476400); De Luna, Catherine (36162845000); Mesfin, Sahle (58246476500); Dwitri, Malik Annas (57683705500); Parikesit, Pampang (58245057000); Juan, Pulhin (58245057100); Shizuka, Hashimoto (24178612100); Osamu, Saito (57990151700)</t>
  </si>
  <si>
    <t>55823162500; 58245541900; 58244811000; 58246476400; 36162845000; 58246476500; 57683705500; 58245057000; 58245057100; 24178612100; 57990151700</t>
  </si>
  <si>
    <t>10.1007/s11625-023-01338-9</t>
  </si>
  <si>
    <t>https://www.scopus.com/inward/record.uri?eid=2-s2.0-85159093506&amp;doi=10.1007%2fs11625-023-01338-9&amp;partnerID=40&amp;md5=5aa2a599e88d80c7803147c46a3ff4a9</t>
  </si>
  <si>
    <t>Social–ecological production landscapes and seascapes (SEPLS) are an essential source of livelihood for people worldwide; however, they are experiencing challenges due to climate and ecological systems’ change affecting their bioproduction mechanisms. These externally influenced drivers challenge their relevance, which calls for the revitalization of these systems focusing on sustainable use and management of resources with increased socio-ecological resilience and improved economic viability. In response, this study was conducted by reviewing the literature on 90 bioproduction systems in SEPLS across three countries in Asia, Japan, Philippines and Indonesia. Through a solution scanning exercise, the study aims to identify the driver of change, the involvement of stakeholders, and the prominent response types considered during their revival. The recorded 348 policy responses are filtered using the Millennium Ecosystem Assessment-based response typology to systematically categorize the scanned solutions, and the Nature Futures Framework (NFF) to capture the linked pluralistic values. In addition to the solutions, the study captured the drivers of change and other characteristics of the bioproduction system. Overall, the stakeholder engagement, the solution type, and pathways to achieve the NFF perspectives vary across the countries. In all study countries, the change in natural, physical, and biological systems and challenges posed by land use change are the key direct driver. Indirect drivers in Japan are mainly associated with demographic change, while in the Philippines and Indonesia, they are socio-political and technological challenges, respectively. The NFF filtering indicates a stronger lean toward a ‘Nature as Culture/One with Nature’ perspective, achieved through solutions targeting sociocultural and behavioral change and community-based management. The solutions and the filtering allowed an understanding of the differing approaches, which can guide other bioproduction systems in enhancing their socio-economic resilience and bringing transformative change to SEPLS. © 2023, The Author(s), under exclusive licence to Springer Nature Japan KK, part of Springer Nature.</t>
  </si>
  <si>
    <t>Bioproduction system; Local traditional knowledge; Nature Futures Framework; Policy response; Socio-ecological production landscapes and seascapes; Solution scanning</t>
  </si>
  <si>
    <t>Mayer P.; Rabe S.-E.; Grêt-Regamey A.</t>
  </si>
  <si>
    <t>Mayer, Paula (57991856100); Rabe, Sven-Erik (55914437500); Grêt-Regamey, Adrienne (16024264700)</t>
  </si>
  <si>
    <t>57991856100; 55914437500; 16024264700</t>
  </si>
  <si>
    <t>10.1007/s11625-023-01380-7</t>
  </si>
  <si>
    <t>https://www.scopus.com/inward/record.uri?eid=2-s2.0-85165037626&amp;doi=10.1007%2fs11625-023-01380-7&amp;partnerID=40&amp;md5=3119a900ab75b33df192b0e2e7dae46d</t>
  </si>
  <si>
    <t>Scenarios are useful for considering development pathways under different future conditions. To manage a functioning ecological infrastructure (EI) as a network of natural and semi-natural habitats that can promote biodiversity and provide nature’s contributions to people (NCPs), one needs to understand future biophysical and socio-economic influences on its development. However, scenarios often do not incorporate the reciprocity of biophysical and societal changes. This has prompted new proposals from the Intergovernmental Science-Policy Platform on Biodiversity and Ecosystem Services (IPBES) on the importance of creating nature-centered multiscale scenarios that include a normative dimension accounting for diverse human–nature relationships. In this contribution, we operationalize the Nature Futures Framework (NFF), developed under IPBES, into integrated normative and exploratory scenarios framing the development of a functioning EI in Switzerland until 2060. We follow a two-stage participatory approach methodologically aligned with the IPBES development. First, we elaborated positive visions for future EI with stakeholders in four regions of Switzerland. We then collaborated with experts to create integrated normative and exploratory scenarios through a process comprising literature research, workshops and a survey. By positioning status quo and future scenarios within the Nature Futures Framework, we demonstrate the diversity of nature values in a specific context of EI in Switzerland, thus contributing to the global set of Nature Futures scenarios. Integrating both plausible and desirable developments, these scenarios will serve as a valuable tool in the planning of long-term measures to ensure a functioning EI in Switzerland. © 2023, The Author(s).</t>
  </si>
  <si>
    <t>Ecological infrastructure; Nature Futures Framework; Participatory scenario development; ValPar.CH; Visioning</t>
  </si>
  <si>
    <t>Pereira L.M.; Ortuño Crespo G.; Amon D.J.; Badhe R.; Bandeira S.; Bengtsson F.; Boettcher M.; Carmine G.; Cheung W.W.L.; Chibwe B.; Dunn D.; Gasalla M.A.; Halouani G.; Johnson D.E.; Jouffray J.-B.; Juri S.; Keys P.W.; Lübker H.M.; Merrie A.S.; Obaidullah F.; Palacios-Abrantes J.; Shannon L.J.; Sumaila U.R.; Superchi E.; Terry N.; Wabnitz C.C.C.; Yasuhara M.; Zhou W.</t>
  </si>
  <si>
    <t>Pereira, Laura M. (36626441000); Ortuño Crespo, Guillermo (57201949487); Amon, Diva J. (54961191300); Badhe, Renuka (55654402300); Bandeira, Salomão (57203411548); Bengtsson, Frida (57224824186); Boettcher, Miranda (56611617500); Carmine, Gabrielle (57220870157); Cheung, William W.L. (57484627900); Chibwe, Bwalya (58241692600); Dunn, Daniel (23977458400); Gasalla, Maria A. (8775290100); Halouani, Ghassen (55711475000); Johnson, David E. (55699214200); Jouffray, Jean-Baptiste (56426424000); Juri, Silvana (57305468400); Keys, Patrick W. (57201346439); Lübker, Hannah M. (57224145013); Merrie, Andrew S. (55866248300); Obaidullah, Farah (58242602500); Palacios-Abrantes, Juliano (57204089584); Shannon, Lynne J. (7005273892); Sumaila, U. Rashid (6701840163); Superchi, Edoardo (58242602600); Terry, Naomi (58242602700); Wabnitz, Colette C.C. (6506527945); Yasuhara, Moriaki (7102069020); Zhou, Wei (58241692700)</t>
  </si>
  <si>
    <t>36626441000; 57201949487; 54961191300; 55654402300; 57203411548; 57224824186; 56611617500; 57220870157; 57484627900; 58241692600; 23977458400; 8775290100; 55711475000; 55699214200; 56426424000; 57305468400; 57201346439; 57224145013; 55866248300; 58242602500; 57204089584; 7005273892; 6701840163; 58242602600; 58242602700; 6506527945; 7102069020; 58241692700</t>
  </si>
  <si>
    <t>Marine Policy</t>
  </si>
  <si>
    <t>10.1016/j.marpol.2023.105644</t>
  </si>
  <si>
    <t>https://www.scopus.com/inward/record.uri?eid=2-s2.0-85158863713&amp;doi=10.1016%2fj.marpol.2023.105644&amp;partnerID=40&amp;md5=edb8a8c20ae0181b1fdee20165f2571f</t>
  </si>
  <si>
    <t>We find ourselves at a critical crossroads for the future governance of the high seas, but the perceived remoteness of the global ocean creates a psychological barrier for people to engage with it. Given challenges of overexploitation, inequitable access and other sustainability and equity concerns, current ocean governance mechanisms are not fit-for-purpose. This decade offers opportunities for direct impact on ocean governance, however, triggering a global transformation on how we use and protect the half of our planet requires a concerted effort that is guided by shared values and principles across regions and sectors. The aim of the series of workshops outlined in this paper, was to undertake a futures thinking process that could use the Nature Futures Framework as a mechanism to bring more transformative energy into how humans conceptualise the high seas and therefore how we aim to govern the ocean. We found that engaging with the future through science fiction narratives allowed a more radical appreciation of what could be and infusing science with artistic elements can inspire audiences beyond academia. Thus, creative endeavours of co-production that promote and encourage imagination to address current challenges should be considered as important tools in the science-policy interface, also as a way to elicit empathetic responses. This workshop series was a first, and hopefully promising, step towards generating a more creative praxis in how we imagine and then act for a better future for the high seas. © 2023 The Authors</t>
  </si>
  <si>
    <t>Futures; Governance; High seas; Nature Futures Framework; Ocean; Transformation</t>
  </si>
  <si>
    <t>environmental protection; governance approach; marine policy; nature-society relations; regional policy</t>
  </si>
  <si>
    <t>Sarkki S.; Pihlajamäki M.; Rasmus S.; Eronen J.T.</t>
  </si>
  <si>
    <t>Sarkki, Simo (35093194600); Pihlajamäki, Mia (36987137300); Rasmus, Sirpa (8538703700); Eronen, Jussi T. (8910859500)</t>
  </si>
  <si>
    <t>35093194600; 36987137300; 8538703700; 8910859500</t>
  </si>
  <si>
    <t>10.1016/j.biocon.2023.109958</t>
  </si>
  <si>
    <t>https://www.scopus.com/inward/record.uri?eid=2-s2.0-85150416379&amp;doi=10.1016%2fj.biocon.2023.109958&amp;partnerID=40&amp;md5=cc48676e56b79745814b11e1f2f6f056</t>
  </si>
  <si>
    <t>Scenarios are a powerful way in which the scientific community can inform future policies for transformative change. Forthcoming scenario work holds promise for the Nature Futures Framework, which through the concept of relational values, seeks to recognize a multiplicity of value positions on human-environment relations, including those of Indigenous Peoples and Local Communities (IPLCs). The objective of this Perspective paper is to propose a novel scenario skeleton titled “Rights for Life”, which holds promise to achieve ambitious biodiversity targets in a socially-equitable ways by focusing on the Nature's and IPLCs' rights. We demonstrate, through the case of Arctic reindeer (Rangifer tarandus tarandus) herding, that the “Rights for Life” scenario seems to deliver better social equity outcomes than the recently proposed “Half Earth” and “Sharing the Planet” scenarios that have been designed to achieve ambitious conservation and biodiversity targets. The “Rights for Life” scenario is particularly fit for sparsely-populated indigenous homelands and rural regions where local communities depend on culturally important nature-based livelihoods for their well-being. We recommend that future scenarios targeting human-environment relations should not only consider non-western and relational value perspectives, but also recognize the importance of Nature's and IPLCs' rights for ensuring transformative change for equity and the environment. Clear recognition of such rights can function as a basis for new regulations, market-based governance instruments, policies, and participatory governance instruments ensuring that violation of Nature's and IPLCs' rights by societal developments is recognized, avoided, minimized, or at least compensated for. © 2023 The Authors</t>
  </si>
  <si>
    <t>Arctic reindeer herders; Biodiversity and ecosystem services; Environmental governance; Mitigation hierarchy; Nature Futures Framework; Rights-holders</t>
  </si>
  <si>
    <t>biodiversity; deer; ecosystem service; environmental management; equity; indigenous population; nature-society relations</t>
  </si>
  <si>
    <t>Stronge D.C.; Kannemeyer R.L.; Harmsworth G.R.; Stevenson B.A.</t>
  </si>
  <si>
    <t>Stronge, Dean C. (6507659734); Kannemeyer, Robyn L. (56198543800); Harmsworth, Garth R. (24721151500); Stevenson, Bryan A. (8231008500)</t>
  </si>
  <si>
    <t>6507659734; 56198543800; 24721151500; 8231008500</t>
  </si>
  <si>
    <t>10.1007/s11625-022-01269-x</t>
  </si>
  <si>
    <t>https://www.scopus.com/inward/record.uri?eid=2-s2.0-85146747877&amp;doi=10.1007%2fs11625-022-01269-x&amp;partnerID=40&amp;md5=b7607ef1fcd6889e0c8b798dab3c1ad3</t>
  </si>
  <si>
    <t>Globally, soil policy and management have been based on a limited understanding of values and perspectives, and mainly dominated by a Western-centric soil science perspective. Further, this understanding has tended to be highly focused on instrumental values—particularly the soil’s productive potential and use. In this paper, we use the Nature Futures Framework (NFF) to analyse how Aotearoa New Zealand’s agricultural productive sectors express their relationship with soil and soil health. Our analysis highlights the multidimensional nature of soil values across society. Importantly, the results are consistent with work undertaken on Indigenous Māori perspectives of soil and soil health. Māori perspectives strongly connect soil to their people and take a holistic or well-being approach to soil. We then present a soil health and well-being framework that can incorporate a plurality of values from people of diverse backgrounds, including landowners, industry, farmers, and Indigenous peoples. We use a bi-cultural model approach—“waka taurua”—to demonstrate how the plurality of values from non-Indigenous and Indigenous groups in Aotearoa New Zealand can be used to shape process, dialogue and understanding, to develop shared goals to maintain and enhance the soil resource, and to achieve soil health and human well-being. There needs to be a shift in how soil policy and management is approached to achieve international calls to manage soils sustainably. Our approach using the NFF indicates that people assign multiple, co-existing values to soil. The resulting dialogue on values enriches our understanding of soils and soil health, and our relationships and connections with nature, improves the way we define threats and risks, and will lead to more targeted actions to achieve desired sustainable outcomes. © 2023, The Author(s).</t>
  </si>
  <si>
    <t>Nature Futures Framework; Policy; Soil health; Values; Well-being</t>
  </si>
  <si>
    <t>Diprose G.; Greenaway A.; Moorhouse B.</t>
  </si>
  <si>
    <t>Diprose, Gradon (26221086600); Greenaway, Alison (11838882900); Moorhouse, Benjamin (57491794800)</t>
  </si>
  <si>
    <t>26221086600; 11838882900; 57491794800</t>
  </si>
  <si>
    <t>Citizen Science: Theory and Practice</t>
  </si>
  <si>
    <t>10.5334/CSTP.442</t>
  </si>
  <si>
    <t>https://www.scopus.com/inward/record.uri?eid=2-s2.0-85126516977&amp;doi=10.5334%2fCSTP.442&amp;partnerID=40&amp;md5=03dec2c932e4801a171798b1b2b2195e</t>
  </si>
  <si>
    <t>As the effects of the anthropocene continue, the presence and absence of birds has become a growing concern. Citizen science provides a way to collect data about birds and their locations while also building citizen engagement with biodiversity. Recent research on citizen science has highlighted the need to move beyond monitoring projects to understand the outcomes and impacts of citizen science for social-ecological systems. Researchers have explored how science constructs certain categories and ways of knowing, people's diverse participation experiences, and the potential changes in ecological systems as people shift their practices (or not) in response to citizen science. In this article, we draw on research from a citizen science initiative, the New Zealand Garden Bird Survey, to describe the self-reported outcomes for participants, and consequent impacts/actions for people and nature. We then use the Nature Futures Framework (NFF) to organise the outcomes and impacts to make visible the diverse values around nature that are expressed and fostered through the New Zealand Garden Bird Survey. We conclude by suggesting how citizen science can help mobilise action for more diverse nature futures. © 2022 The Author(s).</t>
  </si>
  <si>
    <t>biodiversity; birds; citizen science; nature futures; New Zealand</t>
  </si>
  <si>
    <t>Greenway J.</t>
  </si>
  <si>
    <t>Greenway, John (57222872294)</t>
  </si>
  <si>
    <t>River Research and Applications</t>
  </si>
  <si>
    <t>10.1002/rra.4097</t>
  </si>
  <si>
    <t>https://www.scopus.com/inward/record.uri?eid=2-s2.0-85145381663&amp;doi=10.1002%2frra.4097&amp;partnerID=40&amp;md5=afff6568e77ad5884a3af9fcc3488ce8</t>
  </si>
  <si>
    <t>This paper responds to a call to address the development and building of river-human relationships in the twenty-first century. Many literatures have identified the historical instrumental exploitation of natural resources underpinning urbanisation and the economic development leading to wide-spread degradation of environments including rivers. Clearly such relationships can no longer be considered as appropriate in the twenty-first century. This paper intends to present a conceptual rethink to address the following question: Are there potential approaches by which humans can develop harmonious coexistent relationships with riverine landscapes and associated ecosystems? In answering this question, this paper draws on ideas from new materialism thinking. New materialism offers useful guidance in understanding human-river relationships in which river landscapes are not static backgrounds to the performance of the social. River systems and environments are active participants influencing and shaping social performances through multiple and diverse interconnected and complex human-nonhuman relationships and co-productive partnerships. It is concluded that new materialist perspectives provide important guidance for developing harmonious river-human relationships. De-centring the human as the dominant actor in relations with river landscapes and acknowledging rivers as key actors within river-human relationships may enhance the building of harmonious coexistent and mutually beneficial relationships in the twenty-first century. It is further concluded the Nature Futures Framework (NFF) and Human-River Encounter Sites (HRES) frameworks in their capacity to accommodate new materialist thinking provide an opportunity for further exploration and examination of the possibilities for building harmonious coexistent river-human relationships. © 2022 The Author. River Research and Applications published by John Wiley &amp; Sons Ltd.</t>
  </si>
  <si>
    <t>de-centring humans; harmonious coexistence; new materialism; river-human relationships</t>
  </si>
  <si>
    <t>Henry R.C.; Arneth A.; Jung M.; Rabin S.S.; Rounsevell M.D.; Warren F.; Alexander P.</t>
  </si>
  <si>
    <t>Henry, Roslyn C. (55561141400); Arneth, Almut (6701820813); Jung, Martin (55715135500); Rabin, Sam S. (55807582000); Rounsevell, Mark D. (6602874462); Warren, Frances (57442145500); Alexander, Peter (7202328941)</t>
  </si>
  <si>
    <t>55561141400; 6701820813; 55715135500; 55807582000; 6602874462; 57442145500; 7202328941</t>
  </si>
  <si>
    <t>10.1038/s41893-021-00844-x</t>
  </si>
  <si>
    <t>https://www.scopus.com/inward/record.uri?eid=2-s2.0-85124153390&amp;doi=10.1038%2fs41893-021-00844-x&amp;partnerID=40&amp;md5=7a02661e08f9bdc065d83397d4c1a521</t>
  </si>
  <si>
    <t>Global biodiversity is rapidly declining, and goals to halt biodiversity loss, such as the Aichi Biodiversity Targets, have not been achieved. To avoid further biodiversity loss, area-based protection will form part of new biodiversity targets. We use a state-of-the-art global land-use model, the Land System Modular Model, to explore global and regional human health and food security outcomes under strictly enforced 30% and 50% land protection scenarios. We find protection scenarios cause additional human mortality due to diet- and weight-related changes. Low-income regions such as South Asia and sub-Saharan Africa experience the highest levels of underweight-related mortality, causing an additional 200,000 deaths related to malnutrition in these regions alone. High-income regions, by contrast, are less affected by protection measures. Our results highlight that radical measures to protect areas of biodiversity value may jeopardize food security and human health in the most vulnerable regions of the world. © 2022, The Author(s), under exclusive licence to Springer Nature Limited.</t>
  </si>
  <si>
    <t>Biodiversity; Land use; Nutrition; Area-based; Biodiversity loss; Food security; Health security; Human health; Human mortality; Land Systems; Land use modelling; Modular modelling; State of the art; Food supply</t>
  </si>
  <si>
    <t>Kuiper J.J.; van Wijk D.; Mooij W.M.; Remme R.P.; Peterson G.D.; Karlsson-Vinkhuyzen S.; Mooij C.J.; Leltz G.M.; Pereira L.M.</t>
  </si>
  <si>
    <t>Kuiper, Jan J. (56019760600); van Wijk, Dianneke (57203975553); Mooij, Wolf M. (7003743751); Remme, Roy P. (55192454600); Peterson, Garry D. (7402563008); Karlsson-Vinkhuyzen, Sylvia (26657373500); Mooij, Charlotte J. (57705845100); Leltz, Georgette M. (57705003000); Pereira, Laura M. (36626441000)</t>
  </si>
  <si>
    <t>56019760600; 57203975553; 7003743751; 55192454600; 7402563008; 26657373500; 57705845100; 57705003000; 36626441000</t>
  </si>
  <si>
    <t>10.1080/26395916.2022.2065360</t>
  </si>
  <si>
    <t>https://www.scopus.com/inward/record.uri?eid=2-s2.0-85130601947&amp;doi=10.1080%2f26395916.2022.2065360&amp;partnerID=40&amp;md5=e22d648558862eb2141f350e4867d538</t>
  </si>
  <si>
    <t>Achieving global sustainability goals requires most people and societies to fundamentally revisit their relationship with nature. New approaches are called for to guide change processes towards sustainable futures that embrace the plurality of people’s desired relationships with nature. This paper presents a novel approach to exploring desirable futures for nature and people that was developed through an application in Nationaal Park Hollandse Duinen in the Netherlands. This new national park is developed bottom-up by a diverse group of actors reshaping their interactions with each other and with nature. Our approach, co-designed with key stakeholders of the national park, engages with a new pluralistic framework for human-nature relationships presented by the IPBES task force on scenarios and models to catalyze the development of nature-centered scenarios. We integrated this Nature Futures Framework with the Three Horizons Framework in a participatory workshop process designed to bring people’s diverse relationships with nature to the fore, and jointly envision desirable futures and the pathways to get there. We present a methodology to analyze and compare the visions and assess their potential contribution to the SDGs. We summarize the results of the application in Nationaal Park Hollandse Duinen and reflect on lessons learned. The approach successfully engaged participants in joint exploration of desirable futures for the national park based on their plural perspectives on human-nature relationships. We see much potential for its applications to support change processes in various social-ecological contexts toward more sustainable futures for nature and people. © 2022 The Author(s). Published by Informa UK Limited, trading as Taylor &amp; Francis Group.</t>
  </si>
  <si>
    <t>Christian Albert; inclusive conservation; IPBES; pathways; SDG target analysis; three horizons; transformation; visions</t>
  </si>
  <si>
    <t>Netherlands; conservation management; exploration; national park; participatory approach; sustainability; Sustainable Development Goal</t>
  </si>
  <si>
    <t>Mansur A.V.; McDonald R.I.; Güneralp B.; Kim H.; de Oliveira J.A.P.; Callaghan C.T.; Hamel P.; Kuiper J.J.; Wolff M.; Liebelt V.; Martins I.S.; Elmqvist T.; Pereira H.M.</t>
  </si>
  <si>
    <t>Mansur, Andressa V. (57183792700); McDonald, Robert I. (7401841070); Güneralp, Burak (8358753200); Kim, HyeJin (57202103931); de Oliveira, Jose A. Puppim (6507996386); Callaghan, Corey T. (57014877900); Hamel, Perrine (55246664200); Kuiper, Jan J. (56019760600); Wolff, Manuel (55991691400); Liebelt, Veronika (57191887302); Martins, Inês S. (56649784900); Elmqvist, Thomas (6701768312); Pereira, Henrique M. (35750332100)</t>
  </si>
  <si>
    <t>57183792700; 7401841070; 8358753200; 57202103931; 6507996386; 57014877900; 55246664200; 56019760600; 55991691400; 57191887302; 56649784900; 6701768312; 35750332100</t>
  </si>
  <si>
    <t>10.1016/j.envsci.2022.01.013</t>
  </si>
  <si>
    <t>https://www.scopus.com/inward/record.uri?eid=2-s2.0-85123752259&amp;doi=10.1016%2fj.envsci.2022.01.013&amp;partnerID=40&amp;md5=f1ea5b1d5847292442ef2521eba103dc</t>
  </si>
  <si>
    <t>There is an emerging consensus that the health of the planet depends on the coexistence between rapidly growing cities and the natural world. One strategy for guiding cities towards sustainability is to facilitate a planning process based on positive visions for urban systems among actors and stakeholders. This paper presents the Urban Nature Futures Framework (UNFF), a framework for scenario building for cities that is based on three Nature Futures perspectives: Nature for Nature, Nature for Society, and Nature as Culture. Our framework engages stakeholders with envisioning the three Nature Futures perspectives through four components using participatory methods and quantitative models: identification of the socio-ecological feedbacks in cities, assessment of indirect impacts of cities on biodiversity, development of multi-scale indicators, and development of scenarios. Stakeholders in cities may use this framework to explore different options for integrating nature in its various manifestations within urban areas and to assess how different community preferences result in various cityscapes and distribution of associated benefits from nature among urban dwellers across multiple scales. © 2022</t>
  </si>
  <si>
    <t>Biodiversity; Cities; Human well-being; Nature Futures Framework; Positive futures; Scenarios; Urban; Visions</t>
  </si>
  <si>
    <t>biodiversity; stakeholder; sustainability; urban development; urban planning; article; biodiversity; city; human; quantitative analysis; urban area; vision; wellbeing</t>
  </si>
  <si>
    <t>Palacios-Abrantes J.; Badhe R.; Bamford A.; Cheung W.W.L.; Foden W.; Frazão Santos C.; Grey K.-A.; Kühn N.; Maciejewski K.; McGhie H.; Midgley G.F.; Smit I.P.J.; Pereira L.M.</t>
  </si>
  <si>
    <t>Palacios-Abrantes, Juliano (57204089584); Badhe, Renuka (55654402300); Bamford, Amanda (6506870181); Cheung, William W. L. (57484627900); Foden, Wendy (18634099900); Frazão Santos, Catarina (55043187600); Grey, Kerry-Anne (57223140737); Kühn, Nicola (57211273691); Maciejewski, Kristi (56058466100); McGhie, Henry (9845653200); Midgley, Guy F. (7006003164); Smit, Izak P. J. (15833122700); Pereira, Laura M. (36626441000)</t>
  </si>
  <si>
    <t>57204089584; 55654402300; 6506870181; 57484627900; 18634099900; 55043187600; 57223140737; 57211273691; 56058466100; 9845653200; 7006003164; 15833122700; 36626441000</t>
  </si>
  <si>
    <t>10.1007/s11625-022-01200-4</t>
  </si>
  <si>
    <t>https://www.scopus.com/inward/record.uri?eid=2-s2.0-85138354648&amp;doi=10.1007%2fs11625-022-01200-4&amp;partnerID=40&amp;md5=be27f743c5aba6a5dc31144c0840c6b3</t>
  </si>
  <si>
    <t>Conservation approaches to social-ecological systems have largely been informed by a framing of preserving nature for its instrumental societal benefits, often ignoring the complex relationship of humans and nature and how climate change might impact these. The Nature Futures Framework (NFF) was developed by the Task Force on scenarios and models of the Intergovernmental Science-Policy Platform on Biodiversity and Ecosystem Services as a heuristic approach that appreciates the diverse positive values of nature and its contribution to people. In this overview, we convene a group of experts to discuss the NFF as a tool to inform management in social-ecological systems facing climate change. We focus on three illustrative case studies from the global south across a range of climate change impacts at different ecological levels. We find that the NFF can facilitate the identification of trade-offs between alternative climate adaptation pathways based on different perspectives on the values of nature they emphasize. However, we also identify challenges in adopting the NFF, including how outputs can be translated into modeling frameworks. We conclude that using the NFF to unpack diverse management options under climate change is useful, but that there are still gaps where more work needs to be done to make it fully operational. A key conclusion is that a range of multiple perspectives of people’s values on nature could result in adaptive decision-making and policy that is resilient in responding to climate change impacts in social-ecological systems. © 2022, The Author(s).</t>
  </si>
  <si>
    <t>Climate change; Nature Futures Framework; Nature values; Nature’s contributions to people; Social-ecological systems</t>
  </si>
  <si>
    <t>Quintero-Uribe L.C.; Navarro L.M.; Pereira H.M.; Fernández N.</t>
  </si>
  <si>
    <t>Quintero-Uribe, Laura C. (57552642500); Navarro, Laetitia M. (36955518000); Pereira, Henrique M. (35750332100); Fernández, Néstor (56185174300)</t>
  </si>
  <si>
    <t>57552642500; 36955518000; 35750332100; 56185174300</t>
  </si>
  <si>
    <t>10.1111/ecog.06292</t>
  </si>
  <si>
    <t>https://www.scopus.com/inward/record.uri?eid=2-s2.0-85127158571&amp;doi=10.1111%2fecog.06292&amp;partnerID=40&amp;md5=c86972dfa911b397615e2d92a290e483</t>
  </si>
  <si>
    <t>Large-scale ecological restoration is crucial for effective biodiversity conservation and combating climate change. However, perspectives on the goals and values of restoration are highly diverse, as are the different approaches to restoration e.g. ranging from the restoration of cultural ecosystems to rewilding. We assess how the future of nature is envisioned in participatory scenarios, focusing on which elements of rewilding and nature contributions to people have been considered in scenario narratives across Europe. We used the Nature Futures Framework archetypes as a template to synthesize pluralistic perspectives of nature. We found that different values of nature are often represented as counteracting elements and fail to integrate the plural views of nature. Nature as Culture was the main archetype found in the scenarios, usually associated with positive impacts on the non-material benefits to people. Intrinsic values of nature (i.e., Nature for Nature) were associated with positive impacts on regulating benefits and negative impacts on material benefits, being the only archetype of future associated with positive impacts on all three components of rewilding. Nature for Society was associated with moderate positive impacts on material and regulatory nature contributions to people. Business as usual futures were associated with negative impacts on regulating and non-material benefits to people and on all three components of rewilding. Our results highlight two major gaps in the scenarios that should be addressed in participatory restoration planning and models. Firstly, there is a paucity of spatially explicit approaches, with most studies failing to transform the results of participatory scenario planning into model projections. Secondly, we found scenarios that explored co-benefits between multiple nature perspectives were overall missing from the literature. Novel scenario narratives and approaches that explore synergies among different nature values are needed to design future large-scale restoration where biodiversity recovery and human well-being are intrinsically linked and fostered. © 2022 The Authors. Ecography published by John Wiley &amp; Sons Ltd on behalf of Nordic Society Oikos.</t>
  </si>
  <si>
    <t>nature contributions to people; nature futures; participatory scenarios; restoration ecology; rewilding; spatially explicit models</t>
  </si>
  <si>
    <t>Europe; biodiversity; climate change; participatory approach; restoration ecology; transform</t>
  </si>
  <si>
    <t>Yu D.-D.; Tong W.-J.; Liu W.; Yi J.-F.; Chen M.-M.; Cao M.-C.; Xu H.-G.</t>
  </si>
  <si>
    <t>Yu, Dan-Dan (55368913000); Tong, Wen-Jun (57195936092); Liu, Wei (57218926723); Yi, Jian-Feng (57190167979); Chen, Meng-Meng (57194828572); Cao, Ming-Chang (24461101000); Xu, Hai-Gen (7407448726)</t>
  </si>
  <si>
    <t>55368913000; 57195936092; 57218926723; 57190167979; 57194828572; 24461101000; 7407448726</t>
  </si>
  <si>
    <t>10.19741/j.issn.1673-4831.2021.0237</t>
  </si>
  <si>
    <t>https://www.scopus.com/inward/record.uri?eid=2-s2.0-85119492472&amp;doi=10.19741%2fj.issn.1673-4831.2021.0237&amp;partnerID=40&amp;md5=1036c93ca346d099dc26c8ca5e327ace</t>
  </si>
  <si>
    <t>Biodiversity targets have significant implications for mankind to curb the biodiversity loss. Scenarios are considered as indispensable tools to make such science-based targets well established and implemented. They can facilitate to ex-amine the impact of different pathways and policy choices of future human development on nature and nature's contribution to people. The scenarios and models task force of the lntergovernmental Science Policy Platform on Biodiversity and Eco-system Services (IPBES) has developed the "Nature Futures Framework" (NFF) using an iterative and participatory scenario design approach through co-production of visions with a diversity of stakeholders. The " NFF framework" puts human-nature relationships at its core, perceives the multiple values of nature, and explores effective pathways to reverse the biodiversity decline and enhance nature's contribution to people. To ensure the diversity and inclusiveness of future scenar-ios under the " NFF framework", multi-level case studies should be urgently carried out at the regional or national scales. Here, we review the methodological process of developing scenario narratives, propose the key points for creating scenarios of biodiversity targets in China and establish three sets of positive scenarios for " Beautiful China" " Harmonious China" and " Smart China" based on the " NFF framework". © 2021, China Environmental Science Press. All rights reserved.</t>
  </si>
  <si>
    <t>Biodiversity conservation; Participatory; Scenario narratives; Sustainable development; Vision</t>
  </si>
  <si>
    <t>China; biodiversity; design; ecosystem service; future prospect; local participation; nature-society relations</t>
  </si>
  <si>
    <t>Lembi R.C.; Cronemberger C.; Picharillo C.; Koffler S.; Albuquerque Sena P.H.; Felappi J.F.; de Moraes A.R.; Arshad A.; Dos Santos J.P.; Mansur A.V.</t>
  </si>
  <si>
    <t>Lembi, Rafael Cavalcanti (57217067347); Cronemberger, Cecilia (56257424700); Picharillo, Caroline (57203395249); Koffler, Sheina (56490926200); Albuquerque Sena, Pedro H. (57217067214); Felappi, Jéssica Francine (56525241800); de Moraes, Alice Ramos (57217072136); Arshad, Adnan (57209688973); Dos Santos, Jessie Pereira (57217067235); Mansur, Andressa Vianna (57183792700)</t>
  </si>
  <si>
    <t>57217067347; 56257424700; 57203395249; 56490926200; 57217067214; 56525241800; 57217072136; 57209688973; 57217067235; 57183792700</t>
  </si>
  <si>
    <t>10.1590/1676-0611-bn-2019-0904</t>
  </si>
  <si>
    <t>https://www.scopus.com/inward/record.uri?eid=2-s2.0-85086037851&amp;doi=10.1590%2f1676-0611-bn-2019-0904&amp;partnerID=40&amp;md5=68b9240842f7d2bf827c336915e6d55d</t>
  </si>
  <si>
    <t>The Atlantic Forest is an important hotspot of biodiversity and ecosystem services that contributes to the well-being of its 125 million human inhabitants, about three quarters of the Brazilian population. In the coming decades, forecasts show that urban areas in the Atlantic Forest will grow at the expense of natural ecosystems, leading to increasing pressure on biodiversity and ecosystem services. We used the Nature Futures Framework (NFF) for envisioning positive scenarios for cities in the Atlantic Forest. First, we developed a conceptual model based on the Driver-Pressure-State-Impact-Response (DPSIR) approach to describe consequences of urban growth for the three NFF perspectives: Nature for Society, Nature for Nature and Nature as Culture. Second, we proposed scenario storylines that encompass multiple social-ecological values of nature and could be used by policy makers to plan desirable futures for the Atlantic Forest. Then, we discussed the impact of distinct policies on these values, identifying the different ways in which the management of urban green and blue spaces, natural ecosystems, and urban densities can lead to different social-ecological outcomes. We further detail the complexity, trade-offs, and synergies regarding city development, nature conservation, and human well-being in this tropical hotspot. Applying NFF can contribute to the ongoing debate regarding urban sustainability, by providing an interdisciplinary and integrative approach that explicitly incorporates multiple values of nature and the visualization of positive futures. © 2020, Universidade Estadual de Campinas UNICAMP. All rights reserved.</t>
  </si>
  <si>
    <t>Biodiversity; Connectivity; Ecosystem Services; Human well-being; Urban planning</t>
  </si>
  <si>
    <t>Pereira L.M.; Davies K.K.; den Belder E.; Ferrier S.; Karlsson-Vinkhuyzen S.; Kim H.; Kuiper J.J.; Okayasu S.; Palomo M.G.; Pereira H.M.; Peterson G.; Sathyapalan J.; Schoolenberg M.; Alkemade R.; Carvalho Ribeiro S.; Greenaway A.; Hauck J.; King N.; Lazarova T.; Ravera F.; Chettri N.; Cheung W.W.L.; Hendriks R.J.J.; Kolomytsev G.; Leadley P.; Metzger J.-P.; Ninan K.N.; Pichs R.; Popp A.; Rondinini C.; Rosa I.; van Vuuren D.; Lundquist C.J.</t>
  </si>
  <si>
    <t>Pereira, Laura M. (36626441000); Davies, Kathryn K. (56044167900); den Belder, Eefje (6602208372); Ferrier, Simon (7004032132); Karlsson-Vinkhuyzen, Sylvia (26657373500); Kim, HyeJin (57202103931); Kuiper, Jan J. (56019760600); Okayasu, Sana (56200166800); Palomo, Maria G. (57264587700); Pereira, Henrique M. (35750332100); Peterson, Garry (7402563008); Sathyapalan, Jyothis (8520251300); Schoolenberg, Machteld (57219469894); Alkemade, Rob (36981462600); Carvalho Ribeiro, Sonia (35764425700); Greenaway, Alison (11838882900); Hauck, Jennifer (36166931000); King, Nicholas (57196116024); Lazarova, Tanya (57195478504); Ravera, Federica (35722829200); Chettri, Nakul (15746135000); Cheung, William W. L. (57201781940); Hendriks, Rob J. J. (7005452320); Kolomytsev, Grigoriy (56129344300); Leadley, Paul (6701541310); Metzger, Jean-Paul (56462138300); Ninan, Karachepone N. (36944570200); Pichs, Ramon (57196118671); Popp, Alexander (35732066600); Rondinini, Carlo (6506118014); Rosa, Isabel (36509252000); van Vuuren, Detlef (7003501910); Lundquist, Carolyn J. (7003846946)</t>
  </si>
  <si>
    <t>36626441000; 56044167900; 6602208372; 7004032132; 26657373500; 57202103931; 56019760600; 56200166800; 57264587700; 35750332100; 7402563008; 8520251300; 57219469894; 36981462600; 35764425700; 11838882900; 36166931000; 57196116024; 57195478504; 35722829200; 15746135000; 57201781940; 7005452320; 56129344300; 6701541310; 56462138300; 36944570200; 57196118671; 35732066600; 6506118014; 36509252000; 7003501910; 7003846946</t>
  </si>
  <si>
    <t>10.1002/pan3.10146</t>
  </si>
  <si>
    <t>https://www.scopus.com/inward/record.uri?eid=2-s2.0-85094822142&amp;doi=10.1002%2fpan3.10146&amp;partnerID=40&amp;md5=a41ae0d7f99d43f486d2265b697416a2</t>
  </si>
  <si>
    <t>Scientists have repeatedly argued that transformative, multiscale global scenarios are needed as tools in the quest to halt the decline of biodiversity and achieve sustainability goals. As a first step towards achieving this, the researchers who participated in the scenarios and models expert group of the Intergovernmental Science-Policy Platform on Biodiversity and Ecosystem Services (IPBES) entered into an iterative, participatory process that led to the development of the Nature Futures Framework (NFF). The NFF is a heuristic tool that captures diverse, positive relationships of humans with nature in the form of a triangle. It can be used both as a boundary object for continuously opening up more plural perspectives in the creation of desirable nature scenarios and as an actionable framework for developing consistent nature scenarios across multiple scales. Here we describe the methods employed to develop the NFF and how it fits into a longer term process to create transformative, multiscale scenarios for nature. We argue that the contribution of the NFF is twofold: (a) its ability to hold a plurality of perspectives on what is desirable, which enables the development of joint goals and visions and recognizes the possible convergence and synergies of measures to achieve these visions and (b), its multiscale functionality for elaborating scenarios and models that can inform decision-making at relevant levels, making it applicable across specific places and perspectives on nature. If humanity is to achieve its goal of a more sustainable and prosperous future rooted in a flourishing nature, it is critical to open up a space for more plural perspectives of human–nature relationships. As the global community sets out to develop new goals for biodiversity, the NFF can be used as a navigation tool helping to make diverse, desirable futures possible. A free Plain Language Summary can be found within the Supporting Information of this article. © 2020 The Authors. People and Nature published by John Wiley &amp; Sons Ltd on behalf of British Ecological Society</t>
  </si>
  <si>
    <t>biodiversity; futures; IPBES; models; nature; scenarios; values</t>
  </si>
  <si>
    <t>Rana S.; Ávila-García D.; Dib V.; Familia L.; Gerhardinger L.C.; Martin E.; Martins P.I.; Pompeu J.; Selomane O.; Tauli J.I.; Tran D.H.T.; Valle M.; von Below J.; Pereira L.M.</t>
  </si>
  <si>
    <t>Rana, Sakshi (57211314448); Ávila-García, Daniela (57218767471); Dib, Viviane (54419827100); Familia, Lemuel (57219148536); Gerhardinger, Leopoldo Cavaleri (8269760500); Martin, Emma (57219149851); Martins, Paula Isla (57219145049); Pompeu, Joao (57203937652); Selomane, Odirilwe (56741269300); Tauli, Josefa Isabel (58579054500); Tran, Diem H. T. (57220548541); Valle, Mireia (55438409100); von Below, Jonathan (57209398641); Pereira, Laura M. (36626441000)</t>
  </si>
  <si>
    <t>57211314448; 57218767471; 54419827100; 57219148536; 8269760500; 57219149851; 57219145049; 57203937652; 56741269300; 58579054500; 57220548541; 55438409100; 57209398641; 36626441000</t>
  </si>
  <si>
    <t>10.1080/26395916.2020.1821095</t>
  </si>
  <si>
    <t>https://www.scopus.com/inward/record.uri?eid=2-s2.0-85091450069&amp;doi=10.1080%2f26395916.2020.1821095&amp;partnerID=40&amp;md5=6bb174bcdfe8d916e665eac72ed80a33</t>
  </si>
  <si>
    <t>The unpredictable Anthropocene poses the challenge of imagining a radically different, equitable and sustainable world. Looking 100 years ahead is not easy, and especially as millennials, it appears quite bleak. This paper is the outcome of a visioning exercise carried out in a 2-day workshop, attended by 33 young early career professionals under the auspices of IPBES. The process used Nature Futures Framework in an adapted visioning method from the Seeds of Good Anthropocene project. Four groups envisioned more desirable future worlds; where humanity has organised itself, the economy, politics and technology, to achieve improved nature-human well-being. The four visions had differing conceptualisations of this future. However, there were interesting commonalities in their leverage points for transformative change, including an emphasis on community, fundamentally different economic systems based on sharing and technological solutions to foster sustainability and human-nature connectedness. Debates included questioning the possibility of maintaining local biocultural diversity with increased connectivity globally and the prominence of technology for sustainability outcomes. These visions are the first step towards a wider galvanisation of youth visions for a brighter future, which is often missing in the arena where it can be taken seriously, to trigger more transformative pathways towards meeting global goals. © 2020 The Author(s). Published by Informa UK Limited, trading as Taylor &amp; Francis Group.</t>
  </si>
  <si>
    <t>Futures; generation Y; human-nature connections; IPBES; leverage points; Maraja Riechers; millennials; nature futures framework; transformative change; youth visions</t>
  </si>
  <si>
    <t>Anthropocene; anthropogenic effect; connectivity; nature-society relations; politics; sustainability; young population</t>
  </si>
  <si>
    <t>Resende F.M.; Cornejo Denman L.A.; Selva G.V.; Campanhão L.M.B.; Nobre R.L.G.; Jimenez Y.G.; Lima E.M.; Niemeyer J.</t>
  </si>
  <si>
    <t>Resende, Fernando de Moura (55627590500); Cornejo Denman, Lara A. (57207926048); Selva, Gracie Verde (57217069803); Campanhão, Ligia Maria Barrios (57208083389); Nobre, Regina Lúcia Guimarães (56779850100); Jimenez, Yohana Gisell (57200242426); Lima, Edberto Moura (57217069395); Niemeyer, Julia (57212380142)</t>
  </si>
  <si>
    <t>55627590500; 57207926048; 57217069803; 57208083389; 56779850100; 57200242426; 57217069395; 57212380142</t>
  </si>
  <si>
    <t>10.1590/1676-0611-bn-2019-0899</t>
  </si>
  <si>
    <t>https://www.scopus.com/inward/record.uri?eid=2-s2.0-85086027085&amp;doi=10.1590%2f1676-0611-bn-2019-0899&amp;partnerID=40&amp;md5=44695b343fbc3390caef7b6b3b74a00a</t>
  </si>
  <si>
    <t>The development of strategies that conciliate anthropogenic activities with nature conservation is becoming increasingly urgent, particularly in regions facing rapid conversion of native vegetation to agriculture. Conceptual modelling enables assessment of how anthropogenic drivers (e.g. land use/land cover change and climate change) modify natural processes, being a useful tool to support strategic decision-making. The present work describes a conceptual model to evaluate water-related ecosystem service provision under different land use scenarios in the Matopiba region of the Brazilian Cerrado, the world’s most biodiverse savanna and an agricultural frontier. Model variables were determined (direct drivers, indirect drivers, focal components and responses) and the Nature Futures Framework was consulted to incorporate socio-ecological components and feedbacks. Future scenarios were developed considering potential trajectories of drivers and governance responses that may impact land use in the region, including the possibility of full compliance with Forest Code and implementation of the Soy Moratorium in the region. The conceptual model and scenarios developed in the present study may be useful to improve understanding of the complex interactions among anthropogenic drivers, water-related ecosystem services and their potential repercussions for natural and social systems of the region. Governance decisions will be critical to maintaining the ecosystems of the region, the services it provides and the culture and tradition of the people historically embedded in the landscape. In acknowledgment of humanity’s dependence on nature, the importance of inverting the way scenarios are used is highlighted. Rather than using scenarios to measure the impacts of different policy options on nature, scenarios representing the desired outcomes for biodiversity and ecosystem services can be used to inform how policies can guarantee ecosystem integrity into the future. © 2020, Universidade Estadual de Campinas UNICAMP. All rights reserved.</t>
  </si>
  <si>
    <t>Alternative scenarios; Forest Code; Matopiba region; Nature Futures Framework; Nature’s contributions to people; Neotropical savanna; Science-based policy; Soy Moratorium</t>
  </si>
  <si>
    <t>Rosa I.M.D.; Lundquist C.J.; Ferrier S.; Alkemade R.; Drummond de Castro P.F.; Joly C.A.</t>
  </si>
  <si>
    <t>Rosa, Isabel M.D. (36509252000); Lundquist, Carolyn J. (7003846946); Ferrier, Simon (7004032132); Alkemade, Rob (36981462600); Drummond de Castro, Paula F. (36967865500); Joly, Carlos A. (57200377026)</t>
  </si>
  <si>
    <t>36509252000; 7003846946; 7004032132; 36981462600; 36967865500; 57200377026</t>
  </si>
  <si>
    <t>10.1590/1676-0611-BN-2020-1101</t>
  </si>
  <si>
    <t>https://www.scopus.com/inward/record.uri?eid=2-s2.0-85094825035&amp;doi=10.1590%2f1676-0611-BN-2020-1101&amp;partnerID=40&amp;md5=f13f7f39a24ca194c7db35ad03fd0ffc</t>
  </si>
  <si>
    <t>Extensive anthropogenic activities driven by the demand for agriculture and forestry products have led to dramatic reductions in biodiversity worldwide and significant changes in the provisioning of ecosystem services. These trends are expected to continue in the future as the world continues to develop without much consideration of the role that nature plays in sustaining human livelihoods. Scenarios and models can be important tools to help policy-and decision-makers foresee the impact of their decisions; thus, increasing capacity in creating such models and scenarios is of utmost importance. However, postgraduate training schools that focus on this topic are still rare. Here we present and reflect on the experience of the São Paulo School of Advanced Science on Scenarios and Modelling on Biodiversity and Ecosystem Services to Support Human Well-Being (SPSAS Scenarios). In addition, we introduce the Special Issue of Biota Neotropica that resulted from the activities taking place during the SPSAS Scenarios. In total, nine case studies emerged from the activities carried out during SPSAS Scenarios. These focused on a variety of ecosystems, their current drivers of change and expected trends, as well as on the development of alternative positive scenarios applying the recently developed Nature Futures Framework. We emphasize the need to increase capacity in scenario and modelling skills in order to address some of the existing gaps in producing policy-relevant scenarios and models for biodiversity and ecosystem services. © 2020, Universidade Estadual de Campinas UNICAMP. All rights reserved.</t>
  </si>
  <si>
    <t>Biodiversity; Ecosystem Services; IPBES; Models; Nature Futures; Scenarios</t>
  </si>
  <si>
    <t>Sarkar P.; Salami M.; Githiora Y.; Vieira R.; Navarro A.; Clavijo D.; Padgurschi M.</t>
  </si>
  <si>
    <t>Sarkar, Priyanka (57202689306); Salami, Mercy (57217070693); Githiora, Yvonne (57217068960); Vieira, Raísa (43161527600); Navarro, Alma (57217066535); Clavijo, Diana (56179876600); Padgurschi, Maíra (49862080100)</t>
  </si>
  <si>
    <t>57202689306; 57217070693; 57217068960; 43161527600; 57217066535; 56179876600; 49862080100</t>
  </si>
  <si>
    <t>10.1590/1676-0611-bn-2019-0913</t>
  </si>
  <si>
    <t>https://www.scopus.com/inward/record.uri?eid=2-s2.0-85086034815&amp;doi=10.1590%2f1676-0611-bn-2019-0913&amp;partnerID=40&amp;md5=62a9bbc07d2e50bcdcf06fa981d331e3</t>
  </si>
  <si>
    <t>Tropical wetlands are amongst the most biodiverse ecosystems on Earth and have immense socioecological value. However, tropical wetlands are considered exploitable resources and continue to be drained and converted to other “productive” uses. It is therefore urgent to identify and understand the interactions between various drivers of change triggering degradation of such wetlands. In the present study, we systematically reviewed and analyzed the existing literature on wetlands in two tropical countries namely India and Brazil with special reference to inland wetlands, and proposed a conceptual model illustrating the intricate linkages of such wetlands with different drivers of change. We also developed the Nature Futures’ Framework to depict the diverse values of inland wetlands contributing to human wellbeing in the two tropical countries. Findings revealed similar drivers of change triggering the degradation of Indian and Brazilian wetlands. These include changes in climate &amp; land use, population growth, poor land governance due to weak policies, besides other anthropogenic activities such as deforestation, and overexploitation of wetland resources. Among these, land-use change such as agriculture intensification and infrastructure development were the major direct drivers; whereas, institutional and governance factors such as the absence of concrete policy measures were the major indirect drivers threatening the inland wetlands in India and Brazil. Results also revealed some contrasting drivers of change such as illegal human settlements, and land grabbing by the brick industry for Indian wetlands; while, gold mining and intensification of bovine systems for Brazilian wetlands. Our paper also provides an insight into the status of wetland conservation in India and Brazil. We recommend the promotion of community-based conservation practices while adopting sustainable livelihood strategies by the local people for the conservation and wise use of inland wetlands in India and Brazil. The arguments raised in the paper have the potential to assist the stakeholders and/or decision-makers towards implementing sustainable management strategies for inland wetlands in the two countries, and tropical wetlands in general. © 2020, Universidade Estadual de Campinas UNICAMP. All rights reserved.</t>
  </si>
  <si>
    <t>Conceptual model; Ecosystem services; Inland wetlands; Nature futures’ framework; Nature’s contribution to people; Sustainable management; Wetland conservation</t>
  </si>
  <si>
    <t>O'Connor L.M.J.; Pollock L.J.; Renaud J.; Verhagen W.; Verburg P.H.; Lavorel S.; Maiorano L.; Thuiller W.</t>
  </si>
  <si>
    <t>O'Connor, Louise M.J. (57207694849); Pollock, Laura J. (54400441600); Renaud, Julien (55749558100); Verhagen, Willem (55514058600); Verburg, Peter H. (7003460110); Lavorel, Sandra (7003422919); Maiorano, Luigi (15065822300); Thuiller, Wilfried (6602123683)</t>
  </si>
  <si>
    <t>57207694849; 54400441600; 55749558100; 55514058600; 7003460110; 7003422919; 15065822300; 6602123683</t>
  </si>
  <si>
    <t>Balancing conservation priorities for nature and for people in Europe</t>
  </si>
  <si>
    <t>Science</t>
  </si>
  <si>
    <t>10.1126/science.abc4896</t>
  </si>
  <si>
    <t>https://www.scopus.com/inward/record.uri?eid=2-s2.0-85106393549&amp;doi=10.1126%2fscience.abc4896&amp;partnerID=40&amp;md5=76e855d224836e887f583ce1991531dc</t>
  </si>
  <si>
    <t>There is an urgent need to protect key areas for biodiversity and nature's contributions to people (NCP). However, different values of nature are rarely considered together in conservation planning. Here, we explore potential priority areas in Europe for biodiversity (all terrestrial vertebrates) and a set of cultural and regulating NCP while considering demand for these NCP. We quantify the spatial overlap between these priorities and their performance in representing different values of nature. We show that different priorities rarely coincide, except in certain irreplaceable ecosystems. Notably, priorities for biodiversity better represent NCP than the reverse. Theoretically, protecting an extra 5% of land has the potential to double conservation gains for biodiversity while also maintaining some essential NCP, leading to co-benefits for both nature and people. Copyright © 2021 The Authors, some rights reserved.</t>
  </si>
  <si>
    <t>Animals; Biodiversity; Conservation of Natural Resources; Europe; Phylogeny; Europe; Vertebrata; conservation status; nature-society relations; prioritization; article; biodiversity; ecosystem; Europe; human; nonhuman; vertebrate; animal; biodiversity; environmental protection; Europe; phylogeny</t>
  </si>
  <si>
    <t>Lichty S.</t>
  </si>
  <si>
    <t>Lichty, Steven (57795259000)</t>
  </si>
  <si>
    <t>The Role of the Chef: Exploring Eschatological and Nationalistic Components in Recipes for Change in the Asia-Pacific Region</t>
  </si>
  <si>
    <t>Journal of Futures Studies</t>
  </si>
  <si>
    <t>10.6531/JFS.202306_27(4).0006</t>
  </si>
  <si>
    <t>https://www.scopus.com/inward/record.uri?eid=2-s2.0-85162943610&amp;doi=10.6531%2fJFS.202306_27%284%29.0006&amp;partnerID=40&amp;md5=21b682d20df395c484e7fd8e31e0e46f</t>
  </si>
  <si>
    <t>Eschatology is typically considered a branch of theology, i.e., religious understandings the final destiny of humanity and/or the end of history. However, when broadening the scope of the term, we can better facilitate how worldviews and paradigms essentially serve as different, yet often competing, mental operating systems for the planet’s nearly eight billion inhabitants. This article explores the nexus of eschatology with nationalism and offers important insight into how co-creating post-pandemic futures might play out in the next 30 years or so in the Asia-Pacific region. It also focuses primarily on the left column of the Integral Futures framework. As a meta-analysis, the article’s scope is vast. Climate change, conflict, COVID-19, five major religions, and eight mini country case studies are discussed via the perspective of Theory U and a new three-dimensional futures model. Any “recipe for change” will need to remain cognizant of these deep-seated worldviews, related eschatologies, and intersection with religious nationalism, for they will guide humanity’s search for meaning and subsequently preparation for addressing the threats that may jeopardize our collective future. © 2023 Tamkang University, All rights reserved. All Rights Reserved.</t>
  </si>
  <si>
    <t>Eschatology; Integral Futures; Nationalism; Religious Worldviews; Theory U</t>
  </si>
  <si>
    <t>Múnera-Roldán C.; Colloff M.J.; van Kerkhoff L.; Andrade G.I.</t>
  </si>
  <si>
    <t>Múnera-Roldán, Claudia (57204719243); Colloff, Matthew J. (6603685582); van Kerkhoff, Lorrae (6507223995); Andrade, German I. (7003458158)</t>
  </si>
  <si>
    <t>57204719243; 6603685582; 6507223995; 7003458158</t>
  </si>
  <si>
    <t>Using a futures orientation to enable adaptation of protected areas under climate change</t>
  </si>
  <si>
    <t>10.1002/pan3.10547</t>
  </si>
  <si>
    <t>https://www.scopus.com/inward/record.uri?eid=2-s2.0-85173444067&amp;doi=10.1002%2fpan3.10547&amp;partnerID=40&amp;md5=d19ceb5139d2c08ff0cb68be3558c63a</t>
  </si>
  <si>
    <t>Protected areas are central for long-term conservation of biodiversity and can potentially support climate change mitigation. But protected areas are also affected by climate change. Managers and scientists are increasingly facing the difficult task of making decisions under rapid change. Understanding individual and institutional futures considerations for adaptation is fundamental to evaluate whether protected area governance is adequate to anticipate, prepare and respond to climate change. Using mixed qualitative methods, we analysed adaptation narratives extracted from 51 semi-structured interviews with conservation practitioners and scientists involved in protected area management in Australia, Colombia and South Africa. We applied a multidimensional model to examine how people make sense of the concept of adaptation. The model allowed us to evaluate how different actors perceive and conceptualise the future and their level of awareness of climate change impacts on values of protected areas, as reflected in the expectations and motivations behind adaptation actions. The results show a plurality of adaptation concepts and approaches. The narratives are framed under different governance approaches (top-down, bottom-up, participatory) influencing the sense of agency, the rationale for adaptation (adaptation of what and for whom) and the level of acceptance of change. Action time is associated with preferences and actions in response to ecological change, with more proactive action linked with systemic approaches. We propose that examining world views underpinning how individuals and institutions make sense of the concept of adaptation can support future-oriented conservation practices despite the inherent uncertainty of climate change. The narratives presented here may provide a basis to facilitate deliberations about current practices and identify potential contradictions between individual and collective aspirations for adaptation to create pathways for collective action towards desired futures. Read the free Plain Language Summary for this article on the Journal blog. © 2023 The Authors. People and Nature published by John Wiley &amp; Sons Ltd on behalf of British Ecological Society.</t>
  </si>
  <si>
    <t>Australia; climate adaptation; Colombia; future-oriented conservation; policy and practice; socio-ecological transformations; South Africa</t>
  </si>
  <si>
    <t>Qu Z.; Oedingen C.; Bartling T.; Krauth C.; Schrem H.</t>
  </si>
  <si>
    <t>Qu, Zhi (57202907774); Oedingen, Carina (57201254625); Bartling, Tim (57193384286); Krauth, Christian (57190766806); Schrem, Harald (6602704281)</t>
  </si>
  <si>
    <t>57202907774; 57201254625; 57193384286; 57190766806; 6602704281</t>
  </si>
  <si>
    <t>Systematic review on the involvement and engagement of patients as advisers for the organisation of organ transplantation services</t>
  </si>
  <si>
    <t>BMJ Open</t>
  </si>
  <si>
    <t>10.1136/bmjopen-2023-072091</t>
  </si>
  <si>
    <t>https://www.scopus.com/inward/record.uri?eid=2-s2.0-85158831906&amp;doi=10.1136%2fbmjopen-2023-072091&amp;partnerID=40&amp;md5=efb55b27091ed960da2a84b7ca91aee0</t>
  </si>
  <si>
    <t>Objectives This systematic review aims to derive practical lessons from publications on patient involvement and engagement in the organisation of organ transplantation services. Design This systematic review was conducted according to the Preferred Reporting Items for Systematic reviews and Meta-Analyses. Inclusion criteria for the analysis of publications in English cited in the databases PubMed and Web of Science until 6 December 2022 required that patients participated as advisers in the organisation of organ transplantation services. Quality assessment was performed using the Guidance for Reporting Involvement of Patients and the Public (GRIPP) 2 small form and the Critical Appraisal Skills Programme (CASP) tool for the assessment of the risks of bias. Results Deployed search strings identified 2263 records resulting in a total of 11 articles. The aims and strategies, deployed methods, observed effects, observed barriers and proposed improvements for the future varied vastly. All reported that well-developed programmes involving and engaging patients at an organisational level provide additional benefits for patients and foster patient-centred care. Lessons learnt include: (1) to empower patients, the information provided to them should be individualised to prioritise their needs; (2) financial as well as organisational resources are important to successfully implement patient involvement and engagement; (3) systematic feedback from patients in organisational structures to health providers is required to improve clinical workflows and (4) the consideration of ethical issues and the relationship between investigators and participating patients should be clarified and reported. Conclusions Actionable management recommendations could be derived. The quantitative impact on clinical outcome and economic clinical process improvements remains to be investigated. Study quality can be improved using the GRIPP 2 guidance and the CASP tool. PROSPERO registration number CRD42022186467. © 2023 BMJ Publishing Group. All rights reserved.</t>
  </si>
  <si>
    <t>Organisation of health services; Patient Participation; Quality in health care; Systematic Review; TRANSPLANT MEDICINE</t>
  </si>
  <si>
    <t>Humans; Organ Transplantation; Patient Participation; Patient-Centered Care; Patients; adult; article; clinical outcome; female; human; male; Medline; meta analysis; organ transplantation; organizational structure; outcome assessment; patient care; patient participation; Preferred Reporting Items for Systematic Reviews and Meta-Analyses; quality control; risk assessment; skill; systematic review; Web of Science; workflow; patient; patient care; procedures</t>
  </si>
  <si>
    <t>Spanjol J.; Rosa A.; Schirrmeister E.; Dahl P.; Domnik D.; Lindner M.; de la Cruz M.; Kuhlmann J.-F.</t>
  </si>
  <si>
    <t>Spanjol, Jelena (8301263900); Rosa, Aaron (57203155599); Schirrmeister, Elna (6506841619); Dahl, Philipp (58026380900); Domnik, Dominik (58027178400); Lindner, Max (58026645600); de la Cruz, Marcelo (57427508800); Kuhlmann, Jan-Frederic (58025857100)</t>
  </si>
  <si>
    <t>8301263900; 57203155599; 6506841619; 58026380900; 58027178400; 58026645600; 57427508800; 58025857100</t>
  </si>
  <si>
    <t>The potential of futures literacy for impact-oriented business schools</t>
  </si>
  <si>
    <t>Futures</t>
  </si>
  <si>
    <t>10.1016/j.futures.2022.103084</t>
  </si>
  <si>
    <t>https://www.scopus.com/inward/record.uri?eid=2-s2.0-85144495969&amp;doi=10.1016%2fj.futures.2022.103084&amp;partnerID=40&amp;md5=656620e1e5438feb891022bc58fb1b3b</t>
  </si>
  <si>
    <t>Current marketplace narratives increasingly demand a move from shareholder towards stakeholder primacy and responsible capitalism yielding social value creation. In parallel, the demand for entrepreneurial value creation at higher education institutions (including, but not limited to business schools) continues to grow. The intersection of these two demands, however, engenders critical tensions. While social value creation emphasizes stakeholder returns and a long-term perspective, entrepreneurial value creation revolves around investment returns and short-term agility. As a result, business schools have been grappling to find ways to incorporate a broader, holistic view on value creation into their activities. We bring together future studies and management scholars and scholarship to explore futures literacy as a potentially instrumental capability for business schools. Our investigation suggests that an interdisciplinary approach is particularly promising since both management and futures studies investigate how to engage with uncertainty and chart more desirable futures. We illustrate the instrumental role of futures literacy and foresight with an educational program built at the intersection of entrepreneurial and social value creation and with anticipatory practices at its core. We suggest that anticipatory practices are currently underutilized in business schools’ curricula, outreach activities, and strategy making, and may be necessary to shape productive and constructive business schools of the future. © 2022 The Authors</t>
  </si>
  <si>
    <t>Anticipatory practices; Business schools; Entrepreneurial value creation; Foresight; Futures literacy; Social value creation; Startups</t>
  </si>
  <si>
    <t>business development; capitalism; demand analysis; future prospect; stakeholder</t>
  </si>
  <si>
    <t>Darbyshire R.O.; Johnson S.B.; Anwar M.R.; Ataollahi F.; Burch D.; Champion C.; Coleman M.A.; Lawson J.; McDonald S.E.; Miller M.; Mo J.; Timms M.; Sun D.; Wang B.; Pardoe J.</t>
  </si>
  <si>
    <t>Darbyshire, Rebecca Olive (23974327200); Johnson, Stephen B. (55293053500); Anwar, Muhuddin Rajin (7202759433); Ataollahi, Forough (55587660100); Burch, David (57522346400); Champion, Curtis (57194427921); Coleman, Melinda A. (10243113600); Lawson, James (56363667800); McDonald, Sarah E. (57203804856); Miller, Michelle (57689001600); Mo, Jianhua (7102347707); Timms, Mary (57478909600); Sun, Daowei (55848645200); Wang, Bin (57216234570); Pardoe, Joanna (57201490059)</t>
  </si>
  <si>
    <t>23974327200; 55293053500; 7202759433; 55587660100; 57522346400; 57194427921; 10243113600; 56363667800; 57203804856; 57689001600; 7102347707; 57478909600; 55848645200; 57216234570; 57201490059</t>
  </si>
  <si>
    <t>Climate change and Australia’s primary industries: factors hampering an effective and coordinated response</t>
  </si>
  <si>
    <t>International Journal of Biometeorology</t>
  </si>
  <si>
    <t>10.1007/s00484-022-02265-7</t>
  </si>
  <si>
    <t>https://www.scopus.com/inward/record.uri?eid=2-s2.0-85125850568&amp;doi=10.1007%2fs00484-022-02265-7&amp;partnerID=40&amp;md5=300e787c89e8224cf31a87a340d87e15</t>
  </si>
  <si>
    <t>Australia’s primary production sector operates in one of the world’s most variable climates with future climate change posing a challenge to its ongoing sustainability. Recognising this, Australia has invested in understanding climate change risks to primary production with a substantial amount of research produced. Recently, focus on this research space has broadened, with interests from the financial sector and expanded scopes of works from government and industry. These expanded needs require sector- and country-wide assessments to assist with the implementation of climate strategies. We considered the applicability of the current research body for these needs by reviewing 188 peer-reviewed studies that considered the quantitative impacts of climate change on Australia’s primary industries. Our broad review includes cropping, livestock, horticulture, forestry and fisheries and biosecurity threats. This is the first such review for Australia, and no other similar country-wide review was found. We reviewed the studies through three lenses, industry diversity, geographic coverage and study comparability. Our results show that all three areas are lacking for sector- and country-wide assessments. Industry diversity was skewed towards cropping and biosecurity threats (64% of all studies) with wheat in particular a major focus (25% of all studies). Geographic coverage at a state level appeared to be evenly distributed across the country; however, when considered in conjunction with industry focus, gaps emerged. Study comparability was found to be very limited due to the use of different historical baseline periods and different impact models. We make several recommendations to assist with future research directions, being (1) co-development of a standard set of method guidelines for impact assessments, (2) filling industry and geographic knowledge gaps, and (3) improving transparency in study method descriptions. Uptake of these recommendations will improve study application and transparency enabling and enhancing responses to climate change in Australia’s primary industries. © 2022, Crown.</t>
  </si>
  <si>
    <t>Agriculture; Biosecurity; Climate change impact</t>
  </si>
  <si>
    <t>Australia; Climate Change; Forecasting; Australia; climate change; forecasting</t>
  </si>
  <si>
    <t>Esperon-Rodriguez M.; Ordoñez C.; van Doorn N.S.; Hirons A.; Messier C.</t>
  </si>
  <si>
    <t>Esperon-Rodriguez, Manuel (15074029300); Ordoñez, Camilo (58148792400); van Doorn, Natalie S. (44462152900); Hirons, Andrew (54885876500); Messier, Christian (57204299936)</t>
  </si>
  <si>
    <t>15074029300; 58148792400; 44462152900; 54885876500; 57204299936</t>
  </si>
  <si>
    <t>Using climate analogues and vulnerability metrics to inform urban tree species selection in a changing climate: The case for Canadian cities</t>
  </si>
  <si>
    <t>10.1016/j.landurbplan.2022.104578</t>
  </si>
  <si>
    <t>https://www.scopus.com/inward/record.uri?eid=2-s2.0-85138534694&amp;doi=10.1016%2fj.landurbplan.2022.104578&amp;partnerID=40&amp;md5=e5c68aa23658c94670d99e5d16740c23</t>
  </si>
  <si>
    <t>Urban forests provide ecosystem services to more than 4.2 billion people living in cities; however, the provision of these services is threatened by climate change. Cities will experience novel, warmer climates that will impact tree species survival. Here, we present an empirical approach combining the use of climate analogues and vulnerability metrics to guide urban tree species selection. Climate analogues can be used to identify where the current climate in a given location is similar to the projected future climate of another location. Using vulnerability metrics, tree species in both locations can then be compared and species at risk of future climate change can be identified and substituted with species known to be resilient to climatic changes in the other location. Using Canadian cities as a case study, we show how our approach can become a useful tool to inform species selection and facilitate urban forest decision-making in response to climate change. © 2022 Elsevier B.V.</t>
  </si>
  <si>
    <t>Climate change vulnerability; Climate exposure; Climate risk; Green infrastructure; Safety margin; Urban forest management</t>
  </si>
  <si>
    <t>climate change; decision making; forest management; green economy; risk assessment; urban area; vulnerability</t>
  </si>
  <si>
    <t>Fleener M.J.; Coble C.</t>
  </si>
  <si>
    <t>Fleener, M. Jayne (7801538155); Coble, Chrystal (57413378500)</t>
  </si>
  <si>
    <t>7801538155; 57413378500</t>
  </si>
  <si>
    <t>Queer futuring: an approach to critical futuring strategies for adult learners</t>
  </si>
  <si>
    <t>On the Horizon</t>
  </si>
  <si>
    <t>10.1108/OTH-03-2021-0049</t>
  </si>
  <si>
    <t>https://www.scopus.com/inward/record.uri?eid=2-s2.0-85122855860&amp;doi=10.1108%2fOTH-03-2021-0049&amp;partnerID=40&amp;md5=c58ecf53baf7a10d5ecd2fcee9f3d57f</t>
  </si>
  <si>
    <t>Purpose: The purpose of this paper is to develop queer futuring strategies that take into consideration adult learners’ needs in support of transformational and sustainable change for social justice and equity. Design/methodology/approach: This paper develops the construct of queer futuring, which engages queer theory perspectives in a critical futures framework. Adult learning theory informs queer futuring strategies to support adults and inform education to sustain transformational changes for social justice and equity. Findings: With social justice in mind, queer futuring opens spaces and supports opportunities for adults to engage in learning activities that address historical and layered forms of oppression. Building on learning needs of adults to create meaning and make a difference in the world around them, queer futuring strategies provide tools for activism, advocacy and building new relationships and ways of being-with. Research limitations/implications: The sustainability of our current system of growth and financial well-being has already been called into question, and the current pandemic provides tangible evidence of values for contribution, connection and concern for others, even in the midst of political strife and conspiracy theories. These shifting values and values conflict of society point to the questions of equity and narrative inclusivity, challenging and disrupting dominant paradigms and structures that have perpetuated power and authority “over” rather than social participation “with” and harmony. Queer futuring is just the beginning of a bigger conversation about transforming society. Practical implications: Queering spaces from the perspective of queer futuring keeps the adult learner and queering processes in mind with an emphasis on affiliation and belonging, identity and resistance and politics and change. Social implications: The authors suggest queer futuring makes room for opening spaces of creativity and insight as traditional and reified rationality is problematized, further supporting development of emergentist relationships with the future as spaces of possibility and innovation. Originality/value: Queer futuring connects ethical and pragmatic approaches to futuring for creating the kinds of futures needed to decolonize, delegitimize and disrupt hegemonic and categorical thinking and social structures. It builds on queer theory’s critical perspective, engaging critical futures strategies with adult learners at the forefront. © 2021, Emerald Publishing Limited.</t>
  </si>
  <si>
    <t>Adult learning; Education; Futures; Queer theory; Social justice</t>
  </si>
  <si>
    <t>John A.; Nathan R.; Horne A.; Fowler K.; Stewardson M.</t>
  </si>
  <si>
    <t>John, Andrew (57213641199); Nathan, Rory (7102789132); Horne, Avril (36166834200); Fowler, Keirnan (57164455300); Stewardson, Michael (6506521533)</t>
  </si>
  <si>
    <t>57213641199; 7102789132; 36166834200; 57164455300; 6506521533</t>
  </si>
  <si>
    <t>Nonstationary Runoff Responses Can Interact With Climate Change to Increase Severe Outcomes for Freshwater Ecology</t>
  </si>
  <si>
    <t>Water Resources Research</t>
  </si>
  <si>
    <t>10.1029/2021WR030192</t>
  </si>
  <si>
    <t>https://www.scopus.com/inward/record.uri?eid=2-s2.0-85124671791&amp;doi=10.1029%2f2021WR030192&amp;partnerID=40&amp;md5=04e7050b87ce4a9c210ee6f087a390a4</t>
  </si>
  <si>
    <t>Climate change is projected to impact multiple components of the flow regime. However, changes in some ecologically important aspects of flow seasonality and variability are not well-represented by global climate models. We used a stress testing method and global sensitivity analysis to investigate whether interactions between five different, but plausible, change “dimensions” (hydroclimatic variables or relationships) led to worse ecological outcomes than individual changes. The five dimensions include changes in long-term average rainfall and temperature, low-frequency variability of rainfall, seasonality of rainfall, and the rainfall-runoff relationship. Our case study involved regulated and unregulated sections of the Goulburn River, Australia. We found that four different modeled ecological outcomes (condition of small bodied fish, large bodied fish, in-channel vegetation, and floodplain vegetation) are most sensitive to changes in long-term average rainfall. Sensitivity to changes in rainfall seasonality depends on river characteristics and appears to be heavily dampened by regulation and actively managed environmental water. Changes to the rainfall-runoff relationship (which may be triggered by long-term drying) were found to greatly influence ecological outcomes, but remain poorly understood. However, when considering the worst outcomes that are likely to present severe threats to ecological survival, all five dimensions were significant. These worst outcomes only manifest under certain combinations of changes with interactive effects. These joint interactions have implications for climate risk assessments that do not consider multiple dimensions of change, particularly those aimed at evaluating and mitigating severe threats or extinction probability. © 2022. The Authors.</t>
  </si>
  <si>
    <t>bottom-up climate impact assessments; ecological risks of climate change; environmental water; multiple climate stressors; scenario-neutral</t>
  </si>
  <si>
    <t>Australia; Goulburn; Goulburn River; New South Wales; Victoria [Australia]; Climate models; Ecology; Environmental regulations; Fish; Rain; Risk assessment; Risk perception; Runoff; Sensitivity analysis; Testing; Vegetation; Bottom up; Bottom-up climate impact assessment; Climate impact assessment; Climate stressors; Ecological risk of climate change; Ecological risks; Environmental water; Multiple climate stressor; Scenario-neutral; Seasonality; climate change; floodplain; freshwater environment; runoff; Climate change</t>
  </si>
  <si>
    <t>Lichty S.; Kamunya F.</t>
  </si>
  <si>
    <t>Lichty, Steven (57795259000); Kamunya, Francis (57795531700)</t>
  </si>
  <si>
    <t>57795259000; 57795531700</t>
  </si>
  <si>
    <t>The intersection of trauma-informed futures and the coloniality of sexuality: building futures consciousness with Kenya’s LGBTQI+ community</t>
  </si>
  <si>
    <t>Foresight</t>
  </si>
  <si>
    <t>10.1108/FS-10-2021-0219</t>
  </si>
  <si>
    <t>https://www.scopus.com/inward/record.uri?eid=2-s2.0-85133940677&amp;doi=10.1108%2fFS-10-2021-0219&amp;partnerID=40&amp;md5=515f17a65ccb9f5098431fdc88d1a91a</t>
  </si>
  <si>
    <t>Purpose: The purpose of this study is threefold: to pilot research on the role that trauma-healing and resilience play in developing futures consciousness/literacy; to explore how this informs the coloniality of sexuality; and to engage economically marginalised young gay and bisexual men in exploring future scenarios for the wider LGBTQI+ community in Kenya. Design/methodology/approach: This study used participatory action research to pilot the study. Workshop sessions focused on exploratory futures using an integral futures framework. Futures tools used consisted of the futures triangle, polak game and a two-by-two matrix scenario building exercise. Findings: Participants found that previous psychosocial support and mental health counselling enabled them to address past traumas, find healing and begin a productive journey of unpacking their understanding of agency and engage with developing personal and communal futures thinking – all prerequisites for effectively addressing decoloniality. Originality/value: This research represents the only study of the four-way intersection of trauma-healing, futures consciousness/literacy, the queer community in Africa and decoloniality and coloniality of sexuality. © 2022, Emerald Publishing Limited.</t>
  </si>
  <si>
    <t>Coloniality of sexuality; Futures consciousness; Kenya; LGBTQI+; Scenarios; Trauma</t>
  </si>
  <si>
    <t>Merks J.; Photiadou C.; Ludwig F.; Arheimer B.</t>
  </si>
  <si>
    <t>Merks, J. (57219856413); Photiadou, C. (39361942300); Ludwig, F. (56206774600); Arheimer, B. (6701506575)</t>
  </si>
  <si>
    <t>57219856413; 39361942300; 56206774600; 6701506575</t>
  </si>
  <si>
    <t>Comparison of open access global climate services for hydrological data</t>
  </si>
  <si>
    <t>Hydrological Sciences Journal</t>
  </si>
  <si>
    <t>10.1080/02626667.2020.1820012</t>
  </si>
  <si>
    <t>https://www.scopus.com/inward/record.uri?eid=2-s2.0-85095759422&amp;doi=10.1080%2f02626667.2020.1820012&amp;partnerID=40&amp;md5=89cc40e45cf186c3b737a8bdcb93b5a2</t>
  </si>
  <si>
    <t>There is a high demand for openly accessible hydroclimatic data for climate change adaptation. Different data sources are available, however, discrepancy between the data can confuse users and should be evaluated and explained. This study, investigates how climate impact indicators (CIIs) developed for global users in the Copernicus Climate Change Service (C3S) are comparable to other openly available global data for water and climate. We found that, for temperature, datasets are comparable and climate impacts are thus considered robust. Important discrepancies arise in the precipitation indicators. Of the CIIs analysed in this study, the hydrological CIIs differ most so they should be used with care. These differences are probably caused by model uncertainty (hydrological model, HM; global climate model, GCM), ensemble size and model selection. A HM ensemble, as well as a GCM ensemble combined with improved model performance and selection criteria, should be used to ensure high-quality global water and climate services. © 2020 The Author(s). Published by Informa UK Limited, trading as Taylor &amp; Francis Group.</t>
  </si>
  <si>
    <t>climate indicators; Copernicus Climate Change Services; hydrological impacts; quality assurance</t>
  </si>
  <si>
    <t>Climate models; Open Data; Quality assurance; Uncertainty analysis; Climate impacts; Climate indicators; Copernicu climate change service; Global climates; High demand; Hydrological data; Hydrological impacts; Impact indicators; Model Selection; OpenAccess; climate change; climate effect; comparative study; data set; global climate; hydrological modeling; hydrometeorology; precipitation assessment; uncertainty analysis; Climate change</t>
  </si>
  <si>
    <t>Stewart B.A.; Ford B.M.; Benson J.A.</t>
  </si>
  <si>
    <t>Stewart, Barbara A. (7202105898); Ford, Benjamin M. (55817752200); Benson, Justin A. (57201498145)</t>
  </si>
  <si>
    <t>7202105898; 55817752200; 57201498145</t>
  </si>
  <si>
    <t>Using species distribution modelling to identify ‘coldspots’ for conservation of freshwater fishes under a changing climate</t>
  </si>
  <si>
    <t>10.1002/aqc.3793</t>
  </si>
  <si>
    <t>https://www.scopus.com/inward/record.uri?eid=2-s2.0-85125422075&amp;doi=10.1002%2faqc.3793&amp;partnerID=40&amp;md5=48ec7d089e3d6de23b17d72d19042131</t>
  </si>
  <si>
    <t>Like other Mediterranean regions, south-western Australia is predicted to experience an increase in temperature and drought conditions as a result of climate change, leading to altered species distributions. This study provides the first assessment of the effectiveness of the reserve system in Australia for conserving native freshwater fish by considering the congruence between protected areas and potential climate refugia in a global biodiversity hotspot. Using species distribution modelling, exposure to climate change was predicted for 13 native fish taxa, and priority areas (refugia) for fish conservation were identified by overlapping the present and future suitable climate envelopes of these taxa. Areas with climate refugia for &gt;70% of the native freshwater fish fauna were recognized as ‘coldspots’. Two taxa were predicted to lose all suitable climate in the region by 2080, and five other taxa were predicted to lose &gt;80% of their area of suitable climate. A ‘coldspot’ was identified consisting of a core area where &gt;80% of taxa were predicted to persist and a larger surrounding area where &gt;70% of taxa were predicted to persist. Although 93% of the core area of the coldspot is at present contained within the established protected areas network, only 26% of the surrounding area is contained within reserve boundaries. Future conservation actions, including the design and implementation of the protected area network, should take this coldspot into consideration. © 2022 The Authors. Aquatic Conservation: Marine and Freshwater Ecosystems published by John Wiley &amp; Sons Ltd.</t>
  </si>
  <si>
    <t>climate change; exposure; freshwater fishes; Maxent; protected areas; refugia</t>
  </si>
  <si>
    <t>Australia; Mediterranean Region; biodiversity; climate change; conservation status; ecological modeling; fish; freshwater environment; protected area; software</t>
  </si>
  <si>
    <t>Chen S.; Ren Z.; Tang Z.; Zhuo X.</t>
  </si>
  <si>
    <t>Chen, Shu (37123392700); Ren, Zhengen (55472982200); Tang, Zhi (57226666889); Zhuo, Xianrong (57219709042)</t>
  </si>
  <si>
    <t>37123392700; 55472982200; 57226666889; 57219709042</t>
  </si>
  <si>
    <t>Long-term prediction of weather for analysis of residential building energy consumption in Australia</t>
  </si>
  <si>
    <t>Energies</t>
  </si>
  <si>
    <t>10.3390/en14164805</t>
  </si>
  <si>
    <t>https://www.scopus.com/inward/record.uri?eid=2-s2.0-85112273524&amp;doi=10.3390%2fen14164805&amp;partnerID=40&amp;md5=87a1111e4628d1d3e199a668fadd54f3</t>
  </si>
  <si>
    <t>Globally, buildings account for nearly 40% of the total primary energy consumption and are responsible for 20% of the total greenhouse gas emissions. Energy consumption in buildings is increasing with the increasing world population and improving standards of living. Current global warming conditions will inevitably impact building energy consumption. To address this issue, this report conducted a comprehensive study of the impact of climate change on residential building energy consumption. Using the methodology of morphing, the weather files were constructed based on the typical meteorological year (TMY) data and predicted data generated from eight typical global climate models (GCMs) for three representative concentration pathways (RCP2.6, RCP4.5, and RCP8.5) from 2020 to 2100. It was found that the most severe situation would occur in scenario RCP8.5, where the increase in temperature will reach 4.5 °C in eastern Australia from 2080–2099, which is 1 °C higher than that in other climate zones. With the construction of predicted weather files in 83 climate zones all across Australia, ten climate zones (cities)—ranging from heating-dom-inated to cooling-dominated regions—were selected as representative climate zones to illustrate the impact of climate change on heating and cooling energy consumption. The quantitative change in the energy requirements for space heating and cooling, along with the star rating, was simulated for two representative detached houses using the AccuRate software. It could be concluded that the RCP scenarios significantly affect the energy loads, which is consistent with changes in the ambient temperature. The heating load decreases for all climate zones, while the cooling load increases. Most regions in Australia will increase their energy consumption due to rising temperatures; however, the energy requirements of Adelaide and Perth would not change significantly, where the space heating and cooling loads are balanced due to decreasing heating and increasing cooling costs in most scenarios. The energy load in bigger houses will change more than that in smaller houses. Furthermore, Brisbane is the most sensitive region in terms of relative space energy changes, and Townsville appears to be the most sensitive area in terms of star rating change in this study. The impact of climate change on space building energy consumption in different climate zones should be considered in future design strategies due to the decades-long lifespans of Australian residential houses. © 2021 by the authors. Licensee MDPI, Basel, Switzerland.</t>
  </si>
  <si>
    <t>Building energy simulation; Future weather file; RCPs; Selection of GCMs</t>
  </si>
  <si>
    <t>Air conditioning; Energy conservation; Energy utilization; Gas emissions; Global warming; Greenhouse gases; Houses; Space heating; Stars; Building energy consumption; Global climate model; Heating and cooling loads; Long-term prediction; Primary energy consumption; Quantitative changes; Residential building energies; Typical meteorological year; Climate models</t>
  </si>
  <si>
    <t>Költő A.; Gavin A.; Vaughan E.; Kelly C.; Molcho M.; Nic Gabhainn S.</t>
  </si>
  <si>
    <t>Költő, András (56938700400); Gavin, Aoife (34067527900); Vaughan, Elena (57217257004); Kelly, Colette (7401583961); Molcho, Michal (6603502467); Nic Gabhainn, Saoirse (57216832871)</t>
  </si>
  <si>
    <t>56938700400; 34067527900; 57217257004; 7401583961; 6603502467; 57216832871</t>
  </si>
  <si>
    <t>Connected, respected and contributing to their world: The case of sexual minority and non-minority young people in Ireland</t>
  </si>
  <si>
    <t>International Journal of Environmental Research and Public Health</t>
  </si>
  <si>
    <t>10.3390/ijerph18031118</t>
  </si>
  <si>
    <t>https://www.scopus.com/inward/record.uri?eid=2-s2.0-85099956649&amp;doi=10.3390%2fijerph18031118&amp;partnerID=40&amp;md5=8035504b7839d33464770a0be70d5fb1</t>
  </si>
  <si>
    <t>Outcome 5 of the Irish Better Outcomes, Brighter Futures national youth policy framework (“Connected, respected, and contributing to their world”) offers a suitable way to study psychosocial determinants of adolescent health. The present study (1) provides nationally representative data on how 15-to 17-year-olds score on these indicators; (2) compares sexual minority (same-and both-gender attracted youth) with their non-minority peers. We analyzed data from 3354 young people (aged 15.78 ± 0.78 years) participating in the Health Behaviour in School-aged Children (HBSC) study in Ireland. Age and social class were associated with the indicators only to a small extent, but girls were more likely than boys to report discrimination based on gender and age. Frequency of positive answers ranged from 67% (feeling comfortable with friends) to 12% (being involved in volunteer work). Sexual minority youth were more likely to feel discriminated based on sexual orientation, age, and gender. Both-gender attracted youth were less likely than the other groups to report positive outcomes. Same-gender attracted youth were twice as likely as non-minority youth to volunteer. The results indicate the importance of a comprehensive approach to psycho-social factors in youth health, and the need for inclusivity of sexual minority (especially bisexual) youth. © 2021 by the authors. Licensee MDPI, Basel, Switzerland.</t>
  </si>
  <si>
    <t>Adolescent health; Better outcomes brighter futures framework; BOBF; Discrimination; HBSC; Health behaviour in school-aged children study; Psycho-social determinants of health; Sexual minority youth</t>
  </si>
  <si>
    <t>Adolescent; Bisexuality; Child; Female; Humans; Ireland; Male; Peer Group; Sexual and Gender Minorities; Sexual Behavior; Ireland; adolescence; discriminant analysis; frequency analysis; health policy; policy implementation; psychology; young population; adolescent; adolescent health; article; bisexuality; child; female; friend; health behavior; human; Ireland; male; sexism; sexual and gender minority; social class; social determinants of health; Ireland; peer group; sexual behavior</t>
  </si>
  <si>
    <t>Kwazema M.</t>
  </si>
  <si>
    <t>Kwazema, Martins (57226286355)</t>
  </si>
  <si>
    <t>The problem of the present in West Africa: Introducing a conceptual framework</t>
  </si>
  <si>
    <t>10.1016/j.futures.2021.102815</t>
  </si>
  <si>
    <t>https://www.scopus.com/inward/record.uri?eid=2-s2.0-85111003413&amp;doi=10.1016%2fj.futures.2021.102815&amp;partnerID=40&amp;md5=fce1db83be255a739391bfe55fa2e5cc</t>
  </si>
  <si>
    <t>The practice of anticipation and futures literacy in postcolonial West Africa requires a conceptual framework capable of capturing and articulating recurrent phenomena from the past in the region's postcolonial present-present. For this purpose, this article theorizes and operationalizes a framework termed the past futures framework (PFF). In this article, past futures are defined as final versions of anticipations that have completely manifested in the present-present, but now exist in the past. The theorization of the PFF builds on the combination of some heuristic principles of historical time, the Futures Literacy Framework (FLF) and the Discipline of Anticipation (DOA). Further, the operationalization of the past futures framework is achieved using the case study of Biafran secessionism in West Africa. Finally, the article argues that a core novelty of the past futures framework lies in its use for revisiting and decolonizing the present, with the aim of mitigating inattentional blindness in foresight practices that sustains conditions for the continual recurrence of past phenomena in the present-present within the region of West Africa. © 2021 The Author</t>
  </si>
  <si>
    <t>Anticipation; Conceptual framework; Futures literacy; Past futures; Past-present; Present-present; West Africa</t>
  </si>
  <si>
    <t>West Africa; conceptual framework; heuristics; regional development; regional planning</t>
  </si>
  <si>
    <t>Pai S.; Malhotra S.; Coxon S.; Napper R.</t>
  </si>
  <si>
    <t>Pai, Sanket (57226319835); Malhotra, Sugandh (57226322585); Coxon, Selby (55164951400); Napper, Robbie (55358493300)</t>
  </si>
  <si>
    <t>57226319835; 57226322585; 55164951400; 55358493300</t>
  </si>
  <si>
    <t>Design Intervention in Farm Equipment: Using a Studio Research Approach to Design a Sustainable, Human-Powered Solution for Small and Marginal Indian Farmers</t>
  </si>
  <si>
    <t>Smart Innovation, Systems and Technologies</t>
  </si>
  <si>
    <t>10.1007/978-981-16-0084-5_36</t>
  </si>
  <si>
    <t>https://www.scopus.com/inward/record.uri?eid=2-s2.0-85111141058&amp;doi=10.1007%2f978-981-16-0084-5_36&amp;partnerID=40&amp;md5=6d0dad6f415321044a676c97abfa69fc</t>
  </si>
  <si>
    <t>Small and marginal farmers play an essential role in the Indian agrarian economy. However, climate change, inflation, inadequate supply, volatile market, deterioration of land and water resources, rising input costs and post-harvest losses along with lack of appropriate technology have led to an agrarian crisis in recent years. Small and marginal farmers are unable to use modern solutions due to issues like rising labour costs, lack of capital and unavailability of appropriate technology. Also, as the men migrate from villages to cities, Indian agriculture is becoming increasingly feminized. Hence, there is an urgent need for developing sustainable, appropriate and affordable farm tools which are gender-friendly, effective and efficient. A designer needs to understand various parameters for designing and evaluation of solutions to design and develop appropriate, affordable and context-specific interventions. These parameters range from technical to social, and the process for developing the parameters is described in this paper. Initially, data from various sources were collected and represented visually in mind maps with overlays to understand different layers of activities, existing solutions and needs. These overlays, along with a design futures framework, were used as a reference point to generate parameters which would inform and drive various directions for ideation and evaluation during the design process. The authors have used the user needs pyramid resulting out of the identified parameters to generate a design specification for farm implements. The factors used to generate the specification consider not just the technical aspects but also the socioeconomic and cultural aspects. © 2021, The Author(s), under exclusive license to Springer Nature Singapore Pte Ltd.</t>
  </si>
  <si>
    <t>Design for development; Design for sustainability; Research through design</t>
  </si>
  <si>
    <t>Agricultural implements; Agricultural robots; Agriculture; Climate change; Data visualization; Deterioration; Digital storage; Economics; Parameter estimation; Specifications; Wages; Water resources; Appropriate technologies; Design specification; Different layers; Identified parameter; Post-harvest loss; Reference points; Research approach; Technical aspects; Design</t>
  </si>
  <si>
    <t>Pandey V.P.; Shrestha D.; Adhikari M.</t>
  </si>
  <si>
    <t>Pandey, Vishnu Prasad (35325070000); Shrestha, Dibesh (57213702407); Adhikari, Mina (57217055740)</t>
  </si>
  <si>
    <t>35325070000; 57213702407; 57217055740</t>
  </si>
  <si>
    <t>Characterizing natural drivers of water-induced disasters in a rain-fed watershed: Hydro-climatic extremes in the Extended East Rapti Watershed, Nepal</t>
  </si>
  <si>
    <t>Journal of Hydrology</t>
  </si>
  <si>
    <t>10.1016/j.jhydrol.2021.126383</t>
  </si>
  <si>
    <t>https://www.scopus.com/inward/record.uri?eid=2-s2.0-85105803697&amp;doi=10.1016%2fj.jhydrol.2021.126383&amp;partnerID=40&amp;md5=f4451739fd97dcad0c38784dd7a3dfe1</t>
  </si>
  <si>
    <t>Extreme climatic and hydrological events result in water-induced disasters and associated loss and damage of lives, livelihoods, and properties. It is related with various climatic, topographical, and anthropogenic factors, and therefore, expected to vary widely across the watersheds. This study characterized historical and projected future trends in climatic extremes, their spatial variations, hydrological extremes, and linkage between hydro-climatic extremes for a rain-fed Extended East Rapti (EER) watershed in Central-Southern Nepal. The watershed feeds into the Ganges in the South Asia through the Gandaki river. A set of 14 climate extreme indices, seven related to precipitation and seven to temperature, and eight hydrological indices were selected to characterize the extremes. Climatic and hydrological extreme indices were computed using RClimDex and IHA (Indicators for Hydrological Alteration) tools, respectively. Trends were calculated using the Modified Mann-Kendall test and Sens's slope estimator. Relationship between hydrological and climatic extremes was evaluated by checking dates for rainfall extreme, hydrological extreme, and reported cases of flooding during that period. Results showed increasing trends in both precipitation and temperature extremes for the historical period (1980–2005) with a rate of 10–35% increase in RX1day (monthly maximum 1-day precipitation), 10–50% increase in R95p (very wet days precipitation amount) and 15–60% increase in warm nights from the base period until the mid-century. Hydrological alterations in terms of increasing extremes are also clearly visible in maximum flows, minimum flows as well as the shift in the day of maximum flow. Since, hydro-climatic extremes bear a direct relationship, future hydrological extremes, primarily floods, are expected to increase in future. © 2021 Elsevier B.V.</t>
  </si>
  <si>
    <t>Climate change; Climate extremes; East Rapti; Hydrological extremes; Water induced disasters</t>
  </si>
  <si>
    <t>Gandaki Basin; Nepal; Rapti; Climate change; Floods; Rain; Watersheds; Climate extremes; Climatic events; East rapti; Hydrological alterations; Hydrological events; Hydrological extremes; Maximum flows; Property; Water induced disaster; Water-induced; flood; flood damage; flooding; hydrometeorology; rainfall; river basin; watershed; Disasters</t>
  </si>
  <si>
    <t>Ullah H.; Fordham D.A.; Nagelkerken I.</t>
  </si>
  <si>
    <t>Ullah, Hadayet (55318024700); Fordham, Damien A. (14632151800); Nagelkerken, Ivan (7003724825)</t>
  </si>
  <si>
    <t>55318024700; 14632151800; 7003724825</t>
  </si>
  <si>
    <t>Climate change negates positive CO2 effects on marine species biomass and productivity by altering the strength and direction of trophic interactions</t>
  </si>
  <si>
    <t>10.1016/j.scitotenv.2021.149624</t>
  </si>
  <si>
    <t>https://www.scopus.com/inward/record.uri?eid=2-s2.0-85112844700&amp;doi=10.1016%2fj.scitotenv.2021.149624&amp;partnerID=40&amp;md5=f039c3ce50678256750be70833777e01</t>
  </si>
  <si>
    <t>One of the biggest challenges in more accurately forecasting the effects of climate change on future food web dynamics relates to how climate change affects multi-trophic species interactions, particularly when multiple interacting stressors are considered. Using a dynamic food web model, we investigate the individual and combined effect of ocean warming and acidification on changes in trophic interaction strengths (both direct and indirect) and the consequent effects on biomass structure of food web functional groups. To do this, we mimicked a species-rich multi-trophic-level temperate shallow-water rocky reef food web and integrated empirical data from mesocosm experiments on altered species interactions under warming and acidification, into food-web models. We show that a low number of strong temperature-driven changes in direct trophic interactions (feeding and competition) will largely determine the magnitude of biomass change (either increase or decrease) of high-order consumers, with increasing consumer biomass suppressing that of prey species. Ocean acidification, in contrast, alters a large number of weak indirect interactions (e.g. cascading effects of increased or decreased abundances of other groups), enabling a large increase in consumer and prey biomass. The positive effects of ocean acidification are driven by boosted primary productivity, with energy flowing up to higher trophic levels. We show that warming is a much stronger driver of positive as well as negative modifications of species biomass compared to ocean acidification. Warming affects a much smaller number of existing trophic interactions, though, with direct consumer-resource effects being more important than indirect effects. We conclude that the functional role of consumers in future food webs will be largely regulated by alterations in the strength of direct trophic interactions under ocean warming, with ensuing effects on the biomass structure of marine food webs. © 2021 Elsevier B.V.</t>
  </si>
  <si>
    <t>Climate change; Direct and indirect interactions; Food webs; Ocean acidification; Species interactions; Trophic interaction strengths</t>
  </si>
  <si>
    <t>Biomass; Carbon Dioxide; Climate Change; Ecosystem; Food Chain; Hydrogen-Ion Concentration; Seawater; Acidification; Biomass; Ecology; Oceanography; carbon dioxide; sea water; Biomass structure; Direct interactions; Food web model; Foodwebs; Indirect interactions; Ocean acidifications; Ocean warming; Species interactions; Trophic interaction strength; Trophic interactions; accuracy assessment; acidification; carbon dioxide; climate change; climate effect; ecosystem response; food web; marine ecosystem; mesocosm; ocean acidification; trophic interaction; acidification; Article; biomass; climate change; food web; global change; marine species; mesocosm; ocean acidification; prey; temperature measurement; warming; biomass; ecosystem; food chain; pH; Climate change</t>
  </si>
  <si>
    <t>Walker G.R.; Crosbie R.S.; Chiew F.H.S.; Peeters L.; Evans R.</t>
  </si>
  <si>
    <t>Walker, Glen R. (35572269800); Crosbie, Russell S. (8237613500); Chiew, Francis H. S. (7004309625); Peeters, Luk (24773909400); Evans, Rick (55713670600)</t>
  </si>
  <si>
    <t>35572269800; 8237613500; 7004309625; 24773909400; 55713670600</t>
  </si>
  <si>
    <t>Groundwater impacts and management under a drying climate in Southern Australia</t>
  </si>
  <si>
    <t>Water (Switzerland)</t>
  </si>
  <si>
    <t>10.3390/w13243588</t>
  </si>
  <si>
    <t>https://www.scopus.com/inward/record.uri?eid=2-s2.0-85121467498&amp;doi=10.3390%2fw13243588&amp;partnerID=40&amp;md5=24baeb9e9cf21767f16c9496be8a2b82</t>
  </si>
  <si>
    <t>The trend to a hotter and drier climate, with more extended droughts, has been observed in recent decades in southern Australia and is projected to continue under climate change. This paper reviews studies on the projected impacts of climate change on groundwater and associated environmental assets in southern Australia, and describes groundwater planning frameworks and management responses. High-risk areas are spatially patchy due to highly saline groundwater or low-transmissivity aquifers. The proportional reduction in rainfall is amplified in the groundwater recharge and some groundwater discharge fluxes. This leads to issues of deteriorating groundwaterdependent ecosystems, streamflow depletion, reduced submarine discharge, groundwater inundation and intrusion in coastal regions and reduced groundwater supply for extraction. Recent water reforms in Australia support the mitigation of these impacts, but groundwater adaptation is still at its infancy. Risk management is being incorporated in regional water and groundwater management plans to support a shift to a more sustainable level of use and more climate-resilient water resources in affected areas. The emerging strategies of groundwater trade and managed aquifer recharge are described, as is the need for a national water-focused climate change planning process. © 2021 by the authors. Licensee MDPI, Basel, Switzerland.</t>
  </si>
  <si>
    <t>Adaptive management; Climate change; Environmental impact; Groundwater planning; Groundwater supply and use; Uncertainty and risk</t>
  </si>
  <si>
    <t>Australia; Aquifers; Climate change; Environmental management; Groundwater resources; Hydrogeology; Recharging (underground waters); Risk management; Water management; 'Dry' [; Adaptive Management; Australia; Groundwater planning; Groundwater supply; Groundwater use; High-risk areas; Planning framework; Planning management; Uncertainty and risks; adaptation; climate change; groundwater; management; mitigation; Environmental impact</t>
  </si>
  <si>
    <t>Armstrong M.S.; Kiem A.S.; Vance T.R.</t>
  </si>
  <si>
    <t>Armstrong, Matthew S. (9744109100); Kiem, Anthony S. (6602997612); Vance, Tessa R. (25723894600)</t>
  </si>
  <si>
    <t>9744109100; 6602997612; 25723894600</t>
  </si>
  <si>
    <t>Comparing instrumental, palaeoclimate, and projected rainfall data: Implications for water resources management and hydrological modelling</t>
  </si>
  <si>
    <t>Journal of Hydrology: Regional Studies</t>
  </si>
  <si>
    <t>10.1016/j.ejrh.2020.100728</t>
  </si>
  <si>
    <t>https://www.scopus.com/inward/record.uri?eid=2-s2.0-85089411356&amp;doi=10.1016%2fj.ejrh.2020.100728&amp;partnerID=40&amp;md5=f9c21869b6e05713d9b6bd5e1138b812</t>
  </si>
  <si>
    <t>Study Region: The Lockyer Catchment, Queensland, Australia. Study Focus: Future rainfall projections are usually presented as a percentage change from current climate, where current climate is defined using relatively short instrumental records. However, palaeoclimate reconstructions demonstrate that instrumental data does not capture the full range of climate variability that has occurred. Understanding natural climate variability, and how it compares to climate model projections for the future, requires the use of (a) instrumental and palaeoclimate data to quantify the range of historical variability and (b) climate model data to quantify if/how things could change in the future. Considering this, we compare instrumental, palaeoclimate, and projected rainfall statistics for the Lockyer Catchment. New hydrologic insights for the region: We found that, in the Lockyer Catchment, instrumental data insufficiently captures past variability and plausible projections of rainfall decreases in the future. We also found that at mid-21st and late 21st century time periods decreases in annual average rainfall, rainfall variability, and ninetieth percentile rainfall outside the confines of instrumental and palaeoclimate variability are plausible. Also, when considering variability in the palaeoclimate record compounded with projected rainfall trends, much larger decreases in rainfall are plausible than when only considering instrumental and projected rainfall. The implications of these results are discussed in terms of (a) calculating the sustainable yield of water supply catchments and (b) estimating catchment runoff using hydrological models. © 2020 The Authors</t>
  </si>
  <si>
    <t>Climate change; Modelling; Paleoclimate; Water management</t>
  </si>
  <si>
    <t>Daneshmand H.; Alaghmand S.; Camporese M.; Talei A.; Yeh P.J.-F.; Daly E.</t>
  </si>
  <si>
    <t>Daneshmand, Hossein (57204848333); Alaghmand, Sina (55193594200); Camporese, Matteo (14048038900); Talei, Amin (36094737600); Yeh, Pat J.-F. (7102669677); Daly, Edoardo (12647001100)</t>
  </si>
  <si>
    <t>57204848333; 55193594200; 14048038900; 36094737600; 7102669677; 12647001100</t>
  </si>
  <si>
    <t>Long-term impacts of partial afforestation on water and salt dynamics of an intermittent catchment under climate change</t>
  </si>
  <si>
    <t>10.3390/W12041067</t>
  </si>
  <si>
    <t>https://www.scopus.com/inward/record.uri?eid=2-s2.0-85084633370&amp;doi=10.3390%2fW12041067&amp;partnerID=40&amp;md5=26f2aef70d038c822c485eaea307f87d</t>
  </si>
  <si>
    <t>Soil salinization is a major environmental issue in arid and semi-arid regions, and has been accelerated in some areas by removal of native vegetation cover. Partial afforestation can be a practical mitigation strategy if efficiently integrated with farms and pastures. Using an integrated surface-subsurface hydrological model, this study evaluates the water and salt dynamics and soil salinization conditions of a rural intermittent catchment in the semi-arid climate of southeast Australia subjected to four different partial afforestation configurations under different climate change scenarios, as predicted by several general circulation models. The results show that the locations of afforested areas can induce a retarding effect in the outflow of groundwater salt, with tree planting at lower elevations showing the steadier salt depletion rates. Moreover, except for the configuration with trees planted near the outlet of the catchment, the streamflow is maintained under all other configurations. It appears that under both Representative Concentration Pathways considered (RCP 4.5 and RCP 8.5), the Hadley Centre Global Environmental Model represents the fastest salt export scheme, whereas the Canadian Earth System Model and the Model for Interdisciplinary Research on Climate represent the slowest salt export scheme. Overall, it is found that the location of partial afforestation generally plays a more significant role than the climate change scenarios. © 2020 by the authors.</t>
  </si>
  <si>
    <t>Climate change; Dryland salinity; Intermittent catchments; MIKE SHE; Partial afforestation</t>
  </si>
  <si>
    <t>Australia; Catchments; Climate models; Earth (planet); Groundwater; Reforestation; Runoff; Arid and semi-arid regions; Climate change scenarios; Environmental issues; Environmental model; General circulation model; Hydrological modeling; Interdisciplinary research; Southeast australia; afforestation; arid region; catchment; climate change; environmental issue; hydrodynamics; outflow; salinization; salt; semiarid region; streamflow; tree planting; Climate change</t>
  </si>
  <si>
    <t>Manley K.; Salles T.; Müller R.D.</t>
  </si>
  <si>
    <t>Manley, Kyle (57219575194); Salles, T. (16319546800); Müller, R.D. (57222561916)</t>
  </si>
  <si>
    <t>57219575194; 16319546800; 57222561916</t>
  </si>
  <si>
    <t>Modeling the Dynamic Landscape Evolution of a Volcanic Coastal Environment Under Future Climate Trajectories</t>
  </si>
  <si>
    <t>Frontiers in Earth Science</t>
  </si>
  <si>
    <t>10.3389/feart.2020.550312</t>
  </si>
  <si>
    <t>https://www.scopus.com/inward/record.uri?eid=2-s2.0-85093978831&amp;doi=10.3389%2ffeart.2020.550312&amp;partnerID=40&amp;md5=8e739f69f399dd9c0d406bfdf643e9f2</t>
  </si>
  <si>
    <t>As anthropogenic forcing continues to rapidly modify worldwide climate, impacts on landscape changes will grow. Olivine weathering is a natural process that sequesters carbon out of the atmosphere, but is now being proposed as a strategy that can be artificially implemented to assist in the mitigation of anthropogenic carbon emissions. We use the landscape evolution model Badlands to identify a region (Tweed Caldera catchment in Eastern Australia) that has the potential for naturally enhanced supply of mafic sediments, known to be a carbon sink, into coastal environments. Although reality is more complex than what can be captured within a model, our models have the ability to unravel and estimate how erosion of volcanic edifices and landscape dynamics will react to future climate change projections. Local climate projections were taken from the Australian government and the IPCC in the form of four alternative pathways. Three additional scenarios were designed, with added contributions from the Antarctic Ice Sheet, to better understand how the landscape/dynamics might be impacted by an increase in sea level rise due to ice sheet tipping points being hit. Three scenarios were run with sea level held constant and precipitation rates increased in order to better understand the role that precipitation and sea level plays in the regional supply of sediment. Changes between scenarios are highly dependent upon the rate and magnitude of climatic change. We estimate the volume of mafic sediment supplied to the erosive environment within the floodplain (ranging from ∼27 to 30 million m3 by 2100 and ∼78–315 million m3 by 2500), the average amount of olivine within the supplied sediment under the most likely scenarios (∼7.6 million m3 by 2100 and ∼30 million m3 by 2500), and the amount of CO2 that is subsequently sequestered (∼53–73 million tons by 2100 and ∼206–284 million tons by 2500). Our approach not only identifies a region that can be further studied in order to evaluate the efficacy and impact of enhanced silicate weathering driven by climate change, but can also help identify other regions that have a natural ability to act as a carbon sink via mafic rock weathering. © Copyright © 2020 Manley, Salles and Müller.</t>
  </si>
  <si>
    <t>carbon sequestration; climate change; enhanced silicate weathering; erosion and deposition; landscape evolution; modeling; olivine; sedimentation</t>
  </si>
  <si>
    <t>Australia; Carbon; Catchments; Climate models; Coastal zones; Glaciers; Olivine; Sea level; Sediments; Silicates; Volcanoes; Weathering; Antarctic ice sheets; Anthropogenic carbon; Anthropogenic forcing; Coastal environments; Landscape dynamics; Landscape evolutions; Precipitation rates; Silicate weathering; carbon sequestration; chemical weathering; climate change; future prospect; landscape evolution; olivine; silicate; volcaniclastic deposit; Climate change</t>
  </si>
  <si>
    <t>Pagliarino A.; Meredith A.</t>
  </si>
  <si>
    <t>Pagliarino, Amanda (57191253265); Meredith, Ainslee (57204725838)</t>
  </si>
  <si>
    <t>57191253265; 57204725838</t>
  </si>
  <si>
    <t>Mapping climate change and risks for Australian cultural collections</t>
  </si>
  <si>
    <t>AICCM Bulletin</t>
  </si>
  <si>
    <t>10.1080/10344233.2020.1788881</t>
  </si>
  <si>
    <t>https://www.scopus.com/inward/record.uri?eid=2-s2.0-85097740523&amp;doi=10.1080%2f10344233.2020.1788881&amp;partnerID=40&amp;md5=381afe450fa9c92c969565f83383550c</t>
  </si>
  <si>
    <t>The climate change variables of temperature, relative humidity, rainfall and fire weather are used in conjunction with spatial methodologies to produce maps that overlay locations of Australian national, state and regional cultural heritage collections with climate change risks. The data analysis of these maps is evaluated in relation to the biological risks of insect pests and mould using published studies and recent observations. Mapping both the distribution of cultural heritage collections and potential environmental impacts allows for future risks to collections to be modelled, producing an evidence base for identifying future priorities for conservation. An historical study of the development of arts policy and conservation guidelines in Australia places the investigation of changing climate and risks within a broader national cultural heritage context. In understanding how Australian cultural heritage collections, and the conservation profession more broadly, might become more sustainable and resilient, the use of environmental guidelines in conjunction with predictive climate mapping resources is recommended. © The Australian Institute for the Conservation of Cultural Materials 2020.</t>
  </si>
  <si>
    <t>Climate change; Climate projections; Cultural heritage; Cultural materials conservation; Environmental guidelines; Heritage preservation</t>
  </si>
  <si>
    <t>Pandey V.P.; Dhaubanjar S.; Bharati L.; Thapa B.R.</t>
  </si>
  <si>
    <t>Pandey, Vishnu Prasad (35325070000); Dhaubanjar, Sanita (57193560898); Bharati, Luna (24333936100); Thapa, Bhesh Raj (57189466751)</t>
  </si>
  <si>
    <t>35325070000; 57193560898; 24333936100; 57189466751</t>
  </si>
  <si>
    <t>Spatio-temporal distribution of water availability in Karnali-Mohana Basin, Western Nepal: Climate change impact assessment (Part-B)</t>
  </si>
  <si>
    <t>10.1016/j.ejrh.2020.100691</t>
  </si>
  <si>
    <t>https://www.scopus.com/inward/record.uri?eid=2-s2.0-85085173148&amp;doi=10.1016%2fj.ejrh.2020.100691&amp;partnerID=40&amp;md5=c104225e5811dcd2d3949f2258b10053</t>
  </si>
  <si>
    <t>Study region: Karnali-Mohana river basin, Western Nepal. Study focus: This study aims to project future climate and assess impacts of climate change (CC) on water availability in the Karnali-Mohana (KarMo) basin. Bias-corrected future climate was projected based on ensembles of multiple models selected from a set of 19 regional climate models (RCMs). The impacts on water availability were then assessed by forcing a well calibrated and validated hydrological model with projected future precipitation (P) and temperature (T) for various climatic scenarios. New hydrological insights for this region: Results showed that future T is projected to increase spatio-temporally with higher rate for the mountain stations in the winter season; whereas future P has no distinct spatio-temporal trend but increase in dry season precipitation for future periods. The projected changes in P, T and evapotranspiration are expected to alter average annual flow at the outlets of the KarMo and its sub-basins, albeit with varying rate. The simulated results showed higher impacts in water availabilty at higher altitudes, thus indicating higher vulnerability of northern mountainous region to CC than the southern flatlands. Being the first ever study of such nature in the study area, these results will be useful for planning and development of climate-resilient water development projects in the region. © 2020 The Author(s)</t>
  </si>
  <si>
    <t>Climate change; Karnali; Mohana; Water resources; Western Nepal</t>
  </si>
  <si>
    <t>Parkes H.; Darbyshire R.; White N.</t>
  </si>
  <si>
    <t>Parkes, Heidi (57192676007); Darbyshire, Rebecca (23974327200); White, Neil (55878351200)</t>
  </si>
  <si>
    <t>57192676007; 23974327200; 55878351200</t>
  </si>
  <si>
    <t>Chilling requirements of apple cultivars grown in mild Australian winter conditions</t>
  </si>
  <si>
    <t>Scientia Horticulturae</t>
  </si>
  <si>
    <t>10.1016/j.scienta.2019.108858</t>
  </si>
  <si>
    <t>https://www.scopus.com/inward/record.uri?eid=2-s2.0-85072694882&amp;doi=10.1016%2fj.scienta.2019.108858&amp;partnerID=40&amp;md5=6276a493926752069e0519e0a0fddb8d</t>
  </si>
  <si>
    <t>Future climate change is predicted to lead to reduced winter chill accumulation in many temperate fruit-tree growing regions of the world. Reliable measures of chilling requirement (CR) are necessary for growers in mild winter production locations to determine phenotypic suitability of cultivars for profitable production under current and future climates. This study has produced a collection of CRs for apple (Malus domestica) in chill portions (CP), chill units (CU) and chill hours (CH) for the mild climatic region of Applethorpe, Queensland, Australia. Total seasonal chill accumulation (1 March to 31 August) for 2014 and 2015 in Applethorpe was 75 and 78 CP; 1341 and 1242 CU and; 899 and 882 CH, respectively. All cultivars met their CRs by 10 September (2014) and 2 September (2015). Cultivar CR was estimated using forced bud methods over two seasons. The range of CRs measured for each of the three chill models was 57±2.9 to 77±1.5 CP, 976±40.3 to 1307±86.6 CU and 662±44.5 to 908±23.3 CH. Regardless of chill model choice, the nine cultivars were ranked the same from lowest (‘Cripps Red’) to the highest requirement (‘Fuji and Hi Early’). Analysis of historical climate data showed that the CRs of ‘Cripps Pink’ and ‘Granny Smith’ have been met in 56% and 58% of years respectively. By 2030, this was projected to fall to 2–25% of years for both varieties, and 0% of years by 2050 for ‘Cripps Pink’, and 0–2% by 2050 for ‘Granny Smith’. The results emphasise the need for better understanding of bud progression through the phases of dormancy. In particular, well-defined methods for identifying the transition from endo- to ecodormancy, and improved capacity of chill models to capture the chill accumulation process are necessary to provide valuable CR information to temperate fruit industries for adaptation to climate change. © 2019</t>
  </si>
  <si>
    <t>Bud break; Climate change; Dormancy; Dynamic model; Malus domestica; Winter chill</t>
  </si>
  <si>
    <t>Australia; Queensland; Malus x domestica; bioaccumulation; budburst; climate change; climate conditions; cultivar; dormancy; freeze tolerance; fruit; future prospect; phenotype; winter</t>
  </si>
  <si>
    <t>Gaete-Morales C.; Gallego-Schmid A.; Stamford L.; Azapagic A.</t>
  </si>
  <si>
    <t>Gaete-Morales, Carlos (57201975972); Gallego-Schmid, Alejandro (57200089383); Stamford, Laurence (57210774659); Azapagic, Adisa (54967174100)</t>
  </si>
  <si>
    <t>57201975972; 57200089383; 57210774659; 54967174100</t>
  </si>
  <si>
    <t>A novel framework for development and optimisation of future electricity scenarios with high penetration of renewables and storage</t>
  </si>
  <si>
    <t>Applied Energy</t>
  </si>
  <si>
    <t>10.1016/j.apenergy.2019.05.006</t>
  </si>
  <si>
    <t>https://www.scopus.com/inward/record.uri?eid=2-s2.0-85066254346&amp;doi=10.1016%2fj.apenergy.2019.05.006&amp;partnerID=40&amp;md5=0b4fcea1c77c033240055b7be64c45ff</t>
  </si>
  <si>
    <t>Although electricity supply is still dominated by fossil fuels, it is expected that renewable sources will have a much larger contribution in the future due to the need to mitigate climate change. Therefore, this paper presents a new framework for developing Future Electricity Scenarios (FuturES)with high penetration of renewables. A multi-period linear programming model has been created for power-system expansion planning. This has been coupled with an economic dispatch model, PowerGAMA, to evaluate the technical and economic feasibility of the developed scenarios while matching supply and demand. Application of FuturES is demonstrated through the case of Chile which has ambitious plans to supply electricity using only renewable sources. Four cost-optimal scenarios have been developed for the year 2050 using FuturES: two Business as usual (BAU)and two Renewable electricity (RE)scenarios. The BAU scenarios are unconstrained in terms of the technology type and can include all 11 options considered. The RE scenarios aim to have only renewables in the mix, including storage. The results show that both BAU scenarios have a levelised cost of electricity (LCOE)lower than, or equal to, today's costs ($72.7–77.3 vs $77.6/MWh)and include 81–90% of renewables. The RE scenarios are slightly more expensive than today's costs ($81–87/MWh). The cumulative investment for the BAU scenarios is $123-$145 bn, compared to $147-$157 bn for the RE. The annual investment across the scenarios is estimated at $4.0 ± 0.4 bn. Both RE scenarios show sufficient flexibility in matching supply and demand, despite solar photovoltaics and wind power contributing around half of the total supply. Therefore, the FuturES framework is a powerful tool for aiding the design of cost-efficient power systems with high penetration of renewables. © 2019 The Authors</t>
  </si>
  <si>
    <t>Climate change; Energy planning; Energy storage; Levelised cost; Renewable energy; System optimisation</t>
  </si>
  <si>
    <t>Chile; Climate change; Costs; Economic analysis; Electric energy storage; Energy policy; Energy storage; Fossil fuels; Investments; Linear programming; Scheduling; Solar power generation; Wind power; Economic feasibilities; Energy planning; Linear programming models; Power system expansion planning; Renewable electricity; Renewable energies; Solar photovoltaics; System optimisation; alternative energy; climate change; cost analysis; electricity supply; energy planning; energy storage; fossil fuel; future prospect; optimization; renewable resource; wind power; Electric load dispatching</t>
  </si>
  <si>
    <t>Scollan A.; McNeill E.</t>
  </si>
  <si>
    <t>Scollan, Angela (57209218807); McNeill, Eileen (57216592696)</t>
  </si>
  <si>
    <t>57209218807; 57216592696</t>
  </si>
  <si>
    <t>Discourses/2. Ireland: Listening to Children’s Voices in Irish Social Work through Cultural and Organisational Filters</t>
  </si>
  <si>
    <t>International Perspectives on Early Childhood Education and Development</t>
  </si>
  <si>
    <t>10.1007/978-3-030-14556-9_11</t>
  </si>
  <si>
    <t>https://www.scopus.com/inward/record.uri?eid=2-s2.0-85083979464&amp;doi=10.1007%2f978-3-030-14556-9_11&amp;partnerID=40&amp;md5=ece5a7294dcd8444e290fd63dc338923</t>
  </si>
  <si>
    <t>This chapter is concerned with policy and legislation shifts regarding the welfare and education of children in Ireland. Ireland’s social services framework and pedagogical context will be critiqued regarding available space for children’s active involvement in educational decisions and life changes. With help of data collected through interviews with professionals and policy and documentary analysis, it will be assessed and reflected upon if and how self-determination of children is visible and heard within Irish practices in Early Education and Social Work. In particular, it is explored how the individualistic rights based approach to social work and education advanced by state legislation is intertwined with the construction of children as subordinates within the family. Policy driven pedagogy towards children’s active involvement will be explored. We will consider available space accessible to children, who are supported by professionals working closely interpreting policy shifts. © 2019, Springer Nature Switzerland AG.</t>
  </si>
  <si>
    <t>Taylor C.; Blair D.; Keith H.; Lindenmayer D.</t>
  </si>
  <si>
    <t>Taylor, Chris (57202437681); Blair, David (55697098300); Keith, Heather (7004753832); Lindenmayer, David (35510108300)</t>
  </si>
  <si>
    <t>57202437681; 55697098300; 7004753832; 35510108300</t>
  </si>
  <si>
    <t>Modelling water yields in response to logging and Representative Climate Futures</t>
  </si>
  <si>
    <t>10.1016/j.scitotenv.2019.06.298</t>
  </si>
  <si>
    <t>https://www.scopus.com/inward/record.uri?eid=2-s2.0-85067990203&amp;doi=10.1016%2fj.scitotenv.2019.06.298&amp;partnerID=40&amp;md5=9bd782011b4adc44a1b7e69f6b94b6f6</t>
  </si>
  <si>
    <t>Natural and human disturbance along with climate change pose major challenges for resource management. This is relevant in natural forests, where conflict can occur between water provision and industrial logging. As a result, conversion of old forests to young, fast-growing stands through logging can dramatically reduce streamflow and water yield. We modelled changes in stream run-off and hence water yield from a forest catchment in response to clearcut logging and compared this with projected climate change (using a Representative Climate Futures [RCFs] approach). We focused on the Thomson Catchment, which is the largest single catchment for the city of Melbourne, south-eastern Australia. Within this catchment, we targeted our analysis at montane ash-type eucalypt forests, as these receive the most rainfall and are subject to clearcutting. We used several forest management scenarios to model changes in water yield over time. For our analysis of projected climate change, we employed a range of RCFs that represent ‘consensus’, ‘wettest’ and ‘driest’ scenarios to model the impacts of multiple Representative Concentration Pathways (RCPs). Our initial spatial analysis revealed that 42% of the ash-type eucalypt forests in the Thomson Catchment have been logged. Under historical and continued logging, stream runoff decreases by 40,211 ML by 2090 compared with a hypothetical baseline if logging had ceased in 1995 and 34,059 ML if logging continues beyond 2019. These losses exceed the projected impacts of climate change under the consensus and wettest scenarios, but the driest scenarios are projected to exceed these losses, consisting of 49,998 ML and 69,474 ML for RCP 4.5 and RCP 8.5, respectively. We suggest logging be excluded from the Thomson Catchment because of decreasing stream flows due to climate change and an increasing water demand due to human population growth. This study provides a quantitative approach for highlighting how resource conflicts can be magnified under climate change. © 2019 Elsevier B.V.</t>
  </si>
  <si>
    <t>Clearcutting; Climate change; Forest policy; Montane ash forest; Resource conflict; South-eastern Australia; Watersheds</t>
  </si>
  <si>
    <t>Australia; Melbourne; Queensland; Thompson River [Queensland]; Victoria [Australia]; Catchments; Climate models; Forestry; Human resource management; Population statistics; Rivers; Runoff; Stream flow; Watersheds; water; Clearcutting; Forest policy; Montane ash forest; Resource conflict; South-eastern Australia; clearcutting; climate change; climate effect; environmental impact assessment; forest resource; forestry policy; future prospect; hydrological response; logging (timber); modeling; montane forest; nature-society relations; water resource; watershed; Article; Australia; catchment; climate; climate change; evapotranspiration; forest; logging; priority journal; runoff; stream (river); Climate change</t>
  </si>
  <si>
    <t>Verstraten L.; Wasko C.; Ashford G.; Sharma A.</t>
  </si>
  <si>
    <t>Verstraten, Luke (57188672149); Wasko, Conrad (26532004800); Ashford, Graham (55560973400); Sharma, Ashish (57190818469)</t>
  </si>
  <si>
    <t>57188672149; 26532004800; 55560973400; 57190818469</t>
  </si>
  <si>
    <t>Sensitivity of Australian roof drainage structures to design rainfall variability and climatic change</t>
  </si>
  <si>
    <t>Building and Environment</t>
  </si>
  <si>
    <t>10.1016/j.buildenv.2019.106230</t>
  </si>
  <si>
    <t>https://www.scopus.com/inward/record.uri?eid=2-s2.0-85068113752&amp;doi=10.1016%2fj.buildenv.2019.106230&amp;partnerID=40&amp;md5=a4455f8df2ef1d5283459bd2c8d72e7a</t>
  </si>
  <si>
    <t>The main design determinant for small catchment hydraulic structures is rainfall intensity. Localised relationships between rainfall intensity, frequency and duration (IFD) are used to design each structure to a specified level of performance. However, limitations in rainfall observations introduce uncertainty in IFD values. Further, this uncertainty is compounded by changes in climatic conditions via anthropogenic forcing. Whether this is a cause for concern depends on the structure's sensitivity to deviations away from design rainfall values. Here, we investigate the ability of roof drainage systems to accommodate deviations in design rainfall. We assess the sensitivity of box gutter overflow designs across Australia to spatial variability in IFD values, and projections of IFD values due to climatic change. Different overflow designs were found to have markedly variable responses to rainfall intensity increases, from 13% to 406% before failure. Potential increases in rainfall intensity from spatial variability uncertainty varied from 2 to 54%. While rainfall projections for the 2090 decade ranged from −15 to +59%. Rainfall intensity increases as high as 259% were noted when both sources of uncertainty were combined for a temperature rise scenario of 5 °C. At the majority of locations coupled increases in rainfall intensity were primarily driven by existing rather than future uncertainties for a 2 °C temperature rise scenario. Considering design rainfall uncertainties in terms of design sensitivity shows that adapting to present and future uncertainties can come at no additional cost for some design options while other options need to be altered to reduce the risk of failure. © 2019 Elsevier Ltd</t>
  </si>
  <si>
    <t>Climate change; Design rainfall uncertainty; Rainfall spatial variability; Roof drainage; Small catchments</t>
  </si>
  <si>
    <t>Australia; Catchments; Climate change; Hydroelectric power; Roofs; Runoff; Anthropogenic forcing; Design rainfalls; Drainage structures; Rainfall spatial variabilities; Roof drainage systems; Small catchment; Sources of uncertainty; Spatial variability; catchment; climate change; design method; drainage; rainfall; roof; sensitivity analysis; spatial variation; uncertainty analysis; Rain</t>
  </si>
  <si>
    <t>Taylor C.; Cullen B.; D'Occhio M.; Rickards L.; Eckard R.</t>
  </si>
  <si>
    <t>Taylor, Chris (57202437681); Cullen, Brendan (8270185000); D'Occhio, Michael (55978493700); Rickards, Lauren (55241444500); Eckard, Richard (6603927289)</t>
  </si>
  <si>
    <t>57202437681; 8270185000; 55978493700; 55241444500; 6603927289</t>
  </si>
  <si>
    <t>Trends in wheat yields under representative climate futures: Implications for climate adaptation</t>
  </si>
  <si>
    <t>Agricultural Systems</t>
  </si>
  <si>
    <t>10.1016/j.agsy.2017.12.007</t>
  </si>
  <si>
    <t>https://www.scopus.com/inward/record.uri?eid=2-s2.0-85044134567&amp;doi=10.1016%2fj.agsy.2017.12.007&amp;partnerID=40&amp;md5=a7552e9235b7bf363ac0e631888a4414</t>
  </si>
  <si>
    <t>Underestimating the impacts of climate change on agricultural production could lead to complacency about the potential adaptation challenges. This study used a Representative Climate Futures (RCF) approach to model projected wheat yields under climate change in Australia. It simulated the range of impacts, resulting from a subset of individual Global Climate Models (GCMs), on wheat production in the major wheat regions of Australia. The study used RCFs that represented ‘most-likely’ ‘best’ and ‘worst’ cases across multiple Representative Concentration pathways (RCPs). Median wheat yields modelled for the South West Australia projected declines between 26% and 38%, under a ‘most-likely’ case for RCP 4.5 by 2090, and between 41% and 49%, under a ‘most-likely’ case for RCP 8.5. Median wheat yields declined under RCP 8.5 for the ‘most-likely’ case across the majority of wheat producing regions, with a range of 1% to 49%. Greater declines were projected under the ‘worst’ cases of hottest and driest climates. However, the ‘best’ cases of least warm and wetter climates projected an increase in median wheat yield, a range of 2% to 87%. Variability also changed from the baseline under all projected RCFs and across all regions, with a standard deviation of up to 2.46 t/ha under the ‘most likely’ case at a site in south-eastern Australia. These likely shifts in the size and reliability of yields, combined with concurrent climate change impacts on other factors, mean that agriculture faces significant adaptation challenges, particularly under some of the ‘most-likely’ scenarios and all of the ‘worst’ case scenarios. Further work is required to explore how scenarios in one region relate to those in other regions and thus the overall outcome at the continental scale. © 2018 Elsevier Ltd</t>
  </si>
  <si>
    <t>Adaptation; Climate change; Modelling; Representative climate futures; Wheat, crop</t>
  </si>
  <si>
    <t>Australia; Triticum aestivum; agrometeorology; climate change; climate modeling; crop yield; future prospect; global climate; wheat</t>
  </si>
  <si>
    <t>Kirono D.G.C.; Hennessy K.J.; Grose M.R.</t>
  </si>
  <si>
    <t>Kirono, Dewi G.C. (6507097231); Hennessy, Kevin J. (7006371623); Grose, Michael R. (16645237600)</t>
  </si>
  <si>
    <t>6507097231; 7006371623; 16645237600</t>
  </si>
  <si>
    <t>Increasing risk of months with low rainfall and high temperature in southeast Australia for the past 150 years</t>
  </si>
  <si>
    <t>Climate Risk Management</t>
  </si>
  <si>
    <t>10.1016/j.crm.2017.04.001</t>
  </si>
  <si>
    <t>https://www.scopus.com/inward/record.uri?eid=2-s2.0-85018901757&amp;doi=10.1016%2fj.crm.2017.04.001&amp;partnerID=40&amp;md5=c5d89e19330f72812ef23be625ce6ad9</t>
  </si>
  <si>
    <t>Climate variability, climate change and extreme events pose risks that need to be quantified and managed. Dry and hot conditions have notable impacts, and have a strong link to drought risk. Many extreme event analyses focus on one variable at a time. However, compound extremes, involving two or more climate variables, can have a disproportionately large impact. Thus integrated multivariate analyses are necessary to comprehensively assess climate impacts. Here we document 150 years of information about events with low monthly rainfall and high temperature for southeast Australia. The number of hot/dry months per year exhibits decadal variability and increasing trends. Long-term trends are more influenced by temperature than rainfall, consistent with a warming climate. The number of hot and dry consecutive events, defined as three to five consecutive months of compound events, is increasing. Our findings reinforce the need to consider definitions that include multivariate variables such as rainfall and temperature and/or other hydroclimate variables, where possible, when quantifying drought risk. Discussion on how the results could contribute to improvement in climate projection science in Australia or elsewhere is provided. © 2017</t>
  </si>
  <si>
    <t>Climate risks; Climate variability; Compound extremes; Drought; Hot and dry month</t>
  </si>
  <si>
    <t>Shiel J.J.; Moghtaderi B.; Aynsley R.; Page A.; Clarke J.M.</t>
  </si>
  <si>
    <t>Shiel, John James (35225276800); Moghtaderi, Behdad (7003463018); Aynsley, Richard (7004599218); Page, Adrian (7201642429); Clarke, John M. (15845122100)</t>
  </si>
  <si>
    <t>35225276800; 7003463018; 7004599218; 7201642429; 15845122100</t>
  </si>
  <si>
    <t>Adapting to a warmer climate - Affordable low-carbon retrofits and occupant options for typical Australian houses</t>
  </si>
  <si>
    <t>Proceedings of 33rd PLEA International Conference: Design to Thrive, PLEA 2017</t>
  </si>
  <si>
    <t>https://www.scopus.com/inward/record.uri?eid=2-s2.0-85085944109&amp;partnerID=40&amp;md5=a43e821f16416794046164d44ca6e808</t>
  </si>
  <si>
    <t>This paper describes the cost-effectiveness of adapting Australian houses and occupant behaviour to reduce room temperatures and heating and cooling requirements in a warming world. We used CSIRO's Australian Climate Futures framework and Belcher's “morphing” technique to project the 2050 climate; a novel Standard Effective Temperature (SET*) thermal comfort approach where occupants modify their behaviour and tolerate higher temperatures; a do-it-yourself (DIY) retrofit approach to find the most cost-effective retrofits simulated for typical Australian houses; and combinations of retrofits with small, medium and large simple payback periods (SPPs) to suit occupant categories. The most effective strategies were modifying occupant behaviour; partitions to reduce the conditioned volume; ceiling and roof insulation; gap sealing; and retrofits to suit the type of house construction (such as wall and under-floor insulation, and internal brick walls for added thermal mass if there was a concrete floor). The research suggests that deeper retrofits may be needed than those provided by the large SPP retrofit combinations in 2050 to adapt to high indoor temperatures, even after changing behaviour regarding higher air speeds and lighter clothing. Copyright © NCEUB 2017.</t>
  </si>
  <si>
    <t>Carbon emissions; Cost-effective retrofits; Existing houses; Extreme climate change; Occupant adaptation</t>
  </si>
  <si>
    <t>Carbon; Cost effectiveness; Floors; Heating; Houses; Investments; Roofs; Thermal insulation; Australian house; Climate futures frameworks; Heating and cooling; House construction; Indoor temperature; Occupant behaviour; Roof insulations; Standard effective temperatures; Retrofitting</t>
  </si>
  <si>
    <t>Turschwell M.P.; Balcombe S.R.; Steel E.A.; Sheldon F.; Peterson E.E.</t>
  </si>
  <si>
    <t>Turschwell, Mischa P. (56513979900); Balcombe, Stephen R. (6508188988); Steel, E. Ashley (7007128610); Sheldon, Fran (7006468014); Peterson, Erin E. (15045347500)</t>
  </si>
  <si>
    <t>56513979900; 6508188988; 7007128610; 7006468014; 15045347500</t>
  </si>
  <si>
    <t>Thermal habitat restricts patterns of occurrence in multiple life-stages of a headwater fish</t>
  </si>
  <si>
    <t>Freshwater Science</t>
  </si>
  <si>
    <t>10.1086/691553</t>
  </si>
  <si>
    <t>https://www.scopus.com/inward/record.uri?eid=2-s2.0-85020134319&amp;doi=10.1086%2f691553&amp;partnerID=40&amp;md5=e5813f98b54ed6d43c91a7d43a1e152a</t>
  </si>
  <si>
    <t>Our lack of knowledge on the spatiotemporal drivers of the distribution of many freshwater fishes, particularly as they differ among life-history stages, is a challenge to conservation of these species. We used 2-stage hurdle models to investigate drivers of occurrence and abundance of locally threatened adult and juvenile Northern River Blackfish in the upper Condamine River, Queensland, Australia. Different processes drive occurrence and abundance between the 2 life-history stages. Both adult and juvenile occurrences were negatively associated with high-magnitude, extended warming events, suggesting Northern River Blackfish are thermally restricted to cooler headwaters. Juveniles had greater sensitivity than adults to high stream temperatures. In contrast, drivers of abundance differed between life-history stages. Adult fish were negatively associated with increased fine-sediment loads, whereas juveniles were negatively associated with a hydrologically active inverse-distance-weighted grazing metric that accounted for the greater influence of grazed land close to the stream or in areas of high overland flow. Teasing apart environmental drivers affecting multiple life-history stages of a locally threatened headwater species enabled us to provide direct management recommendations for conserving this species and ecologically similar headwater fishes and their associated habitats. © 2017 by The Society for Freshwater Science.</t>
  </si>
  <si>
    <t>Climate warming; Distribution; Environmental drivers; Fish ecology; Hurdle model; Temperature; Thermal regime</t>
  </si>
  <si>
    <t>Australia; Condamine River; Queensland; Gadopsis; Pisces; abundance; conservation status; ecological modeling; environmental factor; fish; headwater; life history; overland flow; perciform; spatiotemporal analysis; species conservation; species occurrence; temperature effect; thermal regime</t>
  </si>
  <si>
    <t>Webb L.; Darbyshire R.; Erwin T.; Goodwin I.</t>
  </si>
  <si>
    <t>Webb, Leanne (23089682500); Darbyshire, Rebecca (23974327200); Erwin, Tim (55189626800); Goodwin, Ian (57201018439)</t>
  </si>
  <si>
    <t>23089682500; 23974327200; 55189626800; 57201018439</t>
  </si>
  <si>
    <t>A robust impact assessment that informs actionable climate change adaptation: future sunburn browning risk in apple</t>
  </si>
  <si>
    <t>10.1007/s00484-016-1268-y</t>
  </si>
  <si>
    <t>https://www.scopus.com/inward/record.uri?eid=2-s2.0-84994692123&amp;doi=10.1007%2fs00484-016-1268-y&amp;partnerID=40&amp;md5=a9460f4ff62ba0faa69ffc01ddedfcdf</t>
  </si>
  <si>
    <t>Climate change impact assessments are predominantly undertaken for the purpose of informing future adaptation decisions. Often, the complexity of the methodology hinders the actionable outcomes. The approach used here illustrates the importance of considering uncertainty in future climate projections, at the same time providing robust and simple to interpret information for decision-makers. By quantifying current and future exposure of Royal Gala apple to damaging temperature extremes across ten important pome fruit-growing locations in Australia, differences in impact to ripening fruit are highlighted, with, by the end of the twenty-first century, some locations maintaining no sunburn browning risk, while others potentially experiencing the risk for the majority of the January ripening period. Installation of over-tree netting can reduce the impact of sunburn browning. The benefits from employing this management option varied across the ten study locations. The two approaches explored to assist decision-makers assess this information (a) using sunburn browning risk analogues and (b) through identifying hypothetical sunburn browning risk thresholds, resulted in varying recommendations for introducing over-tree netting. These recommendations were location and future time period dependent with some sites showing no benefit for sunburn protection from nets even by the end of the twenty-first century and others already deriving benefits from employing this adaptation option. Potential best and worst cases of sunburn browning risk and its potential reduction through introduction of over-tree nets were explored. The range of results presented highlights the importance of addressing uncertainty in climate projections that result from different global climate models and possible future emission pathways. © 2016, ISB.</t>
  </si>
  <si>
    <t>Climate projections; Extreme temperature; Horticulture; Netting; Pome fruit; Sunburn browning</t>
  </si>
  <si>
    <t>Adaptation, Physiological; Australia; Climate Change; Fruit; Malus; Plant Diseases; Risk; Sunlight; Temperature; adaptation; Australia; climate change; etiology; fruit; Malus; physiology; plant disease; prevention and control; radiation response; risk; sunlight; temperature</t>
  </si>
  <si>
    <t>Webber S.</t>
  </si>
  <si>
    <t>Webber, Sophie (55941359900)</t>
  </si>
  <si>
    <t>Circulating climate services: Commercializing science for climate change adaptation in Pacific Islands</t>
  </si>
  <si>
    <t>Geoforum</t>
  </si>
  <si>
    <t>10.1016/j.geoforum.2017.07.009</t>
  </si>
  <si>
    <t>https://www.scopus.com/inward/record.uri?eid=2-s2.0-85024400709&amp;doi=10.1016%2fj.geoforum.2017.07.009&amp;partnerID=40&amp;md5=8186f1918062791131635de93a755a72</t>
  </si>
  <si>
    <t>In order to address the impacts of climate change, global multilateral institutions, development organizations, and national and regional science organizations are creating climate services – packages of useful climate information intended to help decision makers. This diffuse collection of actors and institutions suggest that producing climate services will help bridge gaps between climate scientists and decision-makers and will therefore help vulnerable countries and people manage the risks and optimize the impacts of climate change. This article examines this global science-policy ecosystem using the case of climate services produced by Australian science agencies for consumption in adaptation programming in the Pacific Island countries of Kiribati and Solomon Islands. Linking research on geographies of marketization and the neoliberalization of science, I demonstrate that within the climate service movement a focus on usefulness is paired with an emphasis on commercialization. As a result, this case shows the inherent tensions in the climate service model: first, a focus on competition and circulating service products at the expense of collaborative relationships; second, difficulties in negotiating uncertainty; and third contradictions between ‘objective’ and ‘entrepreneurial’ science. In each of these instances, the commercialized mechanisms through which climate services are governed, and the political economic circumstances within which they are produced, magnify rather than ameliorate gaps between science and policy. © 2017 Elsevier Ltd</t>
  </si>
  <si>
    <t>Climate change adaptation; Climate science; Climate services; Commercialization; Neoliberalization</t>
  </si>
  <si>
    <t>Kiribati; Solomon Islands [(ISG) Melanesia]; adaptive management; climate change; commercialization; decision making; ecosystem service; environmental policy; neoliberalism; political economy</t>
  </si>
  <si>
    <t>Darbyshire R.; Measham P.; Goodwin I.</t>
  </si>
  <si>
    <t>Darbyshire, R. (23974327200); Measham, P. (34979986700); Goodwin, I. (57201018439)</t>
  </si>
  <si>
    <t>23974327200; 34979986700; 57201018439</t>
  </si>
  <si>
    <t>A crop and cultivar-specific approach to assess future winter chill risk for fruit and nut trees</t>
  </si>
  <si>
    <t>Climatic Change</t>
  </si>
  <si>
    <t>10.1007/s10584-016-1692-3</t>
  </si>
  <si>
    <t>https://www.scopus.com/inward/record.uri?eid=2-s2.0-84966649869&amp;doi=10.1007%2fs10584-016-1692-3&amp;partnerID=40&amp;md5=73aa51e72a52246d9484a95bd9a34dc4</t>
  </si>
  <si>
    <t>Anthropogenic climate change will influence winter chill accumulation, with future declines likely in temperate locations. However, these declines only translate as impacts when cultivar winter chilling requirements are not satisfied. This study presents a methodology to evaluate future impacts of declining winter chill through a cultivarspecific approach which is useful for growers, industry and policy-makers to develop adaptation strategies. A risk based system was applied to represent the likelihood of meeting cultivar chilling requirements using low, medium, medium-high and high risk ratings based on percentiles. This was combined with climate projection uncertainty graphically at 16 Australian growing districts historically (1981–2010) and for 2030, 2050 and 2090. The results demonstrated that impacts and likely adaptation options differed between cultivars, some recording limited risk at all sites out to 2090 ('Nonpareil' almond) whilst others recorded greater risk both historically and into the future ('Chandler' walnut). Notably, risk differed across sites and with the future time period. These results highlight which cultivars are susceptible to low winter chill conditions, where this risk does and does not manifest and the different time horizons at which the risk will materialise across Australia's main growing districts. Using this approach, changes in winter chill conditions are presented in a useable form which allows for appropriate climate adaptation strategies to be developed, securing the industries into the future. © 2016, Springer Science+Business Media Dordrecht.</t>
  </si>
  <si>
    <t>Australia; Juglans; Prunus dulcis; Climate change; Cultivation; Adaptation strategies; Anthropogenic climate changes; Chilling requirement; Climate projection; Limited risk; Policy makers; Time horizons; Winter chill; adaptive management; anthropogenic effect; climate change; cold tolerance; crop production; cultivar; environmental risk; fruit; future prospect; nut; policy making; risk assessment; yield response; Risk assessment</t>
  </si>
  <si>
    <t>Wang G.; Power S.B.; Mcgree S.</t>
  </si>
  <si>
    <t>Wang, Guomin (56144102900); Power, Scott B. (7101785401); Mcgree, Simon (6506196123)</t>
  </si>
  <si>
    <t>56144102900; 7101785401; 6506196123</t>
  </si>
  <si>
    <t>Unambiguous warming in the western tropical Pacific primarily caused by anthropogenic forcing</t>
  </si>
  <si>
    <t>International Journal of Climatology</t>
  </si>
  <si>
    <t>10.1002/joc.4395</t>
  </si>
  <si>
    <t>https://www.scopus.com/inward/record.uri?eid=2-s2.0-84956749251&amp;doi=10.1002%2fjoc.4395&amp;partnerID=40&amp;md5=9ebf48ea4a4d1e18ce07d11bdb66c201</t>
  </si>
  <si>
    <t>Small Island Developing States in the tropical western Pacific are among the most vulnerable to climate change. While a great deal of information on the observed climate change trends and their cause is available for many other regions and for the globe as a whole, much less information has been available specifically for the Pacific. Here, we show that warming over the past 50years in the western Pacific is evident in recently homogenized tropical station data, and in gridded surface temperature data sets for the region. The warming has already emerged from the background climate variability. The observational data and Coupled Model Intercomparison Project Phase 5 climate model output are used to show that the observed warming was primarily caused by human-forced changes to the earth's radiative balance. Further warming is projected to occur in the same models under all three Representative Concentration Pathways (RCPs) considered (RCP2.6, RCP4.5 and RCP8.5), with the magnitude far exceeding the warming to date under the two scenarios with higher emissions (RCP4.5 and RCP8.5). © 2016 Royal Meteorological Society.</t>
  </si>
  <si>
    <t>CMIP5; Pacific Islands; Surface temperature; Warming</t>
  </si>
  <si>
    <t>Pacific islands; Atmospheric temperature; Climate models; Earth (planet); Surface properties; Tropics; CMIP5; Coupled Model Intercomparison Project; Earth's radiative balance; Pacific islands; Small island developing state; Surface temperatures; Tropical Western Pacific; Warming; anthropogenic effect; climate change; climate modeling; radiative forcing; surface temperature; tropical region; warming; Climate change</t>
  </si>
  <si>
    <t>Fiddes S.L.; Pezza A.B.</t>
  </si>
  <si>
    <t>Fiddes, Sonya Louise (56063856600); Pezza, Alexandre Bernardes (8970508600)</t>
  </si>
  <si>
    <t>56063856600; 8970508600</t>
  </si>
  <si>
    <t>Current and future climate variability associated with wintertime precipitation in alpine Australia</t>
  </si>
  <si>
    <t>Climate Dynamics</t>
  </si>
  <si>
    <t>10.1007/s00382-014-2177-6</t>
  </si>
  <si>
    <t>https://www.scopus.com/inward/record.uri?eid=2-s2.0-84939882704&amp;doi=10.1007%2fs00382-014-2177-6&amp;partnerID=40&amp;md5=7d468fd73d1132f555fa486440aeee91</t>
  </si>
  <si>
    <t>The Australian Alps, located in the southeast corner of the continent, are home to important ecologies and industries, including water supply, hydroelectricity and ski resorts. Sharp topography and prevailing westerly winds generate a unique microclimate with cool temperatures and abundant precipitation and is crucial to much of greater southeastern Australia’s water supply. Here we study the western, high and eastern slopes separately, exploring the global climate drivers associated with wintertime precipitation variability. The results show that while total precipitation is significantly declining on the western and high slopes, the total rain is not significantly changing on the eastern side. These differing trends are thought be a result of the changing nature of the westerly storm track and the subtropical ridge. Interestingly, the west/high wintertime rainfall decline is seen primarily as a reduction in the intensity of events, as the number of rainfall days per season has remained relatively constant throughout the analysis. The synoptic patterns associated with extreme precipitation are identified and shown to be well correlated with the total seasonal precipitation, suggesting a great importance of the extreme weather signatures in modulating the longer term climate. This correlation is used to calculate a number of climate indices relying on dynamical indicators such as pressure and temperature gradients, helping simulate the rainfall variability within the area. By exploring contrasting Climate Model Intercomparison Project 3 models from the Commonwealth Scientific and Industry Research Organization’s Representative Climate Futures Framework, we estimate using indices of the circulation dynamics that the west/high wintertime rainfall trend will continue to decline whilst rainfall in the eastern region will remain relatively stable. This result adds new light into future precipitation trends for the area, given the intrinsic difficulty of climate models to correctly represent precipitation behavior over the region. © 2014, Springer-Verlag Berlin Heidelberg.</t>
  </si>
  <si>
    <t>Alpine; Australia; Climate; Rainfall; Variability</t>
  </si>
  <si>
    <t>Judge M.; Wilson M.S.</t>
  </si>
  <si>
    <t>Judge, Madeline (56740475200); Wilson, Marc S. (7408664973)</t>
  </si>
  <si>
    <t>56740475200; 7408664973</t>
  </si>
  <si>
    <t>Vegetarian Utopias: Visions of dietary patterns in future societies and support for social change</t>
  </si>
  <si>
    <t>10.1016/j.futures.2015.07.005</t>
  </si>
  <si>
    <t>https://www.scopus.com/inward/record.uri?eid=2-s2.0-84938153529&amp;doi=10.1016%2fj.futures.2015.07.005&amp;partnerID=40&amp;md5=c7e1929a5d66601fe4d1bddc43894c7e</t>
  </si>
  <si>
    <t>The current study draws on the collective futures framework to examine how visions of future societies where most people consume plant-based, vegetarian or vegan diets are related to current support for social change towards plant-based diets. Participants were 506 university students in Aotearoa New Zealand invited to imagine a society in 2050 where most individuals consume a plant-based, vegetarian, or vegan diet. A thematic analysis was conducted on responses to an open-ended item asking how these future societies would be different to today. Participants reported a variety of potential positive and negative outcomes for individuals and wider society. Subsequent analyses of attitudes scales investigated the relationships between the collective dimensions of plant-based future societies and support for policies to promote plant-based diets. For a vegetarian future, the strongest predictor of current support for social change was the expectation that widespread vegetarianism would reduce societal dysfunction. For a vegan future, the strongest predictor of support for social change was an expectation of increased warmth in a vegan society. Implications for theory and advocacy are discussed. © 2015 Elsevier Ltd.</t>
  </si>
  <si>
    <t>Collective futures; Meat consumption; New Zealand; Social change; Vegetarianism</t>
  </si>
  <si>
    <t>Canada; Lake Utopia; New Brunswick; New Zealand; consumption behavior; diet; meat; social change; student; vegetation</t>
  </si>
  <si>
    <t>Moise A.; Wilson L.; Grose M.; Whetton P.; Watterson I.; Bhend J.; Bathols J.; Hanson L.; Erwin T.; Bedin T.; Heady C.; Rafter T.</t>
  </si>
  <si>
    <t>Moise, A. (35264529800); Wilson, L. (24176026200); Grose, M. (16645237600); Whetton, P. (57967894200); Watterson, I. (7003679645); Bhend, J. (23017743100); Bathols, J. (6505847930); Hanson, L. (57191914668); Erwin, T. (55189626800); Bedin, T. (56955771800); Heady, C. (56273006700); Rafter, T. (56955390500)</t>
  </si>
  <si>
    <t>35264529800; 24176026200; 16645237600; 57967894200; 7003679645; 23017743100; 6505847930; 57191914668; 55189626800; 56955771800; 56273006700; 56955390500</t>
  </si>
  <si>
    <t>Evaluation of CMIP3 and CMIP5 Models over the Australian Region to Inform Confidence in Projections</t>
  </si>
  <si>
    <t>Australian Meteorological and Oceanographic Journal</t>
  </si>
  <si>
    <t>10.22499/2.6501.004</t>
  </si>
  <si>
    <t>https://www.scopus.com/inward/record.uri?eid=2-s2.0-84946762307&amp;doi=10.22499%2f2.6501.004&amp;partnerID=40&amp;md5=ad56ec4ec96b1f9e12fe40b63d0808e6</t>
  </si>
  <si>
    <t>Model evaluation is an important tool to help rate confidence in climate model simulations. This can add to the overall confidence assessment for future projections of the Australian climate. Additionally it can highlight significant model deficiencies that may affect the selection of a subset of models for use in impact assessment. Here we present results from an extensive model evaluation undertaken as part of the Natural Resource Management (NRM) Project in order to inform the newest set of climate change projections for Australia. The assessment covers mean climate skill over Australia as well as variability measures and teleconnections from up to 47 CMIP5 models and 23 CMIP3 models (for comparison where appropriate). Additionally, the skill in representing important climate features such as MJO, SAM, blocking and cut-off lows are also reviewed. Selected extremes are evaluated as well as simulations of two different types of downscaling simulations used within the NRM project. Finally, an attempt is made to synthesise this information in order to highlight a small group of CMIP5 models which show consistent deficiencies in representing the Australian climate and its features.</t>
  </si>
  <si>
    <t>Australia; climate modeling; climate prediction; model validation; regional climate; teleconnection; weather forecasting</t>
  </si>
  <si>
    <t>Olla P.; Choudrie J.</t>
  </si>
  <si>
    <t>Olla, Phillip (15830248700); Choudrie, Jyoti (8724492600)</t>
  </si>
  <si>
    <t>15830248700; 8724492600</t>
  </si>
  <si>
    <t>Mobile technology utilization for social development in developing countries: An ethnographic futures research study</t>
  </si>
  <si>
    <t>Information Systems Frontiers</t>
  </si>
  <si>
    <t>10.1007/s10796-013-9477-y</t>
  </si>
  <si>
    <t>https://www.scopus.com/inward/record.uri?eid=2-s2.0-84903477950&amp;doi=10.1007%2fs10796-013-9477-y&amp;partnerID=40&amp;md5=60cb810ae6b0630698c956fdfbacf71c</t>
  </si>
  <si>
    <t>This exploratory paper aims to apply a qualitative, method known as Ethnographic Futures Research (EFR) to predict the future for mobile phones when used for social development in developing countries. The EFR approach was used in a participatory manner to provide scenarios of the future for mobile phone growth. By employing EFR there is an opportunity to consider different paradigms of mobile services creation deployment in developing environments where historically tele-center models are shown to be unsustainable. The implication of this research study is the provision of a novel way of determining diffusion strategies within regions displaying increasing mobile services adoption patterns. In terms of decision making, this research provides an alternative approach to considering scenarios using a qualitative approach, something amiss within decision support systems literature. © 2013 Springer Science+Business Media New York.</t>
  </si>
  <si>
    <t>Ethnographic futures research; Futures research; Mobile utilisation; Participatory EFR; Social development</t>
  </si>
  <si>
    <t>Artificial intelligence; Cellular telephones; Decision support systems; Developing countries; Mobile phones; Research; Adoption patterns; Diffusion strategies; Futures researches; Mobile utilisation; Participatory EFR; Qualitative approach; Scenarios of the future; Social development; Economic and social effects</t>
  </si>
  <si>
    <t>Paton F.L.; Maier H.R.; Dandy G.C.</t>
  </si>
  <si>
    <t>Paton, F.L. (56993369300); Maier, H.R. (7202461054); Dandy, G.C. (7004210467)</t>
  </si>
  <si>
    <t>56993369300; 7202461054; 7004210467</t>
  </si>
  <si>
    <t>Including adaptation and mitigation responses to climate change in a multiobjective evolutionary algorithm framework for urban water supply systems incorporating GHG emissions</t>
  </si>
  <si>
    <t>10.1002/2013WR015195</t>
  </si>
  <si>
    <t>https://www.scopus.com/inward/record.uri?eid=2-s2.0-85040698700&amp;doi=10.1002%2f2013WR015195&amp;partnerID=40&amp;md5=7733da3243e3ed843287df7eac5801d1</t>
  </si>
  <si>
    <t>Cities around the world are increasingly involved in climate action and mitigating greenhouse gas (GHG) emissions. However, in the context of responding to climate pressures in the water sector, very few studies have investigated the impacts of changing water use on GHG emissions, even though water resource adaptation often requires greater energy use. Consequently, reducing GHG emissions, and thus focusing on both mitigation and adaptation responses to climate change in planning and managing urban water supply systems, is necessary. Furthermore, the minimization of GHG emissions is likely to conflict with other objectives. Thus, applying a multiobjective evolutionary algorithm (MOEA), which can evolve an approximation of entire trade-off (Pareto) fronts of multiple objectives in a single run, would be beneficial. Consequently, the main aim of this paper is to incorporate GHG emissions into a MOEA framework to take into consideration both adaptation and mitigation responses to climate change for a city’s water supply system. The approach is applied to a case study based on Adelaide’s southern water supply system to demonstrate the framework’s practical management implications. Results indicate that trade-offs exist between GHG emissions and risk-based performance, as well as GHG emissions and economic cost. Solutions containing rainwater tanks are expensive, while GHG emissions greatly increase with increased desalinated water supply. Consequently, while desalination plants may be good adaptation options to climate change due to their climate-independence, rainwater may be a better mitigation response, albeit more expensive. © 2014. American Geophysical Union. All Rights Reserved.</t>
  </si>
  <si>
    <t>Approximation algorithms; Desalination; Economic and social effects; Evolutionary algorithms; Gas emissions; Greenhouse gases; Pareto principle; Water filtration; Water resources; Water supply; Water supply systems; Adaptation response; Desalinated water; Desalination plant; Management implications; Multi objective evolutionary algorithms; Multiple-objectives; Southern waters; Urban water supply system; Climate change</t>
  </si>
  <si>
    <t>Darbyshire R.; Webb L.; Goodwin I.; Barlow E.W.R.</t>
  </si>
  <si>
    <t>Darbyshire, Rebecca (23974327200); Webb, Leanne (23089682500); Goodwin, Ian (57201018439); Barlow, E.W.R. (36787759300)</t>
  </si>
  <si>
    <t>23974327200; 23089682500; 57201018439; 36787759300</t>
  </si>
  <si>
    <t>Impact of future warming on winter chilling in Australia</t>
  </si>
  <si>
    <t>10.1007/s00484-012-0558-2</t>
  </si>
  <si>
    <t>https://www.scopus.com/inward/record.uri?eid=2-s2.0-84876120488&amp;doi=10.1007%2fs00484-012-0558-2&amp;partnerID=40&amp;md5=482eb5d0d8ae8adc601fa063b7e55929</t>
  </si>
  <si>
    <t>Increases in temperature as a result of anthropogenically generated greenhouse gas (GHG) emissions are likely to impact key aspects of horticultural production. The potential effect of higher temperatures on fruit and nut trees' ability to break winter dormancy, which requires exposure to winter chilling temperatures, was considered. Three chill models (the 0-7. 2°C, Modified Utah, and Dynamic models) were used to investigate changes in chill accumulation at 13 sites across Australia according to localised temperature change related to 1, 2 and 3°C increases in global average temperatures. This methodology avoids reliance on outcomes of future GHG emission pathways, which vary and are likely to change. Regional impacts and rates of decline in chilling differ among the chill models, with the 0-7. 2°C model indicating the greatest reduction and the Dynamic model the slowest rate of decline. Elevated and high latitude eastern Australian sites were the least affected while the three more maritime, less elevated Western Australian locations were shown to bear the greatest impact from future warming. © 2012 ISB.</t>
  </si>
  <si>
    <t>Climate change; Fruit; Nut; Vernalisation</t>
  </si>
  <si>
    <t>Agriculture; Australia; Climate Change; Cold Temperature; Models, Theoretical; Seasons; agriculture; article; Australia; climate change; cold; methodology; season; theoretical model</t>
  </si>
  <si>
    <t>Lim-Camacho L.; Ashworth P.</t>
  </si>
  <si>
    <t>Lim-Camacho, L. (56108307500); Ashworth, P. (24480600000)</t>
  </si>
  <si>
    <t>56108307500; 24480600000</t>
  </si>
  <si>
    <t>Worth a thousand words: Connecting tourism operators with climate change through visualisation techniques</t>
  </si>
  <si>
    <t>Proceedings - 20th International Congress on Modelling and Simulation, MODSIM 2013</t>
  </si>
  <si>
    <t>https://www.scopus.com/inward/record.uri?eid=2-s2.0-85080874623&amp;partnerID=40&amp;md5=172f7b737057c84b88a9a32d774b1999</t>
  </si>
  <si>
    <t>The old saying “a picture paints a thousand words” has never been more appropriate when discussing the issue of communicating climate scenarios. Our research demonstrates the benefits of using imagery creatively to effectively communicate large amounts of scientific information in a powerful, easy to understand format for tourism operators in Queensland's Sunshine Coast. Globally, tourism has been identified as an industry in the 'climate danger zone', where risks are significant but many operators remain unprepared. Tourism is Australia's second-largest export earner, yet the industry is comprised primarily of small businesses managed by individuals with limited business experience and training. The combination of a lack of awareness, capability and preparation for potential climate risks coupled with poor engagement with adaptation options, places one of Australia's most valuable assets in a vulnerable situation. Using a multi-disciplinary approach, the research combined projections from climate scientists with tourism operator perceptions of climate change and adaptation, gathered through an engagement process consisting of interviews and workshops conducted over eight months. The process involved five stages of engagement and consultation with industry prior to the release of a final product. The result is a visual and interactive PDF used to communicate the scenarios across the industry in the designated region, wherein users can self-navigate at their own pace. The tool itself has initially been well received when it was road tested with tourism operators with only minor suggestions for improvements. As a result of the positive response it appears there are multiple additional applications either used across different industry sectors or across various climatic regions. For example, it has been suggested that such a process could be used to develop a tool for different regions of Australia that various industry and small business operators working in that area could use to help inform them about likely climate impacts and therefore plan accordingly. In addition, the process of developing the tool has encouraged climate scientists to become more aware of end-user needs and how to adapt their science to improve its relevance across society. The tool itself provides a mechanism that is a low cost way of encouraging ongoing climate action. © International Congress on Modelling and Simulation, MODSIM 2013.All right reserved.</t>
  </si>
  <si>
    <t>Climate change scenarios; Communication; End-users; Visualisation</t>
  </si>
  <si>
    <t>Communication; Operations research; Tourism; Visualization; Climate change scenarios; Climate scenarios; Climate scientists; Climatic regions; End users; Industry sectors; Multi-disciplinary approach; Scientific information; Climate change</t>
  </si>
  <si>
    <t>Morgan D.R.</t>
  </si>
  <si>
    <t>Morgan, Dennis Ray (15825609500)</t>
  </si>
  <si>
    <t>Postmodern prospects for a nonkilling world: Towards an image of a nonkilling future</t>
  </si>
  <si>
    <t>10.1016/j.futures.2012.08.001</t>
  </si>
  <si>
    <t>https://www.scopus.com/inward/record.uri?eid=2-s2.0-84870061739&amp;doi=10.1016%2fj.futures.2012.08.001&amp;partnerID=40&amp;md5=be966e91e76adbbe69378a96cbc0a1e8</t>
  </si>
  <si>
    <t>Prospects for a nonkilling world/future are primarily based upon the research of Dr. Glenn Paige and others who have laid the groundwork for the image of a nonkilling future. In this paper, I first investigate archaeological sources to determine whether an historical basis can also be established as a real-world starting point for the nonkilling image of the future to emerge. From archaeological and anthropological sources, I contend that a mostly nonkilling world did indeed exist from approximately 5000 to 3000 B.C. and quite likely throughout much of prehistory; nevertheless, the age of " Empire" emerged and brought about the rise and fall of civilizations, which, almost without exception, embraced killing and war as perceived necessities for growth, expansion, occupation, domination, and social control. The same pattern has only intensified in the modern era through technological developments of the weapons of war, which have become so lethal and ubiquitous that they threaten the future of humanity, thus representing the self-destructive, civilizational challenge and crisis that Paige and others are responding to. In the context of such lethality, as well as the autonomous nature of technical civilization, I question whether the modern image of the future is capable of embracing the image of a nonkilling future and conclude by identifying this nonkilling image of the future from a postmodern rather than modern origin and perspective. Finally, I examine the leadership role of the postmodern, creative minority to realize a nonkilling future and conclude that a nonkilling world/future can only emerge through the transformation of consciousness in a paradigm shift from Global Empire to Earth Community. © 2012 Elsevier Ltd.</t>
  </si>
  <si>
    <t>civilization; future prospect; geographical research; historical perspective; leadership; prehistoric; technological development; war</t>
  </si>
  <si>
    <t>Kass G.S.; Shaw R.F.; Tew T.; MacDonald D.W.</t>
  </si>
  <si>
    <t>Kass, Gary S. (55290521600); Shaw, Rosalind F. (36125313300); Tew, Tom (6602529464); MacDonald, David W. (7401463172)</t>
  </si>
  <si>
    <t>55290521600; 36125313300; 6602529464; 7401463172</t>
  </si>
  <si>
    <t>Securing the future of the natural environment: Using scenarios to anticipate challenges to biodiversity, landscapes and public engagement with nature</t>
  </si>
  <si>
    <t>Journal of Applied Ecology</t>
  </si>
  <si>
    <t>10.1111/j.1365-2664.2011.02055.x</t>
  </si>
  <si>
    <t>https://www.scopus.com/inward/record.uri?eid=2-s2.0-80055088570&amp;doi=10.1111%2fj.1365-2664.2011.02055.x&amp;partnerID=40&amp;md5=fa4aac2d420e70dab4fcc68cf83d9153</t>
  </si>
  <si>
    <t>1. Maintaining and protecting biodiversity for the future under changing environmental and socio-political conditions is a major challenge. Scenarios are used as decision-making aids for natural resource management at local to global scales. Scenarios are underutilised by conservationists at a local level, where they can be highly effective for anticipating change. 2. People's values and attitudes are crucial in determining the future, yet they are rarely placed at the centre of scenario exercises. Novel methods have been developed to fully integrate people's worldviews into scenario planning. The ethnographic futures framework focuses on how changes occur through human agency and how they will be felt by society in the future. The three horizons approach considers how different ideas and paradigms become more, or less, dominant in society over time. 3. Natural England (NE), the statutory adviser to the UK Government on the natural environment in England, carried out a scenario planning process using these novel approaches. The scenarios consider a wide range of global and local factors and investigate their impact upon the natural environment in England, to 2060. 4.A set of four contrasting scenarios was produced. Despite their differences, nature was always highly valued in some form; ultimately, the state of the natural environment was determined not by natural forces but by societal choice. 5. Synthesis and applications. Scenario planning allows the development of key visions for the future. These can be used to establish, and influence, the direction of future trends and their impacts on the natural environment, particularly in the context of a shifting basis for conservation policy that seeks to enhance ecological resilience. The scenarios are being used within NE to help local communities shape the future of their natural environment; this process can be utilised by governments or environmental agencies elsewhere. This study demonstrates that across a range of scenarios the future state of the natural environment is very much a matter of societal choice. Decision-making frameworks for environmental conservation must take proper account of ecological knowledge, societal values, foresight and complexity. © 2011 The Authors. Journal of Applied Ecology © 2011 British Ecological Society.</t>
  </si>
  <si>
    <t>Climate change; Conservation planning; Decision-making; Ecosystems; Ethnographic futures framework; Futures; Global environmental change; Land-use change; Society</t>
  </si>
  <si>
    <t>England; United Kingdom; biodiversity; climate change; conservation planning; decision making; ecosystem resilience; ethnobotany; future prospect; land use change; public sector</t>
  </si>
  <si>
    <t>McKenzie F.H.; Phillips R.; Rowley S.; Brereton D.; Birdsall-Jones C.</t>
  </si>
  <si>
    <t>McKenzie, Fiona Haslam (57524062500); Phillips, Rhonda (37014687000); Rowley, Steven (7006249092); Brereton, David (18433387800); Birdsall-Jones, Christina (55580120000)</t>
  </si>
  <si>
    <t>57524062500; 37014687000; 7006249092; 18433387800; 55580120000</t>
  </si>
  <si>
    <t>Housing market dynamics in resource boom towns</t>
  </si>
  <si>
    <t>AHURI Final Report</t>
  </si>
  <si>
    <t>https://www.scopus.com/inward/record.uri?eid=2-s2.0-84907581411&amp;partnerID=40&amp;md5=c258fb067959a983eb22fb7325af3ae5</t>
  </si>
  <si>
    <t>Resource boom towns in the Pilbara and Goldfield regions of Western Australia and the Bowen Basin region of Queensland have experienced recurring housing shortages and crises. The housing situation has had a negative impact upon these communities in a variety of ways, and in the case of Karratha in particular, constitutes a community crisis. This study demonstrates the important linkages between housing and the resources industry. It discusses the key issues evidenced by case studies of four resource boom towns; two in Western Australia and two in Queensland. These case studies provide a detailed picture of the wide range of issues faced by these towns and the social, economic and structural consequences of the resources boom. An enduring issue is the inability of the public and private sectors to attract and retain staff in resource boom towns whatever their occupation, but this is especially apparent for workers in the service sector. Business and community development are stymied by the ever-decreasing locally resident workforce, a direct result of the increasing lack of available and/or affordable housing. A range of skill sets for the resources industries are in short supply. The nature and locations of mining operations, combined with the lack of available and affordable housing and associated industry cost structures, has led the resource sector to increasingly rely upon a long-distance commuting workforce. The increase of fly-in, fly-out (FIFO) and drive-in, drive-out (DIDO) workers has led to a reduction in the permanently resident workforce. This research confirms the role of housing as an essential component of the physical infrastructure underpinning the mining industry. The links between housing and economic and social wellbeing in a regional context are clearly demonstrated. We argue that a holistic appreciation by the industry and government of the important role of housing at each stage of the mining cycle has been lacking in Australia. The recent super-cycle in the resources industry in Australia resulted in critical housing issues requiring strategic responses to enable the industry to expand to meet international demand and in order to address the most serious social and economic impacts for local and regional communities. Although the current downturn in the industry, as a result of the global financial crisis, has temporarily eased some of the pressure on housing markets in resource communities, a likely resurgence in demand for resources over the longer term means that all of the issues identified in this report remain on the table and should be addressed. Efforts to manage the housing implications of mining face considerable challenges including: the diversity in scale and nature of the industry and its impacts; the cyclical and often unpredictable nature of the resources industry; the propensity for mining to be located in regional and remote areas; changing technology and labour market practices; and differences in policy and institutional arrangements across Australian jurisdictions. We put forward a range of proposals for immediate and longer-term strategies to better manage housing issues, particularly in areas such as resource-rich regions which are vulnerable to world market prices and consumer trends. Specifically: A categorical commitment from governments regarding the positive long-term future for communities in remote regions. In light of this reality, there is a case for a more co-ordinated approach, between government and industry, (but led by government), to better plan for these regions. Government and non-government organisation (NGO) decision and implementation processes can no longer lag behind growth as this will hamper co-ordinated planning. It is critically important that governments act to ensure the adequate supply of land that has the potential to be serviced at the earliest opportunity when a resource development project is planned and then work assiduously to ensure that the land is brought to development status as soon as possible. ?The provision of realistic incentives for investment in infrastructure by business and community. The recent Western Australian election campaign Royalties for Regions highlighted the importance of enhancing life in royalty-generating regions through targeted funding for key infrastructure. Government does not have to be the sole provider but meaningful incentives for partnerships between governments and industry must be established to convey mutual commitment. ?Increased government investment in social, community and affordable housing including the use of innovative financing tools such as shared-equity schemes and taxation incentives for investment in affordable housing, with particular attention to housing in regional and remote areas. It has been suggested that the rules governing LandCorp in Western Australia could be relaxed to enable more affordable housing land in the regions. ?The provision of affordable accommodation for those on low-to-middle incomes not eligible for housing assistance but who are excluded from the private market due to the shortages of available affordable accommodation for rent or purchase. Once demand has been met for serviced land, government agencies should consider serviced land banking for future development to avoid long development delays. Relaxing local government town planning policies to enable greater flexibility regarding development densities and transformation of current housing stock. Fast-tracking planning approvals for residential developments that contain an element of affordable housing should be considered. Affordable housing does not mean aesthetically unattractive. An increased supply of government housing for key workers and government service providers to meet current and future needs, commensurate with population increases. Government employee housing needs to be of a standard to ensure the attraction and retention of key human resources. All publicly provided housing needs to be consistently maintained and upgraded to ensure: sustainable standards of population health; enhanced education opportunities; liveability; and accessibility. Substance abuse underpins many of the social and economic ills of remote and regional communities, particularly those in or near to resource-dominated towns. The link between good housing and good health has been demonstrated. In order to effectively deal with the myriad issues arising from substance abuse and poor, or lack of housing, governments should adopt a relational approach which takes into account the need for complex community development. To this end, government housing agencies need to liaise more closely with health agencies, and agencies of the Drug and Alcohol Office. The liveability of resource boom towns could be greatly enhanced if the design and planning of towns was undertaken with an eye to permanence and a diversification of the economic base underpinning the local economy. Many of the necessary strategies require longer-term implementation timeframes. Successful housing strategies in mining communities require co-ordinated action by all spheres of government as well as the mining and residential property industries. This involves resolution of the diverse interests of these stakeholders and agreement about who is responsible for what. Local communities and NGOs have an important role to play in identifying community concerns and potential responses. In discussing proposed strategies we address the following key questions. What needs to be done? Why is it necessary? Who needs to take primary responsibility? What policies, partnerships and governance structures are needed for successful implementation? A recurring theme in this report is the need to improve co-ordination within and between the different levels of government, and in turn, between mining companies and government. Better planning is critical to ensure an adequate supply and mix of housing in mining communities and in particular, to address the issue of affordability. While towns are vulnerable to the resources super-cycle, their future is tenuous. If an effort was made to plan and design towns to enhance liveability and attractiveness, there is a greater likelihood of increased private investment in businesses and the community.</t>
  </si>
  <si>
    <t>Edwards M.G.</t>
  </si>
  <si>
    <t>Edwards, Mark G. (55465043400)</t>
  </si>
  <si>
    <t>"Every today was a tomorrow": An integral method for indexing the social mediation of preferred futures</t>
  </si>
  <si>
    <t>10.1016/j.futures.2007.11.014</t>
  </si>
  <si>
    <t>https://www.scopus.com/inward/record.uri?eid=2-s2.0-39149136185&amp;doi=10.1016%2fj.futures.2007.11.014&amp;partnerID=40&amp;md5=49307ef382ab8952e7efd31671588ab8</t>
  </si>
  <si>
    <t>The visions we hold of the future, whether they are of utopias or dystopias, are not simply a matter of personal imagination. Our conceptions of the future are mediated to us as much as they are privately created by us. To this point, futures studies have not developed an integrative and broad-based framework for considering the social mediation of futures. Understanding how social mediation impacts on our futures visioning requires an interpretive framework that can cope with the multilayered nature of futures visions, the worldviews that are associated with them and a theory of mediation that can be applied within such a context of 'depth'. Using theory-building methodology, the current paper attempts this task by describing a theory of social mediation that builds on the integral futures framework. An application of the framework explores the relationship between various scenarios of health care futures, their associated worldviews and the mediational factors that influence our visions of future health care systems. © 2007 Elsevier Ltd. All rights reserved.</t>
  </si>
  <si>
    <t>future prospect; health care; methodology</t>
  </si>
  <si>
    <t>Bland W.L.</t>
  </si>
  <si>
    <t>Bland, W.L. (7003413189)</t>
  </si>
  <si>
    <t>Toward integrated assessment in agriculture</t>
  </si>
  <si>
    <t>10.1016/S0308-521X(99)00025-6</t>
  </si>
  <si>
    <t>https://www.scopus.com/inward/record.uri?eid=2-s2.0-0032774730&amp;doi=10.1016%2fS0308-521X%2899%2900025-6&amp;partnerID=40&amp;md5=06a910af7a25f00e2a488608550d27b1</t>
  </si>
  <si>
    <t>Practitioners of agriculture increasingly find themselves in conflict with the broader society over issues such as siting of livestock rearing facilities and the presence of chemicals in water resources. This is probably a function both of urban development encroaching further into agricultural lands, and of the emerging norm of broader participation in environmental decisions. Numerous public debates over these issues shape the ways by which society reconciles its need for agriculture with the inevitable impacts on nature. Scientific knowledge plays an important role in these debates, but no more so than do human values. Agricultural scientists must seek ways to best inform these debates, while respecting the roles of values. The emerging approach of integrated assessment, now in use in larger-scale issues such as global change and acid rain, appears to have applicability to agriculture. A central component of integrated assessment is the integrated assessment model (IAM), a system model incorporating diverse facets of a problem, so interactions among these facets can be seen. The systems tradition in agriculture, including hard and soft variants, may be viewed as precursors to the IAM approach. Academic agriculturists should begin to create the IAMs that are needed to inform the emerging public debates surrounding agriculture, society, and nature.</t>
  </si>
  <si>
    <t>Environmental management; IAM modeling; Public policy</t>
  </si>
  <si>
    <t>agricultural production; decision making; integrated approach; management practice</t>
  </si>
  <si>
    <t>Lazurko A.; Schweizer V.; Pintér L.; Ferguson D.</t>
  </si>
  <si>
    <t>Lazurko, Anita (57194873317); Schweizer, Vanessa (24342446300); Pintér, László (15053754000); Ferguson, David (57221051573)</t>
  </si>
  <si>
    <t>57194873317; 24342446300; 15053754000; 57221051573</t>
  </si>
  <si>
    <t>Boundaries of the future: A framework for reflexive scenario practice in sustainability science</t>
  </si>
  <si>
    <t>10.1016/j.oneear.2023.10.027</t>
  </si>
  <si>
    <t>https://www.scopus.com/inward/record.uri?eid=2-s2.0-85179807659&amp;doi=10.1016%2fj.oneear.2023.10.027&amp;partnerID=40&amp;md5=379a6ff5a408b548aae4e2ea732c27a6</t>
  </si>
  <si>
    <t>Scenarios are popular tools for anticipating the future of complex sustainability challenges. However, sustainability science lacks a reflexive framework to address the ambiguity inherent in scenario processes (i.e., how subjective choices determine which future conditions and values are considered within or beyond the scope of analysis). This gap presents risks to scenarios’ salience and legitimacy, particularly amid demands to enrich scenarios with the potentially transformative conditions of the 21st century (e.g., anticipating novel risks or navigating transformations to sustainability). This study developed and validated a reflexive framework that makes multiple dimensions of ambiguity explicit. The framework (Boundaries of the Future) characterizes 10 boundary judgments made in the design of a scenario process that delineate the scope of social-ecological systems change in the resulting scenarios. The framework can be operationalized as a tool to systematically enrich scenario practice with the more expansive and inclusive conditions required to navigate the 21st century. © 2023 Elsevier Inc.</t>
  </si>
  <si>
    <t>Anthropocene; boundaries; critical systems thinking; futures; reflexivity; scenarios; social-ecological systems; transformation</t>
  </si>
  <si>
    <t>Anthropocene; critical analysis; risk assessment; scenario analysis; sustainability; twenty first century</t>
  </si>
  <si>
    <t>Sheikh H.; Mitchell P.; Foth M.</t>
  </si>
  <si>
    <t>Sheikh, Hira (57324472800); Mitchell, Peta (17346344100); Foth, Marcus (14826608900)</t>
  </si>
  <si>
    <t>57324472800; 17346344100; 14826608900</t>
  </si>
  <si>
    <t>Reparative futures of smart urban governance: A speculative design approach for multispecies justice</t>
  </si>
  <si>
    <t>10.1016/j.futures.2023.103266</t>
  </si>
  <si>
    <t>https://www.scopus.com/inward/record.uri?eid=2-s2.0-85174696751&amp;doi=10.1016%2fj.futures.2023.103266&amp;partnerID=40&amp;md5=3372fc8e4971c2398998960405a7ea86</t>
  </si>
  <si>
    <t>In recent years, urban governance within smart city contexts has increasingly turned towards processes and practices of “futuring” to guide city visions and planning. Particularly with the increased focus on sustainability within smart urban governance, these futuring practices often rely on environmental monitoring technologies to guide reparative actions for environmental harms and promote multispecies justice. Yet, these futuring practices often overlook or are disconnected from the past where these environmental harms and injustices were sustained. Little attention has been paid to how smart urban governance might consider both past and future to better account for multispecies justice. This paper introduces a speculative design methodology within a reparative futures framework as it explores multispecies justice in smart urban governance. It reports on a methodological study conducted in Brisbane, Australia, in which participants—including policymakers, environmental lawyers, scientists, urban planners, and climate activists—undertook a speculative futuring design process intending to address past harms faced by multiple species and to repair relations within a more-than-human world. Direct engagement with the past in futuring practices helps us reflect on how smart urban governance might take accountability and institute better reparative actions to materialise multispecies justice. © 2023 The Authors</t>
  </si>
  <si>
    <t>More-than-human; Reparative futures; Smart urban governance; Speculative design</t>
  </si>
  <si>
    <t>Australia; Brisbane; Queensland; accountability; environmental monitoring; sustainability; urban area; urban planning</t>
  </si>
  <si>
    <t>Voskamp I.; Timmermans W.; Roosenschoon O.; Kranendonk R.; van Rooij S.; van Hattum T.; Sterk M.; Pedroli B.</t>
  </si>
  <si>
    <t>Voskamp, Ilse (56305080400); Timmermans, Wim (57193928231); Roosenschoon, Onno (6507599692); Kranendonk, Remco (6504785888); van Rooij, Sabine (6505858160); van Hattum, Tim (57221440140); Sterk, Marjolein (36681542600); Pedroli, Bas (6603412893)</t>
  </si>
  <si>
    <t>56305080400; 57193928231; 6507599692; 6504785888; 6505858160; 57221440140; 36681542600; 6603412893</t>
  </si>
  <si>
    <t>Long-Term Visioning for Landscape-Based Spatial Planning—Experiences from Two Regional Cases in The Netherlands</t>
  </si>
  <si>
    <t>10.3390/land12010038</t>
  </si>
  <si>
    <t>https://www.scopus.com/inward/record.uri?eid=2-s2.0-85146781927&amp;doi=10.3390%2fland12010038&amp;partnerID=40&amp;md5=e270bf792ef733749531eb0cfac593a0</t>
  </si>
  <si>
    <t>Normative scenarios for long-term (e.g., 100 years) landscape development can be very inspiring to imagine outside the box landscape futures, without being obliged to define concrete policy objectives for the shorter term. However, it remains challenging to translate such long-term visions into clear transition pathways. We draw upon a landscape-based design approach to local spatial planning to foster a transition to a well-functioning landscape, resilient to various external pressures. Inspired by a national visioning exercise for the Netherlands in 2120, two local case studies at municipal level in the Netherlands are analysed, aiming to identify in what ways the setup of a regional landscape-based design study using future visions can optimise the spatial planning process. Therefore, this comparative case study analysed the cases on the landscape-based approach, the design process, and the future visions formulated. The comparison shows that fostering abiotic differences safeguards sustainable and resilient landscapes; moreover, co-creation relying on representative local actors appears fundamental for shared solutions, while a landscape-based approach guarantees transitions to adaptive and biodiverse landscapes. We conclude that a shared long-term future landscape vision is a crucial source of inspiration to solve today’s spatial planning problems. The constellation of the stakeholder group involved and the methodological setup of a visioning process are determinative for the way a long-term vision is suited to informing spatial planning for a sustainable future. © 2022 by the authors.</t>
  </si>
  <si>
    <t>N/A (only cites a few NFF papers)</t>
  </si>
  <si>
    <t>boundary concept; circular resource management; climate adaptation; land use transition; landscape vision; landscape-based planning; normative scenario; stakeholder engagement</t>
  </si>
  <si>
    <t>Karimova P.G.; Lee K.-C.</t>
  </si>
  <si>
    <t>Karimova, Paulina G. (57216561555); Lee, Kuang-Chung (57188864109)</t>
  </si>
  <si>
    <t>57216561555; 57188864109</t>
  </si>
  <si>
    <t>An Integrated Landscape–Seascape Approach in the Making: Facilitating Multi-Stakeholder Partnership for Socio-Ecological Revitalisation in Eastern Coastal Taiwan (2016–2021)</t>
  </si>
  <si>
    <t>10.3390/su14074238</t>
  </si>
  <si>
    <t>https://www.scopus.com/inward/record.uri?eid=2-s2.0-85128044208&amp;doi=10.3390%2fsu14074238&amp;partnerID=40&amp;md5=09a88bfa677799207478d6ebf8e3f4db</t>
  </si>
  <si>
    <t>Over the past decade, integrated landscape (–seascape) approaches—IL(S)As—have been gaining prominence as holistic, collaborative, and tangible solutions to biodiversity conservation and sustainability challenges. On-the-ground implementation of IL(S)As, however, is a complex task. The Xinshe “Forest–River–Village–Ocean” Eco-Agriculture Initiative (the Xinshe Initiative), established in October 2016 and facilitated by the authors, is an ILSA aimed at the socio-ecological revitalisation of the Xinshe ridge-to-reef landscape–seascape in eastern coastal Taiwan. The objective of this paper is to summarise and demonstrate our experiences with facilitating the Xinshe Initiative over the five-year period (2016–2021). This is a case study participatory action research based on mixed qualitative methods of data collection and analysis. Research findings reveal the importance of: (1) locally sensitive boundary setting and checking by the means of inclusive and participatory processes; (2) various facilitation tools and engagement strategies for the continuity of multi-stakeholder interest and engagement; (3) five socio-ecological perspectives of the Satoyama Initiative for determining environmental and socio-economic objectives; (4) regular, consistent, and locally sensitive monitoring and evaluation tools for the effectiveness of adaptive co-management; and (5) enabling conditions (relational, knowledge, and political resources) for promoting the Xinshe ILSA-related experiences “from-scape to scale”. © 2022 by the authors. Licensee MDPI, Basel, Switzerland.</t>
  </si>
  <si>
    <t>N/A (no details but may have used methods from Pereira et al. 2020 in a workshop)</t>
  </si>
  <si>
    <t>adaptive co-management; integrated landscape and seascape approach (ILSA); multiple stakeholders; resilience; Taiwan; the Satoyama Initiative; “from-scape to scale”</t>
  </si>
  <si>
    <t>Taiwan; biodiversity; landscape; stakeholder; sustainability</t>
  </si>
  <si>
    <t>Teixidor-Toneu I.; Westengen O.; Ulian T.; McMillion A.; Lorimer M.; Grace O.; Caillon S.; Shrestha P.; Kool A.</t>
  </si>
  <si>
    <t>Teixidor-Toneu, Irene (57189361286); Westengen, Ola (16641190800); Ulian, Tiziana (34882318000); McMillion, Andrew (58497880500); Lorimer, Matthias (58498675200); Grace, Olwen (6701670136); Caillon, Sophie (56168992300); Shrestha, Pitambar (31767668700); Kool, Anneleen (55056039500)</t>
  </si>
  <si>
    <t>57189361286; 16641190800; 34882318000; 58497880500; 58498675200; 6701670136; 56168992300; 31767668700; 55056039500</t>
  </si>
  <si>
    <t>Co-conserving Indigenous and local knowledge systems with seeds</t>
  </si>
  <si>
    <t>Trends in Plant Science</t>
  </si>
  <si>
    <t>10.1016/j.tplants.2023.06.020</t>
  </si>
  <si>
    <t>https://www.scopus.com/inward/record.uri?eid=2-s2.0-85165335024&amp;doi=10.1016%2fj.tplants.2023.06.020&amp;partnerID=40&amp;md5=1e82ecb403aa880d334e253e87114bfb</t>
  </si>
  <si>
    <t>Indigenous and local knowledge (ILK) holders have deep ecological, horticultural, and practical knowledge of plants, but this knowledge is not routinely considered and supported along with seed collections conserved ex situ. In this opinion, conceived collaboratively by a team of botanists, ecologists, ethnobiologists, and practitioners in biodiversity and ILK systems conservation, we propose seven actions towards the co-conservation of seeds and associated knowledge to overcome obstacles and encourage ex situ conservation institutions to support knowledge holders in multiple ways. Success depends on simultaneous changes in conservation practices, new collaborative relationships, and shifts in policy to share and conserve biocultural diversity. Failure to act will witness the continued erosion of ILK and depreciation of ex situ plant collections. © 2023 The Authors</t>
  </si>
  <si>
    <t>N/A (only cites Durán et al. 2023)</t>
  </si>
  <si>
    <t>biocultural diversity; conservation; Indigenous peoples and local communities; situated knowledge; sustainability</t>
  </si>
  <si>
    <t>Terry N.; Castro A.; Chibwe B.; Karuri-Sebina G.; Savu C.; Pereira L.</t>
  </si>
  <si>
    <t>Terry, Naomi (58242602700); Castro, Azucena (57634551100); Chibwe, Bwalya (58241692600); Karuri-Sebina, Geci (26667858700); Savu, Codruţa (58676251300); Pereira, Laura (36626441000)</t>
  </si>
  <si>
    <t>58242602700; 57634551100; 58241692600; 26667858700; 58676251300; 36626441000</t>
  </si>
  <si>
    <t>Inviting a decolonial praxis for future imaginaries of nature: Introducing the Entangled Time Tree</t>
  </si>
  <si>
    <t>10.1016/j.envsci.2023.103615</t>
  </si>
  <si>
    <t>https://www.scopus.com/inward/record.uri?eid=2-s2.0-85175421807&amp;doi=10.1016%2fj.envsci.2023.103615&amp;partnerID=40&amp;md5=50b39edec3ddbf0b4b2d7f3d9e2d2edd</t>
  </si>
  <si>
    <t>The practice of envisioning the future has deep roots in the past. Across the continent of Africa, there are traditions of oral storytelling, griots, folklore, and indigenous speculation that offer guidance on how to live in the present and orient towards better futures. Whilst these traditions can act as navigational compasses, they are not prevalent in conventional futuring methodologies. Rather, we are surrounded by perspectives of thinking about the future as a projection of current trends. In this perspective, we offer a new heuristic, the Entangled Time Tree, to the body of futuring approaches for how to acknowledge multiple pasts and alternative ways of conceptualizing futures. We recognise that in a decolonial approach, it is necessary to consider a multiplicity of pasts that lead to diverse presents and futures; a recognition that we see reflected in Africanfuturism and in traditional storytelling that further offer diverse ways of understanding temporality and futures. We propose that the diverse forms of storytelling across the African continent constitute critically underexplored forms of knowledge for enabling a decolonial approach to futuring through three mechanisms -stories as power, stories as healing, and stories as diversification. We argue that centering these stories will allow the exploration of more just and ecologically sustainable futures. We recognise that this is just a first, but we hope a promising, step towards a longer term commitment of creating more diverse, imaginative visions and pathways of a decolonial future that will be useful not only on the African continent, but globally. © 2023 The Authors</t>
  </si>
  <si>
    <t>Africa; Biocultural; Decolonial; Futures; Stories</t>
  </si>
  <si>
    <t>Africa; culture; decolonization; exploration; future prospect; knowledge; methodology; Africa; article; folklore; human; human experiment; storytelling; thinking; vision</t>
  </si>
  <si>
    <t>van de Water A.; Doornwaard S.; Sluiter L.; Henley M.; Sutherland C.; Slotow R.</t>
  </si>
  <si>
    <t>van de Water, Antoinette (57202368359); Doornwaard, Suzan (55567220600); Sluiter, Liesbeth (57393751100); Henley, Michelle (36186730000); Sutherland, Catherine (56091341200); Slotow, Rob (7004596566)</t>
  </si>
  <si>
    <t>57202368359; 55567220600; 57393751100; 36186730000; 56091341200; 7004596566</t>
  </si>
  <si>
    <t>Resolving Conservation Conflicts through Shared Vision, Collective Benefits and Relevant Values</t>
  </si>
  <si>
    <t>Diversity</t>
  </si>
  <si>
    <t>10.3390/d15101041</t>
  </si>
  <si>
    <t>https://www.scopus.com/inward/record.uri?eid=2-s2.0-85175252783&amp;doi=10.3390%2fd15101041&amp;partnerID=40&amp;md5=48cc46d8fc153458f0836009d2f372c4</t>
  </si>
  <si>
    <t>The global challenges of biodiversity loss and persistent poverty and inequality, which interact and shape each other at the local scale, require new strategies to improve human well-being and conserve biodiversity. In South Africa, inclusive and transformative conservation approaches are gaining support, which is of particular importance given the challenging history of conservation during the colonial and apartheid eras. The Dinokeng Game Reserve was created to conserve biodiversity and combat poverty in adjacent communities. However, human–elephant conflict and community development challenges have led to unproductive conservation trade-offs. We developed a Theory of Change for Living in Harmony that can help policymakers, conservation organisations and local communities to find better solutions. To develop the Theory of Change, we assessed the visions and perspectives towards (elephant) conservation and socio-economic development among both people living inside (owners/direct beneficiaries) and outside (community/indirect beneficiaries) the reserve. The study revealed common ground among stakeholder groups in ranking elephant benefits, as well as a collective acknowledgement of the importance of moral values in conservation decision making. However, the benefits of living within or adjacent to an elephant reserve differed considerably across stakeholder groups. Accordingly, different but not mutually exclusive solutions were suggested, including investments in multi-level good governance, education and capacity building, active community engagement and development, reserve expansion, and promoting the reserve’s integrated conservation model. This Theory of Change aims to support common ground between stakeholders, with critical feedback loops that reduce barriers and enable conditions for coexistence. It promotes conservation strategies that are socially relevant and widely supported, can create mutually beneficial outcomes for elephants, biodiversity, and multiple stakeholders, and can be applied to other species or ecosystems in general, with specific elements being tailored to those circumstances. © 2023 by the authors.</t>
  </si>
  <si>
    <t>conservation; ecosystem services; elephants; human–elephant coexistence; land use planning; living in harmony; moral values; pluralism; theory of change; trade-offs</t>
  </si>
  <si>
    <t>conservation management; ecosystem service; elephant; land use planning; morality; stakeholder; trade-off</t>
  </si>
  <si>
    <t>Alves J.M.C.; Nagatani V.H.; Silva O.G.M.; Ramalho M.O.; Gonçalves Paterson Fox E.; Fernando de Souza R.; Yumi Kayano D.; Wagner Silva Hilsdorf A.; Harakava R.; de Castro Morini M.S.</t>
  </si>
  <si>
    <t>Alves, Juliana Maria Conceição (57607471300); Nagatani, Victor Hideki (57216404965); Silva, Otavio Guilherme Morais (57218367237); Ramalho, Manuela Oliveira (57189377955); Gonçalves Paterson Fox, Eduardo (58360127200); Fernando de Souza, Rodrigo (26648405500); Yumi Kayano, Debora (58360127300); Wagner Silva Hilsdorf, Alexandre (58364544900); Harakava, Ricardo (6506677528); de Castro Morini, Maria Santina (57221570516)</t>
  </si>
  <si>
    <t>57607471300; 57216404965; 57218367237; 57189377955; 58360127200; 26648405500; 58360127300; 58364544900; 6506677528; 57221570516</t>
  </si>
  <si>
    <t>Hitting the Road: Haplotype Diversity of Fire Ants Nesting on Disturbed Atlantic Forest Habitats</t>
  </si>
  <si>
    <t>Neotropical Entomology</t>
  </si>
  <si>
    <t>10.1007/s13744-023-01048-y</t>
  </si>
  <si>
    <t>https://www.scopus.com/inward/record.uri?eid=2-s2.0-85163122347&amp;doi=10.1007%2fs13744-023-01048-y&amp;partnerID=40&amp;md5=e598404debaa69749de2614abc98f673</t>
  </si>
  <si>
    <t>Ants of the genus Solenopsis are globally distributed, presenting high diversity and many generalist species. In South America, the dominant species is Solenopsis saevissima (Smith, 1855), commonly found nesting in grassy fields surrounding humanized areas. In spite of being so common, there has been no research evaluating the effect of human disturbances on the mitochondrial DNA (mtDNA) haplotype diversity in this species. In this context, we here characterized the mtDNA haplotype diversity in S. saevissima nests by highway roadsides, dust roads, and forest borders of Atlantic Forest, based on partial sequences of cytochrome c oxidase subunit I (COI). Based on the facts that the species is a rapid colonizer of disturbed habitats, we specifically probed how the genetic diversity of native S. saevissima is impacted by highways and roads infrastructure expanding around the rainforest. Species diagnosis was established both by morphological characters and obtained mtDNA COI sequences. Overall, the species exhibited high haplotypes and nucleotide diversity, particularly around forest borders; though all haplotypes seemed closely related across the different habitats. We identified seven mitochondrial haplotypes (H1 to H7), where haplotype H1 was exclusively found in highway roadside nests, and H7 on dust roads; the remaining haplotypes were recorded from all habitats. Haplotype H1 was geographically isolated to the south of the Atlantic Forest, supporting previous suggestions that it acts as a biogeographical barrier. The pattern is suggestive of a recent species expansion, probably resulting from extensive habitat fragmentation. Taken together, our data demonstrates fire ant haplotypes prevailing in some anthropized habitats, characterizing how a native species lining the remnants of the Brazilian Atlantic Forest might be a concern for environmental conservation. © 2023, Sociedade Entomológica do Brasil.</t>
  </si>
  <si>
    <t>N/A (only cites Lembi et al. 2020)</t>
  </si>
  <si>
    <t>Biodiversity; Highway environmental impact; Myrmecology; Rain forest; Taxonomy</t>
  </si>
  <si>
    <t>Animals; Ants; Brazil; DNA, Mitochondrial; Ecosystem; Forests; Haplotypes; Humans; mitochondrial DNA; animal; ant; Brazil; ecosystem; forest; genetics; haplotype; human</t>
  </si>
  <si>
    <t>Iniesta L.F.M.; Bouzan R.S.; Brescovit A.D.</t>
  </si>
  <si>
    <t>Iniesta, Luiz F. M. (55485574800); Bouzan, Rodrigo S. (57193646037); Brescovit, Antonio D. (57203270576)</t>
  </si>
  <si>
    <t>55485574800; 57193646037; 57203270576</t>
  </si>
  <si>
    <t>Spatial distribution and faunal composition of millipedes of the family Spirostreptidae Brandt, 1833 in the Brazilian Atlantic Forest (Diplopoda, Juliformia, Spirostreptida)</t>
  </si>
  <si>
    <t>Anais da Academia Brasileira de Ciencias</t>
  </si>
  <si>
    <t>10.1590/0001-3765202320201937</t>
  </si>
  <si>
    <t>https://www.scopus.com/inward/record.uri?eid=2-s2.0-85159966873&amp;doi=10.1590%2f0001-3765202320201937&amp;partnerID=40&amp;md5=8d758f53752d32cc9f0904eb0fc0f31f</t>
  </si>
  <si>
    <t>The Atlantic Forest is known for its richness and diversity of species. Nonetheless, the diversity of millipedes in the biome is still poorly known. In this work, the distribution and the faunal composition of millipedes of the family Spirostreptidae Brandt, 1833 (order Spirostreptida) from the Atlantic Forest are provided. A total of 159 occurrence points were compiled, and 59 species in 17 genera were listed. Gymnostreptus Brölemann, 1902 was recovered as the richest genus in the Atlantic Forest with 14 species and one subspecies. The species Plusioporus setiger (Brölemann, 1902) presented the highest number of records, with 22 occurrence points in at least 20 municipalities. A total of 35 species were recorded from only one municipality. Considering all the threats on the biome, this paper is important for our understanding of the Brazilian millipede fauna and can be useful to determine places that require valuations for collecting efforts and conservation policies. © 2023, Academia Brasileira de Ciencias. All rights reserved.</t>
  </si>
  <si>
    <t>Atlantic province; Brölemann; Neotropical; Rio de Janeiro; Schubart; São Paulo</t>
  </si>
  <si>
    <t>Animals; Arthropods; Brazil; Ecosystem; Forests; Records; animal; arthropod; Brazil; ecosystem; forest; information processing</t>
  </si>
  <si>
    <t>Iniesta L.F.M.; Bouzan R.S.; Means J.C.; Ivanov K.; Brescovit A.D.</t>
  </si>
  <si>
    <t>Iniesta, Luiz F. M. (55485574800); Bouzan, Rodrigo S. (57193646037); Means, Jackson C. (57194076918); Ivanov, Kaloyan (23995714200); Brescovit, Antonio D. (57203270576)</t>
  </si>
  <si>
    <t>55485574800; 57193646037; 57194076918; 23995714200; 57203270576</t>
  </si>
  <si>
    <t>Where are they from and where are they going? Detecting areas of endemism, distribution patterns and conservation status of the order Spirostreptida in Brazil (Diplopoda, Juliformia)</t>
  </si>
  <si>
    <t>10.1007/s10531-023-02566-2</t>
  </si>
  <si>
    <t>https://www.scopus.com/inward/record.uri?eid=2-s2.0-85149068670&amp;doi=10.1007%2fs10531-023-02566-2&amp;partnerID=40&amp;md5=48a89fc5cf9484c4bb0aab871a335a58</t>
  </si>
  <si>
    <t>Millipedes are well-known for their limited dispersal abilities with species restricted to mountains, islands, and patches of forest being important models for formulating and testing biogeographic hypotheses. The order Spirostreptida is composed of nearly 1300 species distributed across the Afrotropical, Oriental, and Neotropical regions. The order is divided into the suborders Cambalidea and Spirostreptidea with the families Pseudonannolenidae (Cambalidea) and Spirostreptidae (Spirostreptidea) occurring in Brazil. To date, there have been no studies on the biogeography of Neotropical Spirostreptida. We employed a multi-approach analysis with Parsimony Analysis of Endemicity, Endemicity Analysis, and Infomap, to detect areas of endemism and patterns of distribution of the order in Brazil. Six areas of endemism are proposed for the 133 Brazilian species: Northern Serra Geral, Southeastern mountain ranges, Cerrado and Atlantic Forest zone, Eastern Cerrado and Serra do Espinhaço, Pantanal, and Southern Amazon and Cerrado zone. Most endemic areas fall within the Atlantic Forest, which has been previously shown to be an important area of endemism for many invertebrate taxa. The richest biomes are the Atlantic Forest with 75 species and the Cerrado with 55 species, while the least rich biomes are the Caatinga with six species and the Pampa with three species. Although the southeastern region of Brazil has the highest species richness, it also has the highest concentration of threatened species. Based on International Union for Conservation of Nature (IUCN) criteria, most Brazilian Spirostreptida are either endangered or critically endangered, with the highest concentration of endangered taxa occurring in the Atlantic Forest biome. © 2023, The Author(s), under exclusive licence to Springer Nature B.V.</t>
  </si>
  <si>
    <t>Areas of endemism; Atlantic forest; Cambalidea; Species richness; Species turnover; Spirostreptidea</t>
  </si>
  <si>
    <t>Amazon River; Argentina; Atlantic Forest; Brazil; Morocco; Oriental; Pampas; Pantanal; arthropod; biogeography; conservation status; dispersal; distribution system; endemism; invertebrate; species richness; turnover</t>
  </si>
  <si>
    <t>Tayebi S.; Alavi S.A.; Esfandi S.; Meshkani L.; Shamsipour A.</t>
  </si>
  <si>
    <t>Tayebi, Safiyeh (58033326600); Alavi, Seyed Ali (58125778800); Esfandi, Saeed (57223262887); Meshkani, Leyla (58125778900); Shamsipour, Aliakbar (35759729000)</t>
  </si>
  <si>
    <t>58033326600; 58125778800; 57223262887; 58125778900; 35759729000</t>
  </si>
  <si>
    <t>Evaluation of Land Use Efficiency in Tehran’s Expansion between 1986 and 2021: Developing an Assessment Framework Using DEMATEL and Interpretive Structural Modeling Methods</t>
  </si>
  <si>
    <t>10.3390/su15043824</t>
  </si>
  <si>
    <t>https://www.scopus.com/inward/record.uri?eid=2-s2.0-85149295888&amp;doi=10.3390%2fsu15043824&amp;partnerID=40&amp;md5=256e609a77abdfd99943593b9ed4d609</t>
  </si>
  <si>
    <t>This paper aims to reveal the shortcomings of the land use efficiency assessment formula presented in SDG 11.3.1 Indicator and develop a framework that can provide urban planners with a more accurate understanding of the variables influencing and/or influenced by urban expansion. Based on the mentioned formula, Tehran never experienced urban shrinkage between 1986 and 2021, as shown by the relationship between land consumption and population growth. However, the research findings indicate that land allocation patterns have not only decreased most urban services per capita, but have also undermined ecosystem services during this period. In this paper, we propose a new assessment framework by which a dual aspect of urban planning is addressed, namely providing sustainable urban services while protecting natural resources, and using ecosystem services sustainably to support cost–beneficial urbanization. For this purpose, a total of ten mainly repeated contributing variables were collected in the categories of environmental, physical-spatial, and economic–social effects of urban expansion. A questionnaire based on these variables was prepared, and 14 urban planning experts collaborated to classify the variables and identify causal relationships between them. In the following, data obtained from the questionnaires were analyzed using DEMATEL and Interpretive Structural Modeling (ISM) methods to determine which variables influence and/or are influenced by urban expansion (and to what extent). Third-level variables that directly influence urban expansion include transportation (A6), infill development (A7), and entrepreneurship (A10). Spatial justice (A8) and housing and population attraction (A9) were identified as middle-level variables that both affect and are affected by urban expansion. Finally, land surface temperature (A1), air pollution (A2), sewage and waste (A3), water resources (A4), and vegetation (A5) were identified as first-level variables that are mainly affected by urban expansion. © 2023 by the authors.</t>
  </si>
  <si>
    <t>ecosystem services; land use efficiency; SDG indicator 11.3.1; Tehran; urban expansion; urban services</t>
  </si>
  <si>
    <t>Tehran [Iran]; atmospheric pollution; land use; spatiotemporal analysis; Sustainable Development Goal; urban development; urban planning; urban population; urbanization</t>
  </si>
  <si>
    <t>Oliveira U.; Soares-Filho B.; Bustamante M.; Gomes L.; Ometto J.P.; Rajão R.</t>
  </si>
  <si>
    <t>Oliveira, Ubirajara (55945344100); Soares-Filho, Britaldo (6602606929); Bustamante, Mercedes (35549140200); Gomes, Leticia (54954875100); Ometto, Jean P. (8532367000); Rajão, Raoni (35183937500)</t>
  </si>
  <si>
    <t>55945344100; 6602606929; 35549140200; 54954875100; 8532367000; 35183937500</t>
  </si>
  <si>
    <t>Determinants of Fire Impact in the Brazilian Biomes</t>
  </si>
  <si>
    <t>Frontiers in Forests and Global Change</t>
  </si>
  <si>
    <t>10.3389/ffgc.2022.735017</t>
  </si>
  <si>
    <t>https://www.scopus.com/inward/record.uri?eid=2-s2.0-85128436627&amp;doi=10.3389%2fffgc.2022.735017&amp;partnerID=40&amp;md5=a14ead232647c141572ef852368d0c94</t>
  </si>
  <si>
    <t>More and more, wildfires are raging in large parts of the world due to a warmer climate, more frequent and severe droughts, and continued land-use changes. In Brazil, the weakening of public environmental policies has further aggravated wildfires with widespread impacts across the country. Here, we investigated the determinants of the impact of fire in the Brazilian biomes using a dataset of burned areas between 2001 and 2019 to simulate its future impact under alternative policy and climate scenarios. We began by deriving a fire impact index using a principal component (PC) analysis comprising the variables: 1. fire intensity, 2. fire recurrence, 3. burned area size, 4. mean time interval between successive fires, and 5. predominance of fires in the dry season. We considered as High Impact Fires (HIF) those areas whose values of the first PC were above the 90th percentile. HIF occurred in the Amazon, Cerrado, and Pantanal, but not in the Atlantic Forest, Pampa, and Caatinga biomes. As the main drivers of HIF, our spatial autoregressive models (SAR) (Amazônia R2 = 0.66, Pantanal R2 = 0.86 and Cerrado R2 = 0.79) indicated the climate (Amazon, 25%, Pantanal, 53%, and Cerrado, 56%) together with land-use change (Amazon, 75%, Pantanal, 25%, and Cerrado, 38%). Most HIF occurred in native vegetation remnants (NVR) (55% in the Amazon, 86% in the Pantanal and 94% in the Cerrado), especially in places close to areas deforested over the last two decades. Only in Pantanal fuel loads (dry biomass) play a major role in HIF (22% of explanation). In the Cerrado, it only accounted for 4% of the observed variability and in the Amazon, it was not a significant factor. Over the analyzed period, HIF imposed a loss of 23%, on average, on the NDVI response of the native vegetation in the Amazon, 19% in the Cerrado and 16% in the Pantanal, thus indicating physiological stress. Simulations of future climate and land-use change pointed to a dramatic increase in HIF by 2050. Under the RCP4.5 and strong environmental governance scenario, HIF in the Cerrado would expand from the current 3% of the biome to 15%, from 7 to 8% in the Pantanal and from 0.7 to 1.2% in the Amazon. In addition, the impact of fire would intensify in 95% of the Cerrado, 97% of the Amazon and 74% of the Pantanal. Effective public and private policies will be vital to mitigate the growing threat of HIF. In this sense, our spatially explicit models can help direct prevention and firefighting programs. Copyright © 2022 Oliveira, Soares-Filho, Bustamante, Gomes, Ometto and Rajão.</t>
  </si>
  <si>
    <t>deforestation; land use change; modeling; native vegetation; protected areas</t>
  </si>
  <si>
    <t>Vieira L.; Sobral-Souza T.; Spector S.; Vaz-de-Mello F.Z.; Costa C.M.Q.; Louzada J.</t>
  </si>
  <si>
    <t>Vieira, Letícia (25522885500); Sobral-Souza, Thadeu (56658769300); Spector, Sacha (7202266530); Vaz-de-Mello, Fernando Z. (6507520729); Costa, Cristiane M. Q. (57193834678); Louzada, Julio (6701880100)</t>
  </si>
  <si>
    <t>25522885500; 56658769300; 7202266530; 6507520729; 57193834678; 6701880100</t>
  </si>
  <si>
    <t>Synergistic effects of climate and human-induced landscape changes on the spatial distribution of an endangered dung beetle</t>
  </si>
  <si>
    <t>Journal of Insect Conservation</t>
  </si>
  <si>
    <t>10.1007/s10841-022-00388-1</t>
  </si>
  <si>
    <t>https://www.scopus.com/inward/record.uri?eid=2-s2.0-85126803539&amp;doi=10.1007%2fs10841-022-00388-1&amp;partnerID=40&amp;md5=c94bd7cf782497598e0b6636758f71de</t>
  </si>
  <si>
    <t>Introduction: The Brazilian Atlantic Forest (BAF) is undergoing alarming deforestation, land overexploitation, and unregulated occupation. The Coastal Sandy Vegetation of BAF, known as Restinga, is under the most pressure of the BAF ecosystems. Understanding the effects of Restinga deforestation on biodiversity is a conservation priority. Aims/Methods: We predicted the effect of landscape modifications on the large-scale spatial distribution of an endangered dung beetle (Dichotomius schiffleri) endemic to the BAF Restinga ecosystem. We tested the hypothesis that almost all the potential distribution area of this species has suffered from landscape modification, and reduced its spatial distribution. We used niche-based modeling approaches to predict the potential species distribution (climate-based models) and the species distribution under the current land-use scenario (landscape-based models). We then combined these models to predict the effects of landscape modification. Results: The spatial distribution of D. schiffleri has decreased drastically as a consequence of landscape modification. The decreasing patch size, canopy cover percentage, and functional connectivity, and the increasing edge distance explain the decrease in the potential species distribution as predicted by climate variables. Discussion: Suitable sites for this species are isolated in a vast matrix of pasture, tree plantations, and urban areas. D. schiffleri is sensitive to anthropogenic changes such as disturbances of preserved Restinga areas. Therefore, human coastal-plain land uses over the past five centuries pose multiple synergistic threats to the persistence of this species. Implications for insect conservation: Our findings suggest an alarming trend toward species extinction in the near future, highlighting the need for specific conservation actions to protect Restinga biodiversity. © 2022, The Author(s), under exclusive licence to Springer Nature Switzerland AG.</t>
  </si>
  <si>
    <t>Atlantic Rainforest; EcoLand; Insect conservation; Landscape; Restinga; Scarabaeinae; Species distribution</t>
  </si>
  <si>
    <t>Atlantic Forest; Brazil; anthropogenic effect; beetle; biodiversity; climate effect; conservation management; deforestation; endangered species; endemism; exploitation; extinction risk; landscape change; nature conservation; rainforest; spatial distribution</t>
  </si>
  <si>
    <t>Ashraf M.; Arshad A.; Patel P.M.; Khan A.; Qamar H.; Siti-Sundari R.; Ghani M.U.; Amin A.; Babar J.R.</t>
  </si>
  <si>
    <t>Ashraf, Muhammad (56678926500); Arshad, Adnan (57209688973); Patel, Praharsh M. (58276912500); Khan, Adeel (57226324778); Qamar, Huma (57227816600); Siti-Sundari, Ristina (57214594907); Ghani, Muhammad Usman (57226038686); Amin, Ali (57649967900); Babar, Jamilur Rehman (57226315027)</t>
  </si>
  <si>
    <t>56678926500; 57209688973; 58276912500; 57226324778; 57227816600; 57214594907; 57226038686; 57649967900; 57226315027</t>
  </si>
  <si>
    <t>Quantifying climate-induced drought risk to livelihood and mitigation actions in Balochistan</t>
  </si>
  <si>
    <t>Natural Hazards</t>
  </si>
  <si>
    <t>10.1007/s11069-021-04913-4</t>
  </si>
  <si>
    <t>https://www.scopus.com/inward/record.uri?eid=2-s2.0-85111171605&amp;doi=10.1007%2fs11069-021-04913-4&amp;partnerID=40&amp;md5=ea9dcad31ac495f899c87e66d71bc582</t>
  </si>
  <si>
    <t>Climate change-induced disasters show the highest risk for agriculture and livelihoods in rural areas of developing countries. Due to changing rainfall pattern, the arid and semiarid region of Pakistan faces frequent droughts. Farming communities affected by drought disasters are causing serious threats to livelihood, global food crises, environmental migration, and sustainable development. The existing study was designed to quantify two key components through (1) analysis of agrometeorological data (1981–2017) with exploratory data analysis and Mann–Kendall trend analysis; (2) extensive field survey (200 households). The multivariate probit model has been run to detect determinants of coping and adaptive strategies by farmers. Our results showed that the farmers supposed that temperature and rainfall were highly fluctuating in recent years equally. Farmers adopted different coping and adaptive measures that include crop diversification, input adjustment, water management, asset depletion, income diversification, and migration to sustain their livelihood during stress periods. The agrometeorological data analysis revealed that the agricultural vulnerability to drought risks increased significantly, and the survey results projected that 64.7% of the population is exposed to drought directly or indirectly. Sen’s slope quantification resulted in (0.025 °C) rise in temperature, (− 2.936 mm) decline in rainfall year−1. Modeling future scenarios resulted in an increase in temperature up to 0.7 °C, 1.2 °C, and a decrease in precipitation up to 161.48 mm, 103.5 mm in 2040 and 2060. The study evaluated a huge gap in the provision of drought risk resilience services, crop insurance, and climate-smart training practices to build capacities among farmers to cope with the impacts of extreme weather conditions. Our research might provide the groundwork to upgrade actions to drought prevention and early warning in water scarcity areas. © 2021, The Author(s), under exclusive licence to Springer Nature B.V.</t>
  </si>
  <si>
    <t>Climate risks; Drought characteristics; Extreme weather events; Farmer’s perceptions; Food security</t>
  </si>
  <si>
    <t>Baluchistan; Pakistan; climate effect; drought; extreme event; farmers attitude; food security; livelihood; mitigation; risk assessment</t>
  </si>
  <si>
    <t>Ramos D.M.S.; da Silva L.G.; Souza-Alves J.P.; Carlos I.R.; Montes M.A.</t>
  </si>
  <si>
    <t>Ramos, Déborah Maria Soares (57226504344); da Silva, Lucas Gonçalves (57190131988); Souza-Alves, João Pedro (36601489200); Carlos, Isabella Ribeiro (57226490735); Montes, Martin Alejandro (25422514400)</t>
  </si>
  <si>
    <t>57226504344; 57190131988; 36601489200; 57226490735; 25422514400</t>
  </si>
  <si>
    <t>New record of ocelot, leopardus pardalis (Linnaeus, 1758) (felidae), in an atlantic forest fragment in the pernambuco endemism center, northeastern brazil</t>
  </si>
  <si>
    <t>Check List</t>
  </si>
  <si>
    <t>10.15560/17.4.1067</t>
  </si>
  <si>
    <t>https://www.scopus.com/inward/record.uri?eid=2-s2.0-85111755981&amp;doi=10.15560%2f17.4.1067&amp;partnerID=40&amp;md5=82165ea2c157e569d336f668d8505f17</t>
  </si>
  <si>
    <t>The Pernambuco Endemism Center is a key region for the maintenance of biodiversity of the Brazilian Atlantic For-est. Inventories of the medium-sized terrestrial mammals in this region are scarce, and several information gaps still remain. We conducted a camera trap survey at the Tapacurá Ecological Station, São Lourenço da Mata, Pernambuco. We obtained new records of at least four females and three male individuals of Ocelot, Leopardus pardalis (Linnaeus, 1758). The records provide important data about occurrence and distribution of a threatened population of this meso-carnivore in northeastern Brazil. © The authors.</t>
  </si>
  <si>
    <t>Biodiversity hotspot; Camera traps; Geography; Mammal</t>
  </si>
  <si>
    <t>Sunita; Kumar D.; Shekhar S.</t>
  </si>
  <si>
    <t>Sunita (57358133800); Kumar, Deepak (57203026436); Shekhar, Sulochana (8135636200)</t>
  </si>
  <si>
    <t>57358133800; 57203026436; 8135636200</t>
  </si>
  <si>
    <t>Developing an Approach for Assessing Urban Blue-Green Spaces Towards Sustainable Urban Growth Through Retrospective Cyber Metrics Analysis of Operational Estimations Approaches</t>
  </si>
  <si>
    <t>Journal of Landscape Ecology(Czech Republic)</t>
  </si>
  <si>
    <t>10.2478/jlecol-2021-0016</t>
  </si>
  <si>
    <t>https://www.scopus.com/inward/record.uri?eid=2-s2.0-85124001033&amp;doi=10.2478%2fjlecol-2021-0016&amp;partnerID=40&amp;md5=2391365958a2784af927b291e2998f34</t>
  </si>
  <si>
    <t>Urban blue-green spaces provide us abundant social, environmental, and economic benefits, but the disparities often exist in their distribution and accessibility. Traditionally urban blue-green spaces are a consolidation of "blue-green infrastructure"within urban areas. Several urban features like parks, forests, gardens, visible water, such as parks, rivers, canals, reservoirs, ponds, lakes, fountains, etc. are categorized or considered under the blue-green spaces and these are very much crucial for various urban ecosystem services. These play a significant role for all stakeholders of the urban community. Thus, everyone must ensure the equitable number of blue-green spaces for all. Recently, several rules and regulations towards the safeguarding of urban blue-green spaces have been outlined. The work presents a methodological framework to develop an approach towards sustainable urban growth with the help of urban blue-green spaces assessments. The current work has attempted to examine the linkage between issues of the urban blue-green spaces for restoring the required infrastructures. It can be utilised for all sustainable urban development for urban planning and design projects to play a pivotal role. The work emphasizes more to develop a methodological framework to analyze the urban blue-green spaces for augmentation with a theoretical framework. It is expected that the advancement of a problem cum objectives-driven approach will help to design an impact-driven approach for planned and concrete action. © 2021 Sunita et al., published by Sciendo.</t>
  </si>
  <si>
    <t>Assessment; Blue-Green Space; Geostatistics; High Resolutions; Remote Sensing &amp; GIS; Supervised classification</t>
  </si>
  <si>
    <t>Kong J.; Chen L.</t>
  </si>
  <si>
    <t>Kong, Junqia (57196740793); Chen, Longfei (56382742400)</t>
  </si>
  <si>
    <t>57196740793; 56382742400</t>
  </si>
  <si>
    <t>The Changes in Cropland Pattern Enhanced Carbon Storage in Northwest China</t>
  </si>
  <si>
    <t>Agronomy</t>
  </si>
  <si>
    <t>10.3390/agronomy13112736</t>
  </si>
  <si>
    <t>https://www.scopus.com/inward/record.uri?eid=2-s2.0-85178380892&amp;doi=10.3390%2fagronomy13112736&amp;partnerID=40&amp;md5=1c04f70ce2548e84f308b42a802909a5</t>
  </si>
  <si>
    <t>Northwest China has experienced dramatic changes in agricultural land area in recent years. The effects of these changes on carbon storage are unknown, and this ambiguity hinders land development policies related to carbon emissions. In this study, we evaluated the effects of annual cropland changes (expansion and abandonment) during 2000 to 2020 on carbon storage in Northwest China by using land use data, carbon density data, and statistical yearbooks using the Intergovernmental Panel on Climate Change (IPCC) method. The results indicated that the area of cropland increased by 1.47 × 106 ha from 2000 to 2020, in that the area of cropland expansion and abandonment are 3.58 × 106 and −2.11 × 106 ha, respectively. Cropland expansion was mainly from other land and grassland, and the conversion of cropland to grassland made up the largest proportion of cropland abandonment, followed by built-up land. The cropland changes resulted in a total carbon sequestration of 4.05 Tg (0.20 Tg C year−1), including a 17.66 Tg decrease and 21.71 Tg increase in carbon storage due to, respectively, cropland expansion and cropland abandonment, in which the conversion of forest to cropland (−8.60 Tg) and cropland to forest (11.16 Tg) were the main causes of the increase and decrease in carbon storage. Specifically, regional carbon storage due to cropland changes exhibited an increasing variation characteristic during 2000 to 2007, a gradually decreasing variation characteristics during 2007 to 2014, and fluctuated stabilization since then (during 2014 to 2020). In addition, the highest carbon emission was found in Xinjiang (−3.68 Tg), followed by Ningxia (−0.21 Tg) province, while Shanxi (3.44 Tg), Gansu (3.17 Tg) and Qinhai (1.33 Tg) had carbon accumulation. Overall, cropland changes acted as a carbon sink in Northwest China from 2000 to 2020. We suggest that the development of high-carbon-density lands or the conversion of low-carbon-density lands are critical to increasing future carbon sequestration due to cropland change. © 2023 by the authors.</t>
  </si>
  <si>
    <t>abandonment; area; carbon sequestration; expansion</t>
  </si>
  <si>
    <t>Coetzee B.W.T.; Burke A.M.; Koekemoer L.L.; Robertson M.P.; Smit I.P.J.</t>
  </si>
  <si>
    <t>Coetzee, Bernard W. T. (22950201100); Burke, Ashley M. (57193544500); Koekemoer, Lizette L. (6603849119); Robertson, Mark P. (7401592000); Smit, Izak P. J. (15833122700)</t>
  </si>
  <si>
    <t>22950201100; 57193544500; 6603849119; 7401592000; 15833122700</t>
  </si>
  <si>
    <t>Scaling artificial light at night and disease vector interactions into socio-ecological systems: A conceptual appraisal</t>
  </si>
  <si>
    <t>Philosophical Transactions of the Royal Society B: Biological Sciences</t>
  </si>
  <si>
    <t>10.1098/rstb.2022.0371</t>
  </si>
  <si>
    <t>https://www.scopus.com/inward/record.uri?eid=2-s2.0-85175405455&amp;doi=10.1098%2frstb.2022.0371&amp;partnerID=40&amp;md5=3761a32e411bf4ad8268dde7154452e3</t>
  </si>
  <si>
    <t>There is burgeoning interest in how artificial light at night (ALAN) interacts with disease vectors, particularly mosquitoes. ALAN can alter mosquito behaviour and biting propensity, and so must alter disease transfer rates. However, most studies to date have been laboratory-based, and it remains unclear how ALAN modulates disease vector risk. Here, we identify five priorities to assess how artificial light can influence disease vectors in socio-ecological systems. These are to (i) clarify the mechanistic role of artificial light on mosquitoes, (ii) determine how ALAN interacts with other drivers of global change to influence vector disease dynamics across species, (iii) determine how ALAN interacts with other vector suppression strategies, (iv) measure and quantify the impact of ALAN at scales relevant for vectors, and (v) overcome the political and social barriers in implementing it as a novel vector suppression strategy. These priorities must be addressed to evaluate the costs and benefits of employing appropriate ALAN regimes in complex socio-ecological systems if it is to reduce disease burdens, especially in the developing world. This article is part of the theme issue 'Light pollution in complex ecological systems'. © 2023 The Author(s).</t>
  </si>
  <si>
    <t>N/A (only cites Palacios-Abrantes et al. 2022)</t>
  </si>
  <si>
    <t>Aedes; Anopheles; Culex; light pollution; malaria; vector-borne diseases</t>
  </si>
  <si>
    <t>Animals; Culicidae; Disease Vectors; Ecosystem; Light; Light Pollution; Mosquito Vectors; conceptual framework; developing world; disease vector; laboratory method; malaria; mosquito; animal; disease carrier; ecosystem; light; light pollution; mosquito; mosquito vector</t>
  </si>
  <si>
    <t>Lehtiniemi H.; Paloniemi R.</t>
  </si>
  <si>
    <t>Lehtiniemi, Heidi (58289137600); Paloniemi, Riikka (8610527900)</t>
  </si>
  <si>
    <t>58289137600; 8610527900</t>
  </si>
  <si>
    <t>Transformation happens in the unbelievable Using participatory modelling to pave realistic paths towards idealistic futures</t>
  </si>
  <si>
    <t>GAIA - Ecological Perspectives for Science and Society</t>
  </si>
  <si>
    <t>10.14512/GAIA.32.3.3</t>
  </si>
  <si>
    <t>https://www.scopus.com/inward/record.uri?eid=2-s2.0-85176306234&amp;doi=10.14512%2fGAIA.32.3.3&amp;partnerID=40&amp;md5=f1437eeab9d2f59b2747ce573a3c07c5</t>
  </si>
  <si>
    <t>N/A (only cites Pereira 2022)</t>
  </si>
  <si>
    <t>inclusive participation; scenarios; sociotechnical imaginaries; sustainable futures; transformation potential; transformational modelling</t>
  </si>
  <si>
    <t>Barraclough A.D.; Reed M.G.; Coetzer K.; Price M.F.; Schultz L.; Moreira-Muñoz A.; Måren I.</t>
  </si>
  <si>
    <t>Barraclough, Alicia D. (57191888454); Reed, Maureen G. (7401800362); Coetzer, Kaera (36348291100); Price, Martin F. (7401948418); Schultz, Lisen (14037939100); Moreira-Muñoz, Andrés (16312962500); Måren, Inger (23110942100)</t>
  </si>
  <si>
    <t>57191888454; 7401800362; 36348291100; 7401948418; 14037939100; 16312962500; 23110942100</t>
  </si>
  <si>
    <t>Global knowledge–action networks at the frontlines of sustainability: Insights from five decades of science for action in UNESCO's World Network of biosphere reserves</t>
  </si>
  <si>
    <t>10.1002/pan3.10515</t>
  </si>
  <si>
    <t>https://www.scopus.com/inward/record.uri?eid=2-s2.0-85165345197&amp;doi=10.1002%2fpan3.10515&amp;partnerID=40&amp;md5=b56c254851f18a386be378b291eab1c1</t>
  </si>
  <si>
    <t>Generating actionable knowledge to meet current sustainability challenges requires unprecedented collaboration across scales, geographies, cultures and knowledges. Intergovernmental programmes and place-based knowledge–action networks have much potential to mobilize sustainability transformation. Although many research fields have benefited from research networks and comparative sites, the potential of site-based research networks for generating knowledge at the people–nature interface has yet to be fully explored. This article presents the World Network of biosphere reserves (WNBR) of UNESCO's Man and Biosphere Programme, intentionally established for generating actionable knowledge through comparative sites envisioned as learning spaces for sustainable development. Drawing on experiences over five decades, and we offer six categories of insights. Our intent is to share the story of this network widely, distil the learnings from the network to enhance its potential to support both knowledge co-production and collaborative action for sustainability and inform wider efforts to establish place-based sustainability networks aimed at improving human–environment relations through knowledge and action. The WNBR has generated insights on the challenges of creating and supporting an international and inter-governmental sustainability network to generate and mobilize place-based interdisciplinary knowledge in the long term. Despite the challenges, site- and place-based research facilitated by this network has been fundamental in creating space for sustainability science, knowledge co-production and transdisciplinary research at the human–nature interface. We share insights on pathways to the implementation of global sustainability agendas through local networks, and the role of research in supporting learning and experimentation in local sites as they work to adapt global sustainability goals. Research in the WNBR has generated deeper understanding on social–ecological complexity and resilience in place-based sustainability initiatives, and how collaborative platforms might facilitate collective action across landscapes. The network continues to offer a fundamental learning space on operationalizing pluralistic approaches to biodiversity conservation, for example, through its focus on biocultural diversity, offering a key opportunity for the implementation of the post-2020 Global Biodiversity Framework. We conclude by arguing that WNBR, and similar place-based knowledge–action networks, can support interdisciplinary and transdisciplinary research related to human–nature relationships and provide opportunities for comparative research that may yield more explanatory power than individual case studies. Read the free Plain Language Summary for this article on the Journal blog. © 2023 The Authors. People and Nature published by John Wiley &amp; Sons Ltd on behalf of British Ecological Society.</t>
  </si>
  <si>
    <t>N/A (only cites Pereira et al. 2020)</t>
  </si>
  <si>
    <t>conservation; convention on biological diversity; human–nature nexus; living labs; Man and the Biosphere Programme; social–ecological systems; sustainability science; transdisciplinarity; UNESCO biosphere reserves</t>
  </si>
  <si>
    <t>Baulenas E.; Versteeg G.; Terrado M.; Mindlin J.; Bojovic D.</t>
  </si>
  <si>
    <t>Baulenas, Eulàlia (57191038408); Versteeg, Gerrit (58283664600); Terrado, Marta (14629574800); Mindlin, Julia (57216877452); Bojovic, Dragana (56039661700)</t>
  </si>
  <si>
    <t>57191038408; 58283664600; 14629574800; 57216877452; 56039661700</t>
  </si>
  <si>
    <t>Assembling the climate story: use of storyline approaches in climate-related science</t>
  </si>
  <si>
    <t>Global Challenges</t>
  </si>
  <si>
    <t>10.1002/gch2.202200183</t>
  </si>
  <si>
    <t>https://www.scopus.com/inward/record.uri?eid=2-s2.0-85159873442&amp;doi=10.1002%2fgch2.202200183&amp;partnerID=40&amp;md5=60db2079cc4b2a02c3da51f8d68a3752</t>
  </si>
  <si>
    <t>Storylines are introduced in climate science to provide unity of discourse, integrate the physical and socioeconomic components of phenomena, and make climate evolution more tangible. The use of this concept by multiple scholar communities and the novelty of some of its applications renders the concept ambiguous nonetheless, because the term hides behind a wide range of purposes, understandings, and methodologies. This semi-systematic literature review identifies three approaches that use storylines as a keystone concept: scenarios—familiar for their use in IPCC reports—discourse-analytical approaches, and physical climate storylines. After screening peer-reviewed articles that mention climate and storylines, 270 articles are selected, with 158, 55, and 57 in each category. The results indicate that each scholarly community works with a finite and different set of methods and diverging understandings. Moreover, these approaches have received criticism in their assembly of storylines: either for lacking explicitness or for the homogeneity of expertise involved. This article proposes that cross-pollination among the approaches can improve the usefulness and usability of climate-related storylines. Among good practices are the involvement of a broader range of scientific disciplines and expertise, use of mixed-methods, assessment of storylines against a wider set of quality criteria, and targeted stakeholder participation in key stages of the process. © 2023 The Authors. Global Challenges published by Wiley-VCH GmbH.</t>
  </si>
  <si>
    <t>climate storylines; constructivism; scenario-based approaches; scenarios; transdisciplinarity</t>
  </si>
  <si>
    <t>Cavaleri Gerhardinger L.; Brodie Rudolph T.; Gaill F.; Mortyn G.; Littley E.; Vincent A.; Firme Herbst D.; Ziveri P.; Jeanneau L.; Laamanen M.; Cavallé M.; Marisca Gietzelt J.; Glaser M.; Chambon M.; Jacquemont J.; Ahmed Selim S.; Brugere C.; Brito C.; Pereira L.M.; Amezaga S.; Muñoz N.F.; Becquet L.; Lalo A.; Colonese A.C.</t>
  </si>
  <si>
    <t>Cavaleri Gerhardinger, Leopoldo (58551765300); Brodie Rudolph, Tanya (57218612337); Gaill, Françoise (35579738100); Mortyn, Graham (58299326600); Littley, Eloise (57204392148); Vincent, Adrien (58551649900); Firme Herbst, Dannieli (58551765400); Ziveri, Patrizia (6701388855); Jeanneau, Louise (58551765500); Laamanen, Maria (6603251835); Cavallé, Marta (57208025275); Marisca Gietzelt, Jay (58551650000); Glaser, Marion (7103281929); Chambon, Mouna (58551540700); Jacquemont, Juliette (57712941400); Ahmed Selim, Samiya (58551650100); Brugere, Cecile (8306660900); Brito, Cristina (58583542000); Pereira, Laura M. (36626441000); Amezaga, Sandra (58551319200); Muñoz, Nicolás Fernández (58551540800); Becquet, Lucas (58551319300); Lalo, Arnaud (58551765600); Colonese, André Carlo (12807558000)</t>
  </si>
  <si>
    <t>58551765300; 57218612337; 35579738100; 58299326600; 57204392148; 58551649900; 58551765400; 6701388855; 58551765500; 6603251835; 57208025275; 58551650000; 7103281929; 58551540700; 57712941400; 58551650100; 8306660900; 58583542000; 36626441000; 58551319200; 58551540800; 58551319300; 58551765600; 12807558000</t>
  </si>
  <si>
    <t>Bridging Shades of Blue: Co-constructing Knowledge with the International Panel for Ocean Sustainability</t>
  </si>
  <si>
    <t>Coastal Management</t>
  </si>
  <si>
    <t>10.1080/08920753.2023.2244082</t>
  </si>
  <si>
    <t>https://www.scopus.com/inward/record.uri?eid=2-s2.0-85168896328&amp;doi=10.1080%2f08920753.2023.2244082&amp;partnerID=40&amp;md5=8f7347a6298b501f6f8287fe8ef893ec</t>
  </si>
  <si>
    <t>The efficacy of global environmental assessments in informing and shaping ocean and coastal management is hampered by recognized gaps in global science endeavours. In order to bridge these gaps, and secure inclusive and equitable knowledge co-construction by ocean stakeholders, the International Panel for Ocean Sustainability (IPOS) is emerging. Here we present the outcomes of the “Bridging Shades of Blue Workshop” held in Spain 2023. A diverse group of Ocean knowledge holders, including policymakers, small-scale fishers, marine social scientists and ocean lawyers gathered to reflect on the key features, challenges, strategies, actors to be involved, as well as pathways to balance power for advancing an inclusive and equitable IPOS. As a result, six foundational dimensions of IPOS’s institutional identity were proposed as IPOS ID cards: 1) Diversifying Ocean Knowledge Systems, 2) Widening the Range of Methods for Ocean Knowledge Production, 3) Informing Decision-making, 4) Engaging at the Interfaces of Knowledge with Decision-making, 5) Communicating, Learning, and Sharing Knowledge, 6) Measuring Progress and Evaluating Success. We conclude by emphasizing IPOS’s potential role as a beacon for inclusive, equitable, and sustainable ocean governance. © 2023 Taylor &amp; Francis Group, LLC.</t>
  </si>
  <si>
    <t>global environmental assessment; IPOS; Ocean sustainability; participatory mapping; science-policy-society interface</t>
  </si>
  <si>
    <t>Spain; Bridges; Environmental impact; Oceanography; Sustainable development; Coastal management; Decisions makings; Environmental assessment; Global environmental assessment; International panel for ocean sustainability; Ocean management; Ocean sustainability; Participatory mapping; Science policies; Science-policy-society interface; coastal zone management; environmental assessment; knowledge; participatory approach; stakeholder; sustainability; Decision making</t>
  </si>
  <si>
    <t>Celliers L.; Rölfer L.; Rivers N.; Rosendo S.; Fernandes M.; Snow B.; Costa M.M.</t>
  </si>
  <si>
    <t>Celliers, Louis (55510782200); Rölfer, Lena (57215579433); Rivers, Nina (57467425700); Rosendo, Sérgio (6506813385); Fernandes, Meredith (57189633820); Snow, Bernadette (57209753770); Costa, María Mãnez (25931005200)</t>
  </si>
  <si>
    <t>55510782200; 57215579433; 57467425700; 6506813385; 57189633820; 57209753770; 25931005200</t>
  </si>
  <si>
    <t>Stratification of stakeholders for participation in the governance of coastal social-ecological systems</t>
  </si>
  <si>
    <t>Ambio</t>
  </si>
  <si>
    <t>10.1007/s13280-023-01844-1</t>
  </si>
  <si>
    <t>https://www.scopus.com/inward/record.uri?eid=2-s2.0-85150647783&amp;doi=10.1007%2fs13280-023-01844-1&amp;partnerID=40&amp;md5=d24533376a20b70bad83205f4ceafd51</t>
  </si>
  <si>
    <t>Knowledge co-production has become part of an evolution of participatory and transdisciplinary research approaches that are increasingly important for achieving sustainability. To effectively involve the most appropriate stakeholders there is a need for engagement and increasing prominence of stakeholders in environmental management and governance processes. The paper aims at developing and testing a methodology for stratifying stakeholders by (i) classifying organisations involved in coastal and ocean governance by their agency, and (ii) grouping them into organisational archetypes for representation and selection in research processes. Agency was measured by the three dimensions of scale, resources, and power. Each dimension was further elaborated as a set of indicators. The methodology is applied in the context of a research project set in Algoa Bay, South Africa. The stratification of organisations enabled the research team to gain a better understanding of the stakeholder landscape of organisational agency, and thus identify the most relevant stakeholder with which to engage. The use of a hierarchical cluster analysis identified five organisational archetypes in relation to ocean and coastal governance in Algoa Bay. The methodology used in this study proposes an informed and intentional approach to create the conditions under which the co-production of and participation in research processes can take place. © 2023, The Author(s).</t>
  </si>
  <si>
    <t>Environmental management; Ocean and coastal governance; Social-ecological systems; Stakeholder agency; Stakeholder analysis</t>
  </si>
  <si>
    <t>Ecosystem; Knowledge; Research Design; South Africa; Algoa Bay; Eastern Cape; South Africa; coastal zone management; environmental management; governance approach; landscape planning; local participation; ocean; research method; stakeholder; stratification; sustainability; ecosystem; knowledge; methodology; South Africa</t>
  </si>
  <si>
    <t>Chen F.; Jiang Y.; Liu Z.; Lin R.; Yang W.</t>
  </si>
  <si>
    <t>Chen, Fenggui (57206238945); Jiang, Yuhuan (56829770500); Liu, Zhenghua (56101449700); Lin, Ruijuan (57216331600); Yang, Wei (57001364800)</t>
  </si>
  <si>
    <t>57206238945; 56829770500; 56101449700; 57216331600; 57001364800</t>
  </si>
  <si>
    <t>Framework system of marine sustainable development assessment based on systematic review</t>
  </si>
  <si>
    <t>10.1016/j.marpol.2023.105689</t>
  </si>
  <si>
    <t>https://www.scopus.com/inward/record.uri?eid=2-s2.0-85160556704&amp;doi=10.1016%2fj.marpol.2023.105689&amp;partnerID=40&amp;md5=07d88f26b0e3bfac82880e88083cf396</t>
  </si>
  <si>
    <t>In the past two decades, the connotation, assessment method, assessment indicators, data source and monitoring means of marine sustainable development have been developing continuously. A systematic review of the assessment of marine sustainable development is helpful to clarify the characteristics and trends of this study and provide guidance for follow-up research. Taking marine sustainable development assessment as the key word, this study analyzes the conceptual framework and evaluation framework system of marine sustainable development by extensively searching several online databases and adopting the method of systematic review. According to the researchers' understanding of different levels of sustainable development and their relationships, the concept of marine sustainable development is summarized, and the conceptual framework of two-dimensional, three-dimensional, four-dimensional and five-dimensional levels is put forward and explained. Based on the framework of marine sustainable development assessment, including assessment objectives, assessment methods, assessment scope, data collection, analysis of assessment results and policy recommendations, this study summarizes previous studies, highlights the characteristics of each link in the process of marine sustainable development assessment, points out the limitations of contemporary research literature and problems that need to be solved in the future, and puts forward suggestions for future research. © 2023 Elsevier Ltd</t>
  </si>
  <si>
    <t>Conceptual framework; Evaluation framework system; Marine sustainable development assessment; Sustainability levels; Systematic review</t>
  </si>
  <si>
    <t>assessment method; conceptual framework; future prospect; literature review; marine environment; sustainable development</t>
  </si>
  <si>
    <t>Derolez V.; Mongruel R.; Adjeroud F.; Rey-Valette H.; Nicolle D.; Lautrédou-Audouy N.</t>
  </si>
  <si>
    <t>Derolez, Valérie (36020090200); Mongruel, Rémi (6505874470); Adjeroud, Fériel (57835957700); Rey-Valette, Hélène (18438026300); Nicolle, Dorian (57836074400); Lautrédou-Audouy, Nicole (25723383700)</t>
  </si>
  <si>
    <t>36020090200; 6505874470; 57835957700; 18438026300; 57836074400; 25723383700</t>
  </si>
  <si>
    <t>How do coastal residents perceive past and future changes in a Mediterranean lagoon ecosystem services?</t>
  </si>
  <si>
    <t>Ocean and Coastal Management</t>
  </si>
  <si>
    <t>10.1016/j.ocecoaman.2023.106556</t>
  </si>
  <si>
    <t>https://www.scopus.com/inward/record.uri?eid=2-s2.0-85149415488&amp;doi=10.1016%2fj.ocecoaman.2023.106556&amp;partnerID=40&amp;md5=55f795d6a44f94fb01a4695981e76fed</t>
  </si>
  <si>
    <t>Coastal ecosystems provide a wide range of ecosystem services (ES) subject to strong human pressure and are included in conservation policies that aim to increase their resilience. Implementing resilience measures requires knowledge of the public perceptions of social-ecological systems so that commitment to environmental protection may be enhanced. Few studies address public perception of the evolution of social-ecological systems and integrate the diversity of ES (regulating, provisioning and cultural). This article is based on a survey of 476 inhabitants and deals with their perceptions of past (50 years) and future (+15 years) ES. It focuses on the Thau lagoon (French Mediterranean) that offers many ES and where managers prioritize traditional uses such as shellfish farming and fishing. Respondents' answers were compared with the results of scientists' and experts’ evaluations to assess the level of public knowledge. The results indicate consistency in the qualitative and quantitative responses of local residents concerning the long-term evolution of ES and show them to have a fairly sound knowledge. However, there are some differences in trends with substantial variation for several ES probably related to judgement or anchoring biases. Furthermore, a majority of local residents had a mixed perception of local structuring ES. This innovative approach to the perceptions of ES momentum suggests that improved conservation policies must: (i) take into account the different communication and awareness requirements of people and (ii) integrate local knowledge through dialogue. © 2023 Elsevier Ltd</t>
  </si>
  <si>
    <t>Coastal lagoon; Dynamic approach; Ecosystem services; Environmental management; Perceptions</t>
  </si>
  <si>
    <t>Ecosystems; Lakes; Long Term Evolution (LTE); Coastal ecosystems; Coastal lagoons; Conservation policy; Dynamic approaches; Ecosystem services; Human pressures; It focus; Local residents; Public perception; Social-ecological systems; coastal lagoon; coastal zone; conservation planning; ecosystem service; environmental management; environmental protection; future prospect; Mediterranean environment; perception; resident population; shellfish fishery; traditional knowledge; Environmental management</t>
  </si>
  <si>
    <t>Diaw C.; Nguièbouri J.; N’tambu B.V., Sr.; Tchoko J.G.; Roselle Ngo Baneg M.F.; Bilogui C.</t>
  </si>
  <si>
    <t>Diaw, Chimère (21833338100); Nguièbouri, Joachim (21834301100); N’tambu, Bruhnel Vambi (58121356800); Tchoko, Julie Gagoe (55392460200); Roselle Ngo Baneg, Marie Françoise (58121314300); Bilogui, Caroline (58121390800)</t>
  </si>
  <si>
    <t>21833338100; 21834301100; 58121356800; 55392460200; 58121314300; 58121390800</t>
  </si>
  <si>
    <t>ACM and Model Forests: A new paradigm for Africa</t>
  </si>
  <si>
    <t>Responding to Environmental Issues through Adaptive Collaborative Management: From Forest Communities to Global Actors</t>
  </si>
  <si>
    <t>10.4324/9781003325932-19</t>
  </si>
  <si>
    <t>https://www.scopus.com/inward/record.uri?eid=2-s2.0-85149099286&amp;doi=10.4324%2f9781003325932-19&amp;partnerID=40&amp;md5=4a5b51eeaf57b3d850a460d473e463f0</t>
  </si>
  <si>
    <t>The chapter documents ACM embeddedness in a Model Forests transformative change attempt to plant the seeds of a collaborative ecological economy in Central Africa. It introduces the forest ‘poverty paradox’ and related challenges for participatory engagements. It then highlights the ‘inversion’ of the African forest economy, criticizing the blindness of environmental ideologies and interventions to that disability and to their responsibility in maintaining conditions of African structural poverty. The chapter explains Africa’s criticality and considers future options from the ground up. The chapter’s central objective is to question and rethink the roles and ambitions of participatory engagements for local democratic governance in Africa, emphasizing the ‘poverty paradox’ and its momentous significance. The authors draw lessons from their Model Forest experience in Central Africa, regarding the emergence of communities of practice, the transformative power of people-centered innovation, and the construction of territorial identities. They briefly discuss the Model Forest program’s accomplishments, along with the dire limitations of such processes without independent long-term investments. The team’s experience led them to recognize that the substantial benefits of participatory governance, though essential, cannot meet their full potential, until they manifest in the economy, thereby meeting the people’s demands for a better, more secure life. © 2023 selection and editorial matter, Carol J. Pierce Colfer and Ravi Prabhu; individual chapters, the contributors.</t>
  </si>
  <si>
    <t>Dou Y.; Silva R.F.B.D.; Batistella M.; Torres S.; Moran E.; Liu J.</t>
  </si>
  <si>
    <t>Dou, Yue (57104527800); Silva, Ramon Felipe Bicudo da (57211940051); Batistella, Mateus (6508328264); Torres, Sara (57194467024); Moran, Emilio (7202641088); Liu, Jianguo (57202270607)</t>
  </si>
  <si>
    <t>57104527800; 57211940051; 6508328264; 57194467024; 7202641088; 57202270607</t>
  </si>
  <si>
    <t>Mapping crop producer perceptions: The role of global drivers on local agricultural land use in Brazil</t>
  </si>
  <si>
    <t>Land Use Policy</t>
  </si>
  <si>
    <t>10.1016/j.landusepol.2023.106862</t>
  </si>
  <si>
    <t>https://www.scopus.com/inward/record.uri?eid=2-s2.0-85168606605&amp;doi=10.1016%2fj.landusepol.2023.106862&amp;partnerID=40&amp;md5=61209c9e4557ee9a79b68495ae5d37f4</t>
  </si>
  <si>
    <t>Agricultural trade and climate change have altered land cover and land use worldwide. For example, the recent growth of international soybean demand has been associated with 1.3 Mha primary Amazon forest loss and up to 13-fold increase in double-cropping areas in Brazil. Many studies have tried to understand which and how global and local drivers affect deforestation and agricultural intensification processes at the landscape level, yet few have incorporated the direct perspectives of actual land users. Under the influence of a variety of social, economic, and cultural factors, producers are the ones who make decisions that will cause a significant impact on the environment. In this paper, we adopted Fuzzy Cognitive Maps (FCMs), a semi-quantitative modeling approach to represent complex decision-making systems, and we modeled land use and agricultural management perceptions of 27 crop producers from the three states - Mato Grosso, Goiás, and Tocantins - important soybean production and export areas in Brazil. We analyzed individual models and integrated them into aggregated regional models to compare individual and regional differences among the producers. In addition, we simulated how producers from the three states will make land-use decisions under more trade and extreme climatic events scenarios using the FCMs. Our results indicate that extreme climatic events are among the most important factors producers consider when it comes to the sustainability of their operations. Climate change scenarios have a stronger overall impact than trade scenarios on local land-use changes, causing a 12% reduction in total agricultural production. The improvement of technology packages can effectively mitigate climate change risks and has an overall positive impact on land-use intensification than expansion. On the other hand, sharing accurate climate information and socio-economic improvements such as credits have larger impacts on agricultural expansion than productivity itself. Moreover, the model complexity shows differences among the three states. Soybean trade has more weight in the perception of producers in Goiás and Tocantins than Mato Grosso. Based on the results, we discuss the importance of co-designing place-based, alternative policies and mitigation options for both agricultural intensification and environmental conservation, taken into consideration through the intertwined global and local forces. © 2023 The Authors</t>
  </si>
  <si>
    <t>Agricultural land use change; Brazil; Climate change; Fuzzy cognitive maps; International trade; Scenarios; Stakeholder engagement</t>
  </si>
  <si>
    <t>Brazil; Goias; Mato Grosso; Tocantins; agricultural land; agricultural management; climate change; fuzzy mathematics; international trade; land use change; mapping; perception; scenario analysis; stakeholder</t>
  </si>
  <si>
    <t>Frantzeskaki N.; Wijsman K.; Adams C.; Kabisch N.; Malekpour S.; Pinto M.P.; Vandergert P.</t>
  </si>
  <si>
    <t>Frantzeskaki, Niki (7801567129); Wijsman, Katinka (55531558400); Adams, Clare (58189614900); Kabisch, Nadja (35299386400); Malekpour, Shirin (16316572200); Pinto, Melissa Pineda (58608302100); Vandergert, Paula (6506711209)</t>
  </si>
  <si>
    <t>7801567129; 55531558400; 58189614900; 35299386400; 16316572200; 58608302100; 6506711209</t>
  </si>
  <si>
    <t>Governance of and with nature-based solutions in cities</t>
  </si>
  <si>
    <t>Nature-Based Solutions for Cities</t>
  </si>
  <si>
    <t>https://www.scopus.com/inward/record.uri?eid=2-s2.0-85171696160&amp;partnerID=40&amp;md5=caf50715e7569879e5847ae61e298a71</t>
  </si>
  <si>
    <t>Free C.M.; Smith J.G.; Lopazanski C.J.; Brun J.; Francis T.B.; Eurich J.G.; Claudet J.; Dugan J.E.; Gill D.A.; Hamilton S.L.; Kaschner K.; Mouillot D.; Ziegler S.L.; Caselle J.E.; Nickols K.J.</t>
  </si>
  <si>
    <t>Free, Christopher M. (55900547100); Smith, Joshua G. (57190257536); Lopazanski, Cori J. (58197230000); Brun, Julien (34881477700); Francis, Tessa B. (8959454700); Eurich, Jacob G. (56046499000); Claudet, Joachim (8275355900); Dugan, Jenifer E. (7102397747); Gill, David A. (56900570600); Hamilton, Scott L. (8963470600); Kaschner, Kristin (14054167000); Mouillot, David (6701389009); Ziegler, Shelby L. (57102807900); Caselle, Jennifer E. (6602239134); Nickols, Kerry J. (37120746500)</t>
  </si>
  <si>
    <t>55900547100; 57190257536; 58197230000; 34881477700; 8959454700; 56046499000; 8275355900; 7102397747; 56900570600; 8963470600; 14054167000; 6701389009; 57102807900; 6602239134; 37120746500</t>
  </si>
  <si>
    <t>If you build it, they will come: Coastal amenities facilitate human engagement in marine protected areas</t>
  </si>
  <si>
    <t>10.1002/pan3.10524</t>
  </si>
  <si>
    <t>https://www.scopus.com/inward/record.uri?eid=2-s2.0-85167359145&amp;doi=10.1002%2fpan3.10524&amp;partnerID=40&amp;md5=0ddb88477c5b1da04e7c9f967a5506cb</t>
  </si>
  <si>
    <t>Calls for using marine protected areas (MPAs) to achieve goals for nature and people are increasing globally. While the conservation and fisheries impacts of MPAs have been comparatively well-studied, impacts on other dimensions of human use have received less attention. Understanding how humans engage with MPAs and identifying traits of MPAs that promote engagement is critical to designing MPA networks that achieve multiple goals effectively, equitably and with minimal environmental impact. In this paper, we characterize human engagement in California's MPA network, the world's largest MPA network scientifically designed to function as a coherent network (124 MPAs spanning 16% of state waters and 1300 km of coastline) and identify traits associated with higher human engagement. We assemble and compare diverse indicators of human engagement that capture recreational, educational and scientific activities across California's MPAs. We find that human engagement is correlated with nearby population density and that site “charisma” can expand human engagement beyond what would be predicted based on population density alone. Charismatic MPAs tend to be located near tourist destinations, have long sandy beaches and be adjacent to state parks and associated amenities. In contrast, underutilized MPAs were often more remote and lacked both sandy beaches and parking lot access. Synthesis and applications: These results suggest that achieving MPA goals associated with human engagement can be promoted by developing land-based amenities that increase access to coastal MPAs or by locating new MPAs near existing amenities during the design phase. Alternatively, human engagement can be limited by locating MPAs in areas far from population centres, coastal amenities or sandy beaches. Furthermore, managers may want to prioritize monitoring, enforcement, education and outreach programmes in MPAs with traits that predict high human engagement. Understanding the extent to which human engagement impacts the conservation performance of MPAs is a critical next step to designing MPAs that minimize tradeoffs among potentially competing objectives. Read the free Plain Language Summary for this article on the Journal blog. © 2023 The Authors. People and Nature published by John Wiley &amp; Sons Ltd on behalf of British Ecological Society.</t>
  </si>
  <si>
    <t>California; citizen science; community engagement; human dimensions; human use; marine protected areas; recreation; tourism</t>
  </si>
  <si>
    <t>Friis C.; Hernández-Morcillo M.; Baumann M.; Coral C.; Frommen T.; Ghoddousi A.; Loibl D.; Rufin P.</t>
  </si>
  <si>
    <t>Friis, Cecilie (56921768900); Hernández-Morcillo, Mónica (55332153000); Baumann, Matthias (55437763600); Coral, Claudia (57193804708); Frommen, Theresa (57194461798); Ghoddousi, Arash (24757858600); Loibl, David (48161289200); Rufin, Philippe (56503442700)</t>
  </si>
  <si>
    <t>56921768900; 55332153000; 55437763600; 57193804708; 57194461798; 24757858600; 48161289200; 56503442700</t>
  </si>
  <si>
    <t>Enabling spaces for bridging scales: scanning solutions for interdisciplinary human-environment research</t>
  </si>
  <si>
    <t>10.1007/s11625-022-01271-3</t>
  </si>
  <si>
    <t>https://www.scopus.com/inward/record.uri?eid=2-s2.0-85146256220&amp;doi=10.1007%2fs11625-022-01271-3&amp;partnerID=40&amp;md5=e7fd181296cc80bd2da486058c1e12ca</t>
  </si>
  <si>
    <t>To tackle the twenty-first-century challenges for sustainability, a deeper understanding of their complexity is needed. Hence, interdisciplinary human–environment research integrating knowledge, perspectives, and solutions across scales is crucial. Yet, questions of ‘scale’ and ‘scaling’ continue to challenge human–environment research. Despite substantial scholarly attention to scales, no unified definitions and understanding exist, causing confusion among researchers. In this paper, we aim to provide clarity to the challenges and potential solutions to bridging scales in interdisciplinary human–environment research as well as identify leverage points and arenas of change that would enable it. We used a three-step methodology to (a) identify the challenges and solutions based on a survey of 82 interdisciplinary researchers, (b) prioritise the challenges and solutions based on expert elicitation, and (c) organise the solutions according to their potential for leveraging change at three system arenas: individual researchers, institutions and organisations, and the wider academic structures. The main challenges ranged from issues related to differences in research approaches, lack of resources for deeper collaborations, or conflicting perspectives on problem and scale definitions, to miscommunication. The specific solutions linked to these challenges were predominantly related to the potential of improving the research process through open communication, data sharing, or new techniques for upscaling or downscaling results. We argue that bridging scales requires open and humble conversations across disciplines on scale understandings as well as improved collaboration through data sharing, method development, result dissemination, and contribution to theory. Facilitating such collaboration requires enabling spaces of interaction across three systemic arenas: the individual researcher’s personal commitment to open communication and reflection, the research institution’s capacity to enable interdisciplinary spaces, and the wider academic system valuing and supporting interdisciplinary and cross-scale initiatives. © 2023, The Author(s).</t>
  </si>
  <si>
    <t>Expert elicitation; Scaling; Social–ecological research; Solution scanning; Sustainability</t>
  </si>
  <si>
    <t>Horcea-Milcu A.-I.; Koessler A.-K.; Martin A.; Rode J.; Moreno Soares T.</t>
  </si>
  <si>
    <t>Horcea-Milcu, Andra-Ioana (57504820800); Koessler, Ann-Kathrin (57207862460); Martin, Adrian (7404932617); Rode, Julian (23987889100); Moreno Soares, Thais (58199888200)</t>
  </si>
  <si>
    <t>57504820800; 57207862460; 7404932617; 23987889100; 58199888200</t>
  </si>
  <si>
    <t>Modes of mobilizing values for sustainability transformation</t>
  </si>
  <si>
    <t>10.1016/j.cosust.2023.101357</t>
  </si>
  <si>
    <t>https://www.scopus.com/inward/record.uri?eid=2-s2.0-85171800009&amp;doi=10.1016%2fj.cosust.2023.101357&amp;partnerID=40&amp;md5=e7b1b246bfbec9938b35d7145117f055</t>
  </si>
  <si>
    <t>There is broad agreement on the potential role of values to incite intentional transformative change toward sustainability. However, there is no proposed heuristic on how to mobilize values for sustainability transformation, especially in the context of multilevel decision-making. We aim to fill this gap based on a literature analysis conducted as part of Chapter 5 of the IPBES Values Assessment. We outline four modes of mobilizing values for sustainability transformation: enabling, including, shifting, and reflecting. They differ in terms of the mix of agency and conversely of outside steering needed for each value mobilization mode. We then explore key tensions and insights that emerge through this classification: interdependencies between the modes of mobilizing values, tensions between shifting versus enabling and including values, tensions between which values to shift and which values to enable, and tensions between levels of values intervention (individuals, community, and society). © 2023 Elsevier B.V.</t>
  </si>
  <si>
    <t>decision making; heuristics; sustainability; transformation</t>
  </si>
  <si>
    <t>Keys P.W.</t>
  </si>
  <si>
    <t>Keys, Patrick W (57201346439)</t>
  </si>
  <si>
    <t>The plot must thicken: a call for increased attention to social surprises in scenarios of climate futures</t>
  </si>
  <si>
    <t>10.1088/1748-9326/ace4e0</t>
  </si>
  <si>
    <t>https://www.scopus.com/inward/record.uri?eid=2-s2.0-85165671252&amp;doi=10.1088%2f1748-9326%2face4e0&amp;partnerID=40&amp;md5=0a48011ab6a343fcd713073648048c71</t>
  </si>
  <si>
    <t>Climate change scenarios are typically based on trajectories of greenhouse gas emissions out into the future. These emissions are then incorporated into climate and earth system models to simulate pathways of global climate change. These pathways are often communicated as the average of numerous model simulations. Though essential for calculating the role of greenhouse gas emissions on the climate system, this approach inadvertently masks the fact that our future will conform to something akin to a single model simulation, or storyline—rather than the average of many simulations. Human responses to and interactions with these climate storylines will not necessarily be expected or rational. As such, potential social surprises could lead to multiple plotlines emerging from a single earth system storyline. Such social surprises are explored in three examples: net zero emissions achievement, low climate sensitivity, and solar climate intervention. Climate change scenarios are fundamentally dependent on policy pathways that in practice will be influenced by public perception and expectation. Thus, it is essential for climate change scenarios to recognize and incorporate the potential for heterogeneous social surprises to unexpected climate changes. © 2023 The Author(s). Published by IOP Publishing Ltd.</t>
  </si>
  <si>
    <t>climate change; perception; scenario; social systems; surprise</t>
  </si>
  <si>
    <t>Climate models; Earth (planet); Earth system models; Gas emissions; Greenhouse gases; Climate change scenarios; Climate system model; Earth system modeling; Global climate changes; Greenhouse gas emissions; Modeling simulation; Scenario; Social systems; Storylines; Surprize; climate change; global climate; greenhouse gas; perception; Climate change</t>
  </si>
  <si>
    <t>Lacher I.; Fergus C.; McShea W.J.; Plisinski J.; Morreale L.; Akre T.S.</t>
  </si>
  <si>
    <t>Lacher, Iara (55975257600); Fergus, Craig (57204351272); McShea, William J. (7004690593); Plisinski, Joshua (56305736200); Morreale, Luca (57193854008); Akre, Thomas S. (24829296300)</t>
  </si>
  <si>
    <t>55975257600; 57204351272; 7004690593; 56305736200; 57193854008; 24829296300</t>
  </si>
  <si>
    <t>Modeling alternative future scenarios for direct application in land use and conservation planning</t>
  </si>
  <si>
    <t>Conservation Science and Practice</t>
  </si>
  <si>
    <t>10.1111/csp2.12940</t>
  </si>
  <si>
    <t>https://www.scopus.com/inward/record.uri?eid=2-s2.0-85157982860&amp;doi=10.1111%2fcsp2.12940&amp;partnerID=40&amp;md5=d2e7a19d5f8ef48672ff599985a0d394</t>
  </si>
  <si>
    <t>Land use is one of the largest threats to biodiversity, ecosystem function, and ecosystem services. These losses can be mitigated through strategic land use planning efforts that balance the social, economic, and environmental needs of society and the ecosystems that support it. A crucial component in the development of strategic plans is a concrete understanding of land use change and the impacts and influence of it on the landscape. Land change models are one method for quantifying the effect of these relationships and projecting the resulting changes on landscapes of the future. However, in order for the resulting model products to be useful to planners, policy makers, and conservationists, they must be focused on addressing questions of relevance to the community they intend to serve. Scenario planning offers a framework for integrating community-developed visions of the future with land change models in order to increase relevancy and uptake of products. We developed a land change model for five future scenarios of land use change in northwestern Virginia, integrating regional stakeholder knowledge throughout the process. Across scenarios, we found consistent increases in development across our study area, but the form and configuration of land use types varied sub-regionally. This manuscript describes not only our results, but the process of integrating stakeholder input throughout. We describe our model outputs in the context of usefulness for planners, policy makers, and conservation decision makers, often through the lens of the importance of geographic scale. This work serves as an additional example of land use modeling across scenarios. We conclude with guidance for scientists interested in integrating similar approaches in their work. © 2023 The Authors. Conservation Science and Practice published by Wiley Periodicals LLC on behalf of Society for Conservation Biology.</t>
  </si>
  <si>
    <t>actionable science; co-production of knowledge; land use modeling; scenario planning</t>
  </si>
  <si>
    <t>Miller M.A.; Tonoto P.</t>
  </si>
  <si>
    <t>Miller, Michelle Ann (55574186674); Tonoto, Prayoto (57191036278)</t>
  </si>
  <si>
    <t>55574186674; 57191036278</t>
  </si>
  <si>
    <t>Leveraging plural valuations of mangroves for climate interventions in Indonesia</t>
  </si>
  <si>
    <t>10.1007/s11625-023-01297-1</t>
  </si>
  <si>
    <t>https://www.scopus.com/inward/record.uri?eid=2-s2.0-85152072919&amp;doi=10.1007%2fs11625-023-01297-1&amp;partnerID=40&amp;md5=310d42ef9f770f899553d2a1e61f1c7f</t>
  </si>
  <si>
    <t>Mangrove forests are globally significant blue carbon sinks that remain critically under-governed and under threat. In Indonesia, the rapid rate of mangrove loss over the past three decades, combined with the promise of these carbon-dense ecosystems to mitigate climate change impacts, has catalyzed the world’s largest replanting program. Institutional and ideological divisions between advocates of conservation and commodification approaches to mangrove governance, however, have historically compromised Indonesia’s ability to meet its climate commitments. Market valuations of mangroves as blue carbon have further complicated their governance by opening up new opportunities for environmental collaboration and resource exploitation. Drawing on the concept of leverage points, this study examines how plural valuations of mangroves might be applied to sustainability interventions in Riau Province, Indonesia. Using document analysis and interviews with public, private and societal stakeholders, we examine how sector-level values translate into collaborative actions through mangrove partnerships. We posit that integrating indigenous knowledge and place-based values into mangrove policy development could help to address the existing conservation–commodification divide. As plural values are mutually transformative, we argue that recognizing areas of strategic compatibility creates space for flexible and adaptive cross-sector cooperation. Such recognition is especially important for mangrove communities, whose marginal socioeconomic position reinforces their need to remain ideologically and tactfully open to areas of compatibility with shifting market valuations, both to sustainably develop locally important resources and to avoid livelihood capture by predatory development interests. © 2023, The Author(s), under exclusive licence to Springer Nature Japan KK, part of Springer Nature.</t>
  </si>
  <si>
    <t>Blue carbon markets; Climate change; Coastal governance; Environmental partnerships; Indonesia; Mangrove conservation</t>
  </si>
  <si>
    <t>Obura D.O.; DeClerck F.; Verburg P.H.; Gupta J.; Abrams J.F.; Bai X.; Bunn S.; Ebi K.L.; Gifford L.; Gordon C.; Jacobson L.; Lenton T.M.; Liverman D.; Mohamed A.; Prodani K.; Rocha J.C.; Rockström J.; Sakschewski B.; Stewart-Koster B.; van Vuuren D.; Winkelmann R.; Zimm C.</t>
  </si>
  <si>
    <t>Obura, David O. (55932162400); DeClerck, Fabrice (57207521843); Verburg, Peter H. (7003460110); Gupta, Joyeeta (7202539901); Abrams, Jesse F. (56964747700); Bai, Xuemei (16306411200); Bunn, Stuart (7007032760); Ebi, Kristie L. (35428937200); Gifford, Lauren (57211500274); Gordon, Chris (7401477467); Jacobson, Lisa (57223138235); Lenton, Timothy M. (7004637798); Liverman, Diana (6701806971); Mohamed, Awaz (57193529356); Prodani, Klaudia (57349840500); Rocha, Juan Carlos (56888343200); Rockström, Johan (6603746245); Sakschewski, Boris (37102674700); Stewart-Koster, Ben (18134494100); van Vuuren, Detlef (7003501910); Winkelmann, Ricarda (36440750800); Zimm, Caroline (57207574081)</t>
  </si>
  <si>
    <t>55932162400; 57207521843; 7003460110; 7202539901; 56964747700; 16306411200; 7007032760; 35428937200; 57211500274; 7401477467; 57223138235; 7004637798; 6701806971; 57193529356; 57349840500; 56888343200; 6603746245; 37102674700; 18134494100; 7003501910; 36440750800; 57207574081</t>
  </si>
  <si>
    <t>Achieving a nature- and people-positive future</t>
  </si>
  <si>
    <t>10.1016/j.oneear.2022.11.013</t>
  </si>
  <si>
    <t>https://www.scopus.com/inward/record.uri?eid=2-s2.0-85148722320&amp;doi=10.1016%2fj.oneear.2022.11.013&amp;partnerID=40&amp;md5=0a8b9483828427e366e1136b65b7724e</t>
  </si>
  <si>
    <t>Despite decades of increasing investment in conservation, we have not succeeded in “bending the curve” of biodiversity decline. Efforts to meet new targets and goals for the next three decades risk repeating this outcome due to three factors: neglect of increasing drivers of decline; unrealistic expectations and time frames of biodiversity recovery; and insufficient attention to justice within and between generations and across countries. Our Earth system justice approach identifies six sets of actions that when tackled simultaneously address these failings: (1) reduce and reverse direct and indirect drivers causing decline; (2) halt and reverse biodiversity loss; (3) restore and regenerate biodiversity to a safe state; (4) raise minimum wellbeing for all; (5) eliminate over-consumption and excesses associated with accumulation of capital; and (6) uphold and respect the rights and responsibilities of all communities, present and future. Current conservation campaigns primarily address actions 2 and 3, with urgent upscaling of actions 1, 4, 5, and 6 needed to help deliver the post-2020 global biodiversity framework. © 2022 The Authors</t>
  </si>
  <si>
    <t>biodiversity; capital; conceptual framework; decadal variation; future prospect; investment</t>
  </si>
  <si>
    <t>Richards D.; Herzig A.; Abbott M.; Ausseil A.-G.; Guo J.; Sood A.; Lavorel S.</t>
  </si>
  <si>
    <t>Richards, Daniel (57197839233); Herzig, Alexander (41861389900); Abbott, Mick (56680767000); Ausseil, Anne-Gaelle (15921918300); Guo, Jing (57221842107); Sood, Abha (7201451076); Lavorel, Sandra (7003422919)</t>
  </si>
  <si>
    <t>57197839233; 41861389900; 56680767000; 15921918300; 57221842107; 7201451076; 7003422919</t>
  </si>
  <si>
    <t>Diverse contributions of nature to climate change adaptation in an upland landscape</t>
  </si>
  <si>
    <t>10.1080/26395916.2023.2225647</t>
  </si>
  <si>
    <t>https://www.scopus.com/inward/record.uri?eid=2-s2.0-85163677445&amp;doi=10.1080%2f26395916.2023.2225647&amp;partnerID=40&amp;md5=3746e25af528c171aec0b898b259f914</t>
  </si>
  <si>
    <t>Nature provides numerous functions and services that can contribute to societal climate change adaptation. These ‘adaptation services’ can be sustained, latent, or novel, depend on persistence or transformation of ecosystems, and require varying co-production by people. Adaptation services also include climate mitigation. We present an approach to explore an extensive set of land use and climate scenarios that outline possible futures for a landscape, and quantify the contributions of adaptation services. We quantified adaptation success across six criteria relevant to the region, characterised the contributions of different types of adaptation services, and mapped spatial variation in contributions across the landscape. We built an integrated model of the Mackenzie District (an upland landscape of Aotearoa New Zealand), and analysed 1200 hypothetical scenarios for the period 2060–2070. We found many adaptation options, with 46% of scenarios meeting the criteria for successful adaptation. Four sustained, two latent and five novel services co-produced through financial input made diverse contributions to economic profit, profit resilience, climate change mitigation, climate risk adaptation, landscape cultural heritage and biodiversity. Successful adaptation scenarios were multifunctional, relying on alternative combinations of services allowed by spatial heterogeneity. By accounting for the numerous relationships between people and natural components within complex landscape systems, our advanced simulation approach can inform participatory pathway development by quantifying the potential for nature to contribute to future climate change adaptation. © 2023 The Author(s). Published by Informa UK Limited, trading as Taylor &amp; Francis Group.</t>
  </si>
  <si>
    <t>adaptation pathways; adaptation services; dryland basin; dynamic vegetation model; ecosystem services; Nature’s contributions to people</t>
  </si>
  <si>
    <t>British Columbia; Canada; Mackenzie; climate change; cultural heritage; ecosystem service; land use change; landscape; local adaptation; simulation; spatial variation; vegetation dynamics</t>
  </si>
  <si>
    <t>Rigo R.; Houet T.</t>
  </si>
  <si>
    <t>Rigo, Roberta (57473423700); Houet, Thomas (25228330300)</t>
  </si>
  <si>
    <t>57473423700; 25228330300</t>
  </si>
  <si>
    <t>Do Land Use and Land Cover Scenarios Support More Integrated Land Use Management?</t>
  </si>
  <si>
    <t>10.3390/land12071414</t>
  </si>
  <si>
    <t>https://www.scopus.com/inward/record.uri?eid=2-s2.0-85166194236&amp;doi=10.3390%2fland12071414&amp;partnerID=40&amp;md5=378e31f80c97344a2dcd729efb98e7d2</t>
  </si>
  <si>
    <t>In agricultural landscape management, the conventional top-down approaches that primarily focus on market-led responses struggle to preserve the landscape elements essential for environmental sustainability. To address this deficiency, land use and land cover change (LUCC) scenarios promote an integrated understanding of landscape dynamics and highlight the inconsistency between the compartmentalisation of the public sector (“siloisation”) and the necessity for management that reflects the interdependencies of socio-ecological systems. This study investigates the extent to which the creation and dissemination of LUCC scenarios lead to modifications in the values, attitudes, and behaviours of local actors engaged in land management, giving particular emphasis to the role of these scenarios in encouraging integrated management. To accomplish this objective, we interviewed local actors who actively participated in the co-construction of the scenario narratives or learned about the scenarios during dissemination workshops. We then analysed the data via a thematic and lexicometric analysis. The findings highlighted the dual function of these scenarios as a catalyst for pre-existing political will to promote integrated management and as a tool for raising awareness about major environmental challenges. At the group level, the outcomes encompassed aspects such as basing political decisions on the results of scenarios and fostering collaboration between institutions. These outcomes were observed among the actors involved in co-constructing scenarios or those with pre-existing motivations to pursue integrated management initiatives. Additional personal outcomes included an increased awareness of environmental challenges and the consolidation of non-formalised knowledge. We argue that combining co-construction and dissemination enhances the outcomes of scenarios considerably. © 2023 by the authors.</t>
  </si>
  <si>
    <t>co-construction; dissemination; impact pathways; integrated management; LUCC scenarios; outcomes of scenarios</t>
  </si>
  <si>
    <t>Wearne S.; Hubbard E.; Jónás K.; Wilke M.</t>
  </si>
  <si>
    <t>Wearne, Samuel (58522103000); Hubbard, Ella (58521466500); Jónás, Krisztina (57349707900); Wilke, Maria (58243617100)</t>
  </si>
  <si>
    <t>58522103000; 58521466500; 57349707900; 58243617100</t>
  </si>
  <si>
    <t>A learning journey into contemporary bioregionalism</t>
  </si>
  <si>
    <t>10.1002/pan3.10548</t>
  </si>
  <si>
    <t>https://www.scopus.com/inward/record.uri?eid=2-s2.0-85173644549&amp;doi=10.1002%2fpan3.10548&amp;partnerID=40&amp;md5=d7107e57871802278e51049fde9065f3</t>
  </si>
  <si>
    <t>Bioregioning is a new wave of bioregional discourse that appears to be attracting interest among sustainability researchers and practitioners. Through interviews with contemporary leaders and a reflexive research process, we explored bioregioning experiences across seven countries. Our paper outlines the motivations, practices and narratives that we encountered and positions these observations against prior expressions of bioregional thought and broader themes in sustainability research. We found that in bioregioning, the concept of a bioregion remains important and seems to attract people to the discourse in three ways: It inspires visions of the future that encompass more-than-human thriving, it creates a conceptual container that enables a strategic narrative for change that connects places to larger scales, and it justifies the importance of everyday people exercising their right to ‘do’ something. The combination of these motivators shows bioregioning's relationship with earlier expressions of bioregional thought: Like early bioregional thinkers, regional scales carry cognitive and strategic appeal, and like critical bioregionalism, power and justice are foregrounded to ensure the process of change is ethical. We suggest that in the shift to bioregioning, the bioregion serves as a boundary device, justifying (for some) a focus on regional scale action which has made bioregional discourse unique, and for others, rationalising participatory or emotional priorities. This lets bioregioning enact a dialogic approach to change and enables practitioners to consider questions of scale in open dialogue with emotive place-based dynamics, bringing nature re-connection and social–ecological systems research into consideration and overlap with the practice of bioregioning. We observed parallels between our research process and the central features in bioregioning; both respond to ambitions and calls within sustainability to enact relational values and surface contextualised knowledge while also valuing generalisations and abstraction. Our study, we suggest, provides one example of how research into human–nature relationships in Western sustainability might be pursued in line with these ambitions. Read the free Plain Language Summary for this article on the Journal blog. © 2023 The Authors. People and Nature published by John Wiley &amp; Sons Ltd on behalf of British Ecological Society.</t>
  </si>
  <si>
    <t>bioregionalism; environmental politics; place-based sustainability; relational research; social–ecological system research; sustainability transitions</t>
  </si>
  <si>
    <t>Yue T.; Wu C.; Liu Y.; Du Z.; Zhao N.; Jiao Y.; Xu Z.; Shi W.</t>
  </si>
  <si>
    <t>Yue, Tianxiang (7101867316); Wu, Chenchen (58529882900); Liu, Yi (58393150600); Du, Zhengping (8837178300); Zhao, Na (56432023200); Jiao, Yimeng (57208301847); Xu, Zhe (57212343311); Shi, Wenjiao (26030739300)</t>
  </si>
  <si>
    <t>7101867316; 58529882900; 58393150600; 8837178300; 56432023200; 57208301847; 57212343311; 26030739300</t>
  </si>
  <si>
    <t>HASM quantum machine learning</t>
  </si>
  <si>
    <t>Science China Earth Sciences</t>
  </si>
  <si>
    <t>10.1007/s11430-022-1144-7</t>
  </si>
  <si>
    <t>https://www.scopus.com/inward/record.uri?eid=2-s2.0-85167508830&amp;doi=10.1007%2fs11430-022-1144-7&amp;partnerID=40&amp;md5=4628db48cc9cbdb01d0d58ddc3daf368</t>
  </si>
  <si>
    <t>The miniaturization of transistors led to advances in computers mainly to speed up their computation. Such miniaturization has approached its fundamental limits. However, many practices require better computational resources than the capabilities of existing computers. Fortunately, the development of quantum computing brings light to solve this problem. We briefly review the history of quantum computing and highlight some of its advanced achievements. Based on current studies, the Quantum Computing Advantage (QCA) seems indisputable. The challenge is how to actualize the practical quantum advantage (PQA). It is clear that machine learning can help with this task. The method used for high accuracy surface modelling (HASM) incorporates reinforced machine learning. It can be transformed into a large sparse linear system and combined with the Harrow-Hassidim-Lloyd (HHL) quantum algorithm to support quantum machine learning. HASM has been successfully used with classical computers to conduct spatial interpolation, upscaling, downscaling, data fusion and model-data assimilation of eco-environmental surfaces. Furthermore, a training experiment on a supercomputer indicates that our HASM-HHL quantum computing approach has a similar accuracy to classical HASM and can realize exponential acceleration over the classical algorithms. A universal platform for hybrid classical-quantum computing would be an obvious next step along with further work to improve the approach because of the many known limitations of the HHL algorithm. In addition, HASM quantum machine learning might be improved by: (1) considerably reducing the number of gates required for operating HASM-HHL; (2) evaluating cost and benchmark problems of quantum machine learning; (3) comparing the performance of the quantum and classical algorithms to clarify their advantages and disadvantages in terms of accuracy and computational speed; and (4) the algorithms would be added to a cloud platform to support applications and gather active feedback from users of the algorithms. © 2023, Science China Press.</t>
  </si>
  <si>
    <t>Eco-environmental surface; High accuracy surface modelling; Machine learning; Practical quantum advantage; Quantum computational advantage; Quantum computing</t>
  </si>
  <si>
    <t>Benchmarking; Learning algorithms; Linear systems; Quantum optics; Supercomputers; Computational advantages; Eco-environmental; Eco-environmental surface; Environmental surfaces; High accuracy surface modeling; High-accuracy; Machine-learning; Practical quantum advantage; Quantum computational advantage; Quantum Computing; Surface modeling; accuracy assessment; algorithm; data assimilation; experimental study; machine learning; Machine learning</t>
  </si>
  <si>
    <t>Zhan Q.; de Senerpont Domis L.N.; Lürling M.; Marcé R.; Heuts T.S.; Teurlincx S.</t>
  </si>
  <si>
    <t>Zhan, Qing (57226123813); de Senerpont Domis, Lisette N. (9738359100); Lürling, Miquel (6701468030); Marcé, Rafael (9741665600); Heuts, Tom S. (57875011000); Teurlincx, Sven (56189978400)</t>
  </si>
  <si>
    <t>57226123813; 9738359100; 6701468030; 9741665600; 57875011000; 56189978400</t>
  </si>
  <si>
    <t>Process-based modeling for ecosystem service provisioning: Non-linear responses to restoration efforts in a quarry lake under climate change</t>
  </si>
  <si>
    <t>Journal of Environmental Management</t>
  </si>
  <si>
    <t>10.1016/j.jenvman.2023.119163</t>
  </si>
  <si>
    <t>https://www.scopus.com/inward/record.uri?eid=2-s2.0-85173420560&amp;doi=10.1016%2fj.jenvman.2023.119163&amp;partnerID=40&amp;md5=8c4646df6d3a3bbf1eedf0fc9834e611</t>
  </si>
  <si>
    <t>Healthy freshwater ecosystems can provide vital ecosystem services (ESs), and this capacity may be hampered due to water quality deterioration and climate change. In the currently available ES modeling tools, ecosystem processes are either absent or oversimplified, hindering the evaluation of impacts of restoration measures on ES provisioning. In this study, we propose an ES modeling tool that integrates lake physics, ecology and service provisioning into a holistic modeling framework. We applied this model to a Dutch quarry lake, to evaluate how nine ESs respond to technological-based (phosphorus (P) reduction) and nature-based measures (wetland restoration). As climate change might be affecting the future effectiveness of restoration efforts, we also studied the climate change impacts on the outcome of restoration measures and provisioning of ESs, using climate scenarios for the Netherlands in 2050. Our results indicate that both phosphorus reduction and wetland restoration mitigated eutrophication symptoms, resulting in increased oxygen concentrations and water transparency, and decreased phytoplankton biomass. Delivery of most ESs was improved, including swimming, P retention, and macrophyte habitat, whereas the ES provisioning that required a more productive system was impaired (sport fishing and bird watching). However, our modeling results suggested hampered effectiveness of restoration measures upon exposure to future climate conditions, which may require intensification of restoration efforts in the future to meet restoration targets. Importantly, ESs provisioning showed non-linear responses to increasing intensity of restoration measures, indicating that effectiveness of restoration measures does not necessarily increase proportionally. In conclusion, the ecosystem service modeling framework proposed in this study, provides a holistic evaluation of lake restoration measures on ecosystem services provisioning, and can contribute to development of climate-robust management strategies. © 2023</t>
  </si>
  <si>
    <t>Climate change impacts; Ecological modeling; Ecosystem service modeling; Eutrophication control; Freshwater ecosystem restoration; Wetland restoration</t>
  </si>
  <si>
    <t>Climate change; Deterioration; Ecosystems; Eutrophication; Lakes; Phosphorus; Water quality; Wetlands; Climate change impact; Ecological modeling; Ecosystem restoration; Ecosystem services; Ecosystem services modelling; Eutrophication control; Freshwater ecosystem; Freshwater ecosystem restoration; Service provisioning; Wetland restoration; Restoration</t>
  </si>
  <si>
    <t>Armstrong M.; Aksu Bahçeci H.; van Donk E.; Dubey A.; Frenken T.; Gebreyohanes Belay B.M.; Gsell A.S.; Heuts T.S.; Kramer L.; Lürling M.; Ouboter M.; Seelen L.M.S.; Teurlincx S.; Vasantha Raman N.; Zhan Q.; de Senerpont Domis L.N.</t>
  </si>
  <si>
    <t>Armstrong, Margaret (57224501069); Aksu Bahçeci, Hazal (57222328588); van Donk, Ellen (7004642700); Dubey, Asmita (57875839700); Frenken, Thijs (57015240300); Gebreyohanes Belay, Berte M. (57875721500); Gsell, Alena S. (37052259200); Heuts, Tom S. (57875011000); Kramer, Lilith (57213923971); Lürling, Miquel (6701468030); Ouboter, Maarten (6508294220); Seelen, Laura M.S. (57201672407); Teurlincx, Sven (56189978400); Vasantha Raman, Nandini (57875839800); Zhan, Qing (57226123813); de Senerpont Domis, Lisette N. (9738359100)</t>
  </si>
  <si>
    <t>57224501069; 57222328588; 7004642700; 57875839700; 57015240300; 57875721500; 37052259200; 57875011000; 57213923971; 6701468030; 6508294220; 57201672407; 56189978400; 57875839800; 57226123813; 9738359100</t>
  </si>
  <si>
    <t>Making waves: Lessons learned from the COVID-19 anthropause in the Netherlands on urban aquatic ecosystem services provisioning and management</t>
  </si>
  <si>
    <t>Water Research</t>
  </si>
  <si>
    <t>10.1016/j.watres.2022.118934</t>
  </si>
  <si>
    <t>https://www.scopus.com/inward/record.uri?eid=2-s2.0-85137305421&amp;doi=10.1016%2fj.watres.2022.118934&amp;partnerID=40&amp;md5=241d34f5aeb22aa9c69091e2bf5734af</t>
  </si>
  <si>
    <t>The anomalous past two years of the COVID-19 pandemic have been a test of human response to global crisis management as typical human activities were significantly altered. The COVID-instigated anthropause has illustrated the influence that humans and the biosphere have on each other, especially given the variety of national mobility interventions that have been implemented globally. These local COVID-19-era restrictions influenced human-ecosystem interactions through changes in accessibility of water systems and changes in ecosystem service demand. Four urban aquatic case studies in the Netherlands demonstrated shifts in human demand during the anthropause. For instance, reduced boat traffic in Amsterdam canals led to improved water clarity. In comparison, ongoing service exploitation from increased recreational fishing, use of bathing waters and national parks visitation are heightening concerns about potential ecosystem degradation. We distilled management lessons from both the case studies as well as from recent literature pertaining to ecological intactness and social relevance. Equally important to the lessons themselves, however, is the pace at which informed management practices are established after the pandemic ends, particularly as many communities currently recognize the importance of aquatic ecosystems and are amenable to their protection. © 2022 The Author(s)</t>
  </si>
  <si>
    <t>Anthropause; Coronavirus; Ecosystem service demand; Social-ecological systems; Urban water systems; Water management</t>
  </si>
  <si>
    <t>COVID-19; Ecosystem; Humans; Netherlands; Pandemics; Water; Amsterdam [North Holland]; Netherlands; Aquatic ecosystems; Water management; Waterworks; water; water; Anthropause; Case-studies; Coronaviruses; Ecosystem service demand; Ecosystem services; Netherlands; Service demand; Social-ecological systems; Urban water systems; Waters managements; aquatic ecosystem; COVID-19; ecosystem service; water management; anthropause; aquatic environment; Article; boating; coronavirus disease 2019; ecosystem service; fishing; human; human activities; lockdown; national park; Netherlands; pandemic; physical activity; recreation; research; urban area; water management; water quality; water supply; ecosystem; Coronavirus; COVID-19</t>
  </si>
  <si>
    <t>Biggs R.; Clements H.S.; Cumming G.S.; Cundill G.; de Vos A.; Hamann M.; Luvuno L.; Roux D.J.; Selomane O.; Blanchard R.; Cockburn J.; Dziba L.; Esler K.J.; Fabricius C.; Henriksson R.; Kotschy K.; Lindborg R.; Masterson V.A.; Nel J.L.; O’Farrell P.; Palmer C.G.; Pereira L.; Pollard S.; Preiser R.; Scholes R.J.; Shackleton C.; Shackleton S.; Sitas N.; Slingsby J.A.; Spierenburg M.; Tengö M.; Reyers B.</t>
  </si>
  <si>
    <t>Biggs, Reinette (16232203200); Clements, Hayley S. (56059867300); Cumming, Graeme S. (7102080926); Cundill, Georgina (16835994800); de Vos, Alta (35602987100); Hamann, Maike (56765409600); Luvuno, Linda (57191246463); Roux, Dirk J. (7101711880); Selomane, Odirilwe (56741269300); Blanchard, Ryan (37070383200); Cockburn, Jessica (55923380100); Dziba, Luthando (7801514353); Esler, Karen J. (6603708025); Fabricius, Christo (56069290700); Henriksson, Rebecka (57218142229); Kotschy, Karen (9236969400); Lindborg, Regina (6506063004); Masterson, Vanessa A. (57191364372); Nel, Jeanne L. (7006694136); O’Farrell, Patrick (12792656300); Palmer, Carolyn G. (7403081098); Pereira, Laura (36626441000); Pollard, Sharon (15744527900); Preiser, Rika (55872047200); Scholes, Robert J. (7006270945); Shackleton, Charlie (57218466672); Shackleton, Sheona (55880129100); Sitas, Nadia (35182045100); Slingsby, Jasper A. (14045904500); Spierenburg, Marja (25655643000); Tengö, Maria (13104250300); Reyers, Belinda (6603004274)</t>
  </si>
  <si>
    <t>16232203200; 56059867300; 7102080926; 16835994800; 35602987100; 56765409600; 57191246463; 7101711880; 56741269300; 37070383200; 55923380100; 7801514353; 6603708025; 56069290700; 57218142229; 9236969400; 6506063004; 57191364372; 7006694136; 12792656300; 7403081098; 36626441000; 15744527900; 55872047200; 7006270945; 57218466672; 55880129100; 35182045100; 14045904500; 25655643000; 13104250300; 6603004274</t>
  </si>
  <si>
    <t>Social-ecological change: insights from the Southern African Program on Ecosystem Change and Society</t>
  </si>
  <si>
    <t>10.1080/26395916.2022.2097478</t>
  </si>
  <si>
    <t>https://www.scopus.com/inward/record.uri?eid=2-s2.0-85136124823&amp;doi=10.1080%2f26395916.2022.2097478&amp;partnerID=40&amp;md5=9e6f152971bc148adfe94d3fbb6cf16a</t>
  </si>
  <si>
    <t>Social-ecological systems (SES) research has emerged as an important area of sustainability science, informing and supporting pressing issues of transformation towards more sustainable, just and equitable futures. To date, much SES research has been done in or from the Global North, where the challenges and contexts for supporting sustainability transformations are substantially different from the Global South. This paper synthesises emerging insights on SES dynamics that can inform actions and advance research to support sustainability transformations specifically in the southern African context. The paper draws on work linked to members of the Southern African Program on Ecosystem Change and Society (SAPECS), a leading SES research network in the region, synthesizing key insights with respect to the five core themes of SAPECS: (i) transdisciplinary and engaged research, (ii) ecosystem services and human well-being, (iii) governance institutions and management practices, (iv) spatial relationships and cross-scale connections, and (v) regime shifts, traps and transformations. For each theme, we focus on insights that are particularly novel, interesting or important in the southern African context, and reflect on key research gaps and emerging frontiers for SES research in the region going forward. Such place-based insights are important for understanding the variation in SES dynamics around the world, and are crucial for informing a context-sensitive global agenda to foster sustainability transformations at local to global scales. © 2022 The Author(s). Published by Informa UK Limited, trading as Taylor &amp; Francis Group.</t>
  </si>
  <si>
    <t>ecosystem services; Elena Bennett; Global South; human well-being; SAPECS; social-ecological systems; transdisciplinarity; transformations</t>
  </si>
  <si>
    <t>South Africa; ecological approach; ecosystem service; sustainability; transformation</t>
  </si>
  <si>
    <t>Garcia Rodrigues J.; Villasante S.; Sousa Pinto I.</t>
  </si>
  <si>
    <t>Garcia Rodrigues, João (56888795800); Villasante, Sebastián (24176215600); Sousa Pinto, Isabel (6602421354)</t>
  </si>
  <si>
    <t>56888795800; 24176215600; 6602421354</t>
  </si>
  <si>
    <t>Non-material nature’s contributions to people from a marine protected area support multiple dimensions of human well-being</t>
  </si>
  <si>
    <t>10.1007/s11625-021-01021-x</t>
  </si>
  <si>
    <t>https://www.scopus.com/inward/record.uri?eid=2-s2.0-85113785303&amp;doi=10.1007%2fs11625-021-01021-x&amp;partnerID=40&amp;md5=4a6f832d4e63f6490b97c24d04b8c0ec</t>
  </si>
  <si>
    <t>The non-material aspects of nature are frequently the most socially valued and demanded nature’s contributions to people (NCP). This is because non-material NCP often lay the foundations of key human well-being dimensions such as identities, experiences, and capabilities. Yet, while research on material NCP such as food and water abound, studies of non-material NCP are relatively scarce. This research gap results in a limited understanding of the relationships between non-material NCP and human well-being, especially in the marine and coastal environment. To understand the relationships between non-material NCP and subjective human well-being, we surveyed 453 users of Litoral Norte—a multiple-use marine protected area in Portugal. Our survey included 16 statement indicators reflecting theoretical constructs of subjective well-being. Using factor analysis, we found that subjective well-being derived from relating to, interacting with, and experiencing marine and coastal sites can be grouped into four interpretable cultural dimensions of well-being. These dimensions are ‘engagement with nature &amp; health’, ‘sense of place’, ‘solitude in nature’, and ‘spirituality’. We also found statistically significant differences in reported levels of the four dimensions of well-being. Reported levels of well-being varied with interviewees’ socio-economic characteristics and environmental behaviour. Our findings offer interesting insights for marine conservation practice and policy that aims to foster both biodiversity and human well-being. © 2021, The Author(s).</t>
  </si>
  <si>
    <t>Ecosystem services; Factor analysis; Human well-being; Marine protected areas; Nature’s contributions to people; Social–ecological systems</t>
  </si>
  <si>
    <t>Jaureguiberry P.; Titeux N.; Wiemers M.; Bowler D.E.; Coscieme L.; Golden A.S.; Guerra C.A.; Jacob U.; Takahashi Y.; Settele J.; Díaz S.; Molnár Z.; Purvis A.</t>
  </si>
  <si>
    <t>Jaureguiberry, Pedro (53879780900); Titeux, Nicolas (8147241900); Wiemers, Martin (16176478600); Bowler, Diana E. (8328992000); Coscieme, Luca (38361071100); Golden, Abigail S. (56707027600); Guerra, Carlos A. (7004786345); Jacob, Ute (56213822100); Takahashi, Yasuo (57211800251); Settele, Josef (6602884936); Díaz, Sandra (55950878200); Molnár, Zsolt (22035813200); Purvis, Andy (36939286100)</t>
  </si>
  <si>
    <t>53879780900; 8147241900; 16176478600; 8328992000; 38361071100; 56707027600; 7004786345; 56213822100; 57211800251; 6602884936; 55950878200; 22035813200; 36939286100</t>
  </si>
  <si>
    <t>The direct drivers of recent global anthropogenic biodiversity loss</t>
  </si>
  <si>
    <t>Science Advances</t>
  </si>
  <si>
    <t>10.1126/sciadv.abm9982</t>
  </si>
  <si>
    <t>https://www.scopus.com/inward/record.uri?eid=2-s2.0-85141490452&amp;doi=10.1126%2fsciadv.abm9982&amp;partnerID=40&amp;md5=e389d1cb21c233d8112c2962d1446624</t>
  </si>
  <si>
    <t>Effective policies to halt biodiversity loss require knowing which anthropogenic drivers are the most important direct causes. Whereas previous knowledge has been limited in scope and rigor, here we statistically synthesize empirical comparisons of recent driver impacts found through a wide-ranging review. We show that land/sea use change has been the dominant direct driver of recent biodiversity loss worldwide. Direct exploitation of natural resources ranks second and pollution third; climate change and invasive alien species have been significantly less important than the top two drivers. The oceans, where direct exploitation and climate change dominate, have a different driver hierarchy from land and fresh water. It also varies among types of biodiversity indicators. For example, climate change is a more important driver of community composition change than of changes in species populations. Stopping global biodiversity loss requires policies and actions to tackle all the major drivers and their interactions, not some of them in isolation. Copyright © 2022 The Authors,</t>
  </si>
  <si>
    <t>Biodiversity; Anthropogenics; Biodiversity indicators; Biodiversity loss; Community composition; Composition changes; Empirical comparison; Fresh Water; Invasive alien species; Climate change</t>
  </si>
  <si>
    <t>Johansson E.L.; Brogaard S.; Brodin L.</t>
  </si>
  <si>
    <t>Johansson, Emma Li (56611348000); Brogaard, Sara (6506991750); Brodin, Lova (57209117665)</t>
  </si>
  <si>
    <t>56611348000; 6506991750; 57209117665</t>
  </si>
  <si>
    <t>Envisioning sustainable carbon sequestration in Swedish farmland</t>
  </si>
  <si>
    <t>10.1016/j.envsci.2022.04.005</t>
  </si>
  <si>
    <t>https://www.scopus.com/inward/record.uri?eid=2-s2.0-85129911432&amp;doi=10.1016%2fj.envsci.2022.04.005&amp;partnerID=40&amp;md5=a0ca0a5f0866186469b400ff0d0411af</t>
  </si>
  <si>
    <t>Negative trends of climate change and biodiversity loss are closely linked with farming practices, and it is therefore essential to re-think how agricultural systems can sequester more carbon, and simultaneously create vital ecosystems. The overall aim of this research is to imagine Swedish farms as carbon sinks rather than sources, and how to re-design the current farm- and food system to also address other social, economic, and environmental sustainability challenges. This paper is the outcome of two visioning workshops together with participants in an ongoing initiative called Swedish Carbon Sequestration [Svensk Kolinlagring]. Participants discussed what alternative futures might look like, how they would function, and how to get there. The farm-level visions include perennial crops, keyline design, online farmers markets, increased collaboration between farms, and increased knowledge about soil health. The participants highlight complex interactions between animals, trees, leys, and crops that can support carbon sequestration. They also emphasize the need to increase both farmer's and society's knowledge about soil health and its multiple positive effects on carbon sequestration. In addition, a transformation of the farm- and food system would also contribute with positive effects on farmers income and their autonomy over decision making and long-term planning, in turn also improving farmers’ and consumers’ health. The participants highlight that the food system will be transformed by changes in consumer demand, increased knowledge and awareness, shortened value chains, and by changing policies and financial support systems to favor farmers who engage with agroecological principles of farming. © 2022 The Authors</t>
  </si>
  <si>
    <t>Carbon sequestration; Food systems; Future scenarios; Knowledge co-production; Regenerative farming; Transdisciplinary research</t>
  </si>
  <si>
    <t>agricultural land; biodiversity; carbon sequestration; climate change; crop performance; decision making; farming system; sustainability; transformation; adult; agricultural land; agricultural worker; article; awareness; carbon sequestration; carbon sink; case report; clinical article; consumer; crop; decision making; environmental sustainability; farmers market; female; financial management; human; human experiment; interdisciplinary research; male; nonhuman; soil health; vision</t>
  </si>
  <si>
    <t>Lippe M.; Rummel L.; Günter S.</t>
  </si>
  <si>
    <t>Lippe, Melvin (46861384100); Rummel, Lisa (58424869000); Günter, Sven (24278722600)</t>
  </si>
  <si>
    <t>46861384100; 58424869000; 24278722600</t>
  </si>
  <si>
    <t>Simulating land use and land cover change under contrasting levels of policy enforcement and its spatially-explicit impact on tropical forest landscapes in Ecuador</t>
  </si>
  <si>
    <t>10.1016/j.landusepol.2022.106207</t>
  </si>
  <si>
    <t>https://www.scopus.com/inward/record.uri?eid=2-s2.0-85131132625&amp;doi=10.1016%2fj.landusepol.2022.106207&amp;partnerID=40&amp;md5=ed271fad137eef8bc301a0c074a9db0c</t>
  </si>
  <si>
    <t>This study simulates the future impact of land use and land cover (LULC) change and the enforcement of policy bundles on the multi-functionality of tropical forest landscapes. It focusses on the Northern Ecuadorian Amazonas (NEA) which is characterised by high biodiversity and endemism but at the same time is threatened by deforestation and unsustainable land use practices. Scenario simulations mimic LULC change during 2016–2030 at canton-level (area: 2,146 km²) combining explorative with policy-screening components. Scenarios NATIONAL(+)POLICY, NATIONAL(-)POLICY, REGIONAL(+)POLICY, and REGIONAL(-)POLICY are contrasted by varying deforestation trends (high regional demand for agricultural products vs. national-level structural transformations) and the enforcement/ non-enforcement of policy bundles on forest protection, reforestation and restoration. An indicator-based impact assessment analysed in a spatially-explicit fashion for each scenario in 2030 (i) the evolution of agricultural and forestry-related LULC change trajectories, (ii) future hotspots of deforestation, (iii) remaining forest core zones (FCZ) as key element of habitat integrity, and (iv) the provisioning of long-term carbon sinks. Key findings reveal that only NATIONAL(+)POLICY, as the combination of enforced policy bundles and simulated national LULC change trend extrapolating the long-term reference period 1990–2016, lead to an expansion of forest areas and a 2% carbon stock gain in 2030 compared to 2016. When assuming a linear continuation of this trend, it requires 96 years to reach a similar carbon stock level compared to the reference year 1990. Farm area expansion will continue to affect protected forests in case of scenarios NATIONAL(-)POLICY and REGIONAL(-)POLICY but will be avoided in NATIONAL(+)POLICY and REGIONAL(+)POLICY. The simulated persistence of many farming areas reveals that the likelihood to reforest existing agricultural patches will be rather low. Against expectations, scenario NATIONAL(+)POLICY which assumes net zero deforestation by 2030 led to a high level of FCZ fragmentation contrasting its carbon sink potential (27,971 Mio. Mg ha−1) which performed best among all scenarios. Our study depicts a mismatch of future LULC change realities compared to the anticipated future achievements of the Ecuadorian land use policy framework. The simulated variability of forest change patterns (deforestation, reforestation) and farming trajectories (diversification, intensification, rotation) further suggests to foster more cross-sectoral policy approaches that acknowledges the hybrid role of local stakeholders who can be farmers and forest users at the same time. Our study shows that focusing on preserving carbon stocks and their long-term climate mitigation potential only while neglecting other important ecosystem functions or biodiversity can be a short-sighted policy goal if not accompanied by rural development programmes. We further conclude that scenario-based assessments should become an integral part of multi-stakeholder interactions across relevant levels of decision-making. This can support long-term sustainable land use management which is not only relevant for the case of the Northern Ecuadorian Amazons region but for many other landscapes in transition. © 2022 Elsevier Ltd</t>
  </si>
  <si>
    <t>Impact assessment; Land use land cover (LULC) change modelling; Land use policy enforcement; Northern Ecuadorian Amazonas; Tropical forests</t>
  </si>
  <si>
    <t>Ecuador; biodiversity; future prospect; land cover; land use change; land use planning; landscape change</t>
  </si>
  <si>
    <t>Suarez A.; Ruiz-Agudelo C.A.; Arias-Arévalo P.; Flórez-Yepes G.Y.; Arciniegas N.; Vargas-Marín L.A.; Marulanda A.; Ramirez J.; Castro-Escobar E.; Bastidas J.C.; Blanco D.</t>
  </si>
  <si>
    <t>Suarez, Andres (57193448431); Ruiz-Agudelo, Cesar Augusto (55821588000); Arias-Arévalo, Paola (57193450576); Flórez-Yepes, Gloria Y. (57195260984); Arciniegas, Nicolas (57901553300); Vargas-Marín, Luis A. (57193057382); Marulanda, Alejandro (57901919500); Ramirez, Jesica (57901919600); Castro-Escobar, Edisson (57192265311); Bastidas, Juan C. (57194139024); Blanco, David (57789673500)</t>
  </si>
  <si>
    <t>57193448431; 55821588000; 57193450576; 57195260984; 57901553300; 57193057382; 57901919500; 57901919600; 57192265311; 57194139024; 57789673500</t>
  </si>
  <si>
    <t>Recognizing, normalizing and articulating: An approach to highlight plural values of water ecosystem services in Colombia</t>
  </si>
  <si>
    <t>Heliyon</t>
  </si>
  <si>
    <t>10.1016/j.heliyon.2022.e10622</t>
  </si>
  <si>
    <t>https://www.scopus.com/inward/record.uri?eid=2-s2.0-85138582747&amp;doi=10.1016%2fj.heliyon.2022.e10622&amp;partnerID=40&amp;md5=d6bf0bc9a8605e3e0faf97aaa19dac29</t>
  </si>
  <si>
    <t>The dialectical relationship between ecosystems and society is complex; therefore, holistic approaches are required to address this complexity. This view also stands out in the ecosystem services valuation field, where different scholars and global platforms have drawn attention to the need to incorporate plural valuation initiatives at decision-making. In this sense, through a comprehensive design, we conducted a multi-layered valuation of ecosystem services, and we highlighted multiple values in two areas of the province of Caldas, Colombia. We proposed a three-phase valuation process called Recognizing, Normalizing and Articulating values. Then, in cooperation with the regional environmental authority, we obtained different water-related ecosystem services values. Our results showed some warnings: first, we found mismatches between ecosystem services values; second, people assigned high values to ecosystems but the actual capacity of ecosystems to support ES is low. Finally, monetary values were marginal compared to social and ecological values. We conclude by saying that the more strata are assessed, the more values appear in the valuation scenarios, and those values could be conflicting. Our results have political implications, since they highlight the need to incorporate plural values as a fundamental tool for planning and land use in real scenarios where conflicts of interest and values are evident. © 2022 The Author(s)</t>
  </si>
  <si>
    <t>Integration: decision making; Nature contributions to people; Plural valuation; Social participation</t>
  </si>
  <si>
    <t>Sugimoto A.; Sugino H.; Hori J.</t>
  </si>
  <si>
    <t>Sugimoto, Aoi (57190160956); Sugino, Hiroaki (57191847741); Hori, Juri (57200650677)</t>
  </si>
  <si>
    <t>57190160956; 57191847741; 57200650677</t>
  </si>
  <si>
    <t>How bountiful is the ocean? Participatory valuation of human–nature relationships in Yaeyama Islands, Okinawa, Japan</t>
  </si>
  <si>
    <t>10.1007/s11625-021-00994-z</t>
  </si>
  <si>
    <t>https://www.scopus.com/inward/record.uri?eid=2-s2.0-85110512317&amp;doi=10.1007%2fs11625-021-00994-z&amp;partnerID=40&amp;md5=b034e2eb736c320de03558f9f28b3ad5</t>
  </si>
  <si>
    <t>Valuations of nature are vital for effective conservation planning, and discussions are underway globally on improving the valuation process. Plural valuations of human–nature relationships are the key for better, more inclusive decision-making, which is demonstrated in this research using a case study on human–ocean relationships on Ishigaki Island, a part of the Yaeyama archipelago, Japan. We applied a network analysis to text data obtained from answers on questionnaires with open-ended questions to quantify the importance of values with respect to the pluralities among local people. Therefore, five core elements encompassing the values of the human–ocean relationships on Ishigaki Island were proposed as follows: “Livelihood,” “Attachment and inspiration,” “Local marine culture,” “Respect and fear for nature,” and “Anthropocene environmental problems.” The “Anthropocene environmental problems” element included social and environmental problems caused by various human activities including excessive tourism development, and the data collected through tourism market value analysis implied that past ecosystem service assessments may have over-valued or even triggered this issue. The “Respect and fear for nature” element was found to be important as a potentially unique value in these regions, but this is currently understudied within the literature related to ecosystem services and nature’s contributions to people. This study is among the first works to extract and visualize place-based human–ocean relations in an Asian country. We hope that our methods and findings will be applied to other areas, especially to the local communities of understudied countries and regions, to drive the transformative change of coral reef governance in the Anthropocene. © 2021, The Author(s).</t>
  </si>
  <si>
    <t>Ecosystem service; Human–ocean relationship; Marine conservation; Nature’s contributions to people; Qualitative and quantitative content analysis</t>
  </si>
  <si>
    <t>Bennett E.M.; Biggs R.; Peterson G.D.; Gordon L.J.</t>
  </si>
  <si>
    <t>Bennett, Elena M. (7201460901); Biggs, Reinette (16232203200); Peterson, Garry D. (7402563008); Gordon, Line J. (7202829709)</t>
  </si>
  <si>
    <t>7201460901; 16232203200; 7402563008; 7202829709</t>
  </si>
  <si>
    <t>Patchwork Earth: navigating pathways to just, thriving, and sustainable futures</t>
  </si>
  <si>
    <t>10.1016/j.oneear.2021.01.004</t>
  </si>
  <si>
    <t>https://www.scopus.com/inward/record.uri?eid=2-s2.0-85100968995&amp;doi=10.1016%2fj.oneear.2021.01.004&amp;partnerID=40&amp;md5=ecb3f8c176dba275fa0d8d47d40e3725</t>
  </si>
  <si>
    <t>Different regions, with different contexts and values, will follow different sustainability transformation pathways, giving rise to tensions and opportunities as the outcomes of regional pathways interact. To navigate these changes, we need a better understanding of how regional pathways interact to produce outcomes for people and nature. Different regions, with different contexts and values, will follow different sustainability transformation pathways, giving rise to tensions and opportunities as the outcomes of regional pathways interact. To navigate these changes, we need a better understanding of how regional pathways interact to produce outcomes for people and nature. © 2021</t>
  </si>
  <si>
    <t>future prospect; sustainability; sustainable development</t>
  </si>
  <si>
    <t>Ellis E.C.</t>
  </si>
  <si>
    <t>Ellis, Erle C. (7201898915)</t>
  </si>
  <si>
    <t>Land Use and Ecological Change: A 12,000-Year History</t>
  </si>
  <si>
    <t>10.1146/annurev-environ-012220-010822</t>
  </si>
  <si>
    <t>https://www.scopus.com/inward/record.uri?eid=2-s2.0-85117801295&amp;doi=10.1146%2fannurev-environ-012220-010822&amp;partnerID=40&amp;md5=875a6d98757c95460325ee06933299e2</t>
  </si>
  <si>
    <t>Human use of land has been transforming Earth's ecology for millennia. From hunting and foraging to burning the land to farming to industrial agriculture, increasingly intensive human use of land has reshaped global patterns of biodiversity, ecosystems, landscapes, and climate. This review examines recent evidence from archaeology, paleoecology, environmental history, and model-based reconstructions that reveal a planet largely transformed by land use over more than 10,000 years. Although land use has always sustained human societies, its ecological consequences are diverse and sometimes opposing, both degrading and enriching soils, shrinking wild habitats and shaping novel ones, causing extinctions of some species while propagating and domesticating others, and both emitting and absorbing the greenhouse gases that cause global climate change. By transforming Earth's ecology, land use has literally paved the way for the Anthropocene. Now, a better future depends on land use strategies that can effectively sustain people together with the rest of terrestrial nature on Earth's limited land. © 2021 Annual Reviews Inc.. All rights reserved.</t>
  </si>
  <si>
    <t>anthromes; conservation; deforestation; human-dominated ecosystems; land system science; social-ecological systems</t>
  </si>
  <si>
    <t>Biodiversity; Climate change; Ecosystems; Greenhouse gases; Land use; Anthrome; Ecological changes; Global patterns; Human use; Human-dominated ecosystem; Land system science; Land Systems; Landuse change; Palaeoecology; Social-ecological systems; Deforestation</t>
  </si>
  <si>
    <t>Gallagher L.; Ofir Z.</t>
  </si>
  <si>
    <t>Gallagher, Louise (57201641357); Ofir, Zenda (36681496100)</t>
  </si>
  <si>
    <t>57201641357; 36681496100</t>
  </si>
  <si>
    <t>The Rights of Nature: An Emerging Transformation Opportunity for Evaluation</t>
  </si>
  <si>
    <t>Canadian Journal of Program Evaluation</t>
  </si>
  <si>
    <t>10.3138/CJPE.71575</t>
  </si>
  <si>
    <t>https://www.scopus.com/inward/record.uri?eid=2-s2.0-85124810405&amp;doi=10.3138%2fCJPE.71575&amp;partnerID=40&amp;md5=e028220d2bd4441bdc7c71907d1749d4</t>
  </si>
  <si>
    <t>“Building back better” in the post-COVID-19 Anthropocene era requires novel ideas and ways of working to truly challenge “business as usual” and contribute to urgently needed systems transformations. This article invites post-normal evaluation professionals to engage with the concept of the Rights of Nature, a generative form of institutional innovation that recognizes ecosystems and natural communities as entities that have an independent right to exist and flourish that can be enforced under legal or social norms. Pathways are suggested to use evaluation as values-driven practice to reflect on and encourage human-nature relationships founded on mutual dependence, cooperation, and synergy. © 2021 Canadian Journal of Program Evaluation</t>
  </si>
  <si>
    <t>Environmental evaluation; Institutional innovation; Post-normal evaluation; Rights of Nature; Transformation</t>
  </si>
  <si>
    <t>Pereira L.M.; Morrow D.R.; Aquila V.; Beckage B.; Beckbesinger S.; Beukes L.; Buck H.J.; Carlson C.J.; Geden O.; Jones A.P.; Keller D.P.; Mach K.J.; Mashigo M.; Moreno-Cruz J.B.; Visioni D.; Nicholson S.; Trisos C.H.</t>
  </si>
  <si>
    <t>Pereira, Laura M. (36626441000); Morrow, David R. (55826950800); Aquila, Valentina (36443294500); Beckage, Brian (6602469213); Beckbesinger, Sam (57418107600); Beukes, Lauren (57200168108); Buck, Holly J. (56442180200); Carlson, Colin J. (55944491500); Geden, Oliver (22940946200); Jones, Andrew P. (57703637800); Keller, David P. (36767947300); Mach, Katharine J. (46461546000); Mashigo, Mohale (57417719600); Moreno-Cruz, Juan B. (36872459400); Visioni, Daniele (57190047135); Nicholson, Simon (46661111200); Trisos, Christopher H. (49561956200)</t>
  </si>
  <si>
    <t>36626441000; 55826950800; 36443294500; 6602469213; 57418107600; 57200168108; 56442180200; 55944491500; 22940946200; 57703637800; 36767947300; 46461546000; 57417719600; 36872459400; 57190047135; 46661111200; 49561956200</t>
  </si>
  <si>
    <t>From fAIrplay to climate wars: making climate change scenarios more dynamic, creative, and integrative</t>
  </si>
  <si>
    <t>10.5751/ES-12856-260430</t>
  </si>
  <si>
    <t>https://www.scopus.com/inward/record.uri?eid=2-s2.0-85123107628&amp;doi=10.5751%2fES-12856-260430&amp;partnerID=40&amp;md5=671a93bf7abe4b29696fb900f83b6344</t>
  </si>
  <si>
    <t>Understanding possible climate futures that include carbon dioxide removal (CDR) and solar radiation modification (SRM) requires thinking not just about staying within the remaining carbon budget, but also about politics and people. However, despite growing interest in CDR and SRM, scenarios focused on these potential responses to climate change tend to exclude feedbacks between social and climate systems (a criticism applicable to climate change scenarios more generally). We adapted the Manoa Mash-Up method to generate scenarios for CDR and SRM that were more integrative, creative, and dynamic. The method was modified to identify important branching points in which different choices in how to respond to climate change (feedbacks between climate and social dynamics) lead to a plurality of climate futures. An interdisciplinary group of participants imagined distant futures in which SRM or CDR develop into a major social-environmental force. Groups received other "seeds" of change, such as Universal Basic Income or China's Belt and Road Initiative, and surprises, such as permafrost collapse that grew to influence the course of events to 2100. Groups developed narratives describing pathways to the future and identified bifurcation points to generate families of branching scenarios. Four climate-social dynamics were identified: motivation to mitigate, moral hazard, social unrest, and trust in institutions. These dynamics could orient toward better or worse outcomes with SRM and CDR deployment (and mitigation and adaptation responses more generally) but are typically excluded from existing climate change scenarios. The importance of these dynamics could be tested through the inclusion of social-environmental feedbacks into integrated assessment models (IAM) exploring climate futures. We offer a step-by-step guide to the modified Manoa Mash-up method to generate more integrative, creative, and dynamic scenarios; reflect on broader implications of using this method for generating more dynamic scenarios for climate change research and policy; and provide examples of using the scenarios in climate policy communication, including a choose-your-own adventure game called Survive the Century (https://survivethecentury.net/), which was played by over 15,000 people in the first 2 weeks of launching. © 2021 by the author(s). Published here under license by the Resilience Alliance.</t>
  </si>
  <si>
    <t>Carbon dioxide removal; Climate change; Futures; Geoengineering scenarios; Science fiction; Solar radiation management</t>
  </si>
  <si>
    <t>bifurcation; carbon budget; carbon dioxide; climate change; global change; removal experiment; solar radiation</t>
  </si>
  <si>
    <t>Roura-Pascual N.; Leung B.; Rabitsch W.; Rutting L.; Vervoort J.; Bacher S.; Dullinger S.; Erb K.-H.; Jeschke J.M.; Katsanevakis S.; Kühn I.; Lenzner B.; Liebhold A.M.; Obersteiner M.; Pauchard A.; Peterson G.D.; Roy H.E.; Seebens H.; Winter M.; Burgman M.A.; Genovesi P.; Hulme P.E.; Keller R.P.; Latombe G.; McGeoch M.A.; Ruiz G.M.; Scalera R.; Springborn M.R.; von Holle B.; Essl F.</t>
  </si>
  <si>
    <t>Roura-Pascual, Núria (8373610100); Leung, Brian (7102271832); Rabitsch, Wolfgang (7003743449); Rutting, Lucas (55546981300); Vervoort, Joost (36054026400); Bacher, Sven (7004033052); Dullinger, Stefan (6602379817); Erb, Karl-Heinz (7007026767); Jeschke, Jonathan M. (8570480700); Katsanevakis, Stelios (55879579300); Kühn, Ingolf (7005445011); Lenzner, Bernd (57188956185); Liebhold, Andrew M. (57203252899); Obersteiner, Michael (6603640566); Pauchard, Anibal (6701868174); Peterson, Garry D. (7402563008); Roy, Helen E. (7004925547); Seebens, Hanno (23028868400); Winter, Marten (35228202800); Burgman, Mark A. (7005371830); Genovesi, Piero (6602240258); Hulme, Philip E. (7006913433); Keller, Reuben P. (8210133100); Latombe, Guillaume (57193917829); McGeoch, Melodie A. (7003272171); Ruiz, Gregory M. (7101628728); Scalera, Riccardo (24833626400); Springborn, Michael R. (22942055200); von Holle, Betsy (6602619265); Essl, Franz (23088206100)</t>
  </si>
  <si>
    <t>8373610100; 7102271832; 7003743449; 55546981300; 36054026400; 7004033052; 6602379817; 7007026767; 8570480700; 55879579300; 7005445011; 57188956185; 57203252899; 6603640566; 6701868174; 7402563008; 7004925547; 23028868400; 35228202800; 7005371830; 6602240258; 7006913433; 8210133100; 57193917829; 7003272171; 7101628728; 24833626400; 22942055200; 6602619265; 23088206100</t>
  </si>
  <si>
    <t>Alternative futures for global biological invasions</t>
  </si>
  <si>
    <t>10.1007/s11625-021-00963-6</t>
  </si>
  <si>
    <t>https://www.scopus.com/inward/record.uri?eid=2-s2.0-85105731320&amp;doi=10.1007%2fs11625-021-00963-6&amp;partnerID=40&amp;md5=6783a3b769984b35d1298ed5671e35a9</t>
  </si>
  <si>
    <t>Scenario analysis has emerged as a key tool to analyze complex and uncertain future socio-ecological developments. However, currently existing global scenarios (narratives of how the world may develop) have neglected biological invasions, a major threat to biodiversity and the economy. Here, we use a novel participatory process to develop a diverse set of global biological invasion scenarios spanning a wide range of plausible global futures through to 2050. We adapted the widely used “two axes” scenario analysis approach to develop four families of four scenarios each, resulting in 16 scenarios that were later clustered into four contrasting sets of futures. Our analysis highlights that socioeconomic developments and technological innovation have the potential to shape biological invasions, in addition to well-known drivers, such as climate and human land use change and global trade. Our scenarios partially align with the shared socioeconomic pathways created by the climate change research community. Several factors that drive differences in biological invasions were underrepresented in the shared socioeconomic pathways; in particular, the implementation of biosecurity policies. We argue that including factors related to public environmental awareness and technological and trade development in global scenarios and models is essential to adequately consider biological invasions in global environmental assessments and thereby obtain a more integrative picture of future social–ecological developments. © 2021, The Author(s).</t>
  </si>
  <si>
    <t>Alien species; Biodiversity models; Environmental scenarios; Future narratives; Global environmental change; Impacts; Management</t>
  </si>
  <si>
    <t>Swanson H.A.; Svenning J.-C.; Saxena A.; Muscarella R.; Franklin J.; Garbelotto M.; Mathews A.S.; Saito O.; Schnitzler A.E.; Serra-Diaz J.M.; Tsing A.L.</t>
  </si>
  <si>
    <t>Swanson, Heather Anne (56567636200); Svenning, Jens-Christian (55010991900); Saxena, Alark (55900469800); Muscarella, Robert (22935566500); Franklin, Janet (35725372300); Garbelotto, Matteo (6701803969); Mathews, Andrew S. (7103359607); Saito, Osamu (57990138500); Schnitzler, Annik E. (7004329212); Serra-Diaz, Josep M. (55502442500); Tsing, Anna L. (6507344166)</t>
  </si>
  <si>
    <t>56567636200; 55010991900; 55900469800; 22935566500; 35725372300; 6701803969; 7103359607; 57990138500; 7004329212; 55502442500; 6507344166</t>
  </si>
  <si>
    <t>History as grounds for interdisciplinarity: promoting sustainable woodlands via an integrative ecological and socio-cultural perspective</t>
  </si>
  <si>
    <t>10.1016/j.oneear.2021.01.006</t>
  </si>
  <si>
    <t>https://www.scopus.com/inward/record.uri?eid=2-s2.0-85100981445&amp;doi=10.1016%2fj.oneear.2021.01.006&amp;partnerID=40&amp;md5=6c0c749e4d84030b95cffa243c61e9ee</t>
  </si>
  <si>
    <t>While calls for interdisciplinary research in environmental contexts are common, it often remains a struggle to integrate humanities/qualitative social sciences insights with those of bio-physical approaches. We propose that cross-disciplinary historical perspectives can open new avenues for collaboration among social and natural scientists while expanding visions of possible future environments and management scenarios. We make these arguments through attention to woodlands, which are under pressure from complex socio-ecological stressors that can best be understood from interdisciplinary perspectives. By combining deep ecological and shallower social historical approaches, we show how history can both enrich our understandings of woodland pasts and provide a ground for better combining the case-based insights of humanistic history with those of deep-time ecological history. We conclude that such interdisciplinary historical approaches are important not only for research, but also for management (especially rewilding and scenario-building), as the surprisingly large range of past changes reminds us that future conditions can be more varied than typically acknowledged. This Perspective proposes that cross-disciplinary historical approaches can assist in improving collaborations among social and natural scientists and in expanding environmental management imaginaries. Through the example of woodlands, we illustrate how combining natural science insights on deep-time changes with social science research on histories of commercialization and industrialization can generate better understandings of socio-ecological dynamics. We emphasize that qualitative historical case studies have a place alongside other approaches in broadening visions of woodland futures via attention to pasts. © 2021 Elsevier Inc.</t>
  </si>
  <si>
    <t>case study approaches; forest management; historical perspectives; natural science-social science collaborations; woodlands sustainability</t>
  </si>
  <si>
    <t>environmental management; forest management; historical perspective; industrialization; interdisciplinary approach; qualitative analysis; sustainability; sustainable development; woodland</t>
  </si>
  <si>
    <t>Whitacre P.; Kameyama E.</t>
  </si>
  <si>
    <t>Whitacre, Paula (57226667167); Kameyama, Emi (57226660656)</t>
  </si>
  <si>
    <t>57226667167; 57226660656</t>
  </si>
  <si>
    <t>Progress, Challenges, and Opportunities for Sustainability Science</t>
  </si>
  <si>
    <t>10.17226/26104</t>
  </si>
  <si>
    <t>https://www.scopus.com/inward/record.uri?eid=2-s2.0-85112277953&amp;doi=10.17226%2f26104&amp;partnerID=40&amp;md5=000202526ad1c293f43c3935245def86</t>
  </si>
  <si>
    <t>A planning committee of the National Academies of Sciences, Engineering, and Medicine will organize a virtual workshop to explore critical areas of sustainability science that can help societies meet the goals of sustainable development. Presentations by speakers and discussions with participants will clarify what has been learned through scientific research about six cross-cutting issues of importance to sustainability progress in any sector, and what more is needed to make that knowledge most useful to decision making. Major objectives of the workshop will include: To explore scientific progress and gaps in six cross-cutting areas, such as (1) measuring progress toward sustainable development; (2) promoting equity and justice in sustainability efforts; (3) adapting to shocks; (4) linking knowledge and action; (5) fostering innovation for transformational change; and (6) managing and governing complex social-environmental systems; To discuss opportunities for scientific efforts that could contribute to research-based knowledge around sustainable development and sustainability, and the use of such knowledge in decision making; and To provide scientific input to the discussions of the NAS Grand Challenges in Science and the Nobel Prize Summit science session in Spring 2021. The workshop will include participants from academic and non-academic research institutions as well as practitioners from government, the private sector, and non-governmental sector who are concerned with linking knowledge with decision making in the pursuit of sustainability. A Proceedings of a Workshop--in Brief will be prepared by a designated rapporteur in accordance with institutional guidelines and distributed broadly to interested parties, including those involved in the Nobel Prize Summit. © All rights reserved.</t>
  </si>
  <si>
    <t>Wilhere G.F.</t>
  </si>
  <si>
    <t>Wilhere, George F. (6602528369)</t>
  </si>
  <si>
    <t>A Paris-like agreement for biodiversity needs IPCC-like science</t>
  </si>
  <si>
    <t>Global Ecology and Conservation</t>
  </si>
  <si>
    <t>10.1016/j.gecco.2021.e01617</t>
  </si>
  <si>
    <t>https://www.scopus.com/inward/record.uri?eid=2-s2.0-85105860703&amp;doi=10.1016%2fj.gecco.2021.e01617&amp;partnerID=40&amp;md5=a2be9f708d5cda4e0343d3d66623afff</t>
  </si>
  <si>
    <t>Maintaining or restoring at least 50% of Earth's land area as intact, natural ecosystems has been proposed as a solution to the world's current biodiversity crisis. Several recent papers published in peer-reviewed journals claim that this proposal, widely known as Half Earth, is supported by science. I present a detailed review of the current state of the science “supporting” Half Earth to show that our current lack of knowledge regarding its potential ecological effects preclude rational, evidence-based judgments about Half Earth. Before it can be adopted through intergovernmental agreement, the science supporting Half Earth should be vetted through an IPCC-like organization. The Intergovernmental Science-Policy Platform on Biodiversity and Ecosystem Services (IPBES) has an institutional framework that can provide IPCC-like science, and it should assess the potential effects of Half Earth and other global biodiversity conservation strategies. Specifically, the IPBES could assess and summarize for policymakers what is currently known about: (1) the amount of protected area (relative to ecoregion area) needed to achieve different biodiversity conservation objectives; (2) effectiveness and efficiency of protected areas relative to other conservation strategies; (3) likelihood of different land-area targets and other strategies successfully achieving conservation objectives; (4) feasibility and relative costs of different protected land-area targets versus other strategies, and (5) plausible economic and social impacts of different land-area targets and other global conservation strategies. © 2021 The Authors</t>
  </si>
  <si>
    <t>Biodiversity targets; Convention on Biological Diversity; Global Deal for Nature; Half Earth; IPBES</t>
  </si>
  <si>
    <t>Adrienne G.-R.; Nora F.</t>
  </si>
  <si>
    <t>Adrienne, Grêt-Regamey (57438758000); Nora, Fagerholm (58778575400)</t>
  </si>
  <si>
    <t>57438758000; 58778575400</t>
  </si>
  <si>
    <t>Key factors to enhance efficacy of 3D digital environments for transformative landscape and urban planning</t>
  </si>
  <si>
    <t>10.1016/j.landurbplan.2023.104978</t>
  </si>
  <si>
    <t>https://www.scopus.com/inward/record.uri?eid=2-s2.0-85180591485&amp;doi=10.1016%2fj.landurbplan.2023.104978&amp;partnerID=40&amp;md5=0e94a95de85a61e51fe50ab5b0a4ec03</t>
  </si>
  <si>
    <t>The unprecedented expansion of digital technologies has led to a rapid increase in the development and application of 3D digital environments for landscape and urban planning in the past two decades. Considering the significant challenges in guiding human societies towards sustainability, these technologies must not only assist decision-makers in adapting to changes but promote fast, transformative shifts in the relationship between human societies and nature. Based on a set of global exemplars, this Perspective Essay outlines six key factors that can enhance efficacy of 3D digital environments to guide knowledge-informed landscape and urban planning. We call for (1) explicitly representing dynamic interplay between the social, ecological, and technical systems, (2) exploring the integration of design with simulation models to address cross-scale dynamics, (3) developing features to foster imagination, (4) employing multisensory stimuli to encourage profound changes in environmentally and socially sustainable behavior, (5) tailoring the incorporation of active sensing by and with non-experts into 3D digital environments to better acknowledge indigenous and local knowledge systems, and finally, (6) carrying out a usability evaluation to facilitate participation and collaboration in an efficient co-creation process. We conclude by recommending the establishment of a collaborative knowledge platform that unites researchers, developers, and stakeholders for stimulating social-ecological-technological system thinking in the development of 3D digital environments and harnessing the technological advancements to accelerate and drive the needed transformative change within urban and landscape planning. © 2023 The Author(s)</t>
  </si>
  <si>
    <t>advanced technology; decision making; digitization; landscape planning; traditional knowledge; urban planning</t>
  </si>
  <si>
    <t>Alexandra C.; Wyborn C.</t>
  </si>
  <si>
    <t>Alexandra, Carla (58190874400); Wyborn, Carina (35422935700)</t>
  </si>
  <si>
    <t>58190874400; 35422935700</t>
  </si>
  <si>
    <t>Foresight in natural resource management: A case study in Australia</t>
  </si>
  <si>
    <t>10.1016/j.futures.2023.103259</t>
  </si>
  <si>
    <t>https://www.scopus.com/inward/record.uri?eid=2-s2.0-85174531594&amp;doi=10.1016%2fj.futures.2023.103259&amp;partnerID=40&amp;md5=86e601dbe7785a3b44c0cb9e091d76c9</t>
  </si>
  <si>
    <t>Accelerated impacts of climate change pose significant challenges for natural resource management (NRM), challenging traditional decision-making approaches. Foresight provides a range of suitable methods for informing NRM due to high uncertainty and complexity. Foresight processes are inherently political endeavours because they are used to allocate resources and engage in normative questions of what constitutes a desirable future. Existing empirical examples suggest that broader political and institutional settings may constrain foresight in NRM. However, to date, research has not explored the broader contexts that shape foresight processes. The paper draws on qualitative and quantitative data from an exploratory survey with 32 regional NRM organisations (NRMOs) across Australia. It develops an exploratory framework that situates foresight interventions within nested scales, to consider how broader socio-cultural, political and institutional contexts shape and constrain how NRMOs apply foresight and how its outcomes are taken up in decision-making. We have found that NRMOs are using a broad range of foresight methods with five categories of outcomes, including relationship building, knowledge generation and integration; capacity building; strategy development; and normative outcomes. We argue that increased attention to normative outcomes may support NRM to explicitly engage with the political dimensions of long-term planning. Despite this, the broader socio-cultural and environmental contexts create a challenging disjunct wherein foresight interventions face multiple constraints and tensions. © 2023 The Authors</t>
  </si>
  <si>
    <t>Anticipatory governance; Civic epistemologies; Climate change; Futures knowledge; Natural resource management; Strategic foresight</t>
  </si>
  <si>
    <t>Australia; climate change; decision making; future prospect; knowledge based system; natural resource; resource management; strategic approach</t>
  </si>
  <si>
    <t>Baumann L.; Riechers M.; Celliers L.; Ferse S.C.A.</t>
  </si>
  <si>
    <t>Baumann, Lilly (58777473400); Riechers, Maraja (57211429899); Celliers, Louis (55510782200); Ferse, Sebastian C. A. (26323608200)</t>
  </si>
  <si>
    <t>58777473400; 57211429899; 55510782200; 26323608200</t>
  </si>
  <si>
    <t>Anticipating and transforming futures: a literature review on transdisciplinary coastal research in the Global South</t>
  </si>
  <si>
    <t>10.1080/26395916.2023.2288957</t>
  </si>
  <si>
    <t>https://www.scopus.com/inward/record.uri?eid=2-s2.0-85180508154&amp;doi=10.1080%2f26395916.2023.2288957&amp;partnerID=40&amp;md5=765d964857f2d11a73adc028416c4dc4</t>
  </si>
  <si>
    <t>Anticipation of futures using transdisciplinary approaches is critical to provide the basis for appropriate action to cope with current and future risks and to foster sustainability transformations. Coasts in the Global South in particular are subjected to severe environmental and societal challenges exacerbated by climate change. Yet, traditional research methods and epistemologies may not reflect the need for envisioning radically different sustainable futures. To gain an overview of and identify gaps in the current practices of transformational transdisciplinary research in coastal regions of the Global South, we conducted a systematic literature review of empirical English-language research articles (n = 256). Our results showed that most of the articles reviewed focused on past and current state analysis. Those articles using anticipation methods rarely analysed or established a link between anticipation and sustainability transformation. Yet, transdisciplinary and anticipation research have synergistic effects to foster sustainability transformation. A combination of these approaches may integrate pluralistic voices and values of stakeholders and foster potential alternative visions to counter unsustainable narratives. Thereby, the visions for possible futures may become more inclusive and reflective of realities in the Global South. Anticipation of the future using transdisciplinary approaches can provide a basis for adaptive management of future environmental and societal challenges. It may provide the knowledge-base which can be used to identify, reduce or prevent governance actions that result in undesirable states of the future. The inclusion of anticipation and foresight in transdisciplinary research creates the potential for achieving or progressing towards innovative and sustainable visions of the future. © 2023 The Author(s). Published by Informa UK Limited, trading as Taylor &amp; Francis Group.</t>
  </si>
  <si>
    <t>Futures; marine social science; mode-2; ocean sciences; SDG 14; sustainability transformation; visioning</t>
  </si>
  <si>
    <t>adaptive management; future prospect; governance approach; literature review; research work; sustainability; Sustainable Development Goal</t>
  </si>
  <si>
    <t>The Anthropocene condition: Evolving through social-ecological transformations</t>
  </si>
  <si>
    <t>10.1098/rstb.2022.0255</t>
  </si>
  <si>
    <t>https://www.scopus.com/inward/record.uri?eid=2-s2.0-85176755711&amp;doi=10.1098%2frstb.2022.0255&amp;partnerID=40&amp;md5=f219ed00f041d051fca4016d7bee7d91</t>
  </si>
  <si>
    <t>Anthropogenic planetary disruptions, from climate change to biodiversity loss, are unprecedented challenges for human societies. Some societies, social groups, cultural practices, technologies and institutions are already disintegrating or disappearing as a result. However, this coupling of socially produced environmental challenges with disruptive social changes - the Anthropocene condition - is not new. From food-producing hunter-gatherers, to farmers, to urban industrial food systems, the current planetary entanglement has its roots in millennia of evolving and accumulating sociocultural capabilities for shaping the cultured environments that our societies have always lived in (sociocultural niche construction). When these transformative capabilities to shape environments are coupled with sociocultural adaptations enabling societies to more effectively shape and live in transformed environments, the social-ecological scales and intensities of these transformations can accelerate through a positive feedback loop of 'runaway sociocultural niche construction'. Efforts to achieve a better future for both people and planet will depend on guiding this runaway evolutionary process towards better outcomes by redirecting Earth's most disruptive force of nature: the power of human aspirations. To guide this unprecedented planetary force, cultural narratives that appeal to human aspirations for a better future will be more effective than narratives of environmental crisis and overstepping natural boundaries. This article is part of the theme issue 'Evolution and sustainability: gathering the strands for an Anthropocene synthesis'. © 2023 The Author(s).</t>
  </si>
  <si>
    <t>anthroecology; environmental messaging; human development; transformative change; visions of sustainability</t>
  </si>
  <si>
    <t>Biodiversity; Conservation of Natural Resources; Humans; Social Change; Anthropocene; anthropogenic effect; social change; sustainability; biodiversity; environmental protection; human; social change</t>
  </si>
  <si>
    <t>Kerr M.R.; Ordonez A.; Riede F.; Svenning J.-C.</t>
  </si>
  <si>
    <t>Kerr, Matthew R. (58722293500); Ordonez, Alejandro (24335582100); Riede, Felix (23010055400); Svenning, Jens-Christian (55010991900)</t>
  </si>
  <si>
    <t>58722293500; 24335582100; 23010055400; 55010991900</t>
  </si>
  <si>
    <t>A biogeographic–macroecological perspective on the rising novelty of the biosphere in the Anthropocene</t>
  </si>
  <si>
    <t>Journal of Biogeography</t>
  </si>
  <si>
    <t>10.1111/jbi.14762</t>
  </si>
  <si>
    <t>https://www.scopus.com/inward/record.uri?eid=2-s2.0-85177819177&amp;doi=10.1111%2fjbi.14762&amp;partnerID=40&amp;md5=8a8e26844b02753bf3e91c01945f71a1</t>
  </si>
  <si>
    <t>The concept of novel ecosystems has been discussed for over more than a decade to describe ecosystems that have an altered species composition and function, such that the community has crossed a threshold forbidding a return to its historical state. While spatial and temporal community compositional change has been well studied in biogeography, studies on novel ecosystems in a modern context are few and tend towards classifying novelty based on a static baseline. Given that the abiotic and biotic drivers of novelty are in a state of rapid change, and reaching levels unprecedented within the last hundred thousand to million years, defining such a threshold requires additional thought. Here, we discuss a biogeographical–macroecological perspective on novel ecosystems, exploring how such a threshold for novelty can be defined in an environment undergoing progressive global change and suggesting pathways through which the emergence and spread of novelty can be further explored, understood and managed. © 2023 John Wiley &amp; Sons Ltd.</t>
  </si>
  <si>
    <t>abiotic novelty; community change; ecological novelty; environmental change; novel ecosystems</t>
  </si>
  <si>
    <t>Lu L.; Wu Y.; Zhang L.; Shi J.</t>
  </si>
  <si>
    <t>Lu, Lihong (58775853100); Wu, Yingqi (57811483400); Zhang, Le (58775907600); Shi, Jia (57216462821)</t>
  </si>
  <si>
    <t>58775853100; 57811483400; 58775907600; 57216462821</t>
  </si>
  <si>
    <t>Psychoeducational research on the wisdom of harmonious co-existence in marine ecological protection: An example of scientific education on Japanese release of radioactive wastewater</t>
  </si>
  <si>
    <t>10.1016/j.ocecoaman.2023.106979</t>
  </si>
  <si>
    <t>https://www.scopus.com/inward/record.uri?eid=2-s2.0-85180412635&amp;doi=10.1016%2fj.ocecoaman.2023.106979&amp;partnerID=40&amp;md5=d1072acce8dcd6533b1d2fc120a85329</t>
  </si>
  <si>
    <t>From the perspective of harmonious co-existence, along with Japanese release of radioactive wastewater, this study examined the “wisdom” that describes the laws of social development, and illustrated its logic and significance of shaping cognitive and non-cognitive abilities. This study explored a law based on the concept of human development, both the survey research with universality and the experimental research with a commemorative ceremony were employed to analyze its basic characteristics and to verify its practical law. This study found out that the education on wisdom of harmonious co-existence in marine ecological protection can shape the public's cognitive and non-cognitive abilities, and then form behavioral intentions with enduring values. Centered on shaping effect with the wisdom of harmonious co-existence, this study proposed countermeasures that complement internal public constraints to external government regulation. © 2023</t>
  </si>
  <si>
    <t>Behavioral intention; Cognitive ability; Harmonious Co-Existence; Marine ecological protection; Non-cognitive ability; Psychoeducation; Wisdom</t>
  </si>
  <si>
    <t>Ecology; Behavioral intention; Co-existence; Cognitive ability; Ecological protection; Harmonious co-existence; Marine ecological protection; Non-cognitive ability; Psychoeducation; Wisdom; environmental protection; human evolution; marine ecosystem; public attitude; radioactive waste; Radioactivity</t>
  </si>
  <si>
    <t>Rantala S.; Jabbour J.; Närhi J.</t>
  </si>
  <si>
    <t>Rantala, Salla (48061354800); Jabbour, Jason (55255955100); Närhi, Juuli (58246904900)</t>
  </si>
  <si>
    <t>48061354800; 55255955100; 58246904900</t>
  </si>
  <si>
    <t>Global environmental knowledge synthesis: What’s in it for national action?</t>
  </si>
  <si>
    <t>Sustainability: Science, Practice, and Policy</t>
  </si>
  <si>
    <t>10.1080/15487733.2023.2291883</t>
  </si>
  <si>
    <t>https://www.scopus.com/inward/record.uri?eid=2-s2.0-85181213320&amp;doi=10.1080%2f15487733.2023.2291883&amp;partnerID=40&amp;md5=3e60042f046c924cf15ed91dc789dfb4</t>
  </si>
  <si>
    <t>Global environmental assessments (GEAs) support international environmental governance by synthesizing state-of-the-art scientific knowledge. Increasingly, they also articulate solutions to environmental risks. The interlinked “triple planetary crisis” (biodiversity loss, climate change, and pollution) requires action that considers potential tradeoffs and seeks to harness synergies between the responses. Subsequently, there are concerted efforts to collaborate across different global assessments and to synthesize messages on synergistic action. But how could these global syntheses and messages be leveraged for national action? We explored the question through two multi-stakeholder workshops organized in Finland in 2020 and 2021, complemented through a literature review. Adopting systemic perspectives, syntheses that integrate various environmental dimensions are well-placed to inform sustainability transformations through shaping national debates and public discourses on the interconnected environmental crises, helping to legitimize contentious, difficult decisions. As processes, they support transdisciplinary learning and capacity-building, understanding different worldviews and challenging assumptions and value systems, while communicating the urgency of action. Yet, while scientists are increasingly bridging disciplinary and thematic silos, corresponding governance structures remain highly sectoral, and a capacity deficit in systems thinking by policymakers prevails. Interlocutors of global knowledge synthesis, including national scientific experts, can be crucial in interpreting messages and catalyzing action that accounts for cross-sectoral synergies and tradeoffs. By empowering local experts and actors not only in utilizing global knowledge syntheses but in participating in the knowledge co-production processes, both the impact and the accuracy of new global assessments can be improved. © 2023 The Author(s). Published by Informa UK Limited, trading as Taylor &amp; Francis Group.</t>
  </si>
  <si>
    <t>environment; Global environmental assessment; knowledge synthesis; science-policy interface; sustainability</t>
  </si>
  <si>
    <t>Rey-Valette H.; Salles J.-M.; Blayac T.</t>
  </si>
  <si>
    <t>Rey-Valette, Hélène (18438026300); Salles, Jean-Michel (36893164200); Blayac, Thierry (6506541690)</t>
  </si>
  <si>
    <t>18438026300; 36893164200; 6506541690</t>
  </si>
  <si>
    <t>Perceptions of Ecosystem Services and Bonds with Nature: The Case of Fish-Farming Ponds in France</t>
  </si>
  <si>
    <t>Ecological Economics</t>
  </si>
  <si>
    <t>10.1016/j.ecolecon.2023.108049</t>
  </si>
  <si>
    <t>https://www.scopus.com/inward/record.uri?eid=2-s2.0-85177827600&amp;doi=10.1016%2fj.ecolecon.2023.108049&amp;partnerID=40&amp;md5=a167a401cdd5c274298ffe553e11433c</t>
  </si>
  <si>
    <t>Recent studies have shown the importance of relationships with nature, emotions felt, forms of attachment, and experience of nature on conservation motivations. They have proposed characterizing relational values based on these complex interactions with ecosystems. We analyzed these links for ecosystem services (ESs) associated with fish farming ponds. The analysis was based on an online survey conducted on mainland France. We identified the types of pro-environmental profiles and investigated the determinants of pro-environmental behaviors. We analyzed the types of services prioritized according to individual profiles and the factors determining sensitivity. We distinguish between individual ESs that are more hedonic in nature, and regulating or heritage cultural ESs that refer to collective motivations rather linked to eudaimonic well-being. The results highlight the importance of factors related to eudaimonic well-being, which help integrate the role of ethical values and commitment to conservation. The modeling shows little influence of the usual sociodemographic variables and the strong significance of variables considering the knowledge and familiarity with these ecosystems and the pro-environment commitment, which refers to eudaimonic well-being. These results allow us to discuss the specificities of awareness-raising policies, which imply a rationale for active citizenship. © 2023</t>
  </si>
  <si>
    <t>Ecosystem Services; Eudaimonic and Hedonic Well-Being; Fish-Farming Ponds; Perceptions; Sense of Place; Wetlands</t>
  </si>
  <si>
    <t>France; ecosystem service; fish; nature conservation; perception; sense of place; wetland</t>
  </si>
  <si>
    <t>Sarkki S.; Haanpää O.; Heikkinen H.I.; Hiedanpää J.; Kikuchi K.; Räsänen A.</t>
  </si>
  <si>
    <t>Sarkki, Simo (35093194600); Haanpää, Olli (58660181400); Heikkinen, Hannu I. (15048043600); Hiedanpää, Juha (9040782400); Kikuchi, Karoliina (58660353600); Räsänen, Aleksi (55913645800)</t>
  </si>
  <si>
    <t>35093194600; 58660181400; 15048043600; 9040782400; 58660353600; 55913645800</t>
  </si>
  <si>
    <t>Mainstreaming nature-based solutions through five forms of scaling: Case of the Kiiminkijoki River basin, Finland</t>
  </si>
  <si>
    <t>10.1007/s13280-023-01942-0</t>
  </si>
  <si>
    <t>https://www.scopus.com/inward/record.uri?eid=2-s2.0-85174731445&amp;doi=10.1007%2fs13280-023-01942-0&amp;partnerID=40&amp;md5=66bca13c9a375e4509ff7b018551ff8a</t>
  </si>
  <si>
    <t>Nature-based solutions (NBS) are considered as means to tackle climate change and biodiversity loss while simultaneously enhancing human well-being. Yet, it is still poorly understood how NBS could be mainstreamed. We address this gap by proposing a framework on NBS and employing it in Finland’s Kiiminkijoki River basin through participatory workshops and a questionnaire. We examine socio-environmental challenges and visions, existing and emerging NBS to reach the visions, and ways to scale-up NBS to a river basin level. In the river basin, water quality is the priority challenge, due to its relationships with local culture, climate change, and biodiversity. Our results consider how (1) to ensure the relevance of NBS for local actors, (2) instrumental, intrinsic, and relational value perspectives can be enhanced simultaneously by NBS, and (3) site specific NBS can be mainstreamed (i.e., by scaling up, down, out, in, deep) to the river basin level and beyond. © 2023, The Author(s).</t>
  </si>
  <si>
    <t>Benefits; Management fixes; Participatory workshops; Policy fixes; Relational values; Scaling-up</t>
  </si>
  <si>
    <t>Vallet A.; Locatelli B.; Valdivia-Díaz M.; Quispe Conde Y.; Matencio García G.; Ramos Criales A.; Valverde Huamanñahui F.; Ramos Criales S.; Makowski D.; Lavorel S.</t>
  </si>
  <si>
    <t>Vallet, Améline (57190282442); Locatelli, Bruno (8611587300); Valdivia-Díaz, Merelyn (57192371466); Quispe Conde, Yésica (57218910256); Matencio García, Gerardina (58666257700); Ramos Criales, Alejandrina (58665255500); Valverde Huamanñahui, Francisca (58665255600); Ramos Criales, Santusa (58664856200); Makowski, David (6603950439); Lavorel, Sandra (7003422919)</t>
  </si>
  <si>
    <t>57190282442; 8611587300; 57192371466; 57218910256; 58666257700; 58665255500; 58665255600; 58664856200; 6603950439; 7003422919</t>
  </si>
  <si>
    <t>Knowledge coproduction to improve assessments of nature's contributions to people</t>
  </si>
  <si>
    <t>Conservation Biology</t>
  </si>
  <si>
    <t>10.1111/cobi.14182</t>
  </si>
  <si>
    <t>https://www.scopus.com/inward/record.uri?eid=2-s2.0-85174968603&amp;doi=10.1111%2fcobi.14182&amp;partnerID=40&amp;md5=23a7295a5014e1bb9740c171797c8e5f</t>
  </si>
  <si>
    <t>Sustainability science needs new approaches to produce, share, and use knowledge because there are major barriers to translating research into policy and practice. Multiple actors hold relevant knowledge for sustainability including indigenous and local people who have developed over generations knowledge, methods, and practices that biodiversity and ecosystem assessments need to capture. Despite efforts to mainstream knowledge coproduction, less than 3% of the literature on nature's contributions to people (NCP) integrates indigenous and local knowledge (ILK). Approaches and tools to better integrate scientific and ILK knowledge systems in NCP assessments are urgently needed. To fill this gap, we conducted interviews with ILK experts from Abancay and Tamburco, Peru, and convened focus groups and workshops during which participatory mapping, a serious game, a Bayesian belief network based on ILK were introduced. We inventoried 60 medicinal plants used to treat different illnesses, and analyzed the spatial distribution of the 7 plants that contribute the most to a good quality of life, and delineated their nonmedicinal uses. Based on the Intergovernmental Science-Policy Platform on Biodiversity and Ecosystem Services conceptual framework, we defined dimensions of a good quality of life according to indigenous and local worldviews. Medicinal plants contributed strongly to health and household security, among other contributions. Climate change and overexploitation were the main perceived threats to medicinal plants, despite the existence of formal and customary institutions to regulate trade. Our approach was flexible enough to integrate diverse forms of knowledge, as well as qualitative and quantitative information from, for example, the Bayesian belief network. © 2023 The Authors. Conservation Biology published by Wiley Periodicals LLC on behalf of Society for Conservation Biology.</t>
  </si>
  <si>
    <t>Bayesian belief networks; bienestar; ecosystem services; ethnopharmacology; etnofarmacología; investigación participativa; investigación transdisciplinaria; mapeo de distribución botánica; medicina tradicional; participatory research; plant distribution mapping; red de creencia bayesiana; servicios ambientales; traditional medicine; transdisciplinary research; well-being</t>
  </si>
  <si>
    <t>Bayes Theorem; Conservation of Natural Resources; Ecosystem; Humans; Plants, Medicinal; Quality of Life; Peru; Bayesian analysis; ecosystem service; knowledge; quality of life; spatial distribution; traditional medicine; Bayes theorem; ecosystem; environmental protection; human; medicinal plant; quality of life</t>
  </si>
  <si>
    <t>van Velden J.L.; Biggs R.; Hichert T.; Booth P.; Büchner-Marais C.; Esler K.J.; Lewarne M.; Potgieter L.J.; Rahlao S.J.; Rebelo A.J.; Robinson T.B.; van Wilgen N.J.; Richardson D.M.</t>
  </si>
  <si>
    <t>van Velden, J.L. (57191366026); Biggs, R. (16232203200); Hichert, T. (36117501700); Booth, P. (57326853600); Büchner-Marais, C. (57363486600); Esler, K.J. (6603708025); Lewarne, M. (58683518200); Potgieter, L.J. (56466158400); Rahlao, S.J. (23976644200); Rebelo, A.J. (56689580000); Robinson, T.B. (7402678929); van Wilgen, N.J. (24339287900); Richardson, D.M. (7403444596)</t>
  </si>
  <si>
    <t>57191366026; 16232203200; 36117501700; 57326853600; 57363486600; 6603708025; 58683518200; 56466158400; 23976644200; 56689580000; 7402678929; 24339287900; 7403444596</t>
  </si>
  <si>
    <t>Futures for invasive alien species management: using bottom-up innovations to envision positive systemic change</t>
  </si>
  <si>
    <t>10.1007/s11625-023-01406-0</t>
  </si>
  <si>
    <t>https://www.scopus.com/inward/record.uri?eid=2-s2.0-85175817152&amp;doi=10.1007%2fs11625-023-01406-0&amp;partnerID=40&amp;md5=8875c3ac059502e5d32e96689583db84</t>
  </si>
  <si>
    <t>Invasive alien species (IAS) pose a key threat to biodiversity, the economy and human well-being, and continue to increase in abundance and impact worldwide. Legislation and policy currently dominate the global agenda for IAS, although translation to localised success may be limited. This calls for a wider range of responses to transform IAS management. An under-appreciated strategy to achieve success may come from bottom-up, experimental innovations (so-called “seeds”), which offer alternative visions of what may be possible for IAS management in the future. We present an application of a participatory process that builds on such innovations to create alternative visions of the future, with actionable pathways to guide change. Through a series of workshops with practitioners and academics, we used this process to explore alternative positive futures for IAS management in South Africa. We then identified a set of domains of change, that could enable these visions to be actioned by appropriate stakeholders. The domains of change highlight the social–ecological nature of the IAS sector, with interconnected actions needed in financial, cultural, social, technological and governance spheres. Key domains identified were the need to shift mindsets and values of society regarding IAS, as well as the need for appropriate and functional financing. This participatory futuring process offers a way to interrogate and scale bottom-up innovations, thereby creating optimism and allowing stakeholders to engage constructively with the future. This represents an important step in fostering the potential of bottom-up innovations to transform IAS management. © 2023, The Author(s).</t>
  </si>
  <si>
    <t>Biological invasions; Futures; Invasion science; Non-native species; Scenarios; Transformative change; Visioning</t>
  </si>
  <si>
    <t>Weh L.; Weil C.; de Haan G.; Leinfelder R.</t>
  </si>
  <si>
    <t>Weh, Ludwig (58598507500); Weil, Charlotte (57195945435); de Haan, Gerhard (57204304987); Leinfelder, Reinhold (6603144313)</t>
  </si>
  <si>
    <t>58598507500; 57195945435; 57204304987; 6603144313</t>
  </si>
  <si>
    <t>Ecosystem Scenarios as Environmental Futures – Implications for Participatory Framework Designs Integrating Social Capital Formation and Natural Capital Preservation</t>
  </si>
  <si>
    <t>10.6531/JFS.202312_28(2).0002</t>
  </si>
  <si>
    <t>https://www.scopus.com/inward/record.uri?eid=2-s2.0-85180734540&amp;doi=10.6531%2fJFS.202312_28%282%29.0002&amp;partnerID=40&amp;md5=16a1494a1eb5bfe97cd65ec104b60d0d</t>
  </si>
  <si>
    <t>In integrated ecosystem assessment projects, scenarios provide alternative images of environmental futures as orientation knowledge for opinion-forming and decision-making. Participatory scenario frameworks provide the methodological basis for ecosystem scenario building as multi-stakeholder process. These processes combine scientific assessment of natural capital and related ecosystem services with the formation of social capital as stakeholders’ identification and trust with the research process and results. The article reviews the ecosystem scenario concept from a futures studies perspective and traces its practice from the origins in the UN Millennium Ecosystem Assessment to its present forms and application potentials. The theoretical argumentation also derives relevant aspects for combining natural capital preservation and social capital formation in ecosystem scenario processes and discusses implications for participatory framework designs. Overall, it contributes to the wider establishment of ecosystem scenarios in the futures studies community and to interdisciplinary exchange with related fields such as the natural, environmental and sustainability sciences. © 2023 Tamkang University, All rights reserved.</t>
  </si>
  <si>
    <t>Ecosystem Scenarios; Knowledge Management; Social and Natural Capital; Social Systems</t>
  </si>
  <si>
    <t>Lahoti S.A.; Withaningsih S.; Lomente L.; Kamiyama C.; De Luna C.; Sahle M.; Malik A.D.; Parikesit P.; Pulhin J.; Hashimoto S.; Saito O.</t>
  </si>
  <si>
    <t>Lahoti, Shruti Ashish (55823162500); Withaningsih, Susanti (57195276031); Lomente, Laizha (57222567392); Kamiyama, Chiho (36106667000); De Luna, Catherine (36162845000); Sahle, Mesfin (57260995800); Malik, Annas Dwitri (57683705500); Parikesit, Pampang (58245057000); Pulhin, Juan (16302105000); Hashimoto, Shizuka (58506355500); Saito, Osamu (57990138500)</t>
  </si>
  <si>
    <t>55823162500; 57195276031; 57222567392; 36106667000; 36162845000; 57260995800; 57683705500; 58245057000; 16302105000; 58506355500; 57990138500</t>
  </si>
  <si>
    <t>Correction to: Exploring bioproduction systems in socio-ecological production landscapes and seascapes in Asia through solution scanning using the Nature Futures Framework (Sustainability Science, (2023), 10.1007/s11625-023-01338-9)</t>
  </si>
  <si>
    <t>10.1007/s11625-023-01384-3</t>
  </si>
  <si>
    <t>https://www.scopus.com/inward/record.uri?eid=2-s2.0-85163324488&amp;doi=10.1007%2fs11625-023-01384-3&amp;partnerID=40&amp;md5=e05e3d9f811e34136b90fec5359e72f5</t>
  </si>
  <si>
    <t>The article Exploring bioproduction systems in socio ecological production landscapes and seascapes in Asia through solution scanning using the Nature Futures Framework, written by Shruti Ashish Lahoti, Susanti Withaningsih, Laizha Lomente, Chiho Kamiyama, Catherine De Luna, Mesfn Sahle, Annas Dwitri Malik, Pampang Parikesit, Juan Pulhin, Shizuka Hashimoto, Osamu Saito, was originally published electronically on the publisher’s internet portal on 10 May 2023 without open access. With the author(s)’ decision to opt for Open Choice the copyright of the article changed on 12 June 2023 to © The Author(s) 2023 and the article is forthwith distributed under a Creative Commons Attribution 4.0 International License, which permits use, sharing, adaptation, distribution and reproduction in any medium or format, as long as you give appropriate credit to the original author(s) and the source, provide a link to the Creative Commons licence, and indicate if changes were made. The images or other third party material in this article are included in the article’s Creative Commons licence, unless indicated otherwise in a credit line to the material. If material is not included in the article’s Creative Commons licence and your intended use is not permitted by statutory regulation or exceeds the permitted use, you will need to obtain permission directly from the copyright holder. To view a copy of this licence, visit. The original article has been updated. © 2023, The Author(s).</t>
  </si>
  <si>
    <t>N/A (same as Lahoti et al. 2023)</t>
  </si>
  <si>
    <t>Lahoti, Shruti Ashish (55823162500); Withaningsih, Susanti (57195276031); Lomente, Laizha (57222567392); Kamiyama, Chiho (36106667000); De Luna, Catherine (36162845000); Sahle, Mesfin (57260995800); Malik, Annas Dwitri (57683705500); Parikesit, Pampang (58245057000); Pulhin, Juan (16302105000); Hashimoto, Shizuka (24178612100); Saito, Osamu (57990138500)</t>
  </si>
  <si>
    <t>55823162500; 57195276031; 57222567392; 36106667000; 36162845000; 57260995800; 57683705500; 58245057000; 16302105000; 24178612100; 57990138500</t>
  </si>
  <si>
    <t>10.1007/s11625-023-01359-4</t>
  </si>
  <si>
    <t>https://www.scopus.com/inward/record.uri?eid=2-s2.0-85160827605&amp;doi=10.1007%2fs11625-023-01359-4&amp;partnerID=40&amp;md5=c765767b220bcdbbf46301b834fd38ca</t>
  </si>
  <si>
    <t>In the original publication of the article, some of the author’s first and last names were swapped incorrectly. The names are corrected in this article. The original article was updated. © 2023, The Author(s), under exclusive licence to Springer Nature Japan KK, part of Springer Nature.</t>
  </si>
  <si>
    <t>Dhyani S.; Sood R.</t>
  </si>
  <si>
    <t>Dhyani, Shalini (36930147400); Sood, Radhika (58597466900)</t>
  </si>
  <si>
    <t>36930147400; 58597466900</t>
  </si>
  <si>
    <t>Modelling Tools and Plausible Scenarios in Science-Policy to Improve Evidence-Based Decision-Making for Human Well-Being</t>
  </si>
  <si>
    <t>Ecosystem and Species Habitat Modeling for Conservation and Restoration</t>
  </si>
  <si>
    <t>10.1007/978-981-99-0131-9_1</t>
  </si>
  <si>
    <t>https://www.scopus.com/inward/record.uri?eid=2-s2.0-85171492249&amp;doi=10.1007%2f978-981-99-0131-9_1&amp;partnerID=40&amp;md5=5ebc8048a5073fc9e15943feb4e486c1</t>
  </si>
  <si>
    <t>In the last few decades, there has been a tremendous interest among the global researchers and intergovernmental panels on climate and biodiversity for using modelling tools in science-policy assessments and evidence-based decision-making for conservation and human well-being. There is growing relevance of mainstreaming models and scenarios in global environmental policy planning to improve ecosystem management, species conservation, and restoration of degraded landscapes. Ongoing global environmental policy discussions especially for climate and biodiversity policy continue to stress upon improving and enhancing existing modelling tools, for providing accurate and scenario projections. It is expected that both short-term and long-term conservation efforts will depend on the accuracy of the modelled outputs with lesser uncertainty and more integration of the socio-ecological concerns. The present edited book includes chapters developed from existing research knowledge and wide-ranging experience of researchers, academicians coming from diverse fields of science, policy, and practice to improve the knowledge base on effectively using modelling tools and leveraging their potentials to broadly understand climate vulnerability and the different impacts on ecosystems as well as to explore habitat suitability. Further, the book covers and provides an overview on the state-of-the-art existing modelling approaches; their use for addressing the diverse concerns related to plant, animal and habitat conservation as well as restoration; and their relevance to the ongoing policy discussions and planning. Some of the highlighted cases in this book also describe the status of threatened plants as well as wild species and restoration projects of interest to the global practitioners. Chapters spread over different sections of the book cover scientific evidence to support evidence-based policy planning by including plausible alternative scenarios to improve ecological, social, and economic benefits. The present chapter provides an overview of the growing relevance of modelling tools and key enabling and constraining concerns followed by a synopsis of the chapters. © The Editor(s) (if applicable) and The Author(s), under exclusive license to Springer Nature Singapore Pte Ltd. 2023.</t>
  </si>
  <si>
    <t>No access to full text but likely N/A</t>
  </si>
  <si>
    <t>Conservation; Ecosystem; Habitat suitability; Management; Modelling; Restoration; Science-policy; Species</t>
  </si>
  <si>
    <t>Purvis A.; Isbell F.</t>
  </si>
  <si>
    <t>Purvis, Andy (36939286100); Isbell, Forest (24474928600)</t>
  </si>
  <si>
    <t>36939286100; 24474928600</t>
  </si>
  <si>
    <t>Biodiversity Change: Past, Present, and Future</t>
  </si>
  <si>
    <t>The Ecological and Societal Consequences of Biodiversity Loss</t>
  </si>
  <si>
    <t>10.1002/9781119902911.ch1</t>
  </si>
  <si>
    <t>https://www.scopus.com/inward/record.uri?eid=2-s2.0-85151205068&amp;doi=10.1002%2f9781119902911.ch1&amp;partnerID=40&amp;md5=0943bda0812af0ed48dc41c69da0a28a</t>
  </si>
  <si>
    <t>The traditional use of indicator species is to monitor for changes in the environment, rather than in biodiversity, so a combined temporal trend for such species may suggest much more rapid biodiversity change. Despite the difficulties, there is unambiguous evidence that biodiversity has changed over time both naturally and as driven by human-caused pressures. This chapter briefly sketches some of this evidence, followed by a summary of how biodiversity is thought likely to change in the near future. Perhaps the best-known examples of biodiversity change in geological history are mass extinctions, such as the end-Permian and end-Cretaceous events, which wiped out trilobites and non-avian dinosaurs, respectively. Most analyses of global biodiversity trends through deep time have been forced to study shallow-sea shelly invertebrates as a proxy, because most other species were unlikely to leave fossils. The Industrial Revolution facilitated and drove sophisticated and intensive management of ecosystems to meet the needs of the growing population. © ISTE Ltd 2022.</t>
  </si>
  <si>
    <t>Duin A.H.; Pedersen I.</t>
  </si>
  <si>
    <t>Duin, Ann Hill (6603386845); Pedersen, Isabel (55914987500)</t>
  </si>
  <si>
    <t>6603386845; 55914987500</t>
  </si>
  <si>
    <t>Writing Futures Framework</t>
  </si>
  <si>
    <t>Studies in Computational Intelligence</t>
  </si>
  <si>
    <t>10.1007/978-3-030-70928-0_1</t>
  </si>
  <si>
    <t>https://www.scopus.com/inward/record.uri?eid=2-s2.0-85108414397&amp;doi=10.1007%2f978-3-030-70928-0_1&amp;partnerID=40&amp;md5=1d27445741fe7faad034298d541cad2f</t>
  </si>
  <si>
    <t>One of the greatest challenges facing professional and technical communication (PTC) scholars and instructors is a reticence to prepare for writing futures in advance of major technological transformations. This chapter posits Writing Futures as an organizing concept that places writing and technological evolution amidst the most complex, multifaceted problems that face professional and technical communication, its many related disciplines and industries, and our local and global communities. We highlight recent collections that employ speculative modeling and critical rhetorical frameworks for writing futures, noting the need for understanding, chronicling, and critiquing technological emergence. Citing the need for a dynamic, usable framework, we introduce a Writing Futures Framework for scholars and instructors to investigate and plan for the social, digital literacy, and civic implications of collaborative, algorithmic, and autonomous writing futures. We detail the book’s integration with Fabric of Digital Life (https://fabricofdigitallife.com/ ), a database and structured content repository for conducting social and cultural analysis about emerging technologies and the social practices that surround them. We conclude with an overview of the remaining chapters, an explanation of the integration of prompts and intertexts throughout the book, and scenarios that illustrate questions most critical to academic, industry, and civic contexts. © 2021, The Author(s), under exclusive license to Springer Nature Switzerland AG.</t>
  </si>
  <si>
    <t>Collaborative Writing Futures</t>
  </si>
  <si>
    <t>10.1007/978-3-030-70928-0_2</t>
  </si>
  <si>
    <t>https://www.scopus.com/inward/record.uri?eid=2-s2.0-85108401399&amp;doi=10.1007%2f978-3-030-70928-0_2&amp;partnerID=40&amp;md5=9e808ff1c6eb37876ca8d47a54ba6ece</t>
  </si>
  <si>
    <t>In the Writing Futures framework, we emphasize the need to embrace writing as the dialogic, socio-technological construction of knowledge as one works with human and nonhuman agents. In this chapter, we provide an overview of scholarship on collaboration and then expand these notions to include writing alongside nonhuman agents. We guide readers in examining the effect of writing collaboratively with nonhuman agents on the traditional rhetor–audience relationship, with emphasis on technological embodiment and the continued emergence of collaborative workspaces. We note the importance of expanding understanding of digital literacy as a means to understand technological embodiment and view human–machine collaboration as dialogic conversation and integrated relationship development. Such work provides readiness to focus on civic challenges that demand collaborative, constructive social action through and with nonhuman agents. © 2021, The Author(s), under exclusive license to Springer Nature Switzerland AG.</t>
  </si>
  <si>
    <t>Iran's Interregional Dynamics in the Near East</t>
  </si>
  <si>
    <t>10.3726/b15868</t>
  </si>
  <si>
    <t>https://www.scopus.com/inward/record.uri?eid=2-s2.0-85113551260&amp;doi=10.3726%2fb15868&amp;partnerID=40&amp;md5=2d1d1f9fa7e324b499d892a8873092fd</t>
  </si>
  <si>
    <t>No access to full text but likely N/A (only cites Pereira et al. 2020)</t>
  </si>
  <si>
    <t>Niu S.-D.; Lü X.</t>
  </si>
  <si>
    <t>Niu, Shan-Dong (56909467900); Lü, Xiao (58246492400)</t>
  </si>
  <si>
    <t>56909467900; 58246492400</t>
  </si>
  <si>
    <t>Research on Spatial Planning System: Theoretical Cognition and Practical Dimension</t>
  </si>
  <si>
    <t>10.19741/j.issn.1673-4831.2022.0584</t>
  </si>
  <si>
    <t>https://www.scopus.com/inward/record.uri?eid=2-s2.0-85159062863&amp;doi=10.19741%2fj.issn.1673-4831.2022.0584&amp;partnerID=40&amp;md5=aa06190be89bb0dfee9b91c5ffe91e41</t>
  </si>
  <si>
    <t>Promoting the modernization of territory land governance with a high-level spatial planning system has increasingly become a realistic requirement for the comprehensive green transformation of current economic and social development. This paper comprehensively uses the methods of literature research, induction and deduction, and theoretical analysis, systematically combs the ideological origin of spatial planning, compares the international planning practice and exploration, and reveals the evolution of China's spatial planning system. It clarifies the basic theory and connotation of spatial planning system, and then explores the practical direction of its reform based on the new institutionalism theory. The research shows that the connotation of spatial planning presents the evolution trend of "management means - guiding theory - macro system", and the development process of China's spatial planning system forms a pattern of "initial period - development period - transformation period - reconstruction period". Ecological base point, interest midpoint and coordination node are the basis of the connotation and evolution mechanism of the overall spatial planning system. The planning model has initially formed the logical route of "basic theory and practical basis - theoretical framework and planning objectives - spatial classification and zone control - ecological restoration and key construction - planning implementation and supervision - achievements and technical requirements". In the future, the security system of spatial planning should be strengthened in terms of laws and regulations, institutional mechanisms, technological platforms, economic and social services, supervision and management. © 2023, China Environmental Science Press. All rights reserved.</t>
  </si>
  <si>
    <t>No access to full text but likely N/A (only cites Yu et al. 2021)</t>
  </si>
  <si>
    <t>ideological origin; new institutionalism theory; practical dimension; spatial planning; theoretical cognition</t>
  </si>
  <si>
    <t>China; cognition; planning practice; planning system; reconstruction; spatial planning; spatiotemporal analysis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</si>
</sst>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0"/>
      <color rgb="FF000000"/>
      <name val="Arial"/>
      <scheme val="minor"/>
    </font>
    <font>
      <sz val="10"/>
      <color theme="1"/>
      <name val="Arial"/>
      <scheme val="minor"/>
    </font>
    <font>
      <u/>
      <sz val="10"/>
      <color rgb="FF0000FF"/>
      <name val="Arial"/>
    </font>
    <font>
      <b/>
      <sz val="10"/>
      <color theme="1"/>
      <name val="Arial"/>
      <scheme val="minor"/>
    </font>
    <font>
      <sz val="10"/>
      <color theme="1"/>
      <name val="Arial"/>
      <scheme val="minor"/>
    </font>
    <font>
      <sz val="11"/>
      <color rgb="FFCC4125"/>
      <name val="Arial"/>
      <scheme val="minor"/>
    </font>
    <font>
      <sz val="11"/>
      <color theme="1"/>
      <name val="Arial"/>
      <scheme val="minor"/>
    </font>
    <font>
      <sz val="10"/>
      <name val="Arial"/>
    </font>
    <font>
      <b/>
      <sz val="10"/>
      <color theme="1"/>
      <name val="Arial"/>
      <scheme val="minor"/>
    </font>
    <font>
      <sz val="10"/>
      <color rgb="FF000000"/>
      <name val="Arial"/>
    </font>
    <font>
      <u/>
      <sz val="10"/>
      <color rgb="FF0000FF"/>
      <name val="Arial"/>
    </font>
    <font>
      <b/>
      <sz val="10"/>
      <color theme="1"/>
      <name val="Arial"/>
    </font>
    <font>
      <sz val="11"/>
      <color rgb="FFCC4125"/>
      <name val="Arial"/>
    </font>
    <font>
      <sz val="10"/>
      <color theme="1"/>
      <name val="Arial"/>
    </font>
    <font>
      <sz val="10"/>
      <color theme="1"/>
      <name val="Arial"/>
    </font>
    <font>
      <u/>
      <sz val="10"/>
      <color rgb="FF0000FF"/>
      <name val="Arial"/>
    </font>
    <font>
      <u/>
      <sz val="10"/>
      <color rgb="FF0000FF"/>
      <name val="Arial"/>
    </font>
    <font>
      <u/>
      <sz val="10"/>
      <color rgb="FF0000FF"/>
      <name val="Arial"/>
    </font>
    <font>
      <u/>
      <sz val="10"/>
      <color rgb="FF0000FF"/>
      <name val="Arial"/>
    </font>
    <font>
      <u/>
      <sz val="10"/>
      <color rgb="FF1155CC"/>
      <name val="Arial"/>
    </font>
    <font>
      <u/>
      <sz val="10"/>
      <color rgb="FF0000FF"/>
      <name val="Arial"/>
    </font>
    <font>
      <u/>
      <sz val="10"/>
      <color rgb="FF0000FF"/>
      <name val="Arial"/>
    </font>
    <font>
      <u/>
      <sz val="10"/>
      <color rgb="FF0000FF"/>
      <name val="Arial"/>
    </font>
    <font>
      <u/>
      <sz val="10"/>
      <color rgb="FF0000FF"/>
      <name val="Arial"/>
    </font>
    <font>
      <u/>
      <sz val="10"/>
      <color rgb="FF0000FF"/>
      <name val="Arial"/>
    </font>
    <font>
      <u/>
      <sz val="10"/>
      <color rgb="FF0000FF"/>
      <name val="Arial"/>
    </font>
    <font>
      <u/>
      <sz val="10"/>
      <color rgb="FF0000FF"/>
      <name val="Arial"/>
    </font>
    <font>
      <u/>
      <sz val="10"/>
      <color rgb="FF1155CC"/>
      <name val="Arial"/>
    </font>
    <font>
      <u/>
      <sz val="10"/>
      <color rgb="FF0000FF"/>
      <name val="Arial"/>
    </font>
    <font>
      <u/>
      <sz val="10"/>
      <color rgb="FF0000FF"/>
      <name val="Arial"/>
    </font>
    <font>
      <u/>
      <sz val="10"/>
      <color rgb="FF0000FF"/>
      <name val="Arial"/>
    </font>
    <font>
      <u/>
      <sz val="10"/>
      <color rgb="FF0000FF"/>
      <name val="Arial"/>
    </font>
  </fonts>
  <fills count="18">
    <fill>
      <patternFill patternType="none"/>
    </fill>
    <fill>
      <patternFill patternType="gray125"/>
    </fill>
    <fill>
      <patternFill patternType="solid">
        <fgColor rgb="FFFCE5CD"/>
        <bgColor rgb="FFFCE5CD"/>
      </patternFill>
    </fill>
    <fill>
      <patternFill patternType="solid">
        <fgColor rgb="FFD0E0E3"/>
        <bgColor rgb="FFD0E0E3"/>
      </patternFill>
    </fill>
    <fill>
      <patternFill patternType="solid">
        <fgColor rgb="FFFFFF00"/>
        <bgColor rgb="FFFFFF00"/>
      </patternFill>
    </fill>
    <fill>
      <patternFill patternType="solid">
        <fgColor theme="4"/>
        <bgColor theme="4"/>
      </patternFill>
    </fill>
    <fill>
      <patternFill patternType="solid">
        <fgColor rgb="FFCCCCCC"/>
        <bgColor rgb="FFCCCCCC"/>
      </patternFill>
    </fill>
    <fill>
      <patternFill patternType="solid">
        <fgColor rgb="FFFFF2CC"/>
        <bgColor rgb="FFFFF2CC"/>
      </patternFill>
    </fill>
    <fill>
      <patternFill patternType="solid">
        <fgColor rgb="FFD9EAD3"/>
        <bgColor rgb="FFD9EAD3"/>
      </patternFill>
    </fill>
    <fill>
      <patternFill patternType="solid">
        <fgColor rgb="FFEAD1DC"/>
        <bgColor rgb="FFEAD1DC"/>
      </patternFill>
    </fill>
    <fill>
      <patternFill patternType="solid">
        <fgColor theme="6"/>
        <bgColor theme="6"/>
      </patternFill>
    </fill>
    <fill>
      <patternFill patternType="solid">
        <fgColor theme="9"/>
        <bgColor theme="9"/>
      </patternFill>
    </fill>
    <fill>
      <patternFill patternType="solid">
        <fgColor rgb="FFEA9999"/>
        <bgColor rgb="FFEA9999"/>
      </patternFill>
    </fill>
    <fill>
      <patternFill patternType="solid">
        <fgColor rgb="FF4285F4"/>
        <bgColor rgb="FF4285F4"/>
      </patternFill>
    </fill>
    <fill>
      <patternFill patternType="solid">
        <fgColor rgb="FFFBBC04"/>
        <bgColor rgb="FFFBBC04"/>
      </patternFill>
    </fill>
    <fill>
      <patternFill patternType="solid">
        <fgColor rgb="FF46BDC6"/>
        <bgColor rgb="FF46BDC6"/>
      </patternFill>
    </fill>
    <fill>
      <patternFill patternType="solid">
        <fgColor rgb="FFD9D2E9"/>
        <bgColor rgb="FFD9D2E9"/>
      </patternFill>
    </fill>
    <fill>
      <patternFill patternType="solid">
        <fgColor rgb="FFF4CCCC"/>
        <bgColor rgb="FFF4CCCC"/>
      </patternFill>
    </fill>
  </fills>
  <borders count="2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thick">
        <color rgb="FF000000"/>
      </top>
      <bottom style="thick">
        <color rgb="FF000000"/>
      </bottom>
      <diagonal/>
    </border>
    <border>
      <left/>
      <right/>
      <top style="thick">
        <color rgb="FF000000"/>
      </top>
      <bottom/>
      <diagonal/>
    </border>
    <border>
      <left/>
      <right/>
      <top/>
      <bottom style="thick">
        <color rgb="FF000000"/>
      </bottom>
      <diagonal/>
    </border>
  </borders>
  <cellStyleXfs count="1">
    <xf numFmtId="0" fontId="0" fillId="0" borderId="0"/>
  </cellStyleXfs>
  <cellXfs count="154">
    <xf numFmtId="0" fontId="0" fillId="0" borderId="0" xfId="0"/>
    <xf numFmtId="0" fontId="1" fillId="0" borderId="0" xfId="0" applyFont="1"/>
    <xf numFmtId="0" fontId="2" fillId="0" borderId="0" xfId="0" applyFont="1"/>
    <xf numFmtId="0" fontId="3" fillId="0" borderId="1" xfId="0" applyFont="1" applyBorder="1" applyAlignment="1">
      <alignment vertical="center"/>
    </xf>
    <xf numFmtId="0" fontId="4" fillId="0" borderId="1" xfId="0" applyFont="1" applyBorder="1"/>
    <xf numFmtId="0" fontId="3" fillId="0" borderId="1" xfId="0" applyFont="1" applyBorder="1" applyAlignment="1">
      <alignment vertical="center" wrapText="1"/>
    </xf>
    <xf numFmtId="0" fontId="3" fillId="0" borderId="0" xfId="0" applyFont="1" applyAlignment="1">
      <alignment vertical="center"/>
    </xf>
    <xf numFmtId="0" fontId="3" fillId="0" borderId="0" xfId="0" applyFont="1" applyAlignment="1">
      <alignment vertical="center" wrapText="1"/>
    </xf>
    <xf numFmtId="0" fontId="4" fillId="0" borderId="1" xfId="0" applyFont="1" applyBorder="1" applyAlignment="1">
      <alignment vertical="center"/>
    </xf>
    <xf numFmtId="0" fontId="4" fillId="0" borderId="1" xfId="0" applyFont="1" applyBorder="1" applyAlignment="1">
      <alignment vertical="center" wrapText="1"/>
    </xf>
    <xf numFmtId="0" fontId="4" fillId="0" borderId="0" xfId="0" applyFont="1" applyAlignment="1">
      <alignment vertical="center"/>
    </xf>
    <xf numFmtId="0" fontId="5" fillId="0" borderId="0" xfId="0" applyFont="1" applyAlignment="1">
      <alignment vertical="top"/>
    </xf>
    <xf numFmtId="0" fontId="6" fillId="0" borderId="0" xfId="0" applyFont="1" applyAlignment="1">
      <alignment vertical="top" wrapText="1"/>
    </xf>
    <xf numFmtId="0" fontId="1" fillId="0" borderId="0" xfId="0" applyFont="1" applyAlignment="1">
      <alignment vertical="top" wrapText="1"/>
    </xf>
    <xf numFmtId="0" fontId="4" fillId="0" borderId="2" xfId="0" applyFont="1" applyBorder="1" applyAlignment="1">
      <alignment vertical="center"/>
    </xf>
    <xf numFmtId="0" fontId="4" fillId="0" borderId="2" xfId="0" applyFont="1" applyBorder="1" applyAlignment="1">
      <alignment vertical="center" wrapText="1"/>
    </xf>
    <xf numFmtId="0" fontId="8" fillId="0" borderId="0" xfId="0" applyFont="1" applyAlignment="1">
      <alignment vertical="top" wrapText="1"/>
    </xf>
    <xf numFmtId="0" fontId="4" fillId="0" borderId="0" xfId="0" applyFont="1"/>
    <xf numFmtId="0" fontId="0" fillId="0" borderId="1" xfId="0" applyBorder="1" applyAlignment="1">
      <alignment vertical="center" wrapText="1"/>
    </xf>
    <xf numFmtId="0" fontId="4" fillId="0" borderId="0" xfId="0" applyFont="1" applyAlignment="1">
      <alignment vertical="center" wrapText="1"/>
    </xf>
    <xf numFmtId="0" fontId="12" fillId="0" borderId="0" xfId="0" applyFont="1" applyAlignment="1">
      <alignment vertical="top"/>
    </xf>
    <xf numFmtId="0" fontId="13" fillId="0" borderId="0" xfId="0" applyFont="1" applyAlignment="1">
      <alignment vertical="top"/>
    </xf>
    <xf numFmtId="0" fontId="11" fillId="2" borderId="0" xfId="0" applyFont="1" applyFill="1" applyAlignment="1">
      <alignment vertical="top" wrapText="1"/>
    </xf>
    <xf numFmtId="0" fontId="13" fillId="2" borderId="0" xfId="0" applyFont="1" applyFill="1" applyAlignment="1">
      <alignment vertical="top"/>
    </xf>
    <xf numFmtId="0" fontId="13" fillId="2" borderId="0" xfId="0" applyFont="1" applyFill="1"/>
    <xf numFmtId="0" fontId="11" fillId="3" borderId="0" xfId="0" applyFont="1" applyFill="1" applyAlignment="1">
      <alignment vertical="top" wrapText="1"/>
    </xf>
    <xf numFmtId="0" fontId="13" fillId="3" borderId="0" xfId="0" applyFont="1" applyFill="1" applyAlignment="1">
      <alignment vertical="top"/>
    </xf>
    <xf numFmtId="0" fontId="11" fillId="4" borderId="0" xfId="0" applyFont="1" applyFill="1" applyAlignment="1">
      <alignment vertical="top" wrapText="1"/>
    </xf>
    <xf numFmtId="0" fontId="13" fillId="4" borderId="0" xfId="0" applyFont="1" applyFill="1" applyAlignment="1">
      <alignment vertical="top"/>
    </xf>
    <xf numFmtId="0" fontId="11" fillId="13" borderId="0" xfId="0" applyFont="1" applyFill="1" applyAlignment="1">
      <alignment vertical="top"/>
    </xf>
    <xf numFmtId="0" fontId="13" fillId="13" borderId="0" xfId="0" applyFont="1" applyFill="1" applyAlignment="1">
      <alignment vertical="top"/>
    </xf>
    <xf numFmtId="0" fontId="11" fillId="6" borderId="0" xfId="0" applyFont="1" applyFill="1" applyAlignment="1">
      <alignment vertical="top"/>
    </xf>
    <xf numFmtId="0" fontId="13" fillId="6" borderId="0" xfId="0" applyFont="1" applyFill="1" applyAlignment="1">
      <alignment vertical="top"/>
    </xf>
    <xf numFmtId="0" fontId="11" fillId="7" borderId="0" xfId="0" applyFont="1" applyFill="1" applyAlignment="1">
      <alignment vertical="top"/>
    </xf>
    <xf numFmtId="0" fontId="13" fillId="7" borderId="0" xfId="0" applyFont="1" applyFill="1" applyAlignment="1">
      <alignment vertical="top"/>
    </xf>
    <xf numFmtId="0" fontId="11" fillId="8" borderId="0" xfId="0" applyFont="1" applyFill="1" applyAlignment="1">
      <alignment vertical="top"/>
    </xf>
    <xf numFmtId="0" fontId="13" fillId="8" borderId="0" xfId="0" applyFont="1" applyFill="1" applyAlignment="1">
      <alignment vertical="top"/>
    </xf>
    <xf numFmtId="0" fontId="11" fillId="9" borderId="0" xfId="0" applyFont="1" applyFill="1" applyAlignment="1">
      <alignment vertical="top"/>
    </xf>
    <xf numFmtId="0" fontId="13" fillId="9" borderId="0" xfId="0" applyFont="1" applyFill="1" applyAlignment="1">
      <alignment vertical="top"/>
    </xf>
    <xf numFmtId="0" fontId="11" fillId="14" borderId="0" xfId="0" applyFont="1" applyFill="1" applyAlignment="1">
      <alignment vertical="top"/>
    </xf>
    <xf numFmtId="0" fontId="13" fillId="14" borderId="0" xfId="0" applyFont="1" applyFill="1" applyAlignment="1">
      <alignment vertical="top"/>
    </xf>
    <xf numFmtId="0" fontId="11" fillId="15" borderId="0" xfId="0" applyFont="1" applyFill="1" applyAlignment="1">
      <alignment vertical="top"/>
    </xf>
    <xf numFmtId="0" fontId="13" fillId="15" borderId="0" xfId="0" applyFont="1" applyFill="1" applyAlignment="1">
      <alignment vertical="top"/>
    </xf>
    <xf numFmtId="0" fontId="11" fillId="2" borderId="0" xfId="0" applyFont="1" applyFill="1" applyAlignment="1">
      <alignment vertical="top"/>
    </xf>
    <xf numFmtId="0" fontId="11" fillId="12" borderId="0" xfId="0" applyFont="1" applyFill="1" applyAlignment="1">
      <alignment vertical="top"/>
    </xf>
    <xf numFmtId="0" fontId="13" fillId="12" borderId="0" xfId="0" applyFont="1" applyFill="1" applyAlignment="1">
      <alignment vertical="top"/>
    </xf>
    <xf numFmtId="0" fontId="14" fillId="0" borderId="0" xfId="0" applyFont="1" applyAlignment="1">
      <alignment vertical="top" wrapText="1"/>
    </xf>
    <xf numFmtId="0" fontId="13"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4" fillId="0" borderId="0" xfId="0" applyFont="1" applyAlignment="1">
      <alignment vertical="top" wrapText="1"/>
    </xf>
    <xf numFmtId="0" fontId="14" fillId="0" borderId="0" xfId="0" applyFont="1" applyAlignment="1">
      <alignment vertical="top"/>
    </xf>
    <xf numFmtId="0" fontId="4" fillId="0" borderId="0" xfId="0" quotePrefix="1" applyFont="1" applyAlignment="1">
      <alignment vertical="top" wrapText="1"/>
    </xf>
    <xf numFmtId="0" fontId="3" fillId="0" borderId="2" xfId="0" applyFont="1" applyBorder="1" applyAlignment="1">
      <alignment vertical="center"/>
    </xf>
    <xf numFmtId="0" fontId="4" fillId="0" borderId="5"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4" xfId="0" applyFont="1" applyBorder="1" applyAlignment="1">
      <alignment vertical="center" wrapText="1"/>
    </xf>
    <xf numFmtId="0" fontId="4" fillId="0" borderId="8" xfId="0" applyFont="1" applyBorder="1" applyAlignment="1">
      <alignment vertical="center"/>
    </xf>
    <xf numFmtId="0" fontId="4" fillId="0" borderId="9"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12" xfId="0" applyFont="1" applyBorder="1" applyAlignment="1">
      <alignment vertical="center"/>
    </xf>
    <xf numFmtId="0" fontId="4" fillId="0" borderId="13" xfId="0" applyFont="1" applyBorder="1" applyAlignment="1">
      <alignment vertical="center"/>
    </xf>
    <xf numFmtId="0" fontId="1" fillId="0" borderId="1" xfId="0" applyFont="1" applyBorder="1"/>
    <xf numFmtId="0" fontId="4" fillId="0" borderId="14" xfId="0" applyFont="1" applyBorder="1" applyAlignment="1">
      <alignment vertical="center"/>
    </xf>
    <xf numFmtId="0" fontId="1" fillId="0" borderId="15" xfId="0" applyFont="1" applyBorder="1"/>
    <xf numFmtId="0" fontId="4" fillId="0" borderId="15" xfId="0" applyFont="1" applyBorder="1" applyAlignment="1">
      <alignment vertical="center"/>
    </xf>
    <xf numFmtId="0" fontId="4" fillId="0" borderId="16" xfId="0" applyFont="1" applyBorder="1" applyAlignment="1">
      <alignment vertical="center"/>
    </xf>
    <xf numFmtId="0" fontId="4" fillId="0" borderId="5" xfId="0" applyFont="1" applyBorder="1"/>
    <xf numFmtId="0" fontId="4" fillId="0" borderId="14" xfId="0" applyFont="1" applyBorder="1"/>
    <xf numFmtId="0" fontId="1" fillId="0" borderId="17" xfId="0" applyFont="1" applyBorder="1"/>
    <xf numFmtId="0" fontId="4" fillId="0" borderId="18" xfId="0" applyFont="1" applyBorder="1" applyAlignment="1">
      <alignment vertical="center"/>
    </xf>
    <xf numFmtId="0" fontId="4" fillId="0" borderId="19" xfId="0" applyFont="1" applyBorder="1" applyAlignment="1">
      <alignment vertical="center"/>
    </xf>
    <xf numFmtId="0" fontId="4" fillId="0" borderId="20" xfId="0" applyFont="1" applyBorder="1" applyAlignment="1">
      <alignment vertical="center"/>
    </xf>
    <xf numFmtId="0" fontId="4" fillId="0" borderId="21" xfId="0" applyFont="1" applyBorder="1" applyAlignment="1">
      <alignment vertical="center"/>
    </xf>
    <xf numFmtId="0" fontId="4" fillId="0" borderId="3" xfId="0" applyFont="1" applyBorder="1" applyAlignment="1">
      <alignment vertical="center" wrapText="1"/>
    </xf>
    <xf numFmtId="0" fontId="14" fillId="0" borderId="0" xfId="0" applyFont="1" applyAlignment="1">
      <alignment vertical="center"/>
    </xf>
    <xf numFmtId="0" fontId="11" fillId="0" borderId="22" xfId="0" applyFont="1" applyBorder="1" applyAlignment="1">
      <alignment vertical="top" wrapText="1"/>
    </xf>
    <xf numFmtId="0" fontId="14" fillId="0" borderId="22" xfId="0" applyFont="1" applyBorder="1" applyAlignment="1">
      <alignment vertical="top" wrapText="1"/>
    </xf>
    <xf numFmtId="0" fontId="3" fillId="16" borderId="0" xfId="0" applyFont="1" applyFill="1" applyAlignment="1">
      <alignment vertical="top" wrapText="1"/>
    </xf>
    <xf numFmtId="0" fontId="1" fillId="16" borderId="0" xfId="0" applyFont="1" applyFill="1" applyAlignment="1">
      <alignment vertical="top" wrapText="1"/>
    </xf>
    <xf numFmtId="0" fontId="4" fillId="16" borderId="0" xfId="0" applyFont="1" applyFill="1" applyAlignment="1">
      <alignment vertical="top" wrapText="1"/>
    </xf>
    <xf numFmtId="0" fontId="18" fillId="16" borderId="0" xfId="0" applyFont="1" applyFill="1" applyAlignment="1">
      <alignment vertical="top" wrapText="1"/>
    </xf>
    <xf numFmtId="0" fontId="4" fillId="16" borderId="23" xfId="0" applyFont="1" applyFill="1" applyBorder="1" applyAlignment="1">
      <alignment vertical="top" wrapText="1"/>
    </xf>
    <xf numFmtId="0" fontId="1" fillId="16" borderId="23" xfId="0" applyFont="1" applyFill="1" applyBorder="1" applyAlignment="1">
      <alignment vertical="top" wrapText="1"/>
    </xf>
    <xf numFmtId="0" fontId="19" fillId="16" borderId="23" xfId="0" applyFont="1" applyFill="1" applyBorder="1" applyAlignment="1">
      <alignment vertical="top" wrapText="1"/>
    </xf>
    <xf numFmtId="0" fontId="3" fillId="17" borderId="23" xfId="0" applyFont="1" applyFill="1" applyBorder="1" applyAlignment="1">
      <alignment vertical="top" wrapText="1"/>
    </xf>
    <xf numFmtId="0" fontId="1" fillId="17" borderId="23" xfId="0" applyFont="1" applyFill="1" applyBorder="1" applyAlignment="1">
      <alignment vertical="top" wrapText="1"/>
    </xf>
    <xf numFmtId="0" fontId="4" fillId="17" borderId="23" xfId="0" applyFont="1" applyFill="1" applyBorder="1" applyAlignment="1">
      <alignment vertical="top" wrapText="1"/>
    </xf>
    <xf numFmtId="0" fontId="20" fillId="17" borderId="23" xfId="0" applyFont="1" applyFill="1" applyBorder="1" applyAlignment="1">
      <alignment vertical="top" wrapText="1"/>
    </xf>
    <xf numFmtId="0" fontId="3" fillId="17" borderId="0" xfId="0" applyFont="1" applyFill="1" applyAlignment="1">
      <alignment vertical="top" wrapText="1"/>
    </xf>
    <xf numFmtId="0" fontId="1" fillId="17" borderId="0" xfId="0" applyFont="1" applyFill="1" applyAlignment="1">
      <alignment vertical="top" wrapText="1"/>
    </xf>
    <xf numFmtId="0" fontId="3" fillId="17" borderId="24" xfId="0" applyFont="1" applyFill="1" applyBorder="1" applyAlignment="1">
      <alignment vertical="top" wrapText="1"/>
    </xf>
    <xf numFmtId="0" fontId="1" fillId="17" borderId="22" xfId="0" applyFont="1" applyFill="1" applyBorder="1" applyAlignment="1">
      <alignment vertical="top" wrapText="1"/>
    </xf>
    <xf numFmtId="0" fontId="4" fillId="17" borderId="22" xfId="0" applyFont="1" applyFill="1" applyBorder="1" applyAlignment="1">
      <alignment vertical="top" wrapText="1"/>
    </xf>
    <xf numFmtId="0" fontId="21" fillId="17" borderId="22" xfId="0" applyFont="1" applyFill="1" applyBorder="1" applyAlignment="1">
      <alignment vertical="top" wrapText="1"/>
    </xf>
    <xf numFmtId="0" fontId="3" fillId="2" borderId="0" xfId="0" applyFont="1" applyFill="1" applyAlignment="1">
      <alignment vertical="top" wrapText="1"/>
    </xf>
    <xf numFmtId="0" fontId="1" fillId="2" borderId="0" xfId="0" applyFont="1" applyFill="1" applyAlignment="1">
      <alignment vertical="top" wrapText="1"/>
    </xf>
    <xf numFmtId="0" fontId="4" fillId="2" borderId="0" xfId="0" applyFont="1" applyFill="1" applyAlignment="1">
      <alignment vertical="top" wrapText="1"/>
    </xf>
    <xf numFmtId="0" fontId="22" fillId="2" borderId="0" xfId="0" applyFont="1" applyFill="1" applyAlignment="1">
      <alignment vertical="top" wrapText="1"/>
    </xf>
    <xf numFmtId="0" fontId="4" fillId="2" borderId="23" xfId="0" applyFont="1" applyFill="1" applyBorder="1" applyAlignment="1">
      <alignment vertical="top" wrapText="1"/>
    </xf>
    <xf numFmtId="0" fontId="1" fillId="2" borderId="23" xfId="0" applyFont="1" applyFill="1" applyBorder="1" applyAlignment="1">
      <alignment vertical="top" wrapText="1"/>
    </xf>
    <xf numFmtId="0" fontId="23" fillId="2" borderId="23" xfId="0" applyFont="1" applyFill="1" applyBorder="1" applyAlignment="1">
      <alignment vertical="top" wrapText="1"/>
    </xf>
    <xf numFmtId="0" fontId="3" fillId="2" borderId="24" xfId="0" applyFont="1" applyFill="1" applyBorder="1" applyAlignment="1">
      <alignment vertical="top" wrapText="1"/>
    </xf>
    <xf numFmtId="0" fontId="1" fillId="2" borderId="22" xfId="0" applyFont="1" applyFill="1" applyBorder="1" applyAlignment="1">
      <alignment vertical="top" wrapText="1"/>
    </xf>
    <xf numFmtId="0" fontId="4" fillId="2" borderId="22" xfId="0" applyFont="1" applyFill="1" applyBorder="1" applyAlignment="1">
      <alignment vertical="top" wrapText="1"/>
    </xf>
    <xf numFmtId="0" fontId="24" fillId="2" borderId="22" xfId="0" applyFont="1" applyFill="1" applyBorder="1" applyAlignment="1">
      <alignment vertical="top" wrapText="1"/>
    </xf>
    <xf numFmtId="0" fontId="3" fillId="7" borderId="0" xfId="0" applyFont="1" applyFill="1" applyAlignment="1">
      <alignment vertical="top" wrapText="1"/>
    </xf>
    <xf numFmtId="0" fontId="1" fillId="7" borderId="0" xfId="0" applyFont="1" applyFill="1" applyAlignment="1">
      <alignment vertical="top" wrapText="1"/>
    </xf>
    <xf numFmtId="0" fontId="4" fillId="7" borderId="24" xfId="0" applyFont="1" applyFill="1" applyBorder="1" applyAlignment="1">
      <alignment vertical="top" wrapText="1"/>
    </xf>
    <xf numFmtId="0" fontId="4" fillId="7" borderId="0" xfId="0" applyFont="1" applyFill="1" applyAlignment="1">
      <alignment vertical="top" wrapText="1"/>
    </xf>
    <xf numFmtId="0" fontId="1" fillId="7" borderId="24" xfId="0" applyFont="1" applyFill="1" applyBorder="1" applyAlignment="1">
      <alignment vertical="top" wrapText="1"/>
    </xf>
    <xf numFmtId="0" fontId="25" fillId="7" borderId="24" xfId="0" applyFont="1" applyFill="1" applyBorder="1" applyAlignment="1">
      <alignment vertical="top" wrapText="1"/>
    </xf>
    <xf numFmtId="0" fontId="4" fillId="7" borderId="23" xfId="0" applyFont="1" applyFill="1" applyBorder="1" applyAlignment="1">
      <alignment vertical="top" wrapText="1"/>
    </xf>
    <xf numFmtId="0" fontId="26" fillId="7" borderId="0" xfId="0" applyFont="1" applyFill="1" applyAlignment="1">
      <alignment vertical="top" wrapText="1"/>
    </xf>
    <xf numFmtId="0" fontId="1" fillId="7" borderId="23" xfId="0" applyFont="1" applyFill="1" applyBorder="1" applyAlignment="1">
      <alignment vertical="top" wrapText="1"/>
    </xf>
    <xf numFmtId="0" fontId="27" fillId="7" borderId="23" xfId="0" applyFont="1" applyFill="1" applyBorder="1" applyAlignment="1">
      <alignment vertical="top" wrapText="1"/>
    </xf>
    <xf numFmtId="0" fontId="3" fillId="3" borderId="23" xfId="0" applyFont="1" applyFill="1" applyBorder="1" applyAlignment="1">
      <alignment vertical="top" wrapText="1"/>
    </xf>
    <xf numFmtId="0" fontId="1" fillId="3" borderId="22" xfId="0" applyFont="1" applyFill="1" applyBorder="1" applyAlignment="1">
      <alignment vertical="top" wrapText="1"/>
    </xf>
    <xf numFmtId="0" fontId="4" fillId="3" borderId="22" xfId="0" applyFont="1" applyFill="1" applyBorder="1" applyAlignment="1">
      <alignment vertical="top" wrapText="1"/>
    </xf>
    <xf numFmtId="0" fontId="28" fillId="3" borderId="22" xfId="0" applyFont="1" applyFill="1" applyBorder="1" applyAlignment="1">
      <alignment vertical="top" wrapText="1"/>
    </xf>
    <xf numFmtId="0" fontId="3" fillId="3" borderId="24" xfId="0" applyFont="1" applyFill="1" applyBorder="1" applyAlignment="1">
      <alignment vertical="top" wrapText="1"/>
    </xf>
    <xf numFmtId="0" fontId="1" fillId="3" borderId="24" xfId="0" applyFont="1" applyFill="1" applyBorder="1" applyAlignment="1">
      <alignment vertical="top" wrapText="1"/>
    </xf>
    <xf numFmtId="0" fontId="4" fillId="3" borderId="24" xfId="0" applyFont="1" applyFill="1" applyBorder="1" applyAlignment="1">
      <alignment vertical="top" wrapText="1"/>
    </xf>
    <xf numFmtId="0" fontId="29" fillId="3" borderId="24" xfId="0" applyFont="1" applyFill="1" applyBorder="1" applyAlignment="1">
      <alignment vertical="top" wrapText="1"/>
    </xf>
    <xf numFmtId="0" fontId="3" fillId="8" borderId="24" xfId="0" applyFont="1" applyFill="1" applyBorder="1" applyAlignment="1">
      <alignment vertical="top" wrapText="1"/>
    </xf>
    <xf numFmtId="0" fontId="1" fillId="8" borderId="24" xfId="0" applyFont="1" applyFill="1" applyBorder="1" applyAlignment="1">
      <alignment vertical="top" wrapText="1"/>
    </xf>
    <xf numFmtId="0" fontId="4" fillId="8" borderId="24" xfId="0" applyFont="1" applyFill="1" applyBorder="1" applyAlignment="1">
      <alignment vertical="top" wrapText="1"/>
    </xf>
    <xf numFmtId="0" fontId="30" fillId="8" borderId="24" xfId="0" applyFont="1" applyFill="1" applyBorder="1" applyAlignment="1">
      <alignment vertical="top" wrapText="1"/>
    </xf>
    <xf numFmtId="0" fontId="31" fillId="0" borderId="0" xfId="0" applyFont="1"/>
    <xf numFmtId="0" fontId="1" fillId="0" borderId="0" xfId="0" quotePrefix="1" applyFont="1"/>
    <xf numFmtId="0" fontId="10" fillId="0" borderId="2" xfId="0" applyFont="1" applyBorder="1" applyAlignment="1">
      <alignment vertical="center" wrapText="1"/>
    </xf>
    <xf numFmtId="0" fontId="7" fillId="0" borderId="3" xfId="0" applyFont="1" applyBorder="1"/>
    <xf numFmtId="0" fontId="7" fillId="0" borderId="4" xfId="0" applyFont="1" applyBorder="1"/>
    <xf numFmtId="0" fontId="4" fillId="0" borderId="2" xfId="0" applyFont="1" applyBorder="1" applyAlignment="1">
      <alignment vertical="center" wrapText="1"/>
    </xf>
    <xf numFmtId="0" fontId="4" fillId="11" borderId="2" xfId="0" applyFont="1" applyFill="1" applyBorder="1" applyAlignment="1">
      <alignment vertical="center" wrapText="1"/>
    </xf>
    <xf numFmtId="0" fontId="11" fillId="2" borderId="2" xfId="0" applyFont="1" applyFill="1" applyBorder="1" applyAlignment="1">
      <alignment vertical="center" wrapText="1"/>
    </xf>
    <xf numFmtId="0" fontId="11" fillId="12" borderId="2" xfId="0" applyFont="1" applyFill="1" applyBorder="1" applyAlignment="1">
      <alignment vertical="center" wrapText="1"/>
    </xf>
    <xf numFmtId="0" fontId="4" fillId="7" borderId="2" xfId="0" applyFont="1" applyFill="1" applyBorder="1" applyAlignment="1">
      <alignment vertical="center" wrapText="1"/>
    </xf>
    <xf numFmtId="0" fontId="4" fillId="8" borderId="2" xfId="0" applyFont="1" applyFill="1" applyBorder="1" applyAlignment="1">
      <alignment vertical="center" wrapText="1"/>
    </xf>
    <xf numFmtId="0" fontId="4" fillId="9" borderId="2" xfId="0" applyFont="1" applyFill="1" applyBorder="1" applyAlignment="1">
      <alignment vertical="center" wrapText="1"/>
    </xf>
    <xf numFmtId="0" fontId="4" fillId="10" borderId="2" xfId="0" applyFont="1" applyFill="1" applyBorder="1" applyAlignment="1">
      <alignment vertical="center" wrapText="1"/>
    </xf>
    <xf numFmtId="0" fontId="4" fillId="0" borderId="2" xfId="0" applyFont="1" applyBorder="1" applyAlignment="1">
      <alignment vertical="center"/>
    </xf>
    <xf numFmtId="0" fontId="4" fillId="2" borderId="2" xfId="0" applyFont="1" applyFill="1" applyBorder="1" applyAlignment="1">
      <alignment vertical="center" wrapText="1"/>
    </xf>
    <xf numFmtId="0" fontId="9" fillId="3" borderId="2" xfId="0" applyFont="1" applyFill="1" applyBorder="1" applyAlignment="1">
      <alignment horizontal="left" vertical="center"/>
    </xf>
    <xf numFmtId="0" fontId="4" fillId="4" borderId="2" xfId="0" applyFont="1" applyFill="1" applyBorder="1" applyAlignment="1">
      <alignment vertical="center" wrapText="1"/>
    </xf>
    <xf numFmtId="0" fontId="4" fillId="5" borderId="2" xfId="0" applyFont="1" applyFill="1" applyBorder="1" applyAlignment="1">
      <alignment vertical="center" wrapText="1"/>
    </xf>
    <xf numFmtId="0" fontId="4" fillId="6" borderId="2" xfId="0" applyFont="1" applyFill="1" applyBorder="1" applyAlignment="1">
      <alignment vertical="center" wrapText="1"/>
    </xf>
    <xf numFmtId="0" fontId="0" fillId="0" borderId="2" xfId="0" applyBorder="1" applyAlignment="1">
      <alignment vertical="center" wrapText="1"/>
    </xf>
    <xf numFmtId="0" fontId="3" fillId="0" borderId="6" xfId="0" applyFont="1" applyBorder="1" applyAlignment="1">
      <alignment vertical="center"/>
    </xf>
    <xf numFmtId="0" fontId="7" fillId="0" borderId="7" xfId="0" applyFont="1" applyBorder="1"/>
    <xf numFmtId="0" fontId="4" fillId="0" borderId="3" xfId="0" applyFont="1" applyBorder="1" applyAlignment="1">
      <alignment vertical="center" wrapText="1"/>
    </xf>
  </cellXfs>
  <cellStyles count="1">
    <cellStyle name="Normal" xfId="0" builtinId="0"/>
  </cellStyles>
  <dxfs count="2">
    <dxf>
      <fill>
        <patternFill patternType="solid">
          <fgColor theme="8"/>
          <bgColor theme="8"/>
        </patternFill>
      </fill>
    </dxf>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zenodo.org/doi/10.5281/zenodo.8171338." TargetMode="External"/><Relationship Id="rId1" Type="http://schemas.openxmlformats.org/officeDocument/2006/relationships/hyperlink" Target="https://www.zotero.org/groups/4937409/nature_futures_framework/library"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doi.org/10.5751/ES-14795-290119" TargetMode="External"/><Relationship Id="rId3" Type="http://schemas.openxmlformats.org/officeDocument/2006/relationships/hyperlink" Target="https://biospherefutures.net/thematic-collaboration/nff/" TargetMode="External"/><Relationship Id="rId7" Type="http://schemas.openxmlformats.org/officeDocument/2006/relationships/hyperlink" Target="https://biospherefutures.net/contribute/" TargetMode="External"/><Relationship Id="rId12" Type="http://schemas.openxmlformats.org/officeDocument/2006/relationships/hyperlink" Target="https://ipbes.net/scenarios" TargetMode="External"/><Relationship Id="rId2" Type="http://schemas.openxmlformats.org/officeDocument/2006/relationships/hyperlink" Target="https://doi.org/10.5751/ES-14795-290119" TargetMode="External"/><Relationship Id="rId1" Type="http://schemas.openxmlformats.org/officeDocument/2006/relationships/hyperlink" Target="https://biospherefutures.net/contribute/" TargetMode="External"/><Relationship Id="rId6" Type="http://schemas.openxmlformats.org/officeDocument/2006/relationships/hyperlink" Target="https://doi.org/10.5751/ES-14795-290119" TargetMode="External"/><Relationship Id="rId11" Type="http://schemas.openxmlformats.org/officeDocument/2006/relationships/hyperlink" Target="https://doi.org/10.1016/j.cosust.2014.11.002" TargetMode="External"/><Relationship Id="rId5" Type="http://schemas.openxmlformats.org/officeDocument/2006/relationships/hyperlink" Target="https://biospherefutures.net/contribute/" TargetMode="External"/><Relationship Id="rId10" Type="http://schemas.openxmlformats.org/officeDocument/2006/relationships/hyperlink" Target="https://doi.org/10.5751/ES-14795-290119" TargetMode="External"/><Relationship Id="rId4" Type="http://schemas.openxmlformats.org/officeDocument/2006/relationships/hyperlink" Target="https://doi.org/10.5751/ES-14795-290119" TargetMode="External"/><Relationship Id="rId9" Type="http://schemas.openxmlformats.org/officeDocument/2006/relationships/hyperlink" Target="https://biospherefutures.net/contribute/"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doi.org/10.1016/j.gloenvcha.2023.102681" TargetMode="External"/><Relationship Id="rId18" Type="http://schemas.openxmlformats.org/officeDocument/2006/relationships/hyperlink" Target="https://doi.org/10.1016/j.marpol.2023.105644" TargetMode="External"/><Relationship Id="rId26" Type="http://schemas.openxmlformats.org/officeDocument/2006/relationships/hyperlink" Target="https://doi.org/10.1080/26395916.2022.2065360" TargetMode="External"/><Relationship Id="rId21" Type="http://schemas.openxmlformats.org/officeDocument/2006/relationships/hyperlink" Target="https://doi.org/10.1007/s11625-022-01269-x" TargetMode="External"/><Relationship Id="rId34" Type="http://schemas.openxmlformats.org/officeDocument/2006/relationships/hyperlink" Target="https://doi.org/10.1080/26395916.2020.1821095" TargetMode="External"/><Relationship Id="rId7" Type="http://schemas.openxmlformats.org/officeDocument/2006/relationships/hyperlink" Target="https://doi.org/10.1007/s11625-023-01415-z" TargetMode="External"/><Relationship Id="rId12" Type="http://schemas.openxmlformats.org/officeDocument/2006/relationships/hyperlink" Target="https://doi.org/10.1007/s11625-023-01301-8" TargetMode="External"/><Relationship Id="rId17" Type="http://schemas.openxmlformats.org/officeDocument/2006/relationships/hyperlink" Target="https://doi.org/10.1007/s11625-023-01380-7" TargetMode="External"/><Relationship Id="rId25" Type="http://schemas.openxmlformats.org/officeDocument/2006/relationships/hyperlink" Target="https://doi.org/10.1038/s41893-021-00844-x" TargetMode="External"/><Relationship Id="rId33" Type="http://schemas.openxmlformats.org/officeDocument/2006/relationships/hyperlink" Target="https://doi.org/10.1002/pan3.10146" TargetMode="External"/><Relationship Id="rId2" Type="http://schemas.openxmlformats.org/officeDocument/2006/relationships/hyperlink" Target="https://biospherefutures.net/contribute/" TargetMode="External"/><Relationship Id="rId16" Type="http://schemas.openxmlformats.org/officeDocument/2006/relationships/hyperlink" Target="https://doi.org/10.1007/s11625-023-01338-9" TargetMode="External"/><Relationship Id="rId20" Type="http://schemas.openxmlformats.org/officeDocument/2006/relationships/hyperlink" Target="https://doi.org/10.1007/s11625-023-01411-3" TargetMode="External"/><Relationship Id="rId29" Type="http://schemas.openxmlformats.org/officeDocument/2006/relationships/hyperlink" Target="https://doi.org/10.1111/ecog.06292" TargetMode="External"/><Relationship Id="rId1" Type="http://schemas.openxmlformats.org/officeDocument/2006/relationships/hyperlink" Target="https://biospherefutures.net/thematic-collaboration/nff/" TargetMode="External"/><Relationship Id="rId6" Type="http://schemas.openxmlformats.org/officeDocument/2006/relationships/hyperlink" Target="https://biospherefutures.net/contribute/" TargetMode="External"/><Relationship Id="rId11" Type="http://schemas.openxmlformats.org/officeDocument/2006/relationships/hyperlink" Target="https://doi.org/10.1007/s11625-023-01316-1" TargetMode="External"/><Relationship Id="rId24" Type="http://schemas.openxmlformats.org/officeDocument/2006/relationships/hyperlink" Target="https://doi.org/10.1002/rra.4097" TargetMode="External"/><Relationship Id="rId32" Type="http://schemas.openxmlformats.org/officeDocument/2006/relationships/hyperlink" Target="https://doi.org/10.1590/1676-0611-bn-2019-0904" TargetMode="External"/><Relationship Id="rId37" Type="http://schemas.openxmlformats.org/officeDocument/2006/relationships/hyperlink" Target="https://doi.org/10.1590/1676-0611-bn-2019-0913" TargetMode="External"/><Relationship Id="rId5" Type="http://schemas.openxmlformats.org/officeDocument/2006/relationships/hyperlink" Target="https://biospherefutures.net/contribute/" TargetMode="External"/><Relationship Id="rId15" Type="http://schemas.openxmlformats.org/officeDocument/2006/relationships/hyperlink" Target="https://doi.org/10.1007/s11625-023-01341-0" TargetMode="External"/><Relationship Id="rId23" Type="http://schemas.openxmlformats.org/officeDocument/2006/relationships/hyperlink" Target="https://doi.org/10.5334/cstp.442" TargetMode="External"/><Relationship Id="rId28" Type="http://schemas.openxmlformats.org/officeDocument/2006/relationships/hyperlink" Target="https://doi.org/10.1007/s11625-022-01200-4" TargetMode="External"/><Relationship Id="rId36" Type="http://schemas.openxmlformats.org/officeDocument/2006/relationships/hyperlink" Target="https://doi.org/10.1590/1676-0611-bn-2020-1101" TargetMode="External"/><Relationship Id="rId10" Type="http://schemas.openxmlformats.org/officeDocument/2006/relationships/hyperlink" Target="https://doi.org/10.1007/s11625-023-01337-w" TargetMode="External"/><Relationship Id="rId19" Type="http://schemas.openxmlformats.org/officeDocument/2006/relationships/hyperlink" Target="https://doi.org/10.1016/j.biocon.2023.109958" TargetMode="External"/><Relationship Id="rId31" Type="http://schemas.openxmlformats.org/officeDocument/2006/relationships/hyperlink" Target="https://doi.org/10.19741/j.issn.1673-4831.2021.0237" TargetMode="External"/><Relationship Id="rId4" Type="http://schemas.openxmlformats.org/officeDocument/2006/relationships/hyperlink" Target="https://biospherefutures.net/contribute/" TargetMode="External"/><Relationship Id="rId9" Type="http://schemas.openxmlformats.org/officeDocument/2006/relationships/hyperlink" Target="https://doi.org/10.1016/j.gloenvcha.2023.102766" TargetMode="External"/><Relationship Id="rId14" Type="http://schemas.openxmlformats.org/officeDocument/2006/relationships/hyperlink" Target="https://doi.org/10.3390/land12050990" TargetMode="External"/><Relationship Id="rId22" Type="http://schemas.openxmlformats.org/officeDocument/2006/relationships/hyperlink" Target="https://doi.org/10.1016/j.envsci.2023.03.015" TargetMode="External"/><Relationship Id="rId27" Type="http://schemas.openxmlformats.org/officeDocument/2006/relationships/hyperlink" Target="https://doi.org/10.1016/j.envsci.2022.01.013" TargetMode="External"/><Relationship Id="rId30" Type="http://schemas.openxmlformats.org/officeDocument/2006/relationships/hyperlink" Target="https://doi.org/10.17520/biods.2021425" TargetMode="External"/><Relationship Id="rId35" Type="http://schemas.openxmlformats.org/officeDocument/2006/relationships/hyperlink" Target="https://doi.org/10.1590/1676-0611-bn-2019-0899" TargetMode="External"/><Relationship Id="rId8" Type="http://schemas.openxmlformats.org/officeDocument/2006/relationships/hyperlink" Target="https://doi.org/10.1007/s10113-022-02022-x" TargetMode="External"/><Relationship Id="rId3" Type="http://schemas.openxmlformats.org/officeDocument/2006/relationships/hyperlink" Target="https://biospherefutures.net/thematic-collaboration/nff/"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biospherefutures.net/contribute/" TargetMode="External"/><Relationship Id="rId2" Type="http://schemas.openxmlformats.org/officeDocument/2006/relationships/hyperlink" Target="https://biospherefutures.net/thematic-collaboration/nff/" TargetMode="External"/><Relationship Id="rId1" Type="http://schemas.openxmlformats.org/officeDocument/2006/relationships/hyperlink" Target="https://biospherefutures.net/contribute/" TargetMode="External"/><Relationship Id="rId6" Type="http://schemas.openxmlformats.org/officeDocument/2006/relationships/hyperlink" Target="https://ipbes.net/scenarios" TargetMode="External"/><Relationship Id="rId5" Type="http://schemas.openxmlformats.org/officeDocument/2006/relationships/hyperlink" Target="https://biospherefutures.net/contribute/" TargetMode="External"/><Relationship Id="rId4" Type="http://schemas.openxmlformats.org/officeDocument/2006/relationships/hyperlink" Target="https://biospherefutures.net/contribute/"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doi.org/10.1016/j.envsci.2023.03.015" TargetMode="External"/><Relationship Id="rId13" Type="http://schemas.openxmlformats.org/officeDocument/2006/relationships/hyperlink" Target="https://doi.org/10.1016/j.gloenvcha.2023.102681" TargetMode="External"/><Relationship Id="rId3" Type="http://schemas.openxmlformats.org/officeDocument/2006/relationships/hyperlink" Target="https://doi.org/10.1007/s11625-023-01301-8" TargetMode="External"/><Relationship Id="rId7" Type="http://schemas.openxmlformats.org/officeDocument/2006/relationships/hyperlink" Target="https://doi.org/10.5334/cstp.442" TargetMode="External"/><Relationship Id="rId12" Type="http://schemas.openxmlformats.org/officeDocument/2006/relationships/hyperlink" Target="https://doi.org/10.1007/s11625-023-01301-8" TargetMode="External"/><Relationship Id="rId2" Type="http://schemas.openxmlformats.org/officeDocument/2006/relationships/hyperlink" Target="https://doi.org/10.1007/s10113-022-02022-x" TargetMode="External"/><Relationship Id="rId1" Type="http://schemas.openxmlformats.org/officeDocument/2006/relationships/hyperlink" Target="https://doi.org/10.19741/j.issn.1673-4831.2021.0237" TargetMode="External"/><Relationship Id="rId6" Type="http://schemas.openxmlformats.org/officeDocument/2006/relationships/hyperlink" Target="https://doi.org/10.1007/s11625-023-01341-0" TargetMode="External"/><Relationship Id="rId11" Type="http://schemas.openxmlformats.org/officeDocument/2006/relationships/hyperlink" Target="https://doi.org/10.1111/ecog.06292" TargetMode="External"/><Relationship Id="rId5" Type="http://schemas.openxmlformats.org/officeDocument/2006/relationships/hyperlink" Target="https://doi.org/10.3390/land12050990" TargetMode="External"/><Relationship Id="rId15" Type="http://schemas.openxmlformats.org/officeDocument/2006/relationships/hyperlink" Target="https://doi.org/10.1007/s11625-022-01200-4" TargetMode="External"/><Relationship Id="rId10" Type="http://schemas.openxmlformats.org/officeDocument/2006/relationships/hyperlink" Target="https://doi.org/10.1007/s11625-023-01316-1" TargetMode="External"/><Relationship Id="rId4" Type="http://schemas.openxmlformats.org/officeDocument/2006/relationships/hyperlink" Target="https://doi.org/10.19741/j.issn.1673-4831.2021.0237" TargetMode="External"/><Relationship Id="rId9" Type="http://schemas.openxmlformats.org/officeDocument/2006/relationships/hyperlink" Target="https://doi.org/10.1038/s41893-021-00844-x" TargetMode="External"/><Relationship Id="rId14" Type="http://schemas.openxmlformats.org/officeDocument/2006/relationships/hyperlink" Target="https://doi.org/10.1007/s11625-023-01341-0"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www.scopus.com/inward/record.uri?eid=2-s2.0-85040698700&amp;doi=10.1002%2f2013WR015195&amp;partnerID=40&amp;md5=7733da3243e3ed843287df7eac5801d1" TargetMode="External"/><Relationship Id="rId21" Type="http://schemas.openxmlformats.org/officeDocument/2006/relationships/hyperlink" Target="https://www.scopus.com/inward/record.uri?eid=2-s2.0-85120883591&amp;doi=10.1016%2fj.scitotenv.2021.152138&amp;partnerID=40&amp;md5=a0c1a341703ae73a31055bf601dbf7f0" TargetMode="External"/><Relationship Id="rId42" Type="http://schemas.openxmlformats.org/officeDocument/2006/relationships/hyperlink" Target="https://www.scopus.com/inward/record.uri?eid=2-s2.0-85178202455&amp;doi=10.1002%2fpan3.10567&amp;partnerID=40&amp;md5=3601736f9c4ec31ec71d5249618c9083" TargetMode="External"/><Relationship Id="rId63" Type="http://schemas.openxmlformats.org/officeDocument/2006/relationships/hyperlink" Target="https://www.scopus.com/inward/record.uri?eid=2-s2.0-85145381663&amp;doi=10.1002%2frra.4097&amp;partnerID=40&amp;md5=afff6568e77ad5884a3af9fcc3488ce8" TargetMode="External"/><Relationship Id="rId84" Type="http://schemas.openxmlformats.org/officeDocument/2006/relationships/hyperlink" Target="https://www.scopus.com/inward/record.uri?eid=2-s2.0-85124671791&amp;doi=10.1029%2f2021WR030192&amp;partnerID=40&amp;md5=04e7050b87ce4a9c210ee6f087a390a4" TargetMode="External"/><Relationship Id="rId138" Type="http://schemas.openxmlformats.org/officeDocument/2006/relationships/hyperlink" Target="https://www.scopus.com/inward/record.uri?eid=2-s2.0-85111171605&amp;doi=10.1007%2fs11069-021-04913-4&amp;partnerID=40&amp;md5=ea9dcad31ac495f899c87e66d71bc582" TargetMode="External"/><Relationship Id="rId159" Type="http://schemas.openxmlformats.org/officeDocument/2006/relationships/hyperlink" Target="https://www.scopus.com/inward/record.uri?eid=2-s2.0-85148722320&amp;doi=10.1016%2fj.oneear.2022.11.013&amp;partnerID=40&amp;md5=0a8b9483828427e366e1136b65b7724e" TargetMode="External"/><Relationship Id="rId170" Type="http://schemas.openxmlformats.org/officeDocument/2006/relationships/hyperlink" Target="https://www.scopus.com/inward/record.uri?eid=2-s2.0-85131132625&amp;doi=10.1016%2fj.landusepol.2022.106207&amp;partnerID=40&amp;md5=ed271fad137eef8bc301a0c074a9db0c" TargetMode="External"/><Relationship Id="rId191" Type="http://schemas.openxmlformats.org/officeDocument/2006/relationships/hyperlink" Target="https://www.scopus.com/inward/record.uri?eid=2-s2.0-85175817152&amp;doi=10.1007%2fs11625-023-01406-0&amp;partnerID=40&amp;md5=8875c3ac059502e5d32e96689583db84" TargetMode="External"/><Relationship Id="rId107" Type="http://schemas.openxmlformats.org/officeDocument/2006/relationships/hyperlink" Target="https://www.scopus.com/inward/record.uri?eid=2-s2.0-85085944109&amp;partnerID=40&amp;md5=a43e821f16416794046164d44ca6e808" TargetMode="External"/><Relationship Id="rId11" Type="http://schemas.openxmlformats.org/officeDocument/2006/relationships/hyperlink" Target="https://www.scopus.com/inward/record.uri?eid=2-s2.0-85130068426&amp;doi=10.1038%2fs41893-022-00881-0&amp;partnerID=40&amp;md5=b73fe674e51afa800c7abe9690dbd654" TargetMode="External"/><Relationship Id="rId32" Type="http://schemas.openxmlformats.org/officeDocument/2006/relationships/hyperlink" Target="https://www.scopus.com/inward/record.uri?eid=2-s2.0-85096595616&amp;doi=10.1038%2fs41558-020-00952-0&amp;partnerID=40&amp;md5=beaf89d9f103d044b983ac044ebf2ab1" TargetMode="External"/><Relationship Id="rId53" Type="http://schemas.openxmlformats.org/officeDocument/2006/relationships/hyperlink" Target="https://www.scopus.com/inward/record.uri?eid=2-s2.0-85149785694&amp;doi=10.1007%2fs11625-023-01301-8&amp;partnerID=40&amp;md5=b3e1f00f12e3a5ec961bc773e0088ce8" TargetMode="External"/><Relationship Id="rId74" Type="http://schemas.openxmlformats.org/officeDocument/2006/relationships/hyperlink" Target="https://www.scopus.com/inward/record.uri?eid=2-s2.0-85094825035&amp;doi=10.1590%2f1676-0611-BN-2020-1101&amp;partnerID=40&amp;md5=f13f7f39a24ca194c7db35ad03fd0ffc" TargetMode="External"/><Relationship Id="rId128" Type="http://schemas.openxmlformats.org/officeDocument/2006/relationships/hyperlink" Target="https://www.scopus.com/inward/record.uri?eid=2-s2.0-85128044208&amp;doi=10.3390%2fsu14074238&amp;partnerID=40&amp;md5=09a88bfa677799207478d6ebf8e3f4db" TargetMode="External"/><Relationship Id="rId149" Type="http://schemas.openxmlformats.org/officeDocument/2006/relationships/hyperlink" Target="https://www.scopus.com/inward/record.uri?eid=2-s2.0-85149415488&amp;doi=10.1016%2fj.ocecoaman.2023.106556&amp;partnerID=40&amp;md5=55f795d6a44f94fb01a4695981e76fed" TargetMode="External"/><Relationship Id="rId5" Type="http://schemas.openxmlformats.org/officeDocument/2006/relationships/hyperlink" Target="https://www.scopus.com/inward/record.uri?eid=2-s2.0-85163838179&amp;doi=10.1016%2fj.biocon.2023.110068&amp;partnerID=40&amp;md5=e512e020654a3089e50d0126e7836543" TargetMode="External"/><Relationship Id="rId95" Type="http://schemas.openxmlformats.org/officeDocument/2006/relationships/hyperlink" Target="https://www.scopus.com/inward/record.uri?eid=2-s2.0-85089411356&amp;doi=10.1016%2fj.ejrh.2020.100728&amp;partnerID=40&amp;md5=f9c21869b6e05713d9b6bd5e1138b812" TargetMode="External"/><Relationship Id="rId160" Type="http://schemas.openxmlformats.org/officeDocument/2006/relationships/hyperlink" Target="https://www.scopus.com/inward/record.uri?eid=2-s2.0-85163677445&amp;doi=10.1080%2f26395916.2023.2225647&amp;partnerID=40&amp;md5=3746e25af528c171aec0b898b259f914" TargetMode="External"/><Relationship Id="rId181" Type="http://schemas.openxmlformats.org/officeDocument/2006/relationships/hyperlink" Target="https://www.scopus.com/inward/record.uri?eid=2-s2.0-85180591485&amp;doi=10.1016%2fj.landurbplan.2023.104978&amp;partnerID=40&amp;md5=0e94a95de85a61e51fe50ab5b0a4ec03" TargetMode="External"/><Relationship Id="rId22" Type="http://schemas.openxmlformats.org/officeDocument/2006/relationships/hyperlink" Target="https://www.scopus.com/inward/record.uri?eid=2-s2.0-85123182669&amp;doi=10.1016%2fj.envsoft.2022.105318&amp;partnerID=40&amp;md5=f7355302cddfa1d010afdcf96834824f" TargetMode="External"/><Relationship Id="rId43" Type="http://schemas.openxmlformats.org/officeDocument/2006/relationships/hyperlink" Target="https://www.scopus.com/inward/record.uri?eid=2-s2.0-85166770092&amp;doi=10.1016%2fj.landurbplan.2023.104860&amp;partnerID=40&amp;md5=eaecf167f3c25a6bf279f49ba7333eb1" TargetMode="External"/><Relationship Id="rId64" Type="http://schemas.openxmlformats.org/officeDocument/2006/relationships/hyperlink" Target="https://www.scopus.com/inward/record.uri?eid=2-s2.0-85124153390&amp;doi=10.1038%2fs41893-021-00844-x&amp;partnerID=40&amp;md5=7a02661e08f9bdc065d83397d4c1a521" TargetMode="External"/><Relationship Id="rId118" Type="http://schemas.openxmlformats.org/officeDocument/2006/relationships/hyperlink" Target="https://www.scopus.com/inward/record.uri?eid=2-s2.0-84876120488&amp;doi=10.1007%2fs00484-012-0558-2&amp;partnerID=40&amp;md5=482eb5d0d8ae8adc601fa063b7e55929" TargetMode="External"/><Relationship Id="rId139" Type="http://schemas.openxmlformats.org/officeDocument/2006/relationships/hyperlink" Target="https://www.scopus.com/inward/record.uri?eid=2-s2.0-85111755981&amp;doi=10.15560%2f17.4.1067&amp;partnerID=40&amp;md5=82165ea2c157e569d336f668d8505f17" TargetMode="External"/><Relationship Id="rId85" Type="http://schemas.openxmlformats.org/officeDocument/2006/relationships/hyperlink" Target="https://www.scopus.com/inward/record.uri?eid=2-s2.0-85133940677&amp;doi=10.1108%2fFS-10-2021-0219&amp;partnerID=40&amp;md5=515f17a65ccb9f5098431fdc88d1a91a" TargetMode="External"/><Relationship Id="rId150" Type="http://schemas.openxmlformats.org/officeDocument/2006/relationships/hyperlink" Target="https://www.scopus.com/inward/record.uri?eid=2-s2.0-85149099286&amp;doi=10.4324%2f9781003325932-19&amp;partnerID=40&amp;md5=4a5b51eeaf57b3d850a460d473e463f0" TargetMode="External"/><Relationship Id="rId171" Type="http://schemas.openxmlformats.org/officeDocument/2006/relationships/hyperlink" Target="https://www.scopus.com/inward/record.uri?eid=2-s2.0-85138582747&amp;doi=10.1016%2fj.heliyon.2022.e10622&amp;partnerID=40&amp;md5=d6bf0bc9a8605e3e0faf97aaa19dac29" TargetMode="External"/><Relationship Id="rId192" Type="http://schemas.openxmlformats.org/officeDocument/2006/relationships/hyperlink" Target="https://www.scopus.com/inward/record.uri?eid=2-s2.0-85180734540&amp;doi=10.6531%2fJFS.202312_28%282%29.0002&amp;partnerID=40&amp;md5=16a1494a1eb5bfe97cd65ec104b60d0d" TargetMode="External"/><Relationship Id="rId12" Type="http://schemas.openxmlformats.org/officeDocument/2006/relationships/hyperlink" Target="https://www.scopus.com/inward/record.uri?eid=2-s2.0-85105884782&amp;doi=10.1007%2fs11625-021-00953-8&amp;partnerID=40&amp;md5=5156575e4d4cde0e0902038c4b05760e" TargetMode="External"/><Relationship Id="rId33" Type="http://schemas.openxmlformats.org/officeDocument/2006/relationships/hyperlink" Target="https://www.scopus.com/inward/record.uri?eid=2-s2.0-85168474343&amp;doi=10.1007%2fs11625-023-01396-z&amp;partnerID=40&amp;md5=752176471354c7bfef14518234227c10" TargetMode="External"/><Relationship Id="rId108" Type="http://schemas.openxmlformats.org/officeDocument/2006/relationships/hyperlink" Target="https://www.scopus.com/inward/record.uri?eid=2-s2.0-85020134319&amp;doi=10.1086%2f691553&amp;partnerID=40&amp;md5=e5813f98b54ed6d43c91a7d43a1e152a" TargetMode="External"/><Relationship Id="rId129" Type="http://schemas.openxmlformats.org/officeDocument/2006/relationships/hyperlink" Target="https://www.scopus.com/inward/record.uri?eid=2-s2.0-85165335024&amp;doi=10.1016%2fj.tplants.2023.06.020&amp;partnerID=40&amp;md5=1e82ecb403aa880d334e253e87114bfb" TargetMode="External"/><Relationship Id="rId54" Type="http://schemas.openxmlformats.org/officeDocument/2006/relationships/hyperlink" Target="https://www.scopus.com/inward/record.uri?eid=2-s2.0-85162884634&amp;doi=10.1016%2fj.gloenvcha.2023.102681&amp;partnerID=40&amp;md5=ff04cc08085aceb2a59c1d4633408158" TargetMode="External"/><Relationship Id="rId75" Type="http://schemas.openxmlformats.org/officeDocument/2006/relationships/hyperlink" Target="https://www.scopus.com/inward/record.uri?eid=2-s2.0-85086034815&amp;doi=10.1590%2f1676-0611-bn-2019-0913&amp;partnerID=40&amp;md5=62a9bbc07d2e50bcdcf06fa981d331e3" TargetMode="External"/><Relationship Id="rId96" Type="http://schemas.openxmlformats.org/officeDocument/2006/relationships/hyperlink" Target="https://www.scopus.com/inward/record.uri?eid=2-s2.0-85084633370&amp;doi=10.3390%2fW12041067&amp;partnerID=40&amp;md5=26f2aef70d038c822c485eaea307f87d" TargetMode="External"/><Relationship Id="rId140" Type="http://schemas.openxmlformats.org/officeDocument/2006/relationships/hyperlink" Target="https://www.scopus.com/inward/record.uri?eid=2-s2.0-85124001033&amp;doi=10.2478%2fjlecol-2021-0016&amp;partnerID=40&amp;md5=2391365958a2784af927b291e2998f34" TargetMode="External"/><Relationship Id="rId161" Type="http://schemas.openxmlformats.org/officeDocument/2006/relationships/hyperlink" Target="https://www.scopus.com/inward/record.uri?eid=2-s2.0-85166194236&amp;doi=10.3390%2fland12071414&amp;partnerID=40&amp;md5=378e31f80c97344a2dcd729efb98e7d2" TargetMode="External"/><Relationship Id="rId182" Type="http://schemas.openxmlformats.org/officeDocument/2006/relationships/hyperlink" Target="https://www.scopus.com/inward/record.uri?eid=2-s2.0-85174531594&amp;doi=10.1016%2fj.futures.2023.103259&amp;partnerID=40&amp;md5=86e601dbe7785a3b44c0cb9e091d76c9" TargetMode="External"/><Relationship Id="rId6" Type="http://schemas.openxmlformats.org/officeDocument/2006/relationships/hyperlink" Target="https://www.scopus.com/inward/record.uri?eid=2-s2.0-85159269448&amp;doi=10.1002%2faqc.3956&amp;partnerID=40&amp;md5=b4b83629633d57e28406b35bf96fa83c" TargetMode="External"/><Relationship Id="rId23" Type="http://schemas.openxmlformats.org/officeDocument/2006/relationships/hyperlink" Target="https://www.scopus.com/inward/record.uri?eid=2-s2.0-85118053958&amp;doi=10.4324%2f9780429022173&amp;partnerID=40&amp;md5=a3bc151ea90e1cdb46765c4e9619dcf7" TargetMode="External"/><Relationship Id="rId119" Type="http://schemas.openxmlformats.org/officeDocument/2006/relationships/hyperlink" Target="https://www.scopus.com/inward/record.uri?eid=2-s2.0-85080874623&amp;partnerID=40&amp;md5=172f7b737057c84b88a9a32d774b1999" TargetMode="External"/><Relationship Id="rId44" Type="http://schemas.openxmlformats.org/officeDocument/2006/relationships/hyperlink" Target="https://www.scopus.com/inward/record.uri?eid=2-s2.0-85092898288&amp;doi=10.1111%2fconl.12772&amp;partnerID=40&amp;md5=1102c382d7a17f9bbd94e905592fb990" TargetMode="External"/><Relationship Id="rId65" Type="http://schemas.openxmlformats.org/officeDocument/2006/relationships/hyperlink" Target="https://www.scopus.com/inward/record.uri?eid=2-s2.0-85130601947&amp;doi=10.1080%2f26395916.2022.2065360&amp;partnerID=40&amp;md5=e22d648558862eb2141f350e4867d538" TargetMode="External"/><Relationship Id="rId86" Type="http://schemas.openxmlformats.org/officeDocument/2006/relationships/hyperlink" Target="https://www.scopus.com/inward/record.uri?eid=2-s2.0-85095759422&amp;doi=10.1080%2f02626667.2020.1820012&amp;partnerID=40&amp;md5=89cc40e45cf186c3b737a8bdcb93b5a2" TargetMode="External"/><Relationship Id="rId130" Type="http://schemas.openxmlformats.org/officeDocument/2006/relationships/hyperlink" Target="https://www.scopus.com/inward/record.uri?eid=2-s2.0-85175421807&amp;doi=10.1016%2fj.envsci.2023.103615&amp;partnerID=40&amp;md5=50b39edec3ddbf0b4b2d7f3d9e2d2edd" TargetMode="External"/><Relationship Id="rId151" Type="http://schemas.openxmlformats.org/officeDocument/2006/relationships/hyperlink" Target="https://www.scopus.com/inward/record.uri?eid=2-s2.0-85168606605&amp;doi=10.1016%2fj.landusepol.2023.106862&amp;partnerID=40&amp;md5=61209c9e4557ee9a79b68495ae5d37f4" TargetMode="External"/><Relationship Id="rId172" Type="http://schemas.openxmlformats.org/officeDocument/2006/relationships/hyperlink" Target="https://www.scopus.com/inward/record.uri?eid=2-s2.0-85110512317&amp;doi=10.1007%2fs11625-021-00994-z&amp;partnerID=40&amp;md5=b034e2eb736c320de03558f9f28b3ad5" TargetMode="External"/><Relationship Id="rId193" Type="http://schemas.openxmlformats.org/officeDocument/2006/relationships/hyperlink" Target="https://www.scopus.com/inward/record.uri?eid=2-s2.0-85163324488&amp;doi=10.1007%2fs11625-023-01384-3&amp;partnerID=40&amp;md5=e05e3d9f811e34136b90fec5359e72f5" TargetMode="External"/><Relationship Id="rId13" Type="http://schemas.openxmlformats.org/officeDocument/2006/relationships/hyperlink" Target="https://www.scopus.com/inward/record.uri?eid=2-s2.0-85139155290&amp;doi=10.5751%2fES-13393-270340&amp;partnerID=40&amp;md5=c6dd8ab9ae7497d863678393ffa31ba4" TargetMode="External"/><Relationship Id="rId109" Type="http://schemas.openxmlformats.org/officeDocument/2006/relationships/hyperlink" Target="https://www.scopus.com/inward/record.uri?eid=2-s2.0-84994692123&amp;doi=10.1007%2fs00484-016-1268-y&amp;partnerID=40&amp;md5=a9460f4ff62ba0faa69ffc01ddedfcdf" TargetMode="External"/><Relationship Id="rId34" Type="http://schemas.openxmlformats.org/officeDocument/2006/relationships/hyperlink" Target="https://www.scopus.com/inward/record.uri?eid=2-s2.0-85125631382&amp;doi=10.1177%2f20530196211059199&amp;partnerID=40&amp;md5=bbcab3908141c8a6571be7a6d42bbc62" TargetMode="External"/><Relationship Id="rId55" Type="http://schemas.openxmlformats.org/officeDocument/2006/relationships/hyperlink" Target="https://www.scopus.com/inward/record.uri?eid=2-s2.0-85160400477&amp;doi=10.3390%2fland12050990&amp;partnerID=40&amp;md5=6fd2e3b312e56d5eb85fa18eedd42a04" TargetMode="External"/><Relationship Id="rId76" Type="http://schemas.openxmlformats.org/officeDocument/2006/relationships/hyperlink" Target="https://www.scopus.com/inward/record.uri?eid=2-s2.0-85106393549&amp;doi=10.1126%2fscience.abc4896&amp;partnerID=40&amp;md5=76e855d224836e887f583ce1991531dc" TargetMode="External"/><Relationship Id="rId97" Type="http://schemas.openxmlformats.org/officeDocument/2006/relationships/hyperlink" Target="https://www.scopus.com/inward/record.uri?eid=2-s2.0-85093978831&amp;doi=10.3389%2ffeart.2020.550312&amp;partnerID=40&amp;md5=8e739f69f399dd9c0d406bfdf643e9f2" TargetMode="External"/><Relationship Id="rId120" Type="http://schemas.openxmlformats.org/officeDocument/2006/relationships/hyperlink" Target="https://www.scopus.com/inward/record.uri?eid=2-s2.0-84870061739&amp;doi=10.1016%2fj.futures.2012.08.001&amp;partnerID=40&amp;md5=be966e91e76adbbe69378a96cbc0a1e8" TargetMode="External"/><Relationship Id="rId141" Type="http://schemas.openxmlformats.org/officeDocument/2006/relationships/hyperlink" Target="https://www.scopus.com/inward/record.uri?eid=2-s2.0-85178380892&amp;doi=10.3390%2fagronomy13112736&amp;partnerID=40&amp;md5=1c04f70ce2548e84f308b42a802909a5" TargetMode="External"/><Relationship Id="rId7" Type="http://schemas.openxmlformats.org/officeDocument/2006/relationships/hyperlink" Target="https://www.scopus.com/inward/record.uri?eid=2-s2.0-85117802780&amp;doi=10.1002%2fpan3.10272&amp;partnerID=40&amp;md5=a02dab5b79f6268171c81ba7ab712840" TargetMode="External"/><Relationship Id="rId71" Type="http://schemas.openxmlformats.org/officeDocument/2006/relationships/hyperlink" Target="https://www.scopus.com/inward/record.uri?eid=2-s2.0-85094822142&amp;doi=10.1002%2fpan3.10146&amp;partnerID=40&amp;md5=a41ae0d7f99d43f486d2265b697416a2" TargetMode="External"/><Relationship Id="rId92" Type="http://schemas.openxmlformats.org/officeDocument/2006/relationships/hyperlink" Target="https://www.scopus.com/inward/record.uri?eid=2-s2.0-85105803697&amp;doi=10.1016%2fj.jhydrol.2021.126383&amp;partnerID=40&amp;md5=f4451739fd97dcad0c38784dd7a3dfe1" TargetMode="External"/><Relationship Id="rId162" Type="http://schemas.openxmlformats.org/officeDocument/2006/relationships/hyperlink" Target="https://www.scopus.com/inward/record.uri?eid=2-s2.0-85173644549&amp;doi=10.1002%2fpan3.10548&amp;partnerID=40&amp;md5=d7107e57871802278e51049fde9065f3" TargetMode="External"/><Relationship Id="rId183" Type="http://schemas.openxmlformats.org/officeDocument/2006/relationships/hyperlink" Target="https://www.scopus.com/inward/record.uri?eid=2-s2.0-85180508154&amp;doi=10.1080%2f26395916.2023.2288957&amp;partnerID=40&amp;md5=765d964857f2d11a73adc028416c4dc4" TargetMode="External"/><Relationship Id="rId2" Type="http://schemas.openxmlformats.org/officeDocument/2006/relationships/hyperlink" Target="https://www.scopus.com/inward/record.uri?eid=2-s2.0-85139135396&amp;doi=10.1007%2fs10750-022-05001-9&amp;partnerID=40&amp;md5=ec9d933fa251a97d37e0f997903cce66" TargetMode="External"/><Relationship Id="rId29" Type="http://schemas.openxmlformats.org/officeDocument/2006/relationships/hyperlink" Target="https://www.scopus.com/inward/record.uri?eid=2-s2.0-85111131820&amp;doi=10.1007%2fs11625-021-01011-z&amp;partnerID=40&amp;md5=d873f8ebf6b4cf0711b11f44249bfe2c" TargetMode="External"/><Relationship Id="rId24" Type="http://schemas.openxmlformats.org/officeDocument/2006/relationships/hyperlink" Target="https://www.scopus.com/inward/record.uri?eid=2-s2.0-85114186877&amp;doi=10.1002%2fpan3.10253&amp;partnerID=40&amp;md5=856773be4d1da2531601a741bb43f125" TargetMode="External"/><Relationship Id="rId40" Type="http://schemas.openxmlformats.org/officeDocument/2006/relationships/hyperlink" Target="https://www.scopus.com/inward/record.uri?eid=2-s2.0-85180604547&amp;doi=10.1016%2fj.envsci.2023.103658&amp;partnerID=40&amp;md5=561d53c5f673a1a3f292d5123d41e1cd" TargetMode="External"/><Relationship Id="rId45" Type="http://schemas.openxmlformats.org/officeDocument/2006/relationships/hyperlink" Target="https://www.scopus.com/inward/record.uri?eid=2-s2.0-85173483405&amp;doi=10.1007%2fs11625-023-01415-z&amp;partnerID=40&amp;md5=826380783c4f6c27c7f88a74f5b3efc8" TargetMode="External"/><Relationship Id="rId66" Type="http://schemas.openxmlformats.org/officeDocument/2006/relationships/hyperlink" Target="https://www.scopus.com/inward/record.uri?eid=2-s2.0-85123752259&amp;doi=10.1016%2fj.envsci.2022.01.013&amp;partnerID=40&amp;md5=f1ea5b1d5847292442ef2521eba103dc" TargetMode="External"/><Relationship Id="rId87" Type="http://schemas.openxmlformats.org/officeDocument/2006/relationships/hyperlink" Target="https://www.scopus.com/inward/record.uri?eid=2-s2.0-85125422075&amp;doi=10.1002%2faqc.3793&amp;partnerID=40&amp;md5=48ec7d089e3d6de23b17d72d19042131" TargetMode="External"/><Relationship Id="rId110" Type="http://schemas.openxmlformats.org/officeDocument/2006/relationships/hyperlink" Target="https://www.scopus.com/inward/record.uri?eid=2-s2.0-85024400709&amp;doi=10.1016%2fj.geoforum.2017.07.009&amp;partnerID=40&amp;md5=8186f1918062791131635de93a755a72" TargetMode="External"/><Relationship Id="rId115" Type="http://schemas.openxmlformats.org/officeDocument/2006/relationships/hyperlink" Target="https://www.scopus.com/inward/record.uri?eid=2-s2.0-84946762307&amp;doi=10.22499%2f2.6501.004&amp;partnerID=40&amp;md5=ad56ec4ec96b1f9e12fe40b63d0808e6" TargetMode="External"/><Relationship Id="rId131" Type="http://schemas.openxmlformats.org/officeDocument/2006/relationships/hyperlink" Target="https://www.scopus.com/inward/record.uri?eid=2-s2.0-85175252783&amp;doi=10.3390%2fd15101041&amp;partnerID=40&amp;md5=48cc46d8fc153458f0836009d2f372c4" TargetMode="External"/><Relationship Id="rId136" Type="http://schemas.openxmlformats.org/officeDocument/2006/relationships/hyperlink" Target="https://www.scopus.com/inward/record.uri?eid=2-s2.0-85128436627&amp;doi=10.3389%2fffgc.2022.735017&amp;partnerID=40&amp;md5=a14ead232647c141572ef852368d0c94" TargetMode="External"/><Relationship Id="rId157" Type="http://schemas.openxmlformats.org/officeDocument/2006/relationships/hyperlink" Target="https://www.scopus.com/inward/record.uri?eid=2-s2.0-85157982860&amp;doi=10.1111%2fcsp2.12940&amp;partnerID=40&amp;md5=d2e7a19d5f8ef48672ff599985a0d394" TargetMode="External"/><Relationship Id="rId178" Type="http://schemas.openxmlformats.org/officeDocument/2006/relationships/hyperlink" Target="https://www.scopus.com/inward/record.uri?eid=2-s2.0-85100981445&amp;doi=10.1016%2fj.oneear.2021.01.006&amp;partnerID=40&amp;md5=6c0c749e4d84030b95cffa243c61e9ee" TargetMode="External"/><Relationship Id="rId61" Type="http://schemas.openxmlformats.org/officeDocument/2006/relationships/hyperlink" Target="https://www.scopus.com/inward/record.uri?eid=2-s2.0-85146747877&amp;doi=10.1007%2fs11625-022-01269-x&amp;partnerID=40&amp;md5=b7607ef1fcd6889e0c8b798dab3c1ad3" TargetMode="External"/><Relationship Id="rId82" Type="http://schemas.openxmlformats.org/officeDocument/2006/relationships/hyperlink" Target="https://www.scopus.com/inward/record.uri?eid=2-s2.0-85138534694&amp;doi=10.1016%2fj.landurbplan.2022.104578&amp;partnerID=40&amp;md5=e5c68aa23658c94670d99e5d16740c23" TargetMode="External"/><Relationship Id="rId152" Type="http://schemas.openxmlformats.org/officeDocument/2006/relationships/hyperlink" Target="https://www.scopus.com/inward/record.uri?eid=2-s2.0-85171696160&amp;partnerID=40&amp;md5=caf50715e7569879e5847ae61e298a71" TargetMode="External"/><Relationship Id="rId173" Type="http://schemas.openxmlformats.org/officeDocument/2006/relationships/hyperlink" Target="https://www.scopus.com/inward/record.uri?eid=2-s2.0-85100968995&amp;doi=10.1016%2fj.oneear.2021.01.004&amp;partnerID=40&amp;md5=ecb3f8c176dba275fa0d8d47d40e3725" TargetMode="External"/><Relationship Id="rId194" Type="http://schemas.openxmlformats.org/officeDocument/2006/relationships/hyperlink" Target="https://www.scopus.com/inward/record.uri?eid=2-s2.0-85160827605&amp;doi=10.1007%2fs11625-023-01359-4&amp;partnerID=40&amp;md5=c765767b220bcdbbf46301b834fd38ca" TargetMode="External"/><Relationship Id="rId199" Type="http://schemas.openxmlformats.org/officeDocument/2006/relationships/hyperlink" Target="https://www.scopus.com/inward/record.uri?eid=2-s2.0-85113551260&amp;doi=10.3726%2fb15868&amp;partnerID=40&amp;md5=2d1d1f9fa7e324b499d892a8873092fd" TargetMode="External"/><Relationship Id="rId19" Type="http://schemas.openxmlformats.org/officeDocument/2006/relationships/hyperlink" Target="https://www.scopus.com/inward/record.uri?eid=2-s2.0-85119686085&amp;doi=10.1111%2fconl.12848&amp;partnerID=40&amp;md5=94b7de62e9b032303b95283856cbdbfc" TargetMode="External"/><Relationship Id="rId14" Type="http://schemas.openxmlformats.org/officeDocument/2006/relationships/hyperlink" Target="https://www.scopus.com/inward/record.uri?eid=2-s2.0-85127598901&amp;doi=10.1007%2fs11625-022-01133-y&amp;partnerID=40&amp;md5=6b812ed7623a71fcb460e594cb46d76b" TargetMode="External"/><Relationship Id="rId30" Type="http://schemas.openxmlformats.org/officeDocument/2006/relationships/hyperlink" Target="https://www.scopus.com/inward/record.uri?eid=2-s2.0-85116655917&amp;doi=10.1525%2felementa.2021.00016&amp;partnerID=40&amp;md5=64cd871312fe58d7598dc9dc0a3eed91" TargetMode="External"/><Relationship Id="rId35" Type="http://schemas.openxmlformats.org/officeDocument/2006/relationships/hyperlink" Target="https://www.scopus.com/inward/record.uri?eid=2-s2.0-85167900010&amp;doi=10.22381%2fkc111202312&amp;partnerID=40&amp;md5=b7577b45cf4f86b1725e6cdce48914a7" TargetMode="External"/><Relationship Id="rId56" Type="http://schemas.openxmlformats.org/officeDocument/2006/relationships/hyperlink" Target="https://www.scopus.com/inward/record.uri?eid=2-s2.0-85163861364&amp;doi=10.1007%2fs11625-023-01341-0&amp;partnerID=40&amp;md5=6678e94aca78163b8f073aec7aee37ab" TargetMode="External"/><Relationship Id="rId77" Type="http://schemas.openxmlformats.org/officeDocument/2006/relationships/hyperlink" Target="https://www.scopus.com/inward/record.uri?eid=2-s2.0-85162943610&amp;doi=10.6531%2fJFS.202306_27%284%29.0006&amp;partnerID=40&amp;md5=21b682d20df395c484e7fd8e31e0e46f" TargetMode="External"/><Relationship Id="rId100" Type="http://schemas.openxmlformats.org/officeDocument/2006/relationships/hyperlink" Target="https://www.scopus.com/inward/record.uri?eid=2-s2.0-85072694882&amp;doi=10.1016%2fj.scienta.2019.108858&amp;partnerID=40&amp;md5=6276a493926752069e0519e0a0fddb8d" TargetMode="External"/><Relationship Id="rId105" Type="http://schemas.openxmlformats.org/officeDocument/2006/relationships/hyperlink" Target="https://www.scopus.com/inward/record.uri?eid=2-s2.0-85044134567&amp;doi=10.1016%2fj.agsy.2017.12.007&amp;partnerID=40&amp;md5=a7552e9235b7bf363ac0e631888a4414" TargetMode="External"/><Relationship Id="rId126" Type="http://schemas.openxmlformats.org/officeDocument/2006/relationships/hyperlink" Target="https://www.scopus.com/inward/record.uri?eid=2-s2.0-85174696751&amp;doi=10.1016%2fj.futures.2023.103266&amp;partnerID=40&amp;md5=3372fc8e4971c2398998960405a7ea86" TargetMode="External"/><Relationship Id="rId147" Type="http://schemas.openxmlformats.org/officeDocument/2006/relationships/hyperlink" Target="https://www.scopus.com/inward/record.uri?eid=2-s2.0-85150647783&amp;doi=10.1007%2fs13280-023-01844-1&amp;partnerID=40&amp;md5=d24533376a20b70bad83205f4ceafd51" TargetMode="External"/><Relationship Id="rId168" Type="http://schemas.openxmlformats.org/officeDocument/2006/relationships/hyperlink" Target="https://www.scopus.com/inward/record.uri?eid=2-s2.0-85141490452&amp;doi=10.1126%2fsciadv.abm9982&amp;partnerID=40&amp;md5=e389d1cb21c233d8112c2962d1446624" TargetMode="External"/><Relationship Id="rId8" Type="http://schemas.openxmlformats.org/officeDocument/2006/relationships/hyperlink" Target="https://www.scopus.com/inward/record.uri?eid=2-s2.0-85152357404&amp;doi=10.1007%2f978-981-16-7128-9_5&amp;partnerID=40&amp;md5=cee2278534e68812a4a60f565c3726a6" TargetMode="External"/><Relationship Id="rId51" Type="http://schemas.openxmlformats.org/officeDocument/2006/relationships/hyperlink" Target="https://www.scopus.com/inward/record.uri?eid=2-s2.0-85150874925&amp;doi=10.1016%2fj.envsci.2023.03.015&amp;partnerID=40&amp;md5=3c6cf9f54f770f3c9a0044717a1c7550" TargetMode="External"/><Relationship Id="rId72" Type="http://schemas.openxmlformats.org/officeDocument/2006/relationships/hyperlink" Target="https://www.scopus.com/inward/record.uri?eid=2-s2.0-85091450069&amp;doi=10.1080%2f26395916.2020.1821095&amp;partnerID=40&amp;md5=6bb174bcdfe8d916e665eac72ed80a33" TargetMode="External"/><Relationship Id="rId93" Type="http://schemas.openxmlformats.org/officeDocument/2006/relationships/hyperlink" Target="https://www.scopus.com/inward/record.uri?eid=2-s2.0-85112844700&amp;doi=10.1016%2fj.scitotenv.2021.149624&amp;partnerID=40&amp;md5=f039c3ce50678256750be70833777e01" TargetMode="External"/><Relationship Id="rId98" Type="http://schemas.openxmlformats.org/officeDocument/2006/relationships/hyperlink" Target="https://www.scopus.com/inward/record.uri?eid=2-s2.0-85097740523&amp;doi=10.1080%2f10344233.2020.1788881&amp;partnerID=40&amp;md5=381afe450fa9c92c969565f83383550c" TargetMode="External"/><Relationship Id="rId121" Type="http://schemas.openxmlformats.org/officeDocument/2006/relationships/hyperlink" Target="https://www.scopus.com/inward/record.uri?eid=2-s2.0-80055088570&amp;doi=10.1111%2fj.1365-2664.2011.02055.x&amp;partnerID=40&amp;md5=fa4aac2d420e70dab4fcc68cf83d9153" TargetMode="External"/><Relationship Id="rId142" Type="http://schemas.openxmlformats.org/officeDocument/2006/relationships/hyperlink" Target="https://www.scopus.com/inward/record.uri?eid=2-s2.0-85175405455&amp;doi=10.1098%2frstb.2022.0371&amp;partnerID=40&amp;md5=3761a32e411bf4ad8268dde7154452e3" TargetMode="External"/><Relationship Id="rId163" Type="http://schemas.openxmlformats.org/officeDocument/2006/relationships/hyperlink" Target="https://www.scopus.com/inward/record.uri?eid=2-s2.0-85167508830&amp;doi=10.1007%2fs11430-022-1144-7&amp;partnerID=40&amp;md5=4628db48cc9cbdb01d0d58ddc3daf368" TargetMode="External"/><Relationship Id="rId184" Type="http://schemas.openxmlformats.org/officeDocument/2006/relationships/hyperlink" Target="https://www.scopus.com/inward/record.uri?eid=2-s2.0-85176755711&amp;doi=10.1098%2frstb.2022.0255&amp;partnerID=40&amp;md5=f219ed00f041d051fca4016d7bee7d91" TargetMode="External"/><Relationship Id="rId189" Type="http://schemas.openxmlformats.org/officeDocument/2006/relationships/hyperlink" Target="https://www.scopus.com/inward/record.uri?eid=2-s2.0-85174731445&amp;doi=10.1007%2fs13280-023-01942-0&amp;partnerID=40&amp;md5=66bca13c9a375e4509ff7b018551ff8a" TargetMode="External"/><Relationship Id="rId3" Type="http://schemas.openxmlformats.org/officeDocument/2006/relationships/hyperlink" Target="https://www.scopus.com/inward/record.uri?eid=2-s2.0-85150474233&amp;doi=10.1007%2fs10531-023-02576-0&amp;partnerID=40&amp;md5=5736a2a8f4d367a1e566cec9ff96223d" TargetMode="External"/><Relationship Id="rId25" Type="http://schemas.openxmlformats.org/officeDocument/2006/relationships/hyperlink" Target="https://www.scopus.com/inward/record.uri?eid=2-s2.0-85107296797&amp;doi=10.1016%2fj.envsci.2021.05.024&amp;partnerID=40&amp;md5=3741b941a5a8119621b964ab38185843" TargetMode="External"/><Relationship Id="rId46" Type="http://schemas.openxmlformats.org/officeDocument/2006/relationships/hyperlink" Target="https://www.scopus.com/inward/record.uri?eid=2-s2.0-85160320157&amp;doi=10.1007%2fs11625-023-01337-w&amp;partnerID=40&amp;md5=46a162d00445ae69de53371535046389" TargetMode="External"/><Relationship Id="rId67" Type="http://schemas.openxmlformats.org/officeDocument/2006/relationships/hyperlink" Target="https://www.scopus.com/inward/record.uri?eid=2-s2.0-85138354648&amp;doi=10.1007%2fs11625-022-01200-4&amp;partnerID=40&amp;md5=be27f743c5aba6a5dc31144c0840c6b3" TargetMode="External"/><Relationship Id="rId116" Type="http://schemas.openxmlformats.org/officeDocument/2006/relationships/hyperlink" Target="https://www.scopus.com/inward/record.uri?eid=2-s2.0-84903477950&amp;doi=10.1007%2fs10796-013-9477-y&amp;partnerID=40&amp;md5=60cb810ae6b0630698c956fdfbacf71c" TargetMode="External"/><Relationship Id="rId137" Type="http://schemas.openxmlformats.org/officeDocument/2006/relationships/hyperlink" Target="https://www.scopus.com/inward/record.uri?eid=2-s2.0-85126803539&amp;doi=10.1007%2fs10841-022-00388-1&amp;partnerID=40&amp;md5=c94bd7cf782497598e0b6636758f71de" TargetMode="External"/><Relationship Id="rId158" Type="http://schemas.openxmlformats.org/officeDocument/2006/relationships/hyperlink" Target="https://www.scopus.com/inward/record.uri?eid=2-s2.0-85152072919&amp;doi=10.1007%2fs11625-023-01297-1&amp;partnerID=40&amp;md5=310d42ef9f770f899553d2a1e61f1c7f" TargetMode="External"/><Relationship Id="rId20" Type="http://schemas.openxmlformats.org/officeDocument/2006/relationships/hyperlink" Target="https://www.scopus.com/inward/record.uri?eid=2-s2.0-85126608408&amp;doi=10.1016%2fj.oneear.2022.02.008&amp;partnerID=40&amp;md5=8bb63fe3fd405fbe6b53b36f0b0718b2" TargetMode="External"/><Relationship Id="rId41" Type="http://schemas.openxmlformats.org/officeDocument/2006/relationships/hyperlink" Target="https://www.scopus.com/inward/record.uri?eid=2-s2.0-85146168016&amp;doi=10.1038%2fs42949-022-00056-y&amp;partnerID=40&amp;md5=35dfbfdcb676b4ec9c425c62148007c5" TargetMode="External"/><Relationship Id="rId62" Type="http://schemas.openxmlformats.org/officeDocument/2006/relationships/hyperlink" Target="https://www.scopus.com/inward/record.uri?eid=2-s2.0-85126516977&amp;doi=10.5334%2fCSTP.442&amp;partnerID=40&amp;md5=03dec2c932e4801a171798b1b2b2195e" TargetMode="External"/><Relationship Id="rId83" Type="http://schemas.openxmlformats.org/officeDocument/2006/relationships/hyperlink" Target="https://www.scopus.com/inward/record.uri?eid=2-s2.0-85122855860&amp;doi=10.1108%2fOTH-03-2021-0049&amp;partnerID=40&amp;md5=c58ecf53baf7a10d5ecd2fcee9f3d57f" TargetMode="External"/><Relationship Id="rId88" Type="http://schemas.openxmlformats.org/officeDocument/2006/relationships/hyperlink" Target="https://www.scopus.com/inward/record.uri?eid=2-s2.0-85112273524&amp;doi=10.3390%2fen14164805&amp;partnerID=40&amp;md5=87a1111e4628d1d3e199a668fadd54f3" TargetMode="External"/><Relationship Id="rId111" Type="http://schemas.openxmlformats.org/officeDocument/2006/relationships/hyperlink" Target="https://www.scopus.com/inward/record.uri?eid=2-s2.0-84966649869&amp;doi=10.1007%2fs10584-016-1692-3&amp;partnerID=40&amp;md5=73aa51e72a52246d9484a95bd9a34dc4" TargetMode="External"/><Relationship Id="rId132" Type="http://schemas.openxmlformats.org/officeDocument/2006/relationships/hyperlink" Target="https://www.scopus.com/inward/record.uri?eid=2-s2.0-85163122347&amp;doi=10.1007%2fs13744-023-01048-y&amp;partnerID=40&amp;md5=e598404debaa69749de2614abc98f673" TargetMode="External"/><Relationship Id="rId153" Type="http://schemas.openxmlformats.org/officeDocument/2006/relationships/hyperlink" Target="https://www.scopus.com/inward/record.uri?eid=2-s2.0-85167359145&amp;doi=10.1002%2fpan3.10524&amp;partnerID=40&amp;md5=0ddb88477c5b1da04e7c9f967a5506cb" TargetMode="External"/><Relationship Id="rId174" Type="http://schemas.openxmlformats.org/officeDocument/2006/relationships/hyperlink" Target="https://www.scopus.com/inward/record.uri?eid=2-s2.0-85117801295&amp;doi=10.1146%2fannurev-environ-012220-010822&amp;partnerID=40&amp;md5=875a6d98757c95460325ee06933299e2" TargetMode="External"/><Relationship Id="rId179" Type="http://schemas.openxmlformats.org/officeDocument/2006/relationships/hyperlink" Target="https://www.scopus.com/inward/record.uri?eid=2-s2.0-85112277953&amp;doi=10.17226%2f26104&amp;partnerID=40&amp;md5=000202526ad1c293f43c3935245def86" TargetMode="External"/><Relationship Id="rId195" Type="http://schemas.openxmlformats.org/officeDocument/2006/relationships/hyperlink" Target="https://www.scopus.com/inward/record.uri?eid=2-s2.0-85171492249&amp;doi=10.1007%2f978-981-99-0131-9_1&amp;partnerID=40&amp;md5=5ebc8048a5073fc9e15943feb4e486c1" TargetMode="External"/><Relationship Id="rId190" Type="http://schemas.openxmlformats.org/officeDocument/2006/relationships/hyperlink" Target="https://www.scopus.com/inward/record.uri?eid=2-s2.0-85174968603&amp;doi=10.1111%2fcobi.14182&amp;partnerID=40&amp;md5=23a7295a5014e1bb9740c171797c8e5f" TargetMode="External"/><Relationship Id="rId15" Type="http://schemas.openxmlformats.org/officeDocument/2006/relationships/hyperlink" Target="https://www.scopus.com/inward/record.uri?eid=2-s2.0-85144749714&amp;partnerID=40&amp;md5=5a308d9804c4ca010972511bb28a1364" TargetMode="External"/><Relationship Id="rId36" Type="http://schemas.openxmlformats.org/officeDocument/2006/relationships/hyperlink" Target="https://www.scopus.com/inward/record.uri?eid=2-s2.0-85171747267&amp;doi=10.1016%2fj.cosust.2023.101343&amp;partnerID=40&amp;md5=bf1ab488d27695d906732fb0c8be497f" TargetMode="External"/><Relationship Id="rId57" Type="http://schemas.openxmlformats.org/officeDocument/2006/relationships/hyperlink" Target="https://www.scopus.com/inward/record.uri?eid=2-s2.0-85159093506&amp;doi=10.1007%2fs11625-023-01338-9&amp;partnerID=40&amp;md5=5aa2a599e88d80c7803147c46a3ff4a9" TargetMode="External"/><Relationship Id="rId106" Type="http://schemas.openxmlformats.org/officeDocument/2006/relationships/hyperlink" Target="https://www.scopus.com/inward/record.uri?eid=2-s2.0-85018901757&amp;doi=10.1016%2fj.crm.2017.04.001&amp;partnerID=40&amp;md5=c5d89e19330f72812ef23be625ce6ad9" TargetMode="External"/><Relationship Id="rId127" Type="http://schemas.openxmlformats.org/officeDocument/2006/relationships/hyperlink" Target="https://www.scopus.com/inward/record.uri?eid=2-s2.0-85146781927&amp;doi=10.3390%2fland12010038&amp;partnerID=40&amp;md5=e270bf792ef733749531eb0cfac593a0" TargetMode="External"/><Relationship Id="rId10" Type="http://schemas.openxmlformats.org/officeDocument/2006/relationships/hyperlink" Target="https://www.scopus.com/inward/record.uri?eid=2-s2.0-85126754021&amp;doi=10.1017%2fsus.2022.4&amp;partnerID=40&amp;md5=af56c376b26fb51bc10b618899c81c90" TargetMode="External"/><Relationship Id="rId31" Type="http://schemas.openxmlformats.org/officeDocument/2006/relationships/hyperlink" Target="https://www.scopus.com/inward/record.uri?eid=2-s2.0-85099374056&amp;doi=10.1590%2f1676-0611-bn-2020-04-01&amp;partnerID=40&amp;md5=49325fd0964397abd37bb7d71b8aadf1" TargetMode="External"/><Relationship Id="rId52" Type="http://schemas.openxmlformats.org/officeDocument/2006/relationships/hyperlink" Target="https://www.scopus.com/inward/record.uri?eid=2-s2.0-85157968404&amp;doi=10.1007%2fs11625-023-01316-1&amp;partnerID=40&amp;md5=02677321598d31bc98028f5a36084e3e" TargetMode="External"/><Relationship Id="rId73" Type="http://schemas.openxmlformats.org/officeDocument/2006/relationships/hyperlink" Target="https://www.scopus.com/inward/record.uri?eid=2-s2.0-85086027085&amp;doi=10.1590%2f1676-0611-bn-2019-0899&amp;partnerID=40&amp;md5=44695b343fbc3390caef7b6b3b74a00a" TargetMode="External"/><Relationship Id="rId78" Type="http://schemas.openxmlformats.org/officeDocument/2006/relationships/hyperlink" Target="https://www.scopus.com/inward/record.uri?eid=2-s2.0-85173444067&amp;doi=10.1002%2fpan3.10547&amp;partnerID=40&amp;md5=d19ceb5139d2c08ff0cb68be3558c63a" TargetMode="External"/><Relationship Id="rId94" Type="http://schemas.openxmlformats.org/officeDocument/2006/relationships/hyperlink" Target="https://www.scopus.com/inward/record.uri?eid=2-s2.0-85121467498&amp;doi=10.3390%2fw13243588&amp;partnerID=40&amp;md5=24baeb9e9cf21767f16c9496be8a2b82" TargetMode="External"/><Relationship Id="rId99" Type="http://schemas.openxmlformats.org/officeDocument/2006/relationships/hyperlink" Target="https://www.scopus.com/inward/record.uri?eid=2-s2.0-85085173148&amp;doi=10.1016%2fj.ejrh.2020.100691&amp;partnerID=40&amp;md5=c104225e5811dcd2d3949f2258b10053" TargetMode="External"/><Relationship Id="rId101" Type="http://schemas.openxmlformats.org/officeDocument/2006/relationships/hyperlink" Target="https://www.scopus.com/inward/record.uri?eid=2-s2.0-85066254346&amp;doi=10.1016%2fj.apenergy.2019.05.006&amp;partnerID=40&amp;md5=0b4fcea1c77c033240055b7be64c45ff" TargetMode="External"/><Relationship Id="rId122" Type="http://schemas.openxmlformats.org/officeDocument/2006/relationships/hyperlink" Target="https://www.scopus.com/inward/record.uri?eid=2-s2.0-84907581411&amp;partnerID=40&amp;md5=c258fb067959a983eb22fb7325af3ae5" TargetMode="External"/><Relationship Id="rId143" Type="http://schemas.openxmlformats.org/officeDocument/2006/relationships/hyperlink" Target="https://www.scopus.com/inward/record.uri?eid=2-s2.0-85176306234&amp;doi=10.14512%2fGAIA.32.3.3&amp;partnerID=40&amp;md5=f1437eeab9d2f59b2747ce573a3c07c5" TargetMode="External"/><Relationship Id="rId148" Type="http://schemas.openxmlformats.org/officeDocument/2006/relationships/hyperlink" Target="https://www.scopus.com/inward/record.uri?eid=2-s2.0-85160556704&amp;doi=10.1016%2fj.marpol.2023.105689&amp;partnerID=40&amp;md5=07d88f26b0e3bfac82880e88083cf396" TargetMode="External"/><Relationship Id="rId164" Type="http://schemas.openxmlformats.org/officeDocument/2006/relationships/hyperlink" Target="https://www.scopus.com/inward/record.uri?eid=2-s2.0-85173420560&amp;doi=10.1016%2fj.jenvman.2023.119163&amp;partnerID=40&amp;md5=8c4646df6d3a3bbf1eedf0fc9834e611" TargetMode="External"/><Relationship Id="rId169" Type="http://schemas.openxmlformats.org/officeDocument/2006/relationships/hyperlink" Target="https://www.scopus.com/inward/record.uri?eid=2-s2.0-85129911432&amp;doi=10.1016%2fj.envsci.2022.04.005&amp;partnerID=40&amp;md5=a0ca0a5f0866186469b400ff0d0411af" TargetMode="External"/><Relationship Id="rId185" Type="http://schemas.openxmlformats.org/officeDocument/2006/relationships/hyperlink" Target="https://www.scopus.com/inward/record.uri?eid=2-s2.0-85177819177&amp;doi=10.1111%2fjbi.14762&amp;partnerID=40&amp;md5=8a8e26844b02753bf3e91c01945f71a1" TargetMode="External"/><Relationship Id="rId4" Type="http://schemas.openxmlformats.org/officeDocument/2006/relationships/hyperlink" Target="https://www.scopus.com/inward/record.uri?eid=2-s2.0-85147921356&amp;doi=10.1088%2f1748-9326%2facb503&amp;partnerID=40&amp;md5=97cf4c7e1fccf6de8142f23876ec55db" TargetMode="External"/><Relationship Id="rId9" Type="http://schemas.openxmlformats.org/officeDocument/2006/relationships/hyperlink" Target="https://www.scopus.com/inward/record.uri?eid=2-s2.0-85135144499&amp;doi=10.3389%2ffmars.2022.878077&amp;partnerID=40&amp;md5=84641f4bff9d37ceb2392113cf2634d0" TargetMode="External"/><Relationship Id="rId180" Type="http://schemas.openxmlformats.org/officeDocument/2006/relationships/hyperlink" Target="https://www.scopus.com/inward/record.uri?eid=2-s2.0-85105860703&amp;doi=10.1016%2fj.gecco.2021.e01617&amp;partnerID=40&amp;md5=a2be9f708d5cda4e0343d3d66623afff" TargetMode="External"/><Relationship Id="rId26" Type="http://schemas.openxmlformats.org/officeDocument/2006/relationships/hyperlink" Target="https://www.scopus.com/inward/record.uri?eid=2-s2.0-85104543670&amp;doi=10.1080%2f26395916.2021.1901783&amp;partnerID=40&amp;md5=9d40a1ce4982757e24fbb319f0c3c82c" TargetMode="External"/><Relationship Id="rId47" Type="http://schemas.openxmlformats.org/officeDocument/2006/relationships/hyperlink" Target="https://www.scopus.com/inward/record.uri?eid=2-s2.0-85171534256&amp;doi=10.1007%2fs11625-023-01411-3&amp;partnerID=40&amp;md5=bf42fa167b45c72f2074163ba2d872dc" TargetMode="External"/><Relationship Id="rId68" Type="http://schemas.openxmlformats.org/officeDocument/2006/relationships/hyperlink" Target="https://www.scopus.com/inward/record.uri?eid=2-s2.0-85127158571&amp;doi=10.1111%2fecog.06292&amp;partnerID=40&amp;md5=c86972dfa911b397615e2d92a290e483" TargetMode="External"/><Relationship Id="rId89" Type="http://schemas.openxmlformats.org/officeDocument/2006/relationships/hyperlink" Target="https://www.scopus.com/inward/record.uri?eid=2-s2.0-85099956649&amp;doi=10.3390%2fijerph18031118&amp;partnerID=40&amp;md5=8035504b7839d33464770a0be70d5fb1" TargetMode="External"/><Relationship Id="rId112" Type="http://schemas.openxmlformats.org/officeDocument/2006/relationships/hyperlink" Target="https://www.scopus.com/inward/record.uri?eid=2-s2.0-84956749251&amp;doi=10.1002%2fjoc.4395&amp;partnerID=40&amp;md5=9ebf48ea4a4d1e18ce07d11bdb66c201" TargetMode="External"/><Relationship Id="rId133" Type="http://schemas.openxmlformats.org/officeDocument/2006/relationships/hyperlink" Target="https://www.scopus.com/inward/record.uri?eid=2-s2.0-85159966873&amp;doi=10.1590%2f0001-3765202320201937&amp;partnerID=40&amp;md5=8d758f53752d32cc9f0904eb0fc0f31f" TargetMode="External"/><Relationship Id="rId154" Type="http://schemas.openxmlformats.org/officeDocument/2006/relationships/hyperlink" Target="https://www.scopus.com/inward/record.uri?eid=2-s2.0-85146256220&amp;doi=10.1007%2fs11625-022-01271-3&amp;partnerID=40&amp;md5=e7fd181296cc80bd2da486058c1e12ca" TargetMode="External"/><Relationship Id="rId175" Type="http://schemas.openxmlformats.org/officeDocument/2006/relationships/hyperlink" Target="https://www.scopus.com/inward/record.uri?eid=2-s2.0-85124810405&amp;doi=10.3138%2fCJPE.71575&amp;partnerID=40&amp;md5=e028220d2bd4441bdc7c71907d1749d4" TargetMode="External"/><Relationship Id="rId196" Type="http://schemas.openxmlformats.org/officeDocument/2006/relationships/hyperlink" Target="https://www.scopus.com/inward/record.uri?eid=2-s2.0-85151205068&amp;doi=10.1002%2f9781119902911.ch1&amp;partnerID=40&amp;md5=0943bda0812af0ed48dc41c69da0a28a" TargetMode="External"/><Relationship Id="rId200" Type="http://schemas.openxmlformats.org/officeDocument/2006/relationships/hyperlink" Target="https://www.scopus.com/inward/record.uri?eid=2-s2.0-85159062863&amp;doi=10.19741%2fj.issn.1673-4831.2022.0584&amp;partnerID=40&amp;md5=aa06190be89bb0dfee9b91c5ffe91e41" TargetMode="External"/><Relationship Id="rId16" Type="http://schemas.openxmlformats.org/officeDocument/2006/relationships/hyperlink" Target="https://www.scopus.com/inward/record.uri?eid=2-s2.0-85138090045&amp;doi=10.1016%2fj.envsci.2022.08.026&amp;partnerID=40&amp;md5=0414d49d42a8e0bda13c26ffa06cd245" TargetMode="External"/><Relationship Id="rId37" Type="http://schemas.openxmlformats.org/officeDocument/2006/relationships/hyperlink" Target="https://www.scopus.com/inward/record.uri?eid=2-s2.0-85101110871&amp;doi=10.3390%2fsu13041653&amp;partnerID=40&amp;md5=d0e47a0f2525a58cba29e73f78386b59" TargetMode="External"/><Relationship Id="rId58" Type="http://schemas.openxmlformats.org/officeDocument/2006/relationships/hyperlink" Target="https://www.scopus.com/inward/record.uri?eid=2-s2.0-85165037626&amp;doi=10.1007%2fs11625-023-01380-7&amp;partnerID=40&amp;md5=3119a900ab75b33df192b0e2e7dae46d" TargetMode="External"/><Relationship Id="rId79" Type="http://schemas.openxmlformats.org/officeDocument/2006/relationships/hyperlink" Target="https://www.scopus.com/inward/record.uri?eid=2-s2.0-85158831906&amp;doi=10.1136%2fbmjopen-2023-072091&amp;partnerID=40&amp;md5=efb55b27091ed960da2a84b7ca91aee0" TargetMode="External"/><Relationship Id="rId102" Type="http://schemas.openxmlformats.org/officeDocument/2006/relationships/hyperlink" Target="https://www.scopus.com/inward/record.uri?eid=2-s2.0-85083979464&amp;doi=10.1007%2f978-3-030-14556-9_11&amp;partnerID=40&amp;md5=ece5a7294dcd8444e290fd63dc338923" TargetMode="External"/><Relationship Id="rId123" Type="http://schemas.openxmlformats.org/officeDocument/2006/relationships/hyperlink" Target="https://www.scopus.com/inward/record.uri?eid=2-s2.0-39149136185&amp;doi=10.1016%2fj.futures.2007.11.014&amp;partnerID=40&amp;md5=49307ef382ab8952e7efd31671588ab8" TargetMode="External"/><Relationship Id="rId144" Type="http://schemas.openxmlformats.org/officeDocument/2006/relationships/hyperlink" Target="https://www.scopus.com/inward/record.uri?eid=2-s2.0-85165345197&amp;doi=10.1002%2fpan3.10515&amp;partnerID=40&amp;md5=b56c254851f18a386be378b291eab1c1" TargetMode="External"/><Relationship Id="rId90" Type="http://schemas.openxmlformats.org/officeDocument/2006/relationships/hyperlink" Target="https://www.scopus.com/inward/record.uri?eid=2-s2.0-85111003413&amp;doi=10.1016%2fj.futures.2021.102815&amp;partnerID=40&amp;md5=fce1db83be255a739391bfe55fa2e5cc" TargetMode="External"/><Relationship Id="rId165" Type="http://schemas.openxmlformats.org/officeDocument/2006/relationships/hyperlink" Target="https://www.scopus.com/inward/record.uri?eid=2-s2.0-85137305421&amp;doi=10.1016%2fj.watres.2022.118934&amp;partnerID=40&amp;md5=241d34f5aeb22aa9c69091e2bf5734af" TargetMode="External"/><Relationship Id="rId186" Type="http://schemas.openxmlformats.org/officeDocument/2006/relationships/hyperlink" Target="https://www.scopus.com/inward/record.uri?eid=2-s2.0-85180412635&amp;doi=10.1016%2fj.ocecoaman.2023.106979&amp;partnerID=40&amp;md5=d1072acce8dcd6533b1d2fc120a85329" TargetMode="External"/><Relationship Id="rId27" Type="http://schemas.openxmlformats.org/officeDocument/2006/relationships/hyperlink" Target="https://www.scopus.com/inward/record.uri?eid=2-s2.0-85105093268&amp;doi=10.1080%2f26395916.2021.1912829&amp;partnerID=40&amp;md5=6d7d7e1968b7cc543ff7a3327dc1ab91" TargetMode="External"/><Relationship Id="rId48" Type="http://schemas.openxmlformats.org/officeDocument/2006/relationships/hyperlink" Target="https://www.scopus.com/inward/record.uri?eid=2-s2.0-85174824544&amp;doi=10.1016%2fj.gloenvcha.2023.102766&amp;partnerID=40&amp;md5=13131ff754f1ee39281f40d4c9646693" TargetMode="External"/><Relationship Id="rId69" Type="http://schemas.openxmlformats.org/officeDocument/2006/relationships/hyperlink" Target="https://www.scopus.com/inward/record.uri?eid=2-s2.0-85119492472&amp;doi=10.19741%2fj.issn.1673-4831.2021.0237&amp;partnerID=40&amp;md5=1036c93ca346d099dc26c8ca5e327ace" TargetMode="External"/><Relationship Id="rId113" Type="http://schemas.openxmlformats.org/officeDocument/2006/relationships/hyperlink" Target="https://www.scopus.com/inward/record.uri?eid=2-s2.0-84939882704&amp;doi=10.1007%2fs00382-014-2177-6&amp;partnerID=40&amp;md5=7d468fd73d1132f555fa486440aeee91" TargetMode="External"/><Relationship Id="rId134" Type="http://schemas.openxmlformats.org/officeDocument/2006/relationships/hyperlink" Target="https://www.scopus.com/inward/record.uri?eid=2-s2.0-85149068670&amp;doi=10.1007%2fs10531-023-02566-2&amp;partnerID=40&amp;md5=48a89fc5cf9484c4bb0aab871a335a58" TargetMode="External"/><Relationship Id="rId80" Type="http://schemas.openxmlformats.org/officeDocument/2006/relationships/hyperlink" Target="https://www.scopus.com/inward/record.uri?eid=2-s2.0-85144495969&amp;doi=10.1016%2fj.futures.2022.103084&amp;partnerID=40&amp;md5=656620e1e5438feb891022bc58fb1b3b" TargetMode="External"/><Relationship Id="rId155" Type="http://schemas.openxmlformats.org/officeDocument/2006/relationships/hyperlink" Target="https://www.scopus.com/inward/record.uri?eid=2-s2.0-85171800009&amp;doi=10.1016%2fj.cosust.2023.101357&amp;partnerID=40&amp;md5=e7b1b246bfbec9938b35d7145117f055" TargetMode="External"/><Relationship Id="rId176" Type="http://schemas.openxmlformats.org/officeDocument/2006/relationships/hyperlink" Target="https://www.scopus.com/inward/record.uri?eid=2-s2.0-85123107628&amp;doi=10.5751%2fES-12856-260430&amp;partnerID=40&amp;md5=671a93bf7abe4b29696fb900f83b6344" TargetMode="External"/><Relationship Id="rId197" Type="http://schemas.openxmlformats.org/officeDocument/2006/relationships/hyperlink" Target="https://www.scopus.com/inward/record.uri?eid=2-s2.0-85108414397&amp;doi=10.1007%2f978-3-030-70928-0_1&amp;partnerID=40&amp;md5=1d27445741fe7faad034298d541cad2f" TargetMode="External"/><Relationship Id="rId17" Type="http://schemas.openxmlformats.org/officeDocument/2006/relationships/hyperlink" Target="https://www.scopus.com/inward/record.uri?eid=2-s2.0-85120486286&amp;doi=10.1111%2fele.13931&amp;partnerID=40&amp;md5=bd733f1909d40c9ba84464b48778efc0" TargetMode="External"/><Relationship Id="rId38" Type="http://schemas.openxmlformats.org/officeDocument/2006/relationships/hyperlink" Target="https://www.scopus.com/inward/record.uri?eid=2-s2.0-85097891628&amp;doi=10.1590%2fs0103-4014.2020.34100.006&amp;partnerID=40&amp;md5=5d926dc36b5079c81ee9910833233fc9" TargetMode="External"/><Relationship Id="rId59" Type="http://schemas.openxmlformats.org/officeDocument/2006/relationships/hyperlink" Target="https://www.scopus.com/inward/record.uri?eid=2-s2.0-85158863713&amp;doi=10.1016%2fj.marpol.2023.105644&amp;partnerID=40&amp;md5=edb8a8c20ae0181b1fdee20165f2571f" TargetMode="External"/><Relationship Id="rId103" Type="http://schemas.openxmlformats.org/officeDocument/2006/relationships/hyperlink" Target="https://www.scopus.com/inward/record.uri?eid=2-s2.0-85067990203&amp;doi=10.1016%2fj.scitotenv.2019.06.298&amp;partnerID=40&amp;md5=9bd782011b4adc44a1b7e69f6b94b6f6" TargetMode="External"/><Relationship Id="rId124" Type="http://schemas.openxmlformats.org/officeDocument/2006/relationships/hyperlink" Target="https://www.scopus.com/inward/record.uri?eid=2-s2.0-0032774730&amp;doi=10.1016%2fS0308-521X%2899%2900025-6&amp;partnerID=40&amp;md5=06a910af7a25f00e2a488608550d27b1" TargetMode="External"/><Relationship Id="rId70" Type="http://schemas.openxmlformats.org/officeDocument/2006/relationships/hyperlink" Target="https://www.scopus.com/inward/record.uri?eid=2-s2.0-85086037851&amp;doi=10.1590%2f1676-0611-bn-2019-0904&amp;partnerID=40&amp;md5=68b9240842f7d2bf827c336915e6d55d" TargetMode="External"/><Relationship Id="rId91" Type="http://schemas.openxmlformats.org/officeDocument/2006/relationships/hyperlink" Target="https://www.scopus.com/inward/record.uri?eid=2-s2.0-85111141058&amp;doi=10.1007%2f978-981-16-0084-5_36&amp;partnerID=40&amp;md5=6d0dad6f415321044a676c97abfa69fc" TargetMode="External"/><Relationship Id="rId145" Type="http://schemas.openxmlformats.org/officeDocument/2006/relationships/hyperlink" Target="https://www.scopus.com/inward/record.uri?eid=2-s2.0-85159873442&amp;doi=10.1002%2fgch2.202200183&amp;partnerID=40&amp;md5=60db2079cc4b2a02c3da51f8d68a3752" TargetMode="External"/><Relationship Id="rId166" Type="http://schemas.openxmlformats.org/officeDocument/2006/relationships/hyperlink" Target="https://www.scopus.com/inward/record.uri?eid=2-s2.0-85136124823&amp;doi=10.1080%2f26395916.2022.2097478&amp;partnerID=40&amp;md5=9e6f152971bc148adfe94d3fbb6cf16a" TargetMode="External"/><Relationship Id="rId187" Type="http://schemas.openxmlformats.org/officeDocument/2006/relationships/hyperlink" Target="https://www.scopus.com/inward/record.uri?eid=2-s2.0-85181213320&amp;doi=10.1080%2f15487733.2023.2291883&amp;partnerID=40&amp;md5=3e60042f046c924cf15ed91dc789dfb4" TargetMode="External"/><Relationship Id="rId1" Type="http://schemas.openxmlformats.org/officeDocument/2006/relationships/hyperlink" Target="https://www.scopus.com/inward/record.uri?eid=2-s2.0-85141563987&amp;doi=10.1007%2fs10531-022-02500-y&amp;partnerID=40&amp;md5=0a74ccb1f1f319ba5988f5f9fee490af" TargetMode="External"/><Relationship Id="rId28" Type="http://schemas.openxmlformats.org/officeDocument/2006/relationships/hyperlink" Target="https://www.scopus.com/inward/record.uri?eid=2-s2.0-85109826504&amp;doi=10.3390%2ff12070876&amp;partnerID=40&amp;md5=0f1159b0e976f0fbde41ec002cd81914" TargetMode="External"/><Relationship Id="rId49" Type="http://schemas.openxmlformats.org/officeDocument/2006/relationships/hyperlink" Target="https://www.scopus.com/inward/record.uri?eid=2-s2.0-85134028032&amp;doi=10.17520%2fbiods.2021425&amp;partnerID=40&amp;md5=eb3a462ad5b75adbd6d838aa8ddabef3" TargetMode="External"/><Relationship Id="rId114" Type="http://schemas.openxmlformats.org/officeDocument/2006/relationships/hyperlink" Target="https://www.scopus.com/inward/record.uri?eid=2-s2.0-84938153529&amp;doi=10.1016%2fj.futures.2015.07.005&amp;partnerID=40&amp;md5=c7e1929a5d66601fe4d1bddc43894c7e" TargetMode="External"/><Relationship Id="rId60" Type="http://schemas.openxmlformats.org/officeDocument/2006/relationships/hyperlink" Target="https://www.scopus.com/inward/record.uri?eid=2-s2.0-85150416379&amp;doi=10.1016%2fj.biocon.2023.109958&amp;partnerID=40&amp;md5=cc48676e56b79745814b11e1f2f6f056" TargetMode="External"/><Relationship Id="rId81" Type="http://schemas.openxmlformats.org/officeDocument/2006/relationships/hyperlink" Target="https://www.scopus.com/inward/record.uri?eid=2-s2.0-85125850568&amp;doi=10.1007%2fs00484-022-02265-7&amp;partnerID=40&amp;md5=300e787c89e8224cf31a87a340d87e15" TargetMode="External"/><Relationship Id="rId135" Type="http://schemas.openxmlformats.org/officeDocument/2006/relationships/hyperlink" Target="https://www.scopus.com/inward/record.uri?eid=2-s2.0-85149295888&amp;doi=10.3390%2fsu15043824&amp;partnerID=40&amp;md5=256e609a77abdfd99943593b9ed4d609" TargetMode="External"/><Relationship Id="rId156" Type="http://schemas.openxmlformats.org/officeDocument/2006/relationships/hyperlink" Target="https://www.scopus.com/inward/record.uri?eid=2-s2.0-85165671252&amp;doi=10.1088%2f1748-9326%2face4e0&amp;partnerID=40&amp;md5=0a48011ab6a343fcd713073648048c71" TargetMode="External"/><Relationship Id="rId177" Type="http://schemas.openxmlformats.org/officeDocument/2006/relationships/hyperlink" Target="https://www.scopus.com/inward/record.uri?eid=2-s2.0-85105731320&amp;doi=10.1007%2fs11625-021-00963-6&amp;partnerID=40&amp;md5=6783a3b769984b35d1298ed5671e35a9" TargetMode="External"/><Relationship Id="rId198" Type="http://schemas.openxmlformats.org/officeDocument/2006/relationships/hyperlink" Target="https://www.scopus.com/inward/record.uri?eid=2-s2.0-85108401399&amp;doi=10.1007%2f978-3-030-70928-0_2&amp;partnerID=40&amp;md5=9e808ff1c6eb37876ca8d47a54ba6ece" TargetMode="External"/><Relationship Id="rId18" Type="http://schemas.openxmlformats.org/officeDocument/2006/relationships/hyperlink" Target="https://www.scopus.com/inward/record.uri?eid=2-s2.0-85127223146&amp;doi=10.1111%2fecog.06354&amp;partnerID=40&amp;md5=95b34761670c8d22e1ddf61debc7c1b6" TargetMode="External"/><Relationship Id="rId39" Type="http://schemas.openxmlformats.org/officeDocument/2006/relationships/hyperlink" Target="https://www.scopus.com/inward/record.uri?eid=2-s2.0-85177620842&amp;doi=10.1146%2fannurev-environ-112321-095011&amp;partnerID=40&amp;md5=51982a678a510b1a09d27a9bb25f05fb" TargetMode="External"/><Relationship Id="rId50" Type="http://schemas.openxmlformats.org/officeDocument/2006/relationships/hyperlink" Target="https://www.scopus.com/inward/record.uri?eid=2-s2.0-85148236385&amp;doi=10.1007%2fs10113-022-02022-x&amp;partnerID=40&amp;md5=3402ad04a763e3739f4e16fdcfb9f5c6" TargetMode="External"/><Relationship Id="rId104" Type="http://schemas.openxmlformats.org/officeDocument/2006/relationships/hyperlink" Target="https://www.scopus.com/inward/record.uri?eid=2-s2.0-85068113752&amp;doi=10.1016%2fj.buildenv.2019.106230&amp;partnerID=40&amp;md5=a4455f8df2ef1d5283459bd2c8d72e7a" TargetMode="External"/><Relationship Id="rId125" Type="http://schemas.openxmlformats.org/officeDocument/2006/relationships/hyperlink" Target="https://www.scopus.com/inward/record.uri?eid=2-s2.0-85179807659&amp;doi=10.1016%2fj.oneear.2023.10.027&amp;partnerID=40&amp;md5=379a6ff5a408b548aae4e2ea732c27a6" TargetMode="External"/><Relationship Id="rId146" Type="http://schemas.openxmlformats.org/officeDocument/2006/relationships/hyperlink" Target="https://www.scopus.com/inward/record.uri?eid=2-s2.0-85168896328&amp;doi=10.1080%2f08920753.2023.2244082&amp;partnerID=40&amp;md5=8f7347a6298b501f6f8287fe8ef893ec" TargetMode="External"/><Relationship Id="rId167" Type="http://schemas.openxmlformats.org/officeDocument/2006/relationships/hyperlink" Target="https://www.scopus.com/inward/record.uri?eid=2-s2.0-85113785303&amp;doi=10.1007%2fs11625-021-01021-x&amp;partnerID=40&amp;md5=4a6f832d4e63f6490b97c24d04b8c0ec" TargetMode="External"/><Relationship Id="rId188" Type="http://schemas.openxmlformats.org/officeDocument/2006/relationships/hyperlink" Target="https://www.scopus.com/inward/record.uri?eid=2-s2.0-85177827600&amp;doi=10.1016%2fj.ecolecon.2023.108049&amp;partnerID=40&amp;md5=a167a401cdd5c274298ffe553e11433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5"/>
  <sheetViews>
    <sheetView workbookViewId="0">
      <selection activeCell="G13" sqref="G13"/>
    </sheetView>
  </sheetViews>
  <sheetFormatPr defaultColWidth="12.6640625" defaultRowHeight="15.75" customHeight="1" x14ac:dyDescent="0.25"/>
  <sheetData>
    <row r="1" spans="1:1" x14ac:dyDescent="0.25">
      <c r="A1" s="1" t="s">
        <v>0</v>
      </c>
    </row>
    <row r="2" spans="1:1" x14ac:dyDescent="0.25">
      <c r="A2" s="1" t="s">
        <v>1</v>
      </c>
    </row>
    <row r="3" spans="1:1" x14ac:dyDescent="0.25">
      <c r="A3" s="1" t="s">
        <v>2</v>
      </c>
    </row>
    <row r="4" spans="1:1" x14ac:dyDescent="0.25">
      <c r="A4" s="2" t="s">
        <v>3</v>
      </c>
    </row>
    <row r="5" spans="1:1" x14ac:dyDescent="0.25">
      <c r="A5" s="2" t="s">
        <v>4</v>
      </c>
    </row>
  </sheetData>
  <hyperlinks>
    <hyperlink ref="A4" r:id="rId1" xr:uid="{00000000-0004-0000-0000-000000000000}"/>
    <hyperlink ref="A5"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E1178"/>
  <sheetViews>
    <sheetView workbookViewId="0">
      <pane ySplit="1" topLeftCell="A49" activePane="bottomLeft" state="frozen"/>
      <selection pane="bottomLeft" activeCell="B3" sqref="B3"/>
    </sheetView>
  </sheetViews>
  <sheetFormatPr defaultColWidth="12.6640625" defaultRowHeight="15.75" customHeight="1" x14ac:dyDescent="0.25"/>
  <cols>
    <col min="1" max="1" width="29.44140625" customWidth="1"/>
    <col min="2" max="2" width="33.6640625" customWidth="1"/>
    <col min="3" max="3" width="65.109375" customWidth="1"/>
    <col min="4" max="4" width="43.88671875" customWidth="1"/>
  </cols>
  <sheetData>
    <row r="1" spans="1:31" ht="13.2" x14ac:dyDescent="0.25">
      <c r="A1" s="3" t="s">
        <v>5</v>
      </c>
      <c r="B1" s="3" t="s">
        <v>6</v>
      </c>
      <c r="C1" s="4"/>
      <c r="D1" s="5" t="s">
        <v>7</v>
      </c>
      <c r="E1" s="6"/>
      <c r="F1" s="7"/>
      <c r="G1" s="6"/>
      <c r="H1" s="6"/>
      <c r="I1" s="6"/>
      <c r="J1" s="6"/>
      <c r="K1" s="6"/>
      <c r="L1" s="6"/>
      <c r="M1" s="6"/>
      <c r="N1" s="6"/>
      <c r="O1" s="6"/>
      <c r="P1" s="6"/>
      <c r="Q1" s="6"/>
      <c r="R1" s="6"/>
      <c r="S1" s="6"/>
      <c r="T1" s="6"/>
      <c r="U1" s="6"/>
      <c r="V1" s="6"/>
      <c r="W1" s="6"/>
      <c r="X1" s="6"/>
      <c r="Y1" s="6"/>
      <c r="Z1" s="6"/>
      <c r="AA1" s="6"/>
      <c r="AB1" s="6"/>
      <c r="AC1" s="6"/>
      <c r="AD1" s="6"/>
      <c r="AE1" s="6"/>
    </row>
    <row r="2" spans="1:31" ht="26.4" x14ac:dyDescent="0.25">
      <c r="A2" s="8" t="s">
        <v>8</v>
      </c>
      <c r="B2" s="8"/>
      <c r="C2" s="4"/>
      <c r="D2" s="9" t="s">
        <v>9</v>
      </c>
      <c r="E2" s="10"/>
      <c r="F2" s="11"/>
      <c r="G2" s="12"/>
      <c r="H2" s="10"/>
      <c r="I2" s="10"/>
      <c r="J2" s="10"/>
      <c r="K2" s="10"/>
      <c r="L2" s="10"/>
      <c r="M2" s="10"/>
      <c r="N2" s="10"/>
      <c r="O2" s="10"/>
      <c r="P2" s="10"/>
      <c r="Q2" s="10"/>
      <c r="R2" s="10"/>
      <c r="S2" s="10"/>
      <c r="T2" s="10"/>
      <c r="U2" s="10"/>
      <c r="V2" s="10"/>
      <c r="W2" s="10"/>
      <c r="X2" s="10"/>
      <c r="Y2" s="10"/>
      <c r="Z2" s="10"/>
      <c r="AA2" s="10"/>
      <c r="AB2" s="10"/>
      <c r="AC2" s="10"/>
    </row>
    <row r="3" spans="1:31" ht="13.2" x14ac:dyDescent="0.25">
      <c r="A3" s="8" t="s">
        <v>10</v>
      </c>
      <c r="B3" s="8"/>
      <c r="C3" s="4"/>
      <c r="D3" s="9" t="s">
        <v>11</v>
      </c>
      <c r="E3" s="10"/>
      <c r="F3" s="13"/>
      <c r="G3" s="13"/>
      <c r="H3" s="10"/>
      <c r="I3" s="10"/>
      <c r="J3" s="10"/>
      <c r="K3" s="10"/>
      <c r="L3" s="10"/>
      <c r="M3" s="10"/>
      <c r="N3" s="10"/>
      <c r="O3" s="10"/>
      <c r="P3" s="10"/>
      <c r="Q3" s="10"/>
      <c r="R3" s="10"/>
      <c r="S3" s="10"/>
      <c r="T3" s="10"/>
      <c r="U3" s="10"/>
      <c r="V3" s="10"/>
      <c r="W3" s="10"/>
      <c r="X3" s="10"/>
      <c r="Y3" s="10"/>
      <c r="Z3" s="10"/>
      <c r="AA3" s="10"/>
      <c r="AB3" s="10"/>
      <c r="AC3" s="10"/>
    </row>
    <row r="4" spans="1:31" ht="39.6" x14ac:dyDescent="0.25">
      <c r="A4" s="144" t="s">
        <v>12</v>
      </c>
      <c r="B4" s="8" t="s">
        <v>13</v>
      </c>
      <c r="C4" s="4"/>
      <c r="D4" s="9" t="s">
        <v>14</v>
      </c>
      <c r="E4" s="10"/>
      <c r="F4" s="13"/>
      <c r="G4" s="13"/>
      <c r="H4" s="10"/>
      <c r="I4" s="10"/>
      <c r="J4" s="10"/>
      <c r="K4" s="10"/>
      <c r="L4" s="10"/>
      <c r="M4" s="10"/>
      <c r="N4" s="10"/>
      <c r="O4" s="10"/>
      <c r="P4" s="10"/>
      <c r="Q4" s="10"/>
      <c r="R4" s="10"/>
      <c r="S4" s="10"/>
      <c r="T4" s="10"/>
      <c r="U4" s="10"/>
      <c r="V4" s="10"/>
      <c r="W4" s="10"/>
      <c r="X4" s="10"/>
      <c r="Y4" s="10"/>
      <c r="Z4" s="10"/>
      <c r="AA4" s="10"/>
      <c r="AB4" s="10"/>
      <c r="AC4" s="10"/>
    </row>
    <row r="5" spans="1:31" ht="13.2" x14ac:dyDescent="0.25">
      <c r="A5" s="134"/>
      <c r="B5" s="8" t="s">
        <v>15</v>
      </c>
      <c r="C5" s="9"/>
      <c r="D5" s="136" t="s">
        <v>16</v>
      </c>
      <c r="E5" s="10"/>
      <c r="F5" s="13"/>
      <c r="G5" s="13"/>
      <c r="H5" s="10"/>
      <c r="I5" s="10"/>
      <c r="J5" s="10"/>
      <c r="K5" s="10"/>
      <c r="L5" s="10"/>
      <c r="M5" s="10"/>
      <c r="N5" s="10"/>
      <c r="O5" s="10"/>
      <c r="P5" s="10"/>
      <c r="Q5" s="10"/>
      <c r="R5" s="10"/>
      <c r="S5" s="10"/>
      <c r="T5" s="10"/>
      <c r="U5" s="10"/>
      <c r="V5" s="10"/>
      <c r="W5" s="10"/>
      <c r="X5" s="10"/>
      <c r="Y5" s="10"/>
      <c r="Z5" s="10"/>
      <c r="AA5" s="10"/>
      <c r="AB5" s="10"/>
      <c r="AC5" s="10"/>
    </row>
    <row r="6" spans="1:31" ht="13.2" x14ac:dyDescent="0.25">
      <c r="A6" s="134"/>
      <c r="B6" s="8" t="s">
        <v>17</v>
      </c>
      <c r="C6" s="9"/>
      <c r="D6" s="134"/>
      <c r="E6" s="10"/>
      <c r="F6" s="13"/>
      <c r="G6" s="13"/>
      <c r="H6" s="10"/>
      <c r="I6" s="10"/>
      <c r="J6" s="10"/>
      <c r="K6" s="10"/>
      <c r="L6" s="10"/>
      <c r="M6" s="10"/>
      <c r="N6" s="10"/>
      <c r="O6" s="10"/>
      <c r="P6" s="10"/>
      <c r="Q6" s="10"/>
      <c r="R6" s="10"/>
      <c r="S6" s="10"/>
      <c r="T6" s="10"/>
      <c r="U6" s="10"/>
      <c r="V6" s="10"/>
      <c r="W6" s="10"/>
      <c r="X6" s="10"/>
      <c r="Y6" s="10"/>
      <c r="Z6" s="10"/>
      <c r="AA6" s="10"/>
      <c r="AB6" s="10"/>
      <c r="AC6" s="10"/>
    </row>
    <row r="7" spans="1:31" ht="13.2" x14ac:dyDescent="0.25">
      <c r="A7" s="134"/>
      <c r="B7" s="8" t="s">
        <v>18</v>
      </c>
      <c r="C7" s="9"/>
      <c r="D7" s="134"/>
      <c r="E7" s="10"/>
      <c r="F7" s="16"/>
      <c r="G7" s="13"/>
      <c r="H7" s="10"/>
      <c r="I7" s="10"/>
      <c r="J7" s="10"/>
      <c r="K7" s="10"/>
      <c r="L7" s="10"/>
      <c r="M7" s="10"/>
      <c r="N7" s="10"/>
      <c r="O7" s="10"/>
      <c r="P7" s="10"/>
      <c r="Q7" s="10"/>
      <c r="R7" s="10"/>
      <c r="S7" s="10"/>
      <c r="T7" s="10"/>
      <c r="U7" s="10"/>
      <c r="V7" s="10"/>
      <c r="W7" s="10"/>
      <c r="X7" s="10"/>
      <c r="Y7" s="10"/>
      <c r="Z7" s="10"/>
      <c r="AA7" s="10"/>
      <c r="AB7" s="10"/>
      <c r="AC7" s="10"/>
    </row>
    <row r="8" spans="1:31" ht="13.2" x14ac:dyDescent="0.25">
      <c r="A8" s="134"/>
      <c r="B8" s="8" t="s">
        <v>19</v>
      </c>
      <c r="C8" s="9"/>
      <c r="D8" s="134"/>
      <c r="E8" s="10"/>
      <c r="F8" s="16"/>
      <c r="G8" s="13"/>
      <c r="H8" s="10"/>
      <c r="I8" s="10"/>
      <c r="J8" s="10"/>
      <c r="K8" s="10"/>
      <c r="L8" s="10"/>
      <c r="M8" s="10"/>
      <c r="N8" s="10"/>
      <c r="O8" s="10"/>
      <c r="P8" s="10"/>
      <c r="Q8" s="10"/>
      <c r="R8" s="10"/>
      <c r="S8" s="10"/>
      <c r="T8" s="10"/>
      <c r="U8" s="10"/>
      <c r="V8" s="10"/>
      <c r="W8" s="10"/>
      <c r="X8" s="10"/>
      <c r="Y8" s="10"/>
      <c r="Z8" s="10"/>
      <c r="AA8" s="10"/>
      <c r="AB8" s="10"/>
      <c r="AC8" s="10"/>
    </row>
    <row r="9" spans="1:31" ht="15" customHeight="1" x14ac:dyDescent="0.25">
      <c r="A9" s="134"/>
      <c r="B9" s="8" t="s">
        <v>20</v>
      </c>
      <c r="C9" s="9"/>
      <c r="D9" s="134"/>
      <c r="E9" s="10"/>
      <c r="F9" s="16"/>
      <c r="G9" s="13"/>
      <c r="H9" s="10"/>
      <c r="I9" s="10"/>
      <c r="J9" s="10"/>
      <c r="K9" s="10"/>
      <c r="L9" s="10"/>
      <c r="M9" s="10"/>
      <c r="N9" s="10"/>
      <c r="O9" s="10"/>
      <c r="P9" s="10"/>
      <c r="Q9" s="10"/>
      <c r="R9" s="10"/>
      <c r="S9" s="10"/>
      <c r="T9" s="10"/>
      <c r="U9" s="10"/>
      <c r="V9" s="10"/>
      <c r="W9" s="10"/>
      <c r="X9" s="10"/>
      <c r="Y9" s="10"/>
      <c r="Z9" s="10"/>
      <c r="AA9" s="10"/>
      <c r="AB9" s="10"/>
      <c r="AC9" s="10"/>
    </row>
    <row r="10" spans="1:31" ht="15" customHeight="1" x14ac:dyDescent="0.25">
      <c r="A10" s="134"/>
      <c r="B10" s="8" t="s">
        <v>21</v>
      </c>
      <c r="C10" s="9"/>
      <c r="D10" s="134"/>
      <c r="E10" s="10"/>
      <c r="F10" s="16"/>
      <c r="G10" s="13"/>
      <c r="H10" s="10"/>
      <c r="I10" s="10"/>
      <c r="J10" s="10"/>
      <c r="K10" s="10"/>
      <c r="L10" s="10"/>
      <c r="M10" s="10"/>
      <c r="N10" s="10"/>
      <c r="O10" s="10"/>
      <c r="P10" s="10"/>
      <c r="Q10" s="10"/>
      <c r="R10" s="10"/>
      <c r="S10" s="10"/>
      <c r="T10" s="10"/>
      <c r="U10" s="10"/>
      <c r="V10" s="10"/>
      <c r="W10" s="10"/>
      <c r="X10" s="10"/>
      <c r="Y10" s="10"/>
      <c r="Z10" s="10"/>
      <c r="AA10" s="10"/>
      <c r="AB10" s="10"/>
      <c r="AC10" s="10"/>
    </row>
    <row r="11" spans="1:31" ht="13.2" x14ac:dyDescent="0.25">
      <c r="A11" s="134"/>
      <c r="B11" s="8" t="s">
        <v>22</v>
      </c>
      <c r="C11" s="9"/>
      <c r="D11" s="134"/>
      <c r="E11" s="10"/>
      <c r="F11" s="16"/>
      <c r="G11" s="13"/>
      <c r="H11" s="10"/>
      <c r="I11" s="10"/>
      <c r="J11" s="10"/>
      <c r="K11" s="10"/>
      <c r="L11" s="10"/>
      <c r="M11" s="10"/>
      <c r="N11" s="10"/>
      <c r="O11" s="10"/>
      <c r="P11" s="10"/>
      <c r="Q11" s="10"/>
      <c r="R11" s="10"/>
      <c r="S11" s="10"/>
      <c r="T11" s="10"/>
      <c r="U11" s="10"/>
      <c r="V11" s="10"/>
      <c r="W11" s="10"/>
      <c r="X11" s="10"/>
      <c r="Y11" s="10"/>
      <c r="Z11" s="10"/>
      <c r="AA11" s="10"/>
      <c r="AB11" s="10"/>
      <c r="AC11" s="10"/>
    </row>
    <row r="12" spans="1:31" ht="13.2" x14ac:dyDescent="0.25">
      <c r="A12" s="135"/>
      <c r="B12" s="8" t="s">
        <v>23</v>
      </c>
      <c r="C12" s="9"/>
      <c r="D12" s="135"/>
      <c r="E12" s="10"/>
      <c r="F12" s="16"/>
      <c r="G12" s="13"/>
      <c r="H12" s="10"/>
      <c r="I12" s="10"/>
      <c r="J12" s="10"/>
      <c r="K12" s="10"/>
      <c r="L12" s="10"/>
      <c r="M12" s="10"/>
      <c r="N12" s="10"/>
      <c r="O12" s="10"/>
      <c r="P12" s="10"/>
      <c r="Q12" s="10"/>
      <c r="R12" s="10"/>
      <c r="S12" s="10"/>
      <c r="T12" s="10"/>
      <c r="U12" s="10"/>
      <c r="V12" s="10"/>
      <c r="W12" s="10"/>
      <c r="X12" s="10"/>
      <c r="Y12" s="10"/>
      <c r="Z12" s="10"/>
      <c r="AA12" s="10"/>
      <c r="AB12" s="10"/>
      <c r="AC12" s="10"/>
    </row>
    <row r="13" spans="1:31" ht="13.2" x14ac:dyDescent="0.25">
      <c r="A13" s="9" t="s">
        <v>24</v>
      </c>
      <c r="B13" s="8"/>
      <c r="C13" s="8"/>
      <c r="D13" s="9" t="s">
        <v>25</v>
      </c>
      <c r="E13" s="10"/>
      <c r="F13" s="16"/>
      <c r="G13" s="13"/>
      <c r="H13" s="10"/>
      <c r="I13" s="10"/>
      <c r="J13" s="10"/>
      <c r="K13" s="10"/>
      <c r="L13" s="10"/>
      <c r="M13" s="10"/>
      <c r="N13" s="10"/>
      <c r="O13" s="10"/>
      <c r="P13" s="10"/>
      <c r="Q13" s="10"/>
      <c r="R13" s="10"/>
      <c r="S13" s="10"/>
      <c r="T13" s="10"/>
      <c r="U13" s="10"/>
      <c r="V13" s="10"/>
      <c r="W13" s="10"/>
      <c r="X13" s="10"/>
      <c r="Y13" s="10"/>
      <c r="Z13" s="10"/>
      <c r="AA13" s="10"/>
      <c r="AB13" s="10"/>
      <c r="AC13" s="10"/>
    </row>
    <row r="14" spans="1:31" ht="13.2" x14ac:dyDescent="0.25">
      <c r="A14" s="8" t="s">
        <v>26</v>
      </c>
      <c r="B14" s="8"/>
      <c r="C14" s="8"/>
      <c r="D14" s="9" t="s">
        <v>25</v>
      </c>
      <c r="E14" s="10"/>
      <c r="F14" s="16"/>
      <c r="G14" s="13"/>
      <c r="H14" s="10"/>
      <c r="I14" s="10"/>
      <c r="J14" s="10"/>
      <c r="K14" s="10"/>
      <c r="L14" s="10"/>
      <c r="M14" s="10"/>
      <c r="N14" s="10"/>
      <c r="O14" s="10"/>
      <c r="P14" s="10"/>
      <c r="Q14" s="10"/>
      <c r="R14" s="10"/>
      <c r="S14" s="10"/>
      <c r="T14" s="10"/>
      <c r="U14" s="10"/>
      <c r="V14" s="10"/>
      <c r="W14" s="10"/>
      <c r="X14" s="10"/>
      <c r="Y14" s="10"/>
      <c r="Z14" s="10"/>
      <c r="AA14" s="10"/>
      <c r="AB14" s="10"/>
      <c r="AC14" s="10"/>
    </row>
    <row r="15" spans="1:31" ht="13.2" x14ac:dyDescent="0.25">
      <c r="A15" s="145" t="s">
        <v>27</v>
      </c>
      <c r="B15" s="136" t="s">
        <v>28</v>
      </c>
      <c r="C15" s="8">
        <v>2023</v>
      </c>
      <c r="D15" s="136" t="s">
        <v>29</v>
      </c>
      <c r="E15" s="10"/>
      <c r="F15" s="10"/>
      <c r="G15" s="10"/>
      <c r="H15" s="10"/>
      <c r="I15" s="10"/>
      <c r="J15" s="10"/>
      <c r="K15" s="10"/>
      <c r="L15" s="10"/>
      <c r="M15" s="10"/>
      <c r="N15" s="10"/>
      <c r="O15" s="10"/>
      <c r="P15" s="10"/>
      <c r="Q15" s="10"/>
      <c r="R15" s="10"/>
      <c r="S15" s="10"/>
      <c r="T15" s="10"/>
      <c r="U15" s="10"/>
      <c r="V15" s="10"/>
      <c r="W15" s="10"/>
      <c r="X15" s="10"/>
      <c r="Y15" s="10"/>
      <c r="Z15" s="10"/>
      <c r="AA15" s="10"/>
    </row>
    <row r="16" spans="1:31" ht="13.2" x14ac:dyDescent="0.25">
      <c r="A16" s="134"/>
      <c r="B16" s="134"/>
      <c r="C16" s="8">
        <v>2022</v>
      </c>
      <c r="D16" s="134"/>
      <c r="E16" s="10"/>
      <c r="F16" s="10"/>
      <c r="G16" s="10"/>
      <c r="H16" s="10"/>
      <c r="I16" s="10"/>
      <c r="J16" s="10"/>
      <c r="K16" s="10"/>
      <c r="L16" s="10"/>
      <c r="M16" s="10"/>
      <c r="N16" s="10"/>
      <c r="O16" s="10"/>
      <c r="P16" s="10"/>
      <c r="Q16" s="10"/>
      <c r="R16" s="10"/>
      <c r="S16" s="10"/>
      <c r="T16" s="10"/>
      <c r="U16" s="10"/>
      <c r="V16" s="10"/>
      <c r="W16" s="10"/>
      <c r="X16" s="10"/>
      <c r="Y16" s="10"/>
      <c r="Z16" s="10"/>
      <c r="AA16" s="10"/>
    </row>
    <row r="17" spans="1:27" ht="13.5" customHeight="1" x14ac:dyDescent="0.25">
      <c r="A17" s="134"/>
      <c r="B17" s="134"/>
      <c r="C17" s="8">
        <v>2021</v>
      </c>
      <c r="D17" s="134"/>
      <c r="E17" s="10"/>
      <c r="F17" s="10"/>
      <c r="G17" s="10"/>
      <c r="H17" s="10"/>
      <c r="I17" s="10"/>
      <c r="J17" s="10"/>
      <c r="K17" s="10"/>
      <c r="L17" s="10"/>
      <c r="M17" s="10"/>
      <c r="N17" s="10"/>
      <c r="O17" s="10"/>
      <c r="P17" s="10"/>
      <c r="Q17" s="10"/>
      <c r="R17" s="10"/>
      <c r="S17" s="10"/>
      <c r="T17" s="10"/>
      <c r="U17" s="10"/>
      <c r="V17" s="10"/>
      <c r="W17" s="10"/>
      <c r="X17" s="10"/>
      <c r="Y17" s="10"/>
      <c r="Z17" s="10"/>
      <c r="AA17" s="10"/>
    </row>
    <row r="18" spans="1:27" ht="15.75" customHeight="1" x14ac:dyDescent="0.25">
      <c r="A18" s="134"/>
      <c r="B18" s="134"/>
      <c r="C18" s="8">
        <v>2020</v>
      </c>
      <c r="D18" s="134"/>
      <c r="E18" s="10"/>
      <c r="F18" s="10"/>
      <c r="G18" s="10"/>
      <c r="H18" s="10"/>
      <c r="I18" s="10"/>
      <c r="J18" s="10"/>
      <c r="K18" s="10"/>
      <c r="L18" s="10"/>
      <c r="M18" s="10"/>
      <c r="N18" s="10"/>
      <c r="O18" s="10"/>
      <c r="P18" s="10"/>
      <c r="Q18" s="10"/>
      <c r="R18" s="10"/>
      <c r="S18" s="10"/>
      <c r="T18" s="10"/>
      <c r="U18" s="10"/>
      <c r="V18" s="10"/>
      <c r="W18" s="10"/>
      <c r="X18" s="10"/>
      <c r="Y18" s="10"/>
      <c r="Z18" s="10"/>
      <c r="AA18" s="10"/>
    </row>
    <row r="19" spans="1:27" ht="15" customHeight="1" x14ac:dyDescent="0.25">
      <c r="A19" s="134"/>
      <c r="B19" s="135"/>
      <c r="C19" s="8">
        <v>2019</v>
      </c>
      <c r="D19" s="135"/>
      <c r="E19" s="10"/>
      <c r="F19" s="10"/>
      <c r="G19" s="10"/>
      <c r="H19" s="10"/>
      <c r="I19" s="10"/>
      <c r="J19" s="10"/>
      <c r="K19" s="10"/>
      <c r="L19" s="10"/>
      <c r="M19" s="10"/>
      <c r="N19" s="10"/>
      <c r="O19" s="10"/>
      <c r="P19" s="10"/>
      <c r="Q19" s="10"/>
      <c r="R19" s="10"/>
      <c r="S19" s="10"/>
      <c r="T19" s="10"/>
      <c r="U19" s="10"/>
      <c r="V19" s="10"/>
      <c r="W19" s="10"/>
      <c r="X19" s="10"/>
      <c r="Y19" s="10"/>
      <c r="Z19" s="10"/>
      <c r="AA19" s="10"/>
    </row>
    <row r="20" spans="1:27" ht="26.4" x14ac:dyDescent="0.25">
      <c r="A20" s="134"/>
      <c r="B20" s="9" t="s">
        <v>30</v>
      </c>
      <c r="C20" s="8"/>
      <c r="D20" s="9" t="s">
        <v>31</v>
      </c>
      <c r="E20" s="10"/>
      <c r="F20" s="10"/>
      <c r="G20" s="10"/>
      <c r="H20" s="10"/>
      <c r="I20" s="10"/>
      <c r="J20" s="10"/>
      <c r="K20" s="10"/>
      <c r="L20" s="10"/>
      <c r="M20" s="10"/>
      <c r="N20" s="10"/>
      <c r="O20" s="10"/>
      <c r="P20" s="10"/>
      <c r="Q20" s="10"/>
      <c r="R20" s="10"/>
      <c r="S20" s="10"/>
      <c r="T20" s="10"/>
      <c r="U20" s="10"/>
      <c r="V20" s="10"/>
      <c r="W20" s="10"/>
      <c r="X20" s="10"/>
      <c r="Y20" s="10"/>
      <c r="Z20" s="10"/>
      <c r="AA20" s="10"/>
    </row>
    <row r="21" spans="1:27" ht="13.2" x14ac:dyDescent="0.25">
      <c r="A21" s="134"/>
      <c r="B21" s="8" t="s">
        <v>32</v>
      </c>
      <c r="C21" s="8"/>
      <c r="D21" s="9" t="s">
        <v>25</v>
      </c>
      <c r="E21" s="10"/>
      <c r="F21" s="10"/>
      <c r="G21" s="10"/>
      <c r="H21" s="10"/>
      <c r="I21" s="10"/>
      <c r="J21" s="10"/>
      <c r="K21" s="10"/>
      <c r="L21" s="10"/>
      <c r="M21" s="10"/>
      <c r="N21" s="10"/>
      <c r="O21" s="10"/>
      <c r="P21" s="10"/>
      <c r="Q21" s="10"/>
      <c r="R21" s="10"/>
      <c r="S21" s="10"/>
      <c r="T21" s="10"/>
      <c r="U21" s="10"/>
      <c r="V21" s="10"/>
      <c r="W21" s="10"/>
      <c r="X21" s="10"/>
      <c r="Y21" s="10"/>
      <c r="Z21" s="10"/>
      <c r="AA21" s="10"/>
    </row>
    <row r="22" spans="1:27" ht="13.2" x14ac:dyDescent="0.25">
      <c r="A22" s="134"/>
      <c r="B22" s="144" t="s">
        <v>33</v>
      </c>
      <c r="C22" s="8" t="s">
        <v>34</v>
      </c>
      <c r="D22" s="136" t="s">
        <v>35</v>
      </c>
      <c r="E22" s="10"/>
      <c r="F22" s="10"/>
      <c r="G22" s="10"/>
      <c r="H22" s="10"/>
      <c r="I22" s="10"/>
      <c r="J22" s="10"/>
      <c r="K22" s="10"/>
      <c r="L22" s="10"/>
      <c r="M22" s="10"/>
      <c r="N22" s="10"/>
      <c r="O22" s="10"/>
      <c r="P22" s="10"/>
      <c r="Q22" s="10"/>
      <c r="R22" s="10"/>
      <c r="S22" s="10"/>
      <c r="T22" s="10"/>
      <c r="U22" s="10"/>
      <c r="V22" s="10"/>
      <c r="W22" s="10"/>
      <c r="X22" s="10"/>
      <c r="Y22" s="10"/>
      <c r="Z22" s="10"/>
      <c r="AA22" s="10"/>
    </row>
    <row r="23" spans="1:27" ht="13.2" x14ac:dyDescent="0.25">
      <c r="A23" s="134"/>
      <c r="B23" s="134"/>
      <c r="C23" s="8" t="s">
        <v>36</v>
      </c>
      <c r="D23" s="134"/>
      <c r="E23" s="10"/>
      <c r="F23" s="10"/>
      <c r="G23" s="10"/>
      <c r="H23" s="10"/>
      <c r="I23" s="10"/>
      <c r="J23" s="10"/>
      <c r="K23" s="10"/>
      <c r="L23" s="10"/>
      <c r="M23" s="10"/>
      <c r="N23" s="10"/>
      <c r="O23" s="10"/>
      <c r="P23" s="10"/>
      <c r="Q23" s="10"/>
      <c r="R23" s="10"/>
      <c r="S23" s="10"/>
      <c r="T23" s="10"/>
      <c r="U23" s="10"/>
      <c r="V23" s="10"/>
      <c r="W23" s="10"/>
      <c r="X23" s="10"/>
      <c r="Y23" s="10"/>
      <c r="Z23" s="10"/>
      <c r="AA23" s="10"/>
    </row>
    <row r="24" spans="1:27" ht="13.2" x14ac:dyDescent="0.25">
      <c r="A24" s="134"/>
      <c r="B24" s="134"/>
      <c r="C24" s="8" t="s">
        <v>37</v>
      </c>
      <c r="D24" s="134"/>
      <c r="E24" s="10"/>
      <c r="F24" s="10"/>
      <c r="G24" s="10"/>
      <c r="H24" s="10"/>
      <c r="I24" s="10"/>
      <c r="J24" s="10"/>
      <c r="K24" s="10"/>
      <c r="L24" s="10"/>
      <c r="M24" s="10"/>
      <c r="N24" s="10"/>
      <c r="O24" s="10"/>
      <c r="P24" s="10"/>
      <c r="Q24" s="10"/>
      <c r="R24" s="10"/>
      <c r="S24" s="10"/>
      <c r="T24" s="10"/>
      <c r="U24" s="10"/>
      <c r="V24" s="10"/>
      <c r="W24" s="10"/>
      <c r="X24" s="10"/>
      <c r="Y24" s="10"/>
      <c r="Z24" s="10"/>
      <c r="AA24" s="10"/>
    </row>
    <row r="25" spans="1:27" ht="13.2" x14ac:dyDescent="0.25">
      <c r="A25" s="134"/>
      <c r="B25" s="134"/>
      <c r="C25" s="8" t="s">
        <v>38</v>
      </c>
      <c r="D25" s="134"/>
      <c r="E25" s="10"/>
      <c r="F25" s="10"/>
      <c r="G25" s="10"/>
      <c r="H25" s="10"/>
      <c r="I25" s="10"/>
      <c r="J25" s="10"/>
      <c r="K25" s="10"/>
      <c r="L25" s="10"/>
      <c r="M25" s="10"/>
      <c r="N25" s="10"/>
      <c r="O25" s="10"/>
      <c r="P25" s="10"/>
      <c r="Q25" s="10"/>
      <c r="R25" s="10"/>
      <c r="S25" s="10"/>
      <c r="T25" s="10"/>
      <c r="U25" s="10"/>
      <c r="V25" s="10"/>
      <c r="W25" s="10"/>
      <c r="X25" s="10"/>
      <c r="Y25" s="10"/>
      <c r="Z25" s="10"/>
      <c r="AA25" s="10"/>
    </row>
    <row r="26" spans="1:27" ht="13.2" x14ac:dyDescent="0.25">
      <c r="A26" s="134"/>
      <c r="B26" s="134"/>
      <c r="C26" s="8" t="s">
        <v>39</v>
      </c>
      <c r="D26" s="134"/>
      <c r="E26" s="10"/>
      <c r="F26" s="10"/>
      <c r="G26" s="10"/>
      <c r="H26" s="10"/>
      <c r="I26" s="10"/>
      <c r="J26" s="10"/>
      <c r="K26" s="10"/>
      <c r="L26" s="10"/>
      <c r="M26" s="10"/>
      <c r="N26" s="10"/>
      <c r="O26" s="10"/>
      <c r="P26" s="10"/>
      <c r="Q26" s="10"/>
      <c r="R26" s="10"/>
      <c r="S26" s="10"/>
      <c r="T26" s="10"/>
      <c r="U26" s="10"/>
      <c r="V26" s="10"/>
      <c r="W26" s="10"/>
      <c r="X26" s="10"/>
      <c r="Y26" s="10"/>
      <c r="Z26" s="10"/>
      <c r="AA26" s="10"/>
    </row>
    <row r="27" spans="1:27" ht="13.2" x14ac:dyDescent="0.25">
      <c r="A27" s="134"/>
      <c r="B27" s="134"/>
      <c r="C27" s="8" t="s">
        <v>40</v>
      </c>
      <c r="D27" s="134"/>
      <c r="E27" s="10"/>
      <c r="F27" s="10"/>
      <c r="G27" s="10"/>
      <c r="H27" s="10"/>
      <c r="I27" s="10"/>
      <c r="J27" s="10"/>
      <c r="K27" s="10"/>
      <c r="L27" s="10"/>
      <c r="M27" s="10"/>
      <c r="N27" s="10"/>
      <c r="O27" s="10"/>
      <c r="P27" s="10"/>
      <c r="Q27" s="10"/>
      <c r="R27" s="10"/>
      <c r="S27" s="10"/>
      <c r="T27" s="10"/>
      <c r="U27" s="10"/>
      <c r="V27" s="10"/>
      <c r="W27" s="10"/>
      <c r="X27" s="10"/>
      <c r="Y27" s="10"/>
      <c r="Z27" s="10"/>
      <c r="AA27" s="10"/>
    </row>
    <row r="28" spans="1:27" ht="13.2" x14ac:dyDescent="0.25">
      <c r="A28" s="134"/>
      <c r="B28" s="135"/>
      <c r="C28" s="8" t="s">
        <v>41</v>
      </c>
      <c r="D28" s="135"/>
      <c r="E28" s="10"/>
      <c r="F28" s="10"/>
      <c r="G28" s="10"/>
      <c r="H28" s="10"/>
      <c r="I28" s="10"/>
      <c r="J28" s="10"/>
      <c r="K28" s="10"/>
      <c r="L28" s="10"/>
      <c r="M28" s="10"/>
      <c r="N28" s="10"/>
      <c r="O28" s="10"/>
      <c r="P28" s="10"/>
      <c r="Q28" s="10"/>
      <c r="R28" s="10"/>
      <c r="S28" s="10"/>
      <c r="T28" s="10"/>
      <c r="U28" s="10"/>
      <c r="V28" s="10"/>
      <c r="W28" s="10"/>
      <c r="X28" s="10"/>
      <c r="Y28" s="10"/>
      <c r="Z28" s="10"/>
      <c r="AA28" s="10"/>
    </row>
    <row r="29" spans="1:27" ht="19.5" customHeight="1" x14ac:dyDescent="0.25">
      <c r="A29" s="134"/>
      <c r="B29" s="144" t="s">
        <v>42</v>
      </c>
      <c r="C29" s="8" t="s">
        <v>43</v>
      </c>
      <c r="D29" s="136" t="s">
        <v>44</v>
      </c>
      <c r="E29" s="10"/>
      <c r="F29" s="10"/>
      <c r="G29" s="10"/>
      <c r="H29" s="10"/>
      <c r="I29" s="10"/>
      <c r="J29" s="10"/>
      <c r="K29" s="10"/>
      <c r="L29" s="10"/>
      <c r="M29" s="10"/>
      <c r="N29" s="10"/>
      <c r="O29" s="10"/>
      <c r="P29" s="10"/>
      <c r="Q29" s="10"/>
      <c r="R29" s="10"/>
      <c r="S29" s="10"/>
      <c r="T29" s="10"/>
      <c r="U29" s="10"/>
      <c r="V29" s="10"/>
      <c r="W29" s="10"/>
      <c r="X29" s="10"/>
      <c r="Y29" s="10"/>
      <c r="Z29" s="10"/>
      <c r="AA29" s="10"/>
    </row>
    <row r="30" spans="1:27" ht="19.5" customHeight="1" x14ac:dyDescent="0.25">
      <c r="A30" s="134"/>
      <c r="B30" s="134"/>
      <c r="C30" s="8" t="s">
        <v>45</v>
      </c>
      <c r="D30" s="134"/>
      <c r="E30" s="10"/>
      <c r="F30" s="10"/>
      <c r="G30" s="10"/>
      <c r="H30" s="10"/>
      <c r="I30" s="10"/>
      <c r="J30" s="10"/>
      <c r="K30" s="10"/>
      <c r="L30" s="10"/>
      <c r="M30" s="10"/>
      <c r="N30" s="10"/>
      <c r="O30" s="10"/>
      <c r="P30" s="10"/>
      <c r="Q30" s="10"/>
      <c r="R30" s="10"/>
      <c r="S30" s="10"/>
      <c r="T30" s="10"/>
      <c r="U30" s="10"/>
      <c r="V30" s="10"/>
      <c r="W30" s="10"/>
      <c r="X30" s="10"/>
      <c r="Y30" s="10"/>
      <c r="Z30" s="10"/>
      <c r="AA30" s="10"/>
    </row>
    <row r="31" spans="1:27" ht="19.5" customHeight="1" x14ac:dyDescent="0.25">
      <c r="A31" s="134"/>
      <c r="B31" s="134"/>
      <c r="C31" s="8" t="s">
        <v>46</v>
      </c>
      <c r="D31" s="134"/>
      <c r="E31" s="10"/>
      <c r="F31" s="10"/>
      <c r="G31" s="10"/>
      <c r="H31" s="10"/>
      <c r="I31" s="10"/>
      <c r="J31" s="10"/>
      <c r="K31" s="10"/>
      <c r="L31" s="10"/>
      <c r="M31" s="10"/>
      <c r="N31" s="10"/>
      <c r="O31" s="10"/>
      <c r="P31" s="10"/>
      <c r="Q31" s="10"/>
      <c r="R31" s="10"/>
      <c r="S31" s="10"/>
      <c r="T31" s="10"/>
      <c r="U31" s="10"/>
      <c r="V31" s="10"/>
      <c r="W31" s="10"/>
      <c r="X31" s="10"/>
      <c r="Y31" s="10"/>
      <c r="Z31" s="10"/>
      <c r="AA31" s="10"/>
    </row>
    <row r="32" spans="1:27" ht="19.5" customHeight="1" x14ac:dyDescent="0.25">
      <c r="A32" s="134"/>
      <c r="B32" s="134"/>
      <c r="C32" s="8" t="s">
        <v>47</v>
      </c>
      <c r="D32" s="134"/>
      <c r="E32" s="10"/>
      <c r="F32" s="10"/>
      <c r="G32" s="10"/>
      <c r="H32" s="10"/>
      <c r="I32" s="10"/>
      <c r="J32" s="10"/>
      <c r="K32" s="10"/>
      <c r="L32" s="10"/>
      <c r="M32" s="10"/>
      <c r="N32" s="10"/>
      <c r="O32" s="10"/>
      <c r="P32" s="10"/>
      <c r="Q32" s="10"/>
      <c r="R32" s="10"/>
      <c r="S32" s="10"/>
      <c r="T32" s="10"/>
      <c r="U32" s="10"/>
      <c r="V32" s="10"/>
      <c r="W32" s="10"/>
      <c r="X32" s="10"/>
      <c r="Y32" s="10"/>
      <c r="Z32" s="10"/>
      <c r="AA32" s="10"/>
    </row>
    <row r="33" spans="1:27" ht="19.5" customHeight="1" x14ac:dyDescent="0.25">
      <c r="A33" s="134"/>
      <c r="B33" s="134"/>
      <c r="C33" s="8" t="s">
        <v>48</v>
      </c>
      <c r="D33" s="134"/>
      <c r="E33" s="10"/>
      <c r="F33" s="10"/>
      <c r="G33" s="10"/>
      <c r="H33" s="10"/>
      <c r="I33" s="10"/>
      <c r="J33" s="10"/>
      <c r="K33" s="10"/>
      <c r="L33" s="10"/>
      <c r="M33" s="10"/>
      <c r="N33" s="10"/>
      <c r="O33" s="10"/>
      <c r="P33" s="10"/>
      <c r="Q33" s="10"/>
      <c r="R33" s="10"/>
      <c r="S33" s="10"/>
      <c r="T33" s="10"/>
      <c r="U33" s="10"/>
      <c r="V33" s="10"/>
      <c r="W33" s="10"/>
      <c r="X33" s="10"/>
      <c r="Y33" s="10"/>
      <c r="Z33" s="10"/>
      <c r="AA33" s="10"/>
    </row>
    <row r="34" spans="1:27" ht="19.5" customHeight="1" x14ac:dyDescent="0.25">
      <c r="A34" s="134"/>
      <c r="B34" s="134"/>
      <c r="C34" s="8" t="s">
        <v>49</v>
      </c>
      <c r="D34" s="134"/>
      <c r="E34" s="10"/>
      <c r="F34" s="10"/>
      <c r="G34" s="10"/>
      <c r="H34" s="10"/>
      <c r="I34" s="10"/>
      <c r="J34" s="10"/>
      <c r="K34" s="10"/>
      <c r="L34" s="10"/>
      <c r="M34" s="10"/>
      <c r="N34" s="10"/>
      <c r="O34" s="10"/>
      <c r="P34" s="10"/>
      <c r="Q34" s="10"/>
      <c r="R34" s="10"/>
      <c r="S34" s="10"/>
      <c r="T34" s="10"/>
      <c r="U34" s="10"/>
      <c r="V34" s="10"/>
      <c r="W34" s="10"/>
      <c r="X34" s="10"/>
      <c r="Y34" s="10"/>
      <c r="Z34" s="10"/>
      <c r="AA34" s="10"/>
    </row>
    <row r="35" spans="1:27" ht="19.5" customHeight="1" x14ac:dyDescent="0.25">
      <c r="A35" s="134"/>
      <c r="B35" s="134"/>
      <c r="C35" s="8" t="s">
        <v>50</v>
      </c>
      <c r="D35" s="134"/>
      <c r="E35" s="10"/>
      <c r="F35" s="10"/>
      <c r="G35" s="10"/>
      <c r="H35" s="10"/>
      <c r="I35" s="10"/>
      <c r="J35" s="10"/>
      <c r="K35" s="10"/>
      <c r="L35" s="10"/>
      <c r="M35" s="10"/>
      <c r="N35" s="10"/>
      <c r="O35" s="10"/>
      <c r="P35" s="10"/>
      <c r="Q35" s="10"/>
      <c r="R35" s="10"/>
      <c r="S35" s="10"/>
      <c r="T35" s="10"/>
      <c r="U35" s="10"/>
      <c r="V35" s="10"/>
      <c r="W35" s="10"/>
      <c r="X35" s="10"/>
      <c r="Y35" s="10"/>
      <c r="Z35" s="10"/>
      <c r="AA35" s="10"/>
    </row>
    <row r="36" spans="1:27" ht="19.5" customHeight="1" x14ac:dyDescent="0.25">
      <c r="A36" s="135"/>
      <c r="B36" s="135"/>
      <c r="C36" s="8" t="s">
        <v>51</v>
      </c>
      <c r="D36" s="135"/>
      <c r="E36" s="10"/>
      <c r="F36" s="10"/>
      <c r="G36" s="10"/>
      <c r="H36" s="10"/>
      <c r="I36" s="10"/>
      <c r="J36" s="10"/>
      <c r="K36" s="10"/>
      <c r="L36" s="10"/>
      <c r="M36" s="10"/>
      <c r="N36" s="10"/>
      <c r="O36" s="10"/>
      <c r="P36" s="10"/>
      <c r="Q36" s="10"/>
      <c r="R36" s="10"/>
      <c r="S36" s="10"/>
      <c r="T36" s="10"/>
      <c r="U36" s="10"/>
      <c r="V36" s="10"/>
      <c r="W36" s="10"/>
      <c r="X36" s="10"/>
      <c r="Y36" s="10"/>
      <c r="Z36" s="10"/>
      <c r="AA36" s="10"/>
    </row>
    <row r="37" spans="1:27" ht="13.2" x14ac:dyDescent="0.25">
      <c r="A37" s="146" t="s">
        <v>52</v>
      </c>
      <c r="B37" s="133" t="s">
        <v>53</v>
      </c>
      <c r="C37" s="8" t="s">
        <v>54</v>
      </c>
      <c r="D37" s="133" t="s">
        <v>55</v>
      </c>
      <c r="E37" s="10"/>
      <c r="F37" s="10"/>
      <c r="G37" s="10"/>
      <c r="H37" s="10"/>
      <c r="I37" s="10"/>
      <c r="J37" s="10"/>
      <c r="K37" s="10"/>
      <c r="L37" s="10"/>
      <c r="M37" s="10"/>
      <c r="N37" s="10"/>
      <c r="O37" s="10"/>
      <c r="P37" s="10"/>
      <c r="Q37" s="10"/>
      <c r="R37" s="10"/>
      <c r="S37" s="10"/>
      <c r="T37" s="10"/>
      <c r="U37" s="17"/>
      <c r="V37" s="17"/>
      <c r="W37" s="17"/>
      <c r="X37" s="17"/>
      <c r="Y37" s="17"/>
      <c r="Z37" s="17"/>
      <c r="AA37" s="17"/>
    </row>
    <row r="38" spans="1:27" ht="13.2" x14ac:dyDescent="0.25">
      <c r="A38" s="134"/>
      <c r="B38" s="134"/>
      <c r="C38" s="8" t="s">
        <v>56</v>
      </c>
      <c r="D38" s="134"/>
      <c r="E38" s="10"/>
      <c r="F38" s="10"/>
      <c r="G38" s="10"/>
      <c r="H38" s="10"/>
      <c r="I38" s="10"/>
      <c r="J38" s="10"/>
      <c r="K38" s="10"/>
      <c r="L38" s="10"/>
      <c r="M38" s="10"/>
      <c r="N38" s="10"/>
      <c r="O38" s="10"/>
      <c r="P38" s="10"/>
      <c r="Q38" s="10"/>
      <c r="R38" s="10"/>
      <c r="S38" s="10"/>
      <c r="T38" s="10"/>
      <c r="U38" s="17"/>
      <c r="V38" s="17"/>
      <c r="W38" s="17"/>
      <c r="X38" s="17"/>
      <c r="Y38" s="17"/>
      <c r="Z38" s="17"/>
      <c r="AA38" s="17"/>
    </row>
    <row r="39" spans="1:27" ht="13.2" x14ac:dyDescent="0.25">
      <c r="A39" s="134"/>
      <c r="B39" s="134"/>
      <c r="C39" s="8" t="s">
        <v>57</v>
      </c>
      <c r="D39" s="134"/>
      <c r="E39" s="10"/>
      <c r="F39" s="10"/>
      <c r="G39" s="10"/>
      <c r="H39" s="10"/>
      <c r="I39" s="10"/>
      <c r="J39" s="10"/>
      <c r="K39" s="10"/>
      <c r="L39" s="10"/>
      <c r="M39" s="10"/>
      <c r="N39" s="10"/>
      <c r="O39" s="10"/>
      <c r="P39" s="10"/>
      <c r="Q39" s="10"/>
      <c r="R39" s="10"/>
      <c r="S39" s="10"/>
      <c r="T39" s="10"/>
      <c r="U39" s="17"/>
      <c r="V39" s="17"/>
      <c r="W39" s="17"/>
      <c r="X39" s="17"/>
      <c r="Y39" s="17"/>
      <c r="Z39" s="17"/>
      <c r="AA39" s="17"/>
    </row>
    <row r="40" spans="1:27" ht="13.2" x14ac:dyDescent="0.25">
      <c r="A40" s="134"/>
      <c r="B40" s="134"/>
      <c r="C40" s="8" t="s">
        <v>58</v>
      </c>
      <c r="D40" s="134"/>
      <c r="E40" s="10"/>
      <c r="F40" s="10"/>
      <c r="G40" s="10"/>
      <c r="H40" s="10"/>
      <c r="I40" s="10"/>
      <c r="J40" s="10"/>
      <c r="K40" s="10"/>
      <c r="L40" s="10"/>
      <c r="M40" s="10"/>
      <c r="N40" s="10"/>
      <c r="O40" s="10"/>
      <c r="P40" s="10"/>
      <c r="Q40" s="10"/>
      <c r="R40" s="10"/>
      <c r="S40" s="10"/>
      <c r="T40" s="10"/>
      <c r="U40" s="17"/>
      <c r="V40" s="17"/>
      <c r="W40" s="17"/>
      <c r="X40" s="17"/>
      <c r="Y40" s="17"/>
      <c r="Z40" s="17"/>
      <c r="AA40" s="17"/>
    </row>
    <row r="41" spans="1:27" ht="13.2" x14ac:dyDescent="0.25">
      <c r="A41" s="134"/>
      <c r="B41" s="134"/>
      <c r="C41" s="8" t="s">
        <v>59</v>
      </c>
      <c r="D41" s="134"/>
      <c r="E41" s="10"/>
      <c r="F41" s="10"/>
      <c r="G41" s="10"/>
      <c r="H41" s="10"/>
      <c r="I41" s="10"/>
      <c r="J41" s="10"/>
      <c r="K41" s="10"/>
      <c r="L41" s="10"/>
      <c r="M41" s="10"/>
      <c r="N41" s="10"/>
      <c r="O41" s="10"/>
      <c r="P41" s="10"/>
      <c r="Q41" s="10"/>
      <c r="R41" s="10"/>
      <c r="S41" s="10"/>
      <c r="T41" s="10"/>
      <c r="U41" s="17"/>
      <c r="V41" s="17"/>
      <c r="W41" s="17"/>
      <c r="X41" s="17"/>
      <c r="Y41" s="17"/>
      <c r="Z41" s="17"/>
      <c r="AA41" s="17"/>
    </row>
    <row r="42" spans="1:27" ht="13.2" x14ac:dyDescent="0.25">
      <c r="A42" s="134"/>
      <c r="B42" s="134"/>
      <c r="C42" s="8" t="s">
        <v>60</v>
      </c>
      <c r="D42" s="134"/>
      <c r="E42" s="10"/>
      <c r="F42" s="10"/>
      <c r="G42" s="10"/>
      <c r="H42" s="10"/>
      <c r="I42" s="10"/>
      <c r="J42" s="10"/>
      <c r="K42" s="10"/>
      <c r="L42" s="10"/>
      <c r="M42" s="10"/>
      <c r="N42" s="10"/>
      <c r="O42" s="10"/>
      <c r="P42" s="10"/>
      <c r="Q42" s="10"/>
      <c r="R42" s="10"/>
      <c r="S42" s="10"/>
      <c r="T42" s="10"/>
      <c r="U42" s="17"/>
      <c r="V42" s="17"/>
      <c r="W42" s="17"/>
      <c r="X42" s="17"/>
      <c r="Y42" s="17"/>
      <c r="Z42" s="17"/>
      <c r="AA42" s="17"/>
    </row>
    <row r="43" spans="1:27" ht="13.2" x14ac:dyDescent="0.25">
      <c r="A43" s="134"/>
      <c r="B43" s="134"/>
      <c r="C43" s="8" t="s">
        <v>61</v>
      </c>
      <c r="D43" s="134"/>
      <c r="E43" s="10"/>
      <c r="F43" s="10"/>
      <c r="G43" s="10"/>
      <c r="H43" s="10"/>
      <c r="I43" s="10"/>
      <c r="J43" s="10"/>
      <c r="K43" s="10"/>
      <c r="L43" s="10"/>
      <c r="M43" s="10"/>
      <c r="N43" s="10"/>
      <c r="O43" s="10"/>
      <c r="P43" s="10"/>
      <c r="Q43" s="10"/>
      <c r="R43" s="10"/>
      <c r="S43" s="10"/>
      <c r="T43" s="10"/>
      <c r="U43" s="17"/>
      <c r="V43" s="17"/>
      <c r="W43" s="17"/>
      <c r="X43" s="17"/>
      <c r="Y43" s="17"/>
      <c r="Z43" s="17"/>
      <c r="AA43" s="17"/>
    </row>
    <row r="44" spans="1:27" ht="13.2" x14ac:dyDescent="0.25">
      <c r="A44" s="134"/>
      <c r="B44" s="134"/>
      <c r="C44" s="8" t="s">
        <v>62</v>
      </c>
      <c r="D44" s="134"/>
      <c r="E44" s="10"/>
      <c r="F44" s="10"/>
      <c r="G44" s="10"/>
      <c r="H44" s="10"/>
      <c r="I44" s="10"/>
      <c r="J44" s="10"/>
      <c r="K44" s="10"/>
      <c r="L44" s="10"/>
      <c r="M44" s="10"/>
      <c r="N44" s="10"/>
      <c r="O44" s="10"/>
      <c r="P44" s="10"/>
      <c r="Q44" s="10"/>
      <c r="R44" s="10"/>
      <c r="S44" s="10"/>
      <c r="T44" s="10"/>
      <c r="U44" s="17"/>
      <c r="V44" s="17"/>
      <c r="W44" s="17"/>
      <c r="X44" s="17"/>
      <c r="Y44" s="17"/>
      <c r="Z44" s="17"/>
      <c r="AA44" s="17"/>
    </row>
    <row r="45" spans="1:27" ht="13.2" x14ac:dyDescent="0.25">
      <c r="A45" s="134"/>
      <c r="B45" s="134"/>
      <c r="C45" s="8" t="s">
        <v>63</v>
      </c>
      <c r="D45" s="134"/>
      <c r="E45" s="10"/>
      <c r="F45" s="10"/>
      <c r="G45" s="10"/>
      <c r="H45" s="10"/>
      <c r="I45" s="10"/>
      <c r="J45" s="10"/>
      <c r="K45" s="10"/>
      <c r="L45" s="10"/>
      <c r="M45" s="10"/>
      <c r="N45" s="10"/>
      <c r="O45" s="10"/>
      <c r="P45" s="10"/>
      <c r="Q45" s="10"/>
      <c r="R45" s="10"/>
      <c r="S45" s="10"/>
      <c r="T45" s="10"/>
      <c r="U45" s="17"/>
      <c r="V45" s="17"/>
      <c r="W45" s="17"/>
      <c r="X45" s="17"/>
      <c r="Y45" s="17"/>
      <c r="Z45" s="17"/>
      <c r="AA45" s="17"/>
    </row>
    <row r="46" spans="1:27" ht="13.2" x14ac:dyDescent="0.25">
      <c r="A46" s="134"/>
      <c r="B46" s="134"/>
      <c r="C46" s="8" t="s">
        <v>64</v>
      </c>
      <c r="D46" s="134"/>
      <c r="E46" s="10"/>
      <c r="F46" s="10"/>
      <c r="G46" s="10"/>
      <c r="H46" s="10"/>
      <c r="I46" s="10"/>
      <c r="J46" s="10"/>
      <c r="K46" s="10"/>
      <c r="L46" s="10"/>
      <c r="M46" s="10"/>
      <c r="N46" s="10"/>
      <c r="O46" s="10"/>
      <c r="P46" s="10"/>
      <c r="Q46" s="10"/>
      <c r="R46" s="10"/>
      <c r="S46" s="10"/>
      <c r="T46" s="10"/>
      <c r="U46" s="17"/>
      <c r="V46" s="17"/>
      <c r="W46" s="17"/>
      <c r="X46" s="17"/>
      <c r="Y46" s="17"/>
      <c r="Z46" s="17"/>
      <c r="AA46" s="17"/>
    </row>
    <row r="47" spans="1:27" ht="13.2" x14ac:dyDescent="0.25">
      <c r="A47" s="134"/>
      <c r="B47" s="134"/>
      <c r="C47" s="8" t="s">
        <v>65</v>
      </c>
      <c r="D47" s="134"/>
      <c r="E47" s="10"/>
      <c r="F47" s="10"/>
      <c r="G47" s="10"/>
      <c r="H47" s="10"/>
      <c r="I47" s="10"/>
      <c r="J47" s="10"/>
      <c r="K47" s="10"/>
      <c r="L47" s="10"/>
      <c r="M47" s="10"/>
      <c r="N47" s="10"/>
      <c r="O47" s="10"/>
      <c r="P47" s="10"/>
      <c r="Q47" s="10"/>
      <c r="R47" s="10"/>
      <c r="S47" s="10"/>
      <c r="T47" s="10"/>
      <c r="U47" s="17"/>
      <c r="V47" s="17"/>
      <c r="W47" s="17"/>
      <c r="X47" s="17"/>
      <c r="Y47" s="17"/>
      <c r="Z47" s="17"/>
      <c r="AA47" s="17"/>
    </row>
    <row r="48" spans="1:27" ht="13.2" x14ac:dyDescent="0.25">
      <c r="A48" s="135"/>
      <c r="B48" s="135"/>
      <c r="C48" s="8" t="s">
        <v>66</v>
      </c>
      <c r="D48" s="135"/>
      <c r="E48" s="10"/>
      <c r="F48" s="10"/>
      <c r="G48" s="10"/>
      <c r="H48" s="10"/>
      <c r="I48" s="10"/>
      <c r="J48" s="10"/>
      <c r="K48" s="10"/>
      <c r="L48" s="10"/>
      <c r="M48" s="10"/>
      <c r="N48" s="10"/>
      <c r="O48" s="10"/>
      <c r="P48" s="10"/>
      <c r="Q48" s="10"/>
      <c r="R48" s="10"/>
      <c r="S48" s="10"/>
      <c r="T48" s="10"/>
      <c r="U48" s="17"/>
      <c r="V48" s="17"/>
      <c r="W48" s="17"/>
      <c r="X48" s="17"/>
      <c r="Y48" s="17"/>
      <c r="Z48" s="17"/>
      <c r="AA48" s="17"/>
    </row>
    <row r="49" spans="1:27" ht="26.4" x14ac:dyDescent="0.25">
      <c r="A49" s="147" t="s">
        <v>67</v>
      </c>
      <c r="B49" s="9" t="s">
        <v>68</v>
      </c>
      <c r="C49" s="8"/>
      <c r="D49" s="9" t="s">
        <v>69</v>
      </c>
      <c r="E49" s="10"/>
      <c r="F49" s="10"/>
      <c r="G49" s="10"/>
      <c r="H49" s="10"/>
      <c r="I49" s="10"/>
      <c r="J49" s="10"/>
      <c r="K49" s="10"/>
      <c r="L49" s="10"/>
      <c r="M49" s="10"/>
      <c r="N49" s="10"/>
      <c r="O49" s="10"/>
      <c r="P49" s="10"/>
      <c r="Q49" s="10"/>
      <c r="R49" s="10"/>
      <c r="S49" s="10"/>
      <c r="T49" s="10"/>
      <c r="U49" s="10"/>
      <c r="V49" s="17"/>
      <c r="W49" s="17"/>
      <c r="X49" s="17"/>
      <c r="Y49" s="17"/>
      <c r="Z49" s="17"/>
      <c r="AA49" s="17"/>
    </row>
    <row r="50" spans="1:27" ht="13.2" x14ac:dyDescent="0.25">
      <c r="A50" s="134"/>
      <c r="B50" s="133" t="s">
        <v>70</v>
      </c>
      <c r="C50" s="8" t="s">
        <v>71</v>
      </c>
      <c r="D50" s="133" t="s">
        <v>72</v>
      </c>
      <c r="E50" s="10"/>
      <c r="F50" s="10"/>
      <c r="G50" s="10"/>
      <c r="H50" s="10"/>
      <c r="I50" s="10"/>
      <c r="J50" s="10"/>
      <c r="K50" s="10"/>
      <c r="L50" s="10"/>
      <c r="M50" s="10"/>
      <c r="N50" s="10"/>
      <c r="O50" s="10"/>
      <c r="P50" s="10"/>
      <c r="Q50" s="10"/>
      <c r="R50" s="10"/>
      <c r="S50" s="10"/>
      <c r="T50" s="10"/>
      <c r="U50" s="10"/>
      <c r="V50" s="17"/>
      <c r="W50" s="17"/>
      <c r="X50" s="17"/>
      <c r="Y50" s="17"/>
      <c r="Z50" s="17"/>
      <c r="AA50" s="17"/>
    </row>
    <row r="51" spans="1:27" ht="13.2" x14ac:dyDescent="0.25">
      <c r="A51" s="134"/>
      <c r="B51" s="134"/>
      <c r="C51" s="8" t="s">
        <v>73</v>
      </c>
      <c r="D51" s="134"/>
      <c r="E51" s="10"/>
      <c r="F51" s="10"/>
      <c r="G51" s="10"/>
      <c r="H51" s="10"/>
      <c r="I51" s="10"/>
      <c r="J51" s="10"/>
      <c r="K51" s="10"/>
      <c r="L51" s="10"/>
      <c r="M51" s="10"/>
      <c r="N51" s="10"/>
      <c r="O51" s="10"/>
      <c r="P51" s="10"/>
      <c r="Q51" s="10"/>
      <c r="R51" s="10"/>
      <c r="S51" s="10"/>
      <c r="T51" s="10"/>
      <c r="U51" s="10"/>
      <c r="V51" s="17"/>
      <c r="W51" s="17"/>
      <c r="X51" s="17"/>
      <c r="Y51" s="17"/>
      <c r="Z51" s="17"/>
      <c r="AA51" s="17"/>
    </row>
    <row r="52" spans="1:27" ht="13.2" x14ac:dyDescent="0.25">
      <c r="A52" s="134"/>
      <c r="B52" s="134"/>
      <c r="C52" s="8" t="s">
        <v>74</v>
      </c>
      <c r="D52" s="134"/>
      <c r="E52" s="10"/>
      <c r="F52" s="10"/>
      <c r="G52" s="10"/>
      <c r="H52" s="10"/>
      <c r="I52" s="10"/>
      <c r="J52" s="10"/>
      <c r="K52" s="10"/>
      <c r="L52" s="10"/>
      <c r="M52" s="10"/>
      <c r="N52" s="10"/>
      <c r="O52" s="10"/>
      <c r="P52" s="10"/>
      <c r="Q52" s="10"/>
      <c r="R52" s="10"/>
      <c r="S52" s="10"/>
      <c r="T52" s="10"/>
      <c r="U52" s="10"/>
      <c r="V52" s="17"/>
      <c r="W52" s="17"/>
      <c r="X52" s="17"/>
      <c r="Y52" s="17"/>
      <c r="Z52" s="17"/>
      <c r="AA52" s="17"/>
    </row>
    <row r="53" spans="1:27" ht="13.2" x14ac:dyDescent="0.25">
      <c r="A53" s="134"/>
      <c r="B53" s="134"/>
      <c r="C53" s="8" t="s">
        <v>75</v>
      </c>
      <c r="D53" s="134"/>
      <c r="E53" s="10"/>
      <c r="F53" s="10"/>
      <c r="G53" s="10"/>
      <c r="H53" s="10"/>
      <c r="I53" s="10"/>
      <c r="J53" s="10"/>
      <c r="K53" s="10"/>
      <c r="L53" s="10"/>
      <c r="M53" s="10"/>
      <c r="N53" s="10"/>
      <c r="O53" s="10"/>
      <c r="P53" s="10"/>
      <c r="Q53" s="10"/>
      <c r="R53" s="10"/>
      <c r="S53" s="10"/>
      <c r="T53" s="10"/>
      <c r="U53" s="10"/>
      <c r="V53" s="17"/>
      <c r="W53" s="17"/>
      <c r="X53" s="17"/>
      <c r="Y53" s="17"/>
      <c r="Z53" s="17"/>
      <c r="AA53" s="17"/>
    </row>
    <row r="54" spans="1:27" ht="13.2" x14ac:dyDescent="0.25">
      <c r="A54" s="134"/>
      <c r="B54" s="134"/>
      <c r="C54" s="8" t="s">
        <v>76</v>
      </c>
      <c r="D54" s="134"/>
      <c r="E54" s="10"/>
      <c r="F54" s="10"/>
      <c r="G54" s="10"/>
      <c r="H54" s="10"/>
      <c r="I54" s="10"/>
      <c r="J54" s="10"/>
      <c r="K54" s="10"/>
      <c r="L54" s="10"/>
      <c r="M54" s="10"/>
      <c r="N54" s="10"/>
      <c r="O54" s="10"/>
      <c r="P54" s="10"/>
      <c r="Q54" s="10"/>
      <c r="R54" s="10"/>
      <c r="S54" s="10"/>
      <c r="T54" s="10"/>
      <c r="U54" s="10"/>
      <c r="V54" s="17"/>
      <c r="W54" s="17"/>
      <c r="X54" s="17"/>
      <c r="Y54" s="17"/>
      <c r="Z54" s="17"/>
      <c r="AA54" s="17"/>
    </row>
    <row r="55" spans="1:27" ht="13.2" x14ac:dyDescent="0.25">
      <c r="A55" s="134"/>
      <c r="B55" s="135"/>
      <c r="C55" s="8" t="s">
        <v>77</v>
      </c>
      <c r="D55" s="135"/>
      <c r="E55" s="10"/>
      <c r="F55" s="10"/>
      <c r="G55" s="10"/>
      <c r="H55" s="10"/>
      <c r="I55" s="10"/>
      <c r="J55" s="10"/>
      <c r="K55" s="10"/>
      <c r="L55" s="10"/>
      <c r="M55" s="10"/>
      <c r="N55" s="10"/>
      <c r="O55" s="10"/>
      <c r="P55" s="10"/>
      <c r="Q55" s="10"/>
      <c r="R55" s="10"/>
      <c r="S55" s="10"/>
      <c r="T55" s="10"/>
      <c r="U55" s="10"/>
      <c r="V55" s="17"/>
      <c r="W55" s="17"/>
      <c r="X55" s="17"/>
      <c r="Y55" s="17"/>
      <c r="Z55" s="17"/>
      <c r="AA55" s="17"/>
    </row>
    <row r="56" spans="1:27" ht="39.6" x14ac:dyDescent="0.25">
      <c r="A56" s="134"/>
      <c r="B56" s="9" t="s">
        <v>78</v>
      </c>
      <c r="C56" s="8"/>
      <c r="D56" s="9" t="s">
        <v>79</v>
      </c>
      <c r="E56" s="10"/>
      <c r="F56" s="10"/>
      <c r="G56" s="10"/>
      <c r="H56" s="10"/>
      <c r="I56" s="10"/>
      <c r="J56" s="10"/>
      <c r="K56" s="10"/>
      <c r="L56" s="10"/>
      <c r="M56" s="10"/>
      <c r="N56" s="10"/>
      <c r="O56" s="10"/>
      <c r="P56" s="10"/>
      <c r="Q56" s="10"/>
      <c r="R56" s="10"/>
      <c r="S56" s="10"/>
      <c r="T56" s="10"/>
      <c r="U56" s="10"/>
      <c r="V56" s="17"/>
      <c r="W56" s="17"/>
      <c r="X56" s="17"/>
      <c r="Y56" s="17"/>
      <c r="Z56" s="17"/>
      <c r="AA56" s="17"/>
    </row>
    <row r="57" spans="1:27" ht="26.4" x14ac:dyDescent="0.25">
      <c r="A57" s="135"/>
      <c r="B57" s="9" t="s">
        <v>80</v>
      </c>
      <c r="C57" s="8"/>
      <c r="D57" s="9" t="s">
        <v>81</v>
      </c>
      <c r="E57" s="10"/>
      <c r="F57" s="10"/>
      <c r="G57" s="10"/>
      <c r="H57" s="10"/>
      <c r="I57" s="10"/>
      <c r="J57" s="10"/>
      <c r="K57" s="10"/>
      <c r="L57" s="10"/>
      <c r="M57" s="10"/>
      <c r="N57" s="10"/>
      <c r="O57" s="10"/>
      <c r="P57" s="10"/>
      <c r="Q57" s="10"/>
      <c r="R57" s="10"/>
      <c r="S57" s="10"/>
      <c r="T57" s="10"/>
      <c r="U57" s="10"/>
      <c r="V57" s="17"/>
      <c r="W57" s="17"/>
      <c r="X57" s="17"/>
      <c r="Y57" s="17"/>
      <c r="Z57" s="17"/>
      <c r="AA57" s="17"/>
    </row>
    <row r="58" spans="1:27" ht="43.5" customHeight="1" x14ac:dyDescent="0.25">
      <c r="A58" s="148" t="s">
        <v>82</v>
      </c>
      <c r="B58" s="136" t="s">
        <v>83</v>
      </c>
      <c r="C58" s="8" t="s">
        <v>84</v>
      </c>
      <c r="D58" s="136" t="s">
        <v>85</v>
      </c>
      <c r="E58" s="10"/>
      <c r="F58" s="10"/>
      <c r="G58" s="10"/>
      <c r="H58" s="10"/>
      <c r="I58" s="10"/>
      <c r="J58" s="10"/>
      <c r="K58" s="10"/>
      <c r="L58" s="10"/>
      <c r="M58" s="10"/>
      <c r="N58" s="10"/>
      <c r="O58" s="10"/>
      <c r="P58" s="10"/>
      <c r="Q58" s="10"/>
      <c r="R58" s="10"/>
      <c r="S58" s="10"/>
      <c r="T58" s="10"/>
      <c r="U58" s="10"/>
      <c r="V58" s="10"/>
      <c r="W58" s="10"/>
      <c r="X58" s="10"/>
      <c r="Y58" s="10"/>
      <c r="Z58" s="10"/>
      <c r="AA58" s="10"/>
    </row>
    <row r="59" spans="1:27" ht="43.5" customHeight="1" x14ac:dyDescent="0.25">
      <c r="A59" s="134"/>
      <c r="B59" s="135"/>
      <c r="C59" s="8" t="s">
        <v>86</v>
      </c>
      <c r="D59" s="135"/>
      <c r="E59" s="10"/>
      <c r="F59" s="10"/>
      <c r="G59" s="10"/>
      <c r="H59" s="10"/>
      <c r="I59" s="10"/>
      <c r="J59" s="10"/>
      <c r="K59" s="10"/>
      <c r="L59" s="10"/>
      <c r="M59" s="10"/>
      <c r="N59" s="10"/>
      <c r="O59" s="10"/>
      <c r="P59" s="10"/>
      <c r="Q59" s="10"/>
      <c r="R59" s="10"/>
      <c r="S59" s="10"/>
      <c r="T59" s="10"/>
      <c r="U59" s="10"/>
      <c r="V59" s="10"/>
      <c r="W59" s="10"/>
      <c r="X59" s="10"/>
      <c r="Y59" s="10"/>
      <c r="Z59" s="10"/>
      <c r="AA59" s="10"/>
    </row>
    <row r="60" spans="1:27" ht="52.8" x14ac:dyDescent="0.25">
      <c r="A60" s="135"/>
      <c r="B60" s="9" t="s">
        <v>87</v>
      </c>
      <c r="C60" s="8"/>
      <c r="D60" s="9" t="s">
        <v>88</v>
      </c>
      <c r="E60" s="10"/>
      <c r="F60" s="10"/>
      <c r="G60" s="10"/>
      <c r="H60" s="10"/>
      <c r="I60" s="10"/>
      <c r="J60" s="10"/>
      <c r="K60" s="10"/>
      <c r="L60" s="10"/>
      <c r="M60" s="10"/>
      <c r="N60" s="10"/>
      <c r="O60" s="10"/>
      <c r="P60" s="10"/>
      <c r="Q60" s="10"/>
      <c r="R60" s="10"/>
      <c r="S60" s="10"/>
      <c r="T60" s="10"/>
      <c r="U60" s="10"/>
      <c r="V60" s="10"/>
      <c r="W60" s="10"/>
      <c r="X60" s="10"/>
      <c r="Y60" s="10"/>
      <c r="Z60" s="10"/>
      <c r="AA60" s="10"/>
    </row>
    <row r="61" spans="1:27" ht="45" customHeight="1" x14ac:dyDescent="0.25">
      <c r="A61" s="149" t="s">
        <v>89</v>
      </c>
      <c r="B61" s="136" t="s">
        <v>90</v>
      </c>
      <c r="C61" s="8" t="s">
        <v>84</v>
      </c>
      <c r="D61" s="136" t="s">
        <v>91</v>
      </c>
      <c r="E61" s="10"/>
      <c r="F61" s="10"/>
      <c r="G61" s="10"/>
      <c r="H61" s="10"/>
      <c r="I61" s="10"/>
      <c r="J61" s="10"/>
      <c r="K61" s="10"/>
      <c r="L61" s="10"/>
      <c r="M61" s="10"/>
      <c r="N61" s="10"/>
      <c r="O61" s="10"/>
      <c r="P61" s="10"/>
      <c r="Q61" s="10"/>
      <c r="R61" s="10"/>
      <c r="S61" s="10"/>
      <c r="T61" s="10"/>
      <c r="U61" s="10"/>
      <c r="V61" s="10"/>
      <c r="W61" s="17"/>
      <c r="X61" s="17"/>
      <c r="Y61" s="17"/>
      <c r="Z61" s="17"/>
      <c r="AA61" s="17"/>
    </row>
    <row r="62" spans="1:27" ht="45" customHeight="1" x14ac:dyDescent="0.25">
      <c r="A62" s="134"/>
      <c r="B62" s="135"/>
      <c r="C62" s="8" t="s">
        <v>86</v>
      </c>
      <c r="D62" s="135"/>
      <c r="E62" s="10"/>
      <c r="F62" s="10"/>
      <c r="G62" s="10"/>
      <c r="H62" s="10"/>
      <c r="I62" s="10"/>
      <c r="J62" s="10"/>
      <c r="K62" s="10"/>
      <c r="L62" s="10"/>
      <c r="M62" s="10"/>
      <c r="N62" s="10"/>
      <c r="O62" s="10"/>
      <c r="P62" s="10"/>
      <c r="Q62" s="10"/>
      <c r="R62" s="10"/>
      <c r="S62" s="10"/>
      <c r="T62" s="10"/>
      <c r="U62" s="10"/>
      <c r="V62" s="10"/>
      <c r="W62" s="17"/>
      <c r="X62" s="17"/>
      <c r="Y62" s="17"/>
      <c r="Z62" s="17"/>
      <c r="AA62" s="17"/>
    </row>
    <row r="63" spans="1:27" ht="51.75" customHeight="1" x14ac:dyDescent="0.25">
      <c r="A63" s="134"/>
      <c r="B63" s="9" t="s">
        <v>92</v>
      </c>
      <c r="C63" s="8"/>
      <c r="D63" s="9" t="s">
        <v>93</v>
      </c>
      <c r="E63" s="10"/>
      <c r="F63" s="10"/>
      <c r="G63" s="10"/>
      <c r="H63" s="10"/>
      <c r="I63" s="10"/>
      <c r="J63" s="10"/>
      <c r="K63" s="10"/>
      <c r="L63" s="10"/>
      <c r="M63" s="10"/>
      <c r="N63" s="10"/>
      <c r="O63" s="10"/>
      <c r="P63" s="10"/>
      <c r="Q63" s="10"/>
      <c r="R63" s="10"/>
      <c r="S63" s="10"/>
      <c r="T63" s="10"/>
      <c r="U63" s="10"/>
      <c r="V63" s="10"/>
      <c r="W63" s="17"/>
      <c r="X63" s="17"/>
      <c r="Y63" s="17"/>
      <c r="Z63" s="17"/>
      <c r="AA63" s="17"/>
    </row>
    <row r="64" spans="1:27" ht="57" customHeight="1" x14ac:dyDescent="0.25">
      <c r="A64" s="134"/>
      <c r="B64" s="136" t="s">
        <v>94</v>
      </c>
      <c r="C64" s="8" t="s">
        <v>84</v>
      </c>
      <c r="D64" s="136" t="s">
        <v>95</v>
      </c>
      <c r="E64" s="10"/>
      <c r="F64" s="10"/>
      <c r="G64" s="10"/>
      <c r="H64" s="10"/>
      <c r="I64" s="10"/>
      <c r="J64" s="10"/>
      <c r="K64" s="10"/>
      <c r="L64" s="10"/>
      <c r="M64" s="10"/>
      <c r="N64" s="10"/>
      <c r="O64" s="10"/>
      <c r="P64" s="10"/>
      <c r="Q64" s="10"/>
      <c r="R64" s="10"/>
      <c r="S64" s="10"/>
      <c r="T64" s="10"/>
      <c r="U64" s="10"/>
      <c r="V64" s="10"/>
      <c r="W64" s="17"/>
      <c r="X64" s="17"/>
      <c r="Y64" s="17"/>
      <c r="Z64" s="17"/>
      <c r="AA64" s="17"/>
    </row>
    <row r="65" spans="1:27" ht="57" customHeight="1" x14ac:dyDescent="0.25">
      <c r="A65" s="134"/>
      <c r="B65" s="135"/>
      <c r="C65" s="8" t="s">
        <v>86</v>
      </c>
      <c r="D65" s="135"/>
      <c r="E65" s="10"/>
      <c r="F65" s="10"/>
      <c r="G65" s="10"/>
      <c r="H65" s="10"/>
      <c r="I65" s="10"/>
      <c r="J65" s="10"/>
      <c r="K65" s="10"/>
      <c r="L65" s="10"/>
      <c r="M65" s="10"/>
      <c r="N65" s="10"/>
      <c r="O65" s="10"/>
      <c r="P65" s="10"/>
      <c r="Q65" s="10"/>
      <c r="R65" s="10"/>
      <c r="S65" s="10"/>
      <c r="T65" s="10"/>
      <c r="U65" s="10"/>
      <c r="V65" s="10"/>
      <c r="W65" s="17"/>
      <c r="X65" s="17"/>
      <c r="Y65" s="17"/>
      <c r="Z65" s="17"/>
      <c r="AA65" s="17"/>
    </row>
    <row r="66" spans="1:27" ht="49.5" customHeight="1" x14ac:dyDescent="0.25">
      <c r="A66" s="135"/>
      <c r="B66" s="9" t="s">
        <v>96</v>
      </c>
      <c r="C66" s="8"/>
      <c r="D66" s="9" t="s">
        <v>97</v>
      </c>
      <c r="E66" s="10"/>
      <c r="F66" s="10"/>
      <c r="G66" s="10"/>
      <c r="H66" s="10"/>
      <c r="I66" s="10"/>
      <c r="J66" s="10"/>
      <c r="K66" s="10"/>
      <c r="L66" s="10"/>
      <c r="M66" s="10"/>
      <c r="N66" s="10"/>
      <c r="O66" s="10"/>
      <c r="P66" s="10"/>
      <c r="Q66" s="10"/>
      <c r="R66" s="10"/>
      <c r="S66" s="10"/>
      <c r="T66" s="10"/>
      <c r="U66" s="10"/>
      <c r="V66" s="10"/>
      <c r="W66" s="17"/>
      <c r="X66" s="17"/>
      <c r="Y66" s="17"/>
      <c r="Z66" s="17"/>
      <c r="AA66" s="17"/>
    </row>
    <row r="67" spans="1:27" ht="39.6" x14ac:dyDescent="0.25">
      <c r="A67" s="140" t="s">
        <v>98</v>
      </c>
      <c r="B67" s="9" t="s">
        <v>99</v>
      </c>
      <c r="C67" s="8"/>
      <c r="D67" s="9" t="s">
        <v>100</v>
      </c>
      <c r="E67" s="10"/>
      <c r="F67" s="10"/>
      <c r="G67" s="10"/>
      <c r="H67" s="10"/>
      <c r="I67" s="10"/>
      <c r="J67" s="10"/>
      <c r="K67" s="10"/>
      <c r="L67" s="10"/>
      <c r="M67" s="10"/>
      <c r="N67" s="10"/>
      <c r="O67" s="10"/>
      <c r="P67" s="10"/>
      <c r="Q67" s="10"/>
      <c r="R67" s="10"/>
      <c r="S67" s="10"/>
      <c r="T67" s="10"/>
      <c r="U67" s="10"/>
      <c r="V67" s="10"/>
      <c r="W67" s="10"/>
      <c r="X67" s="10"/>
      <c r="Y67" s="10"/>
      <c r="Z67" s="10"/>
      <c r="AA67" s="10"/>
    </row>
    <row r="68" spans="1:27" ht="26.4" x14ac:dyDescent="0.25">
      <c r="A68" s="134"/>
      <c r="B68" s="9" t="s">
        <v>101</v>
      </c>
      <c r="C68" s="8"/>
      <c r="D68" s="9" t="s">
        <v>102</v>
      </c>
      <c r="E68" s="10"/>
      <c r="F68" s="10"/>
      <c r="G68" s="10"/>
      <c r="H68" s="10"/>
      <c r="I68" s="10"/>
      <c r="J68" s="10"/>
      <c r="K68" s="10"/>
      <c r="L68" s="10"/>
      <c r="M68" s="10"/>
      <c r="N68" s="10"/>
      <c r="O68" s="10"/>
      <c r="P68" s="10"/>
      <c r="Q68" s="10"/>
      <c r="R68" s="10"/>
      <c r="S68" s="10"/>
      <c r="T68" s="10"/>
      <c r="U68" s="10"/>
      <c r="V68" s="10"/>
      <c r="W68" s="10"/>
      <c r="X68" s="10"/>
      <c r="Y68" s="10"/>
      <c r="Z68" s="10"/>
      <c r="AA68" s="10"/>
    </row>
    <row r="69" spans="1:27" ht="13.2" x14ac:dyDescent="0.25">
      <c r="A69" s="134"/>
      <c r="B69" s="133" t="s">
        <v>103</v>
      </c>
      <c r="C69" s="8" t="s">
        <v>104</v>
      </c>
      <c r="D69" s="133" t="s">
        <v>105</v>
      </c>
      <c r="E69" s="10"/>
      <c r="F69" s="10"/>
      <c r="G69" s="10"/>
      <c r="H69" s="10"/>
      <c r="I69" s="10"/>
      <c r="J69" s="10"/>
      <c r="K69" s="10"/>
      <c r="L69" s="10"/>
      <c r="M69" s="10"/>
      <c r="N69" s="10"/>
      <c r="O69" s="10"/>
      <c r="P69" s="10"/>
      <c r="Q69" s="10"/>
      <c r="R69" s="10"/>
      <c r="S69" s="10"/>
      <c r="T69" s="10"/>
      <c r="U69" s="10"/>
      <c r="V69" s="10"/>
      <c r="W69" s="10"/>
      <c r="X69" s="10"/>
      <c r="Y69" s="10"/>
      <c r="Z69" s="10"/>
      <c r="AA69" s="10"/>
    </row>
    <row r="70" spans="1:27" ht="13.2" x14ac:dyDescent="0.25">
      <c r="A70" s="134"/>
      <c r="B70" s="134"/>
      <c r="C70" s="8" t="s">
        <v>106</v>
      </c>
      <c r="D70" s="134"/>
      <c r="E70" s="10"/>
      <c r="F70" s="10"/>
      <c r="G70" s="10"/>
      <c r="H70" s="10"/>
      <c r="I70" s="10"/>
      <c r="J70" s="10"/>
      <c r="K70" s="10"/>
      <c r="L70" s="10"/>
      <c r="M70" s="10"/>
      <c r="N70" s="10"/>
      <c r="O70" s="10"/>
      <c r="P70" s="10"/>
      <c r="Q70" s="10"/>
      <c r="R70" s="10"/>
      <c r="S70" s="10"/>
      <c r="T70" s="10"/>
      <c r="U70" s="10"/>
      <c r="V70" s="10"/>
      <c r="W70" s="10"/>
      <c r="X70" s="10"/>
      <c r="Y70" s="10"/>
      <c r="Z70" s="10"/>
      <c r="AA70" s="10"/>
    </row>
    <row r="71" spans="1:27" ht="13.2" x14ac:dyDescent="0.25">
      <c r="A71" s="134"/>
      <c r="B71" s="134"/>
      <c r="C71" s="8" t="s">
        <v>107</v>
      </c>
      <c r="D71" s="134"/>
      <c r="E71" s="10"/>
      <c r="F71" s="10"/>
      <c r="G71" s="10"/>
      <c r="H71" s="10"/>
      <c r="I71" s="10"/>
      <c r="J71" s="10"/>
      <c r="K71" s="10"/>
      <c r="L71" s="10"/>
      <c r="M71" s="10"/>
      <c r="N71" s="10"/>
      <c r="O71" s="10"/>
      <c r="P71" s="10"/>
      <c r="Q71" s="10"/>
      <c r="R71" s="10"/>
      <c r="S71" s="10"/>
      <c r="T71" s="10"/>
      <c r="U71" s="10"/>
      <c r="V71" s="10"/>
      <c r="W71" s="10"/>
      <c r="X71" s="10"/>
      <c r="Y71" s="10"/>
      <c r="Z71" s="10"/>
      <c r="AA71" s="10"/>
    </row>
    <row r="72" spans="1:27" ht="13.2" x14ac:dyDescent="0.25">
      <c r="A72" s="134"/>
      <c r="B72" s="134"/>
      <c r="C72" s="8" t="s">
        <v>108</v>
      </c>
      <c r="D72" s="134"/>
      <c r="E72" s="10"/>
      <c r="F72" s="10"/>
      <c r="G72" s="10"/>
      <c r="H72" s="10"/>
      <c r="I72" s="10"/>
      <c r="J72" s="10"/>
      <c r="K72" s="10"/>
      <c r="L72" s="10"/>
      <c r="M72" s="10"/>
      <c r="N72" s="10"/>
      <c r="O72" s="10"/>
      <c r="P72" s="10"/>
      <c r="Q72" s="10"/>
      <c r="R72" s="10"/>
      <c r="S72" s="10"/>
      <c r="T72" s="10"/>
      <c r="U72" s="10"/>
      <c r="V72" s="10"/>
      <c r="W72" s="10"/>
      <c r="X72" s="10"/>
      <c r="Y72" s="10"/>
      <c r="Z72" s="10"/>
      <c r="AA72" s="10"/>
    </row>
    <row r="73" spans="1:27" ht="13.2" x14ac:dyDescent="0.25">
      <c r="A73" s="134"/>
      <c r="B73" s="134"/>
      <c r="C73" s="8" t="s">
        <v>109</v>
      </c>
      <c r="D73" s="134"/>
      <c r="E73" s="10"/>
      <c r="F73" s="10"/>
      <c r="G73" s="10"/>
      <c r="H73" s="10"/>
      <c r="I73" s="10"/>
      <c r="J73" s="10"/>
      <c r="K73" s="10"/>
      <c r="L73" s="10"/>
      <c r="M73" s="10"/>
      <c r="N73" s="10"/>
      <c r="O73" s="10"/>
      <c r="P73" s="10"/>
      <c r="Q73" s="10"/>
      <c r="R73" s="10"/>
      <c r="S73" s="10"/>
      <c r="T73" s="10"/>
      <c r="U73" s="10"/>
      <c r="V73" s="10"/>
      <c r="W73" s="10"/>
      <c r="X73" s="10"/>
      <c r="Y73" s="10"/>
      <c r="Z73" s="10"/>
      <c r="AA73" s="10"/>
    </row>
    <row r="74" spans="1:27" ht="13.2" x14ac:dyDescent="0.25">
      <c r="A74" s="134"/>
      <c r="B74" s="134"/>
      <c r="C74" s="8" t="s">
        <v>110</v>
      </c>
      <c r="D74" s="134"/>
      <c r="E74" s="10"/>
      <c r="F74" s="10"/>
      <c r="G74" s="10"/>
      <c r="H74" s="10"/>
      <c r="I74" s="10"/>
      <c r="J74" s="10"/>
      <c r="K74" s="10"/>
      <c r="L74" s="10"/>
      <c r="M74" s="10"/>
      <c r="N74" s="10"/>
      <c r="O74" s="10"/>
      <c r="P74" s="10"/>
      <c r="Q74" s="10"/>
      <c r="R74" s="10"/>
      <c r="S74" s="10"/>
      <c r="T74" s="10"/>
      <c r="U74" s="10"/>
      <c r="V74" s="10"/>
      <c r="W74" s="10"/>
      <c r="X74" s="10"/>
      <c r="Y74" s="10"/>
      <c r="Z74" s="10"/>
      <c r="AA74" s="10"/>
    </row>
    <row r="75" spans="1:27" ht="13.2" x14ac:dyDescent="0.25">
      <c r="A75" s="134"/>
      <c r="B75" s="134"/>
      <c r="C75" s="8" t="s">
        <v>111</v>
      </c>
      <c r="D75" s="134"/>
      <c r="E75" s="10"/>
      <c r="F75" s="10"/>
      <c r="G75" s="10"/>
      <c r="H75" s="10"/>
      <c r="I75" s="10"/>
      <c r="J75" s="10"/>
      <c r="K75" s="10"/>
      <c r="L75" s="10"/>
      <c r="M75" s="10"/>
      <c r="N75" s="10"/>
      <c r="O75" s="10"/>
      <c r="P75" s="10"/>
      <c r="Q75" s="10"/>
      <c r="R75" s="10"/>
      <c r="S75" s="10"/>
      <c r="T75" s="10"/>
      <c r="U75" s="10"/>
      <c r="V75" s="10"/>
      <c r="W75" s="10"/>
      <c r="X75" s="10"/>
      <c r="Y75" s="10"/>
      <c r="Z75" s="10"/>
      <c r="AA75" s="10"/>
    </row>
    <row r="76" spans="1:27" ht="13.2" x14ac:dyDescent="0.25">
      <c r="A76" s="134"/>
      <c r="B76" s="134"/>
      <c r="C76" s="8" t="s">
        <v>112</v>
      </c>
      <c r="D76" s="134"/>
      <c r="E76" s="10"/>
      <c r="F76" s="10"/>
      <c r="G76" s="10"/>
      <c r="H76" s="10"/>
      <c r="I76" s="10"/>
      <c r="J76" s="10"/>
      <c r="K76" s="10"/>
      <c r="L76" s="10"/>
      <c r="M76" s="10"/>
      <c r="N76" s="10"/>
      <c r="O76" s="10"/>
      <c r="P76" s="10"/>
      <c r="Q76" s="10"/>
      <c r="R76" s="10"/>
      <c r="S76" s="10"/>
      <c r="T76" s="10"/>
      <c r="U76" s="10"/>
      <c r="V76" s="10"/>
      <c r="W76" s="10"/>
      <c r="X76" s="10"/>
      <c r="Y76" s="10"/>
      <c r="Z76" s="10"/>
      <c r="AA76" s="10"/>
    </row>
    <row r="77" spans="1:27" ht="13.2" x14ac:dyDescent="0.25">
      <c r="A77" s="134"/>
      <c r="B77" s="134"/>
      <c r="C77" s="8" t="s">
        <v>113</v>
      </c>
      <c r="D77" s="134"/>
      <c r="E77" s="10"/>
      <c r="F77" s="10"/>
      <c r="G77" s="10"/>
      <c r="H77" s="10"/>
      <c r="I77" s="10"/>
      <c r="J77" s="10"/>
      <c r="K77" s="10"/>
      <c r="L77" s="10"/>
      <c r="M77" s="10"/>
      <c r="N77" s="10"/>
      <c r="O77" s="10"/>
      <c r="P77" s="10"/>
      <c r="Q77" s="10"/>
      <c r="R77" s="10"/>
      <c r="S77" s="10"/>
      <c r="T77" s="10"/>
      <c r="U77" s="10"/>
      <c r="V77" s="10"/>
      <c r="W77" s="10"/>
      <c r="X77" s="10"/>
      <c r="Y77" s="10"/>
      <c r="Z77" s="10"/>
      <c r="AA77" s="10"/>
    </row>
    <row r="78" spans="1:27" ht="13.2" x14ac:dyDescent="0.25">
      <c r="A78" s="134"/>
      <c r="B78" s="134"/>
      <c r="C78" s="8" t="s">
        <v>114</v>
      </c>
      <c r="D78" s="134"/>
      <c r="E78" s="10"/>
      <c r="F78" s="10"/>
      <c r="G78" s="10"/>
      <c r="H78" s="10"/>
      <c r="I78" s="10"/>
      <c r="J78" s="10"/>
      <c r="K78" s="10"/>
      <c r="L78" s="10"/>
      <c r="M78" s="10"/>
      <c r="N78" s="10"/>
      <c r="O78" s="10"/>
      <c r="P78" s="10"/>
      <c r="Q78" s="10"/>
      <c r="R78" s="10"/>
      <c r="S78" s="10"/>
      <c r="T78" s="10"/>
      <c r="U78" s="10"/>
      <c r="V78" s="10"/>
      <c r="W78" s="10"/>
      <c r="X78" s="10"/>
      <c r="Y78" s="10"/>
      <c r="Z78" s="10"/>
      <c r="AA78" s="10"/>
    </row>
    <row r="79" spans="1:27" ht="13.2" x14ac:dyDescent="0.25">
      <c r="A79" s="134"/>
      <c r="B79" s="134"/>
      <c r="C79" s="8" t="s">
        <v>115</v>
      </c>
      <c r="D79" s="134"/>
      <c r="E79" s="10"/>
      <c r="F79" s="10"/>
      <c r="G79" s="10"/>
      <c r="H79" s="10"/>
      <c r="I79" s="10"/>
      <c r="J79" s="10"/>
      <c r="K79" s="10"/>
      <c r="L79" s="10"/>
      <c r="M79" s="10"/>
      <c r="N79" s="10"/>
      <c r="O79" s="10"/>
      <c r="P79" s="10"/>
      <c r="Q79" s="10"/>
      <c r="R79" s="10"/>
      <c r="S79" s="10"/>
      <c r="T79" s="10"/>
      <c r="U79" s="10"/>
      <c r="V79" s="10"/>
      <c r="W79" s="10"/>
      <c r="X79" s="10"/>
      <c r="Y79" s="10"/>
      <c r="Z79" s="10"/>
      <c r="AA79" s="10"/>
    </row>
    <row r="80" spans="1:27" ht="13.2" x14ac:dyDescent="0.25">
      <c r="A80" s="134"/>
      <c r="B80" s="135"/>
      <c r="C80" s="8" t="s">
        <v>116</v>
      </c>
      <c r="D80" s="135"/>
      <c r="E80" s="10"/>
      <c r="F80" s="10"/>
      <c r="G80" s="10"/>
      <c r="H80" s="10"/>
      <c r="I80" s="10"/>
      <c r="J80" s="10"/>
      <c r="K80" s="10"/>
      <c r="L80" s="10"/>
      <c r="M80" s="10"/>
      <c r="N80" s="10"/>
      <c r="O80" s="10"/>
      <c r="P80" s="10"/>
      <c r="Q80" s="10"/>
      <c r="R80" s="10"/>
      <c r="S80" s="10"/>
      <c r="T80" s="10"/>
      <c r="U80" s="10"/>
      <c r="V80" s="10"/>
      <c r="W80" s="10"/>
      <c r="X80" s="10"/>
      <c r="Y80" s="10"/>
      <c r="Z80" s="10"/>
      <c r="AA80" s="10"/>
    </row>
    <row r="81" spans="1:27" ht="52.8" x14ac:dyDescent="0.25">
      <c r="A81" s="135"/>
      <c r="B81" s="9" t="s">
        <v>117</v>
      </c>
      <c r="C81" s="8"/>
      <c r="D81" s="9" t="s">
        <v>118</v>
      </c>
      <c r="E81" s="10"/>
      <c r="F81" s="10"/>
      <c r="G81" s="10"/>
      <c r="H81" s="10"/>
      <c r="I81" s="10"/>
      <c r="J81" s="10"/>
      <c r="K81" s="10"/>
      <c r="L81" s="10"/>
      <c r="M81" s="10"/>
      <c r="N81" s="10"/>
      <c r="O81" s="10"/>
      <c r="P81" s="10"/>
      <c r="Q81" s="10"/>
      <c r="R81" s="10"/>
      <c r="S81" s="10"/>
      <c r="T81" s="10"/>
      <c r="U81" s="10"/>
      <c r="V81" s="10"/>
      <c r="W81" s="10"/>
      <c r="X81" s="17"/>
      <c r="Y81" s="17"/>
      <c r="Z81" s="17"/>
      <c r="AA81" s="17"/>
    </row>
    <row r="82" spans="1:27" ht="13.2" x14ac:dyDescent="0.25">
      <c r="A82" s="141" t="s">
        <v>119</v>
      </c>
      <c r="B82" s="133" t="s">
        <v>120</v>
      </c>
      <c r="C82" s="8" t="s">
        <v>121</v>
      </c>
      <c r="D82" s="133" t="s">
        <v>122</v>
      </c>
      <c r="E82" s="10"/>
      <c r="F82" s="10"/>
      <c r="G82" s="10"/>
      <c r="H82" s="10"/>
      <c r="I82" s="10"/>
      <c r="J82" s="10"/>
      <c r="K82" s="10"/>
      <c r="L82" s="10"/>
      <c r="M82" s="10"/>
      <c r="N82" s="10"/>
      <c r="O82" s="10"/>
      <c r="P82" s="10"/>
      <c r="Q82" s="10"/>
      <c r="R82" s="10"/>
      <c r="S82" s="10"/>
      <c r="T82" s="10"/>
      <c r="U82" s="10"/>
      <c r="V82" s="10"/>
      <c r="W82" s="10"/>
      <c r="X82" s="10"/>
      <c r="Y82" s="17"/>
      <c r="Z82" s="17"/>
      <c r="AA82" s="17"/>
    </row>
    <row r="83" spans="1:27" ht="13.2" x14ac:dyDescent="0.25">
      <c r="A83" s="134"/>
      <c r="B83" s="134"/>
      <c r="C83" s="8" t="s">
        <v>123</v>
      </c>
      <c r="D83" s="134"/>
      <c r="E83" s="10"/>
      <c r="F83" s="10"/>
      <c r="G83" s="10"/>
      <c r="H83" s="10"/>
      <c r="I83" s="10"/>
      <c r="J83" s="10"/>
      <c r="K83" s="10"/>
      <c r="L83" s="10"/>
      <c r="M83" s="10"/>
      <c r="N83" s="10"/>
      <c r="O83" s="10"/>
      <c r="P83" s="10"/>
      <c r="Q83" s="10"/>
      <c r="R83" s="10"/>
      <c r="S83" s="10"/>
      <c r="T83" s="10"/>
      <c r="U83" s="10"/>
      <c r="V83" s="10"/>
      <c r="W83" s="10"/>
      <c r="X83" s="10"/>
      <c r="Y83" s="17"/>
      <c r="Z83" s="17"/>
      <c r="AA83" s="17"/>
    </row>
    <row r="84" spans="1:27" ht="13.2" x14ac:dyDescent="0.25">
      <c r="A84" s="134"/>
      <c r="B84" s="134"/>
      <c r="C84" s="8" t="s">
        <v>124</v>
      </c>
      <c r="D84" s="134"/>
      <c r="E84" s="10"/>
      <c r="F84" s="10"/>
      <c r="G84" s="10"/>
      <c r="H84" s="10"/>
      <c r="I84" s="10"/>
      <c r="J84" s="10"/>
      <c r="K84" s="10"/>
      <c r="L84" s="10"/>
      <c r="M84" s="10"/>
      <c r="N84" s="10"/>
      <c r="O84" s="10"/>
      <c r="P84" s="10"/>
      <c r="Q84" s="10"/>
      <c r="R84" s="10"/>
      <c r="S84" s="10"/>
      <c r="T84" s="10"/>
      <c r="U84" s="10"/>
      <c r="V84" s="10"/>
      <c r="W84" s="10"/>
      <c r="X84" s="10"/>
      <c r="Y84" s="17"/>
      <c r="Z84" s="17"/>
      <c r="AA84" s="17"/>
    </row>
    <row r="85" spans="1:27" ht="13.2" x14ac:dyDescent="0.25">
      <c r="A85" s="134"/>
      <c r="B85" s="134"/>
      <c r="C85" s="8" t="s">
        <v>125</v>
      </c>
      <c r="D85" s="134"/>
      <c r="E85" s="10"/>
      <c r="F85" s="10"/>
      <c r="G85" s="10"/>
      <c r="H85" s="10"/>
      <c r="I85" s="10"/>
      <c r="J85" s="10"/>
      <c r="K85" s="10"/>
      <c r="L85" s="10"/>
      <c r="M85" s="10"/>
      <c r="N85" s="10"/>
      <c r="O85" s="10"/>
      <c r="P85" s="10"/>
      <c r="Q85" s="10"/>
      <c r="R85" s="10"/>
      <c r="S85" s="10"/>
      <c r="T85" s="10"/>
      <c r="U85" s="10"/>
      <c r="V85" s="10"/>
      <c r="W85" s="10"/>
      <c r="X85" s="10"/>
      <c r="Y85" s="17"/>
      <c r="Z85" s="17"/>
      <c r="AA85" s="17"/>
    </row>
    <row r="86" spans="1:27" ht="13.2" x14ac:dyDescent="0.25">
      <c r="A86" s="134"/>
      <c r="B86" s="134"/>
      <c r="C86" s="8" t="s">
        <v>126</v>
      </c>
      <c r="D86" s="134"/>
      <c r="E86" s="10"/>
      <c r="F86" s="10"/>
      <c r="G86" s="10"/>
      <c r="H86" s="10"/>
      <c r="I86" s="10"/>
      <c r="J86" s="10"/>
      <c r="K86" s="10"/>
      <c r="L86" s="10"/>
      <c r="M86" s="10"/>
      <c r="N86" s="10"/>
      <c r="O86" s="10"/>
      <c r="P86" s="10"/>
      <c r="Q86" s="10"/>
      <c r="R86" s="10"/>
      <c r="S86" s="10"/>
      <c r="T86" s="10"/>
      <c r="U86" s="10"/>
      <c r="V86" s="10"/>
      <c r="W86" s="10"/>
      <c r="X86" s="10"/>
      <c r="Y86" s="17"/>
      <c r="Z86" s="17"/>
      <c r="AA86" s="17"/>
    </row>
    <row r="87" spans="1:27" ht="13.2" x14ac:dyDescent="0.25">
      <c r="A87" s="134"/>
      <c r="B87" s="134"/>
      <c r="C87" s="8" t="s">
        <v>127</v>
      </c>
      <c r="D87" s="134"/>
      <c r="E87" s="10"/>
      <c r="F87" s="10"/>
      <c r="G87" s="10"/>
      <c r="H87" s="10"/>
      <c r="I87" s="10"/>
      <c r="J87" s="10"/>
      <c r="K87" s="10"/>
      <c r="L87" s="10"/>
      <c r="M87" s="10"/>
      <c r="N87" s="10"/>
      <c r="O87" s="10"/>
      <c r="P87" s="10"/>
      <c r="Q87" s="10"/>
      <c r="R87" s="10"/>
      <c r="S87" s="10"/>
      <c r="T87" s="10"/>
      <c r="U87" s="10"/>
      <c r="V87" s="10"/>
      <c r="W87" s="10"/>
      <c r="X87" s="10"/>
      <c r="Y87" s="17"/>
      <c r="Z87" s="17"/>
      <c r="AA87" s="17"/>
    </row>
    <row r="88" spans="1:27" ht="13.2" x14ac:dyDescent="0.25">
      <c r="A88" s="135"/>
      <c r="B88" s="135"/>
      <c r="C88" s="8" t="s">
        <v>128</v>
      </c>
      <c r="D88" s="135"/>
      <c r="E88" s="10"/>
      <c r="F88" s="10"/>
      <c r="G88" s="10"/>
      <c r="H88" s="10"/>
      <c r="I88" s="10"/>
      <c r="J88" s="10"/>
      <c r="K88" s="10"/>
      <c r="L88" s="10"/>
      <c r="M88" s="10"/>
      <c r="N88" s="10"/>
      <c r="O88" s="10"/>
      <c r="P88" s="10"/>
      <c r="Q88" s="10"/>
      <c r="R88" s="10"/>
      <c r="S88" s="10"/>
      <c r="T88" s="10"/>
      <c r="U88" s="10"/>
      <c r="V88" s="10"/>
      <c r="W88" s="10"/>
      <c r="X88" s="10"/>
      <c r="Y88" s="17"/>
      <c r="Z88" s="17"/>
      <c r="AA88" s="17"/>
    </row>
    <row r="89" spans="1:27" ht="13.2" x14ac:dyDescent="0.25">
      <c r="A89" s="142" t="s">
        <v>129</v>
      </c>
      <c r="B89" s="133" t="s">
        <v>130</v>
      </c>
      <c r="C89" s="8" t="s">
        <v>131</v>
      </c>
      <c r="D89" s="133" t="s">
        <v>132</v>
      </c>
      <c r="E89" s="10"/>
      <c r="F89" s="10"/>
      <c r="G89" s="10"/>
      <c r="H89" s="10"/>
      <c r="I89" s="10"/>
      <c r="J89" s="10"/>
      <c r="K89" s="10"/>
      <c r="L89" s="10"/>
      <c r="M89" s="10"/>
      <c r="N89" s="10"/>
      <c r="O89" s="10"/>
      <c r="P89" s="10"/>
      <c r="Q89" s="10"/>
      <c r="R89" s="10"/>
      <c r="S89" s="10"/>
      <c r="T89" s="10"/>
      <c r="U89" s="10"/>
      <c r="V89" s="10"/>
      <c r="W89" s="10"/>
      <c r="X89" s="17"/>
      <c r="Y89" s="17"/>
    </row>
    <row r="90" spans="1:27" ht="13.2" x14ac:dyDescent="0.25">
      <c r="A90" s="134"/>
      <c r="B90" s="134"/>
      <c r="C90" s="8" t="s">
        <v>133</v>
      </c>
      <c r="D90" s="134"/>
      <c r="E90" s="10"/>
      <c r="F90" s="10"/>
      <c r="G90" s="10"/>
      <c r="H90" s="10"/>
      <c r="I90" s="10"/>
      <c r="J90" s="10"/>
      <c r="K90" s="10"/>
      <c r="L90" s="10"/>
      <c r="M90" s="10"/>
      <c r="N90" s="10"/>
      <c r="O90" s="10"/>
      <c r="P90" s="10"/>
      <c r="Q90" s="10"/>
      <c r="R90" s="10"/>
      <c r="S90" s="10"/>
      <c r="T90" s="10"/>
      <c r="U90" s="10"/>
      <c r="V90" s="10"/>
      <c r="W90" s="10"/>
      <c r="X90" s="10"/>
      <c r="Y90" s="10"/>
      <c r="Z90" s="17"/>
      <c r="AA90" s="17"/>
    </row>
    <row r="91" spans="1:27" ht="13.2" x14ac:dyDescent="0.25">
      <c r="A91" s="134"/>
      <c r="B91" s="134"/>
      <c r="C91" s="8" t="s">
        <v>134</v>
      </c>
      <c r="D91" s="134"/>
      <c r="E91" s="10"/>
      <c r="F91" s="10"/>
      <c r="G91" s="10"/>
      <c r="H91" s="10"/>
      <c r="I91" s="10"/>
      <c r="J91" s="10"/>
      <c r="K91" s="10"/>
      <c r="L91" s="10"/>
      <c r="M91" s="10"/>
      <c r="N91" s="10"/>
      <c r="O91" s="10"/>
      <c r="P91" s="10"/>
      <c r="Q91" s="10"/>
      <c r="R91" s="10"/>
      <c r="S91" s="10"/>
      <c r="T91" s="10"/>
      <c r="U91" s="10"/>
      <c r="V91" s="10"/>
      <c r="W91" s="10"/>
      <c r="X91" s="10"/>
      <c r="Y91" s="10"/>
      <c r="Z91" s="17"/>
      <c r="AA91" s="17"/>
    </row>
    <row r="92" spans="1:27" ht="13.2" x14ac:dyDescent="0.25">
      <c r="A92" s="134"/>
      <c r="B92" s="134"/>
      <c r="C92" s="8" t="s">
        <v>135</v>
      </c>
      <c r="D92" s="134"/>
      <c r="E92" s="10"/>
      <c r="F92" s="10"/>
      <c r="G92" s="10"/>
      <c r="H92" s="10"/>
      <c r="I92" s="10"/>
      <c r="J92" s="10"/>
      <c r="K92" s="10"/>
      <c r="L92" s="10"/>
      <c r="M92" s="10"/>
      <c r="N92" s="10"/>
      <c r="O92" s="10"/>
      <c r="P92" s="10"/>
      <c r="Q92" s="10"/>
      <c r="R92" s="10"/>
      <c r="S92" s="10"/>
      <c r="T92" s="10"/>
      <c r="U92" s="10"/>
      <c r="V92" s="10"/>
      <c r="W92" s="10"/>
      <c r="X92" s="10"/>
      <c r="Y92" s="10"/>
      <c r="Z92" s="17"/>
      <c r="AA92" s="17"/>
    </row>
    <row r="93" spans="1:27" ht="13.2" x14ac:dyDescent="0.25">
      <c r="A93" s="134"/>
      <c r="B93" s="134"/>
      <c r="C93" s="8" t="s">
        <v>136</v>
      </c>
      <c r="D93" s="134"/>
      <c r="E93" s="10"/>
      <c r="F93" s="10"/>
      <c r="G93" s="10"/>
      <c r="H93" s="10"/>
      <c r="I93" s="10"/>
      <c r="J93" s="10"/>
      <c r="K93" s="10"/>
      <c r="L93" s="10"/>
      <c r="M93" s="10"/>
      <c r="N93" s="10"/>
      <c r="O93" s="10"/>
      <c r="P93" s="10"/>
      <c r="Q93" s="10"/>
      <c r="R93" s="10"/>
      <c r="S93" s="10"/>
      <c r="T93" s="10"/>
      <c r="U93" s="10"/>
      <c r="V93" s="10"/>
      <c r="W93" s="10"/>
      <c r="X93" s="10"/>
      <c r="Y93" s="10"/>
      <c r="Z93" s="17"/>
      <c r="AA93" s="17"/>
    </row>
    <row r="94" spans="1:27" ht="13.2" x14ac:dyDescent="0.25">
      <c r="A94" s="134"/>
      <c r="B94" s="134"/>
      <c r="C94" s="8" t="s">
        <v>137</v>
      </c>
      <c r="D94" s="134"/>
      <c r="E94" s="10"/>
      <c r="F94" s="10"/>
      <c r="G94" s="10"/>
      <c r="H94" s="10"/>
      <c r="I94" s="10"/>
      <c r="J94" s="10"/>
      <c r="K94" s="10"/>
      <c r="L94" s="10"/>
      <c r="M94" s="10"/>
      <c r="N94" s="10"/>
      <c r="O94" s="10"/>
      <c r="P94" s="10"/>
      <c r="Q94" s="10"/>
      <c r="R94" s="10"/>
      <c r="S94" s="10"/>
      <c r="T94" s="10"/>
      <c r="U94" s="10"/>
      <c r="V94" s="10"/>
      <c r="W94" s="10"/>
      <c r="X94" s="10"/>
      <c r="Y94" s="10"/>
      <c r="Z94" s="17"/>
      <c r="AA94" s="17"/>
    </row>
    <row r="95" spans="1:27" ht="13.2" x14ac:dyDescent="0.25">
      <c r="A95" s="134"/>
      <c r="B95" s="134"/>
      <c r="C95" s="8" t="s">
        <v>138</v>
      </c>
      <c r="D95" s="134"/>
      <c r="E95" s="10"/>
      <c r="F95" s="10"/>
      <c r="G95" s="10"/>
      <c r="H95" s="10"/>
      <c r="I95" s="10"/>
      <c r="J95" s="10"/>
      <c r="K95" s="10"/>
      <c r="L95" s="10"/>
      <c r="M95" s="10"/>
      <c r="N95" s="10"/>
      <c r="O95" s="10"/>
      <c r="P95" s="10"/>
      <c r="Q95" s="10"/>
      <c r="R95" s="10"/>
      <c r="S95" s="10"/>
      <c r="T95" s="10"/>
      <c r="U95" s="10"/>
      <c r="V95" s="10"/>
      <c r="W95" s="10"/>
      <c r="X95" s="10"/>
      <c r="Y95" s="10"/>
      <c r="Z95" s="17"/>
      <c r="AA95" s="17"/>
    </row>
    <row r="96" spans="1:27" ht="13.2" x14ac:dyDescent="0.25">
      <c r="A96" s="134"/>
      <c r="B96" s="134"/>
      <c r="C96" s="8" t="s">
        <v>139</v>
      </c>
      <c r="D96" s="134"/>
      <c r="E96" s="10"/>
      <c r="F96" s="10"/>
      <c r="G96" s="10"/>
      <c r="H96" s="10"/>
      <c r="I96" s="10"/>
      <c r="J96" s="10"/>
      <c r="K96" s="10"/>
      <c r="L96" s="10"/>
      <c r="M96" s="10"/>
      <c r="N96" s="10"/>
      <c r="O96" s="10"/>
      <c r="P96" s="10"/>
      <c r="Q96" s="10"/>
      <c r="R96" s="10"/>
      <c r="S96" s="10"/>
      <c r="T96" s="10"/>
      <c r="U96" s="10"/>
      <c r="V96" s="10"/>
      <c r="W96" s="10"/>
      <c r="X96" s="10"/>
      <c r="Y96" s="10"/>
      <c r="Z96" s="17"/>
      <c r="AA96" s="17"/>
    </row>
    <row r="97" spans="1:27" ht="13.2" x14ac:dyDescent="0.25">
      <c r="A97" s="134"/>
      <c r="B97" s="134"/>
      <c r="C97" s="8" t="s">
        <v>140</v>
      </c>
      <c r="D97" s="134"/>
      <c r="E97" s="10"/>
      <c r="F97" s="10"/>
      <c r="G97" s="10"/>
      <c r="H97" s="10"/>
      <c r="I97" s="10"/>
      <c r="J97" s="10"/>
      <c r="K97" s="10"/>
      <c r="L97" s="10"/>
      <c r="M97" s="10"/>
      <c r="N97" s="10"/>
      <c r="O97" s="10"/>
      <c r="P97" s="10"/>
      <c r="Q97" s="10"/>
      <c r="R97" s="10"/>
      <c r="S97" s="10"/>
      <c r="T97" s="10"/>
      <c r="U97" s="10"/>
      <c r="V97" s="10"/>
      <c r="W97" s="10"/>
      <c r="X97" s="10"/>
      <c r="Y97" s="10"/>
      <c r="Z97" s="17"/>
      <c r="AA97" s="17"/>
    </row>
    <row r="98" spans="1:27" ht="13.2" x14ac:dyDescent="0.25">
      <c r="A98" s="134"/>
      <c r="B98" s="134"/>
      <c r="C98" s="8" t="s">
        <v>141</v>
      </c>
      <c r="D98" s="134"/>
      <c r="E98" s="10"/>
      <c r="F98" s="10"/>
      <c r="G98" s="10"/>
      <c r="H98" s="10"/>
      <c r="I98" s="10"/>
      <c r="J98" s="10"/>
      <c r="K98" s="10"/>
      <c r="L98" s="10"/>
      <c r="M98" s="10"/>
      <c r="N98" s="10"/>
      <c r="O98" s="10"/>
      <c r="P98" s="10"/>
      <c r="Q98" s="10"/>
      <c r="R98" s="10"/>
      <c r="S98" s="10"/>
      <c r="T98" s="10"/>
      <c r="U98" s="10"/>
      <c r="V98" s="10"/>
      <c r="W98" s="10"/>
      <c r="X98" s="10"/>
      <c r="Y98" s="10"/>
      <c r="Z98" s="17"/>
      <c r="AA98" s="17"/>
    </row>
    <row r="99" spans="1:27" ht="13.2" x14ac:dyDescent="0.25">
      <c r="A99" s="134"/>
      <c r="B99" s="134"/>
      <c r="C99" s="8" t="s">
        <v>142</v>
      </c>
      <c r="D99" s="134"/>
      <c r="E99" s="10"/>
      <c r="F99" s="10"/>
      <c r="G99" s="10"/>
      <c r="H99" s="10"/>
      <c r="I99" s="10"/>
      <c r="J99" s="10"/>
      <c r="K99" s="10"/>
      <c r="L99" s="10"/>
      <c r="M99" s="10"/>
      <c r="N99" s="10"/>
      <c r="O99" s="10"/>
      <c r="P99" s="10"/>
      <c r="Q99" s="10"/>
      <c r="R99" s="10"/>
      <c r="S99" s="10"/>
      <c r="T99" s="10"/>
      <c r="U99" s="10"/>
      <c r="V99" s="10"/>
      <c r="W99" s="10"/>
      <c r="X99" s="10"/>
      <c r="Y99" s="10"/>
      <c r="Z99" s="17"/>
      <c r="AA99" s="17"/>
    </row>
    <row r="100" spans="1:27" ht="13.2" x14ac:dyDescent="0.25">
      <c r="A100" s="134"/>
      <c r="B100" s="134"/>
      <c r="C100" s="8" t="s">
        <v>143</v>
      </c>
      <c r="D100" s="134"/>
      <c r="E100" s="10"/>
      <c r="F100" s="10"/>
      <c r="G100" s="10"/>
      <c r="H100" s="10"/>
      <c r="I100" s="10"/>
      <c r="J100" s="10"/>
      <c r="K100" s="10"/>
      <c r="L100" s="10"/>
      <c r="M100" s="10"/>
      <c r="N100" s="10"/>
      <c r="O100" s="10"/>
      <c r="P100" s="10"/>
      <c r="Q100" s="10"/>
      <c r="R100" s="10"/>
      <c r="S100" s="10"/>
      <c r="T100" s="10"/>
      <c r="U100" s="10"/>
      <c r="V100" s="10"/>
      <c r="W100" s="10"/>
      <c r="X100" s="10"/>
      <c r="Y100" s="10"/>
      <c r="Z100" s="17"/>
      <c r="AA100" s="17"/>
    </row>
    <row r="101" spans="1:27" ht="13.2" x14ac:dyDescent="0.25">
      <c r="A101" s="134"/>
      <c r="B101" s="134"/>
      <c r="C101" s="8" t="s">
        <v>144</v>
      </c>
      <c r="D101" s="134"/>
      <c r="E101" s="10"/>
      <c r="F101" s="10"/>
      <c r="G101" s="10"/>
      <c r="H101" s="10"/>
      <c r="I101" s="10"/>
      <c r="J101" s="10"/>
      <c r="K101" s="10"/>
      <c r="L101" s="10"/>
      <c r="M101" s="10"/>
      <c r="N101" s="10"/>
      <c r="O101" s="10"/>
      <c r="P101" s="10"/>
      <c r="Q101" s="10"/>
      <c r="R101" s="10"/>
      <c r="S101" s="10"/>
      <c r="T101" s="10"/>
      <c r="U101" s="10"/>
      <c r="V101" s="10"/>
      <c r="W101" s="10"/>
      <c r="X101" s="10"/>
      <c r="Y101" s="10"/>
      <c r="Z101" s="17"/>
      <c r="AA101" s="17"/>
    </row>
    <row r="102" spans="1:27" ht="13.2" x14ac:dyDescent="0.25">
      <c r="A102" s="134"/>
      <c r="B102" s="134"/>
      <c r="C102" s="8" t="s">
        <v>145</v>
      </c>
      <c r="D102" s="134"/>
      <c r="E102" s="10"/>
      <c r="F102" s="10"/>
      <c r="G102" s="10"/>
      <c r="H102" s="10"/>
      <c r="I102" s="10"/>
      <c r="J102" s="10"/>
      <c r="K102" s="10"/>
      <c r="L102" s="10"/>
      <c r="M102" s="10"/>
      <c r="N102" s="10"/>
      <c r="O102" s="10"/>
      <c r="P102" s="10"/>
      <c r="Q102" s="10"/>
      <c r="R102" s="10"/>
      <c r="S102" s="10"/>
      <c r="T102" s="10"/>
      <c r="U102" s="10"/>
      <c r="V102" s="10"/>
      <c r="W102" s="10"/>
      <c r="X102" s="10"/>
      <c r="Y102" s="10"/>
      <c r="Z102" s="17"/>
      <c r="AA102" s="17"/>
    </row>
    <row r="103" spans="1:27" ht="13.2" x14ac:dyDescent="0.25">
      <c r="A103" s="134"/>
      <c r="B103" s="134"/>
      <c r="C103" s="8" t="s">
        <v>146</v>
      </c>
      <c r="D103" s="134"/>
      <c r="E103" s="10"/>
      <c r="F103" s="10"/>
      <c r="G103" s="10"/>
      <c r="H103" s="10"/>
      <c r="I103" s="10"/>
      <c r="J103" s="10"/>
      <c r="K103" s="10"/>
      <c r="L103" s="10"/>
      <c r="M103" s="10"/>
      <c r="N103" s="10"/>
      <c r="O103" s="10"/>
      <c r="P103" s="10"/>
      <c r="Q103" s="10"/>
      <c r="R103" s="10"/>
      <c r="S103" s="10"/>
      <c r="T103" s="10"/>
      <c r="U103" s="10"/>
      <c r="V103" s="10"/>
      <c r="W103" s="10"/>
      <c r="X103" s="10"/>
      <c r="Y103" s="10"/>
      <c r="Z103" s="17"/>
      <c r="AA103" s="17"/>
    </row>
    <row r="104" spans="1:27" ht="13.2" x14ac:dyDescent="0.25">
      <c r="A104" s="135"/>
      <c r="B104" s="135"/>
      <c r="C104" s="8" t="s">
        <v>147</v>
      </c>
      <c r="D104" s="135"/>
      <c r="E104" s="10"/>
      <c r="F104" s="10"/>
      <c r="G104" s="10"/>
      <c r="H104" s="10"/>
      <c r="I104" s="10"/>
      <c r="J104" s="10"/>
      <c r="K104" s="10"/>
      <c r="L104" s="10"/>
      <c r="M104" s="10"/>
      <c r="N104" s="10"/>
      <c r="O104" s="10"/>
      <c r="P104" s="10"/>
      <c r="Q104" s="10"/>
      <c r="R104" s="10"/>
      <c r="S104" s="10"/>
      <c r="T104" s="10"/>
      <c r="U104" s="10"/>
      <c r="V104" s="10"/>
      <c r="W104" s="10"/>
      <c r="X104" s="10"/>
      <c r="Y104" s="10"/>
      <c r="Z104" s="17"/>
      <c r="AA104" s="17"/>
    </row>
    <row r="105" spans="1:27" ht="28.5" customHeight="1" x14ac:dyDescent="0.25">
      <c r="A105" s="143" t="s">
        <v>148</v>
      </c>
      <c r="B105" s="136" t="s">
        <v>149</v>
      </c>
      <c r="C105" s="8" t="s">
        <v>150</v>
      </c>
      <c r="D105" s="136" t="s">
        <v>151</v>
      </c>
      <c r="E105" s="10"/>
      <c r="F105" s="10"/>
      <c r="G105" s="10"/>
      <c r="H105" s="10"/>
      <c r="I105" s="10"/>
      <c r="J105" s="10"/>
      <c r="K105" s="10"/>
      <c r="L105" s="10"/>
      <c r="M105" s="10"/>
      <c r="N105" s="10"/>
      <c r="O105" s="10"/>
      <c r="P105" s="10"/>
      <c r="Q105" s="10"/>
      <c r="R105" s="10"/>
      <c r="S105" s="10"/>
      <c r="T105" s="10"/>
      <c r="U105" s="10"/>
      <c r="V105" s="10"/>
      <c r="W105" s="10"/>
      <c r="X105" s="10"/>
      <c r="Y105" s="10"/>
      <c r="Z105" s="10"/>
      <c r="AA105" s="10"/>
    </row>
    <row r="106" spans="1:27" ht="32.25" customHeight="1" x14ac:dyDescent="0.25">
      <c r="A106" s="134"/>
      <c r="B106" s="134"/>
      <c r="C106" s="8" t="s">
        <v>152</v>
      </c>
      <c r="D106" s="134"/>
      <c r="E106" s="10"/>
      <c r="F106" s="10"/>
      <c r="G106" s="10"/>
      <c r="H106" s="10"/>
      <c r="I106" s="10"/>
      <c r="J106" s="10"/>
      <c r="K106" s="10"/>
      <c r="L106" s="10"/>
      <c r="M106" s="10"/>
      <c r="N106" s="10"/>
      <c r="O106" s="10"/>
      <c r="P106" s="10"/>
      <c r="Q106" s="10"/>
      <c r="R106" s="10"/>
      <c r="S106" s="10"/>
      <c r="T106" s="10"/>
      <c r="U106" s="10"/>
      <c r="V106" s="10"/>
      <c r="W106" s="10"/>
      <c r="X106" s="10"/>
      <c r="Y106" s="10"/>
      <c r="Z106" s="10"/>
      <c r="AA106" s="10"/>
    </row>
    <row r="107" spans="1:27" ht="34.5" customHeight="1" x14ac:dyDescent="0.25">
      <c r="A107" s="134"/>
      <c r="B107" s="135"/>
      <c r="C107" s="8" t="s">
        <v>153</v>
      </c>
      <c r="D107" s="135"/>
      <c r="E107" s="10"/>
      <c r="F107" s="10"/>
      <c r="G107" s="10"/>
      <c r="H107" s="10"/>
      <c r="I107" s="10"/>
      <c r="J107" s="10"/>
      <c r="K107" s="10"/>
      <c r="L107" s="10"/>
      <c r="M107" s="10"/>
      <c r="N107" s="10"/>
      <c r="O107" s="10"/>
      <c r="P107" s="10"/>
      <c r="Q107" s="10"/>
      <c r="R107" s="10"/>
      <c r="S107" s="10"/>
      <c r="T107" s="10"/>
      <c r="U107" s="10"/>
      <c r="V107" s="10"/>
      <c r="W107" s="10"/>
      <c r="X107" s="10"/>
      <c r="Y107" s="10"/>
      <c r="Z107" s="10"/>
      <c r="AA107" s="10"/>
    </row>
    <row r="108" spans="1:27" ht="66" x14ac:dyDescent="0.25">
      <c r="A108" s="134"/>
      <c r="B108" s="9" t="s">
        <v>154</v>
      </c>
      <c r="C108" s="8"/>
      <c r="D108" s="9" t="s">
        <v>155</v>
      </c>
      <c r="E108" s="10"/>
      <c r="F108" s="10"/>
      <c r="G108" s="10"/>
      <c r="H108" s="10"/>
      <c r="I108" s="10"/>
      <c r="J108" s="10"/>
      <c r="K108" s="10"/>
      <c r="L108" s="10"/>
      <c r="M108" s="10"/>
      <c r="N108" s="10"/>
      <c r="O108" s="10"/>
      <c r="P108" s="10"/>
      <c r="Q108" s="10"/>
      <c r="R108" s="10"/>
      <c r="S108" s="10"/>
      <c r="T108" s="10"/>
      <c r="U108" s="10"/>
      <c r="V108" s="10"/>
      <c r="W108" s="10"/>
      <c r="X108" s="10"/>
      <c r="Y108" s="10"/>
      <c r="Z108" s="10"/>
      <c r="AA108" s="10"/>
    </row>
    <row r="109" spans="1:27" ht="52.8" x14ac:dyDescent="0.25">
      <c r="A109" s="134"/>
      <c r="B109" s="9" t="s">
        <v>156</v>
      </c>
      <c r="C109" s="8"/>
      <c r="D109" s="9" t="s">
        <v>157</v>
      </c>
      <c r="E109" s="10"/>
      <c r="F109" s="10"/>
      <c r="G109" s="10"/>
      <c r="H109" s="10"/>
      <c r="I109" s="10"/>
      <c r="J109" s="10"/>
      <c r="K109" s="10"/>
      <c r="L109" s="10"/>
      <c r="M109" s="10"/>
      <c r="N109" s="10"/>
      <c r="O109" s="10"/>
      <c r="P109" s="10"/>
      <c r="Q109" s="10"/>
      <c r="R109" s="10"/>
      <c r="S109" s="10"/>
      <c r="T109" s="10"/>
      <c r="U109" s="10"/>
      <c r="V109" s="10"/>
      <c r="W109" s="10"/>
      <c r="X109" s="10"/>
      <c r="Y109" s="10"/>
      <c r="Z109" s="10"/>
      <c r="AA109" s="10"/>
    </row>
    <row r="110" spans="1:27" ht="48" customHeight="1" x14ac:dyDescent="0.25">
      <c r="A110" s="134"/>
      <c r="B110" s="136" t="s">
        <v>158</v>
      </c>
      <c r="C110" s="8" t="s">
        <v>84</v>
      </c>
      <c r="D110" s="136" t="s">
        <v>159</v>
      </c>
      <c r="E110" s="10"/>
      <c r="F110" s="10"/>
      <c r="G110" s="10"/>
      <c r="H110" s="10"/>
      <c r="I110" s="10"/>
      <c r="J110" s="10"/>
      <c r="K110" s="10"/>
      <c r="L110" s="10"/>
      <c r="M110" s="10"/>
      <c r="N110" s="10"/>
      <c r="O110" s="10"/>
      <c r="P110" s="10"/>
      <c r="Q110" s="10"/>
      <c r="R110" s="10"/>
      <c r="S110" s="10"/>
      <c r="T110" s="10"/>
      <c r="U110" s="10"/>
      <c r="V110" s="10"/>
      <c r="W110" s="10"/>
      <c r="X110" s="10"/>
      <c r="Y110" s="10"/>
      <c r="Z110" s="10"/>
      <c r="AA110" s="10"/>
    </row>
    <row r="111" spans="1:27" ht="48" customHeight="1" x14ac:dyDescent="0.25">
      <c r="A111" s="135"/>
      <c r="B111" s="135"/>
      <c r="C111" s="8" t="s">
        <v>86</v>
      </c>
      <c r="D111" s="135"/>
      <c r="E111" s="10"/>
      <c r="F111" s="10"/>
      <c r="G111" s="10"/>
      <c r="H111" s="10"/>
      <c r="I111" s="10"/>
      <c r="J111" s="10"/>
      <c r="K111" s="10"/>
      <c r="L111" s="10"/>
      <c r="M111" s="10"/>
      <c r="N111" s="10"/>
      <c r="O111" s="10"/>
      <c r="P111" s="10"/>
      <c r="Q111" s="10"/>
      <c r="R111" s="10"/>
      <c r="S111" s="10"/>
      <c r="T111" s="10"/>
      <c r="U111" s="10"/>
      <c r="V111" s="10"/>
      <c r="W111" s="10"/>
      <c r="X111" s="10"/>
      <c r="Y111" s="10"/>
      <c r="Z111" s="10"/>
      <c r="AA111" s="10"/>
    </row>
    <row r="112" spans="1:27" ht="18.75" customHeight="1" x14ac:dyDescent="0.25">
      <c r="A112" s="137" t="s">
        <v>160</v>
      </c>
      <c r="B112" s="136" t="s">
        <v>161</v>
      </c>
      <c r="C112" s="8" t="s">
        <v>84</v>
      </c>
      <c r="D112" s="136" t="s">
        <v>162</v>
      </c>
      <c r="E112" s="10"/>
      <c r="F112" s="10"/>
      <c r="G112" s="10"/>
      <c r="H112" s="10"/>
      <c r="I112" s="10"/>
      <c r="J112" s="10"/>
      <c r="K112" s="10"/>
      <c r="L112" s="10"/>
      <c r="M112" s="10"/>
      <c r="N112" s="10"/>
      <c r="O112" s="10"/>
      <c r="P112" s="10"/>
      <c r="Q112" s="10"/>
      <c r="R112" s="10"/>
      <c r="S112" s="10"/>
      <c r="T112" s="10"/>
      <c r="U112" s="10"/>
      <c r="V112" s="10"/>
      <c r="W112" s="10"/>
      <c r="X112" s="10"/>
      <c r="Y112" s="10"/>
      <c r="Z112" s="10"/>
      <c r="AA112" s="10"/>
    </row>
    <row r="113" spans="1:27" ht="19.5" customHeight="1" x14ac:dyDescent="0.25">
      <c r="A113" s="134"/>
      <c r="B113" s="135"/>
      <c r="C113" s="8" t="s">
        <v>86</v>
      </c>
      <c r="D113" s="135"/>
      <c r="E113" s="10"/>
      <c r="F113" s="10"/>
      <c r="G113" s="10"/>
      <c r="H113" s="10"/>
      <c r="I113" s="10"/>
      <c r="J113" s="10"/>
      <c r="K113" s="10"/>
      <c r="L113" s="10"/>
      <c r="M113" s="10"/>
      <c r="N113" s="10"/>
      <c r="O113" s="10"/>
      <c r="P113" s="10"/>
      <c r="Q113" s="10"/>
      <c r="R113" s="10"/>
      <c r="S113" s="10"/>
      <c r="T113" s="10"/>
      <c r="U113" s="10"/>
      <c r="V113" s="10"/>
      <c r="W113" s="10"/>
      <c r="X113" s="10"/>
      <c r="Y113" s="10"/>
      <c r="Z113" s="10"/>
      <c r="AA113" s="10"/>
    </row>
    <row r="114" spans="1:27" ht="13.2" x14ac:dyDescent="0.25">
      <c r="A114" s="134"/>
      <c r="B114" s="136" t="s">
        <v>163</v>
      </c>
      <c r="C114" s="8" t="s">
        <v>150</v>
      </c>
      <c r="D114" s="136" t="s">
        <v>164</v>
      </c>
      <c r="E114" s="10"/>
      <c r="F114" s="10"/>
      <c r="G114" s="10"/>
      <c r="H114" s="10"/>
      <c r="I114" s="10"/>
      <c r="J114" s="10"/>
      <c r="K114" s="10"/>
      <c r="L114" s="10"/>
      <c r="M114" s="10"/>
      <c r="N114" s="10"/>
      <c r="O114" s="10"/>
      <c r="P114" s="10"/>
      <c r="Q114" s="10"/>
      <c r="R114" s="10"/>
      <c r="S114" s="10"/>
      <c r="T114" s="10"/>
      <c r="U114" s="10"/>
      <c r="V114" s="10"/>
      <c r="W114" s="10"/>
      <c r="X114" s="10"/>
      <c r="Y114" s="10"/>
      <c r="Z114" s="10"/>
      <c r="AA114" s="10"/>
    </row>
    <row r="115" spans="1:27" ht="13.2" x14ac:dyDescent="0.25">
      <c r="A115" s="134"/>
      <c r="B115" s="134"/>
      <c r="C115" s="8" t="s">
        <v>152</v>
      </c>
      <c r="D115" s="134"/>
      <c r="E115" s="10"/>
      <c r="F115" s="10"/>
      <c r="G115" s="10"/>
      <c r="H115" s="10"/>
      <c r="I115" s="10"/>
      <c r="J115" s="10"/>
      <c r="K115" s="10"/>
      <c r="L115" s="10"/>
      <c r="M115" s="10"/>
      <c r="N115" s="10"/>
      <c r="O115" s="10"/>
      <c r="P115" s="10"/>
      <c r="Q115" s="10"/>
      <c r="R115" s="10"/>
      <c r="S115" s="10"/>
      <c r="T115" s="10"/>
      <c r="U115" s="10"/>
      <c r="V115" s="10"/>
      <c r="W115" s="10"/>
      <c r="X115" s="10"/>
      <c r="Y115" s="10"/>
      <c r="Z115" s="10"/>
      <c r="AA115" s="10"/>
    </row>
    <row r="116" spans="1:27" ht="13.2" x14ac:dyDescent="0.25">
      <c r="A116" s="134"/>
      <c r="B116" s="135"/>
      <c r="C116" s="8" t="s">
        <v>153</v>
      </c>
      <c r="D116" s="135"/>
      <c r="E116" s="10"/>
      <c r="F116" s="10"/>
      <c r="G116" s="10"/>
      <c r="H116" s="10"/>
      <c r="I116" s="10"/>
      <c r="J116" s="10"/>
      <c r="K116" s="10"/>
      <c r="L116" s="10"/>
      <c r="M116" s="10"/>
      <c r="N116" s="10"/>
      <c r="O116" s="10"/>
      <c r="P116" s="10"/>
      <c r="Q116" s="10"/>
      <c r="R116" s="10"/>
      <c r="S116" s="10"/>
      <c r="T116" s="10"/>
      <c r="U116" s="10"/>
      <c r="V116" s="10"/>
      <c r="W116" s="10"/>
      <c r="X116" s="10"/>
      <c r="Y116" s="10"/>
      <c r="Z116" s="10"/>
      <c r="AA116" s="10"/>
    </row>
    <row r="117" spans="1:27" ht="39.6" x14ac:dyDescent="0.25">
      <c r="A117" s="134"/>
      <c r="B117" s="9" t="s">
        <v>165</v>
      </c>
      <c r="C117" s="8"/>
      <c r="D117" s="9" t="s">
        <v>166</v>
      </c>
      <c r="E117" s="10"/>
      <c r="F117" s="10"/>
      <c r="G117" s="10"/>
      <c r="H117" s="10"/>
      <c r="I117" s="10"/>
      <c r="J117" s="10"/>
      <c r="K117" s="10"/>
      <c r="L117" s="10"/>
      <c r="M117" s="10"/>
      <c r="N117" s="10"/>
      <c r="O117" s="10"/>
      <c r="P117" s="10"/>
      <c r="Q117" s="10"/>
      <c r="R117" s="10"/>
      <c r="S117" s="10"/>
      <c r="T117" s="10"/>
      <c r="U117" s="10"/>
      <c r="V117" s="10"/>
      <c r="W117" s="10"/>
      <c r="X117" s="10"/>
      <c r="Y117" s="10"/>
      <c r="Z117" s="10"/>
      <c r="AA117" s="10"/>
    </row>
    <row r="118" spans="1:27" ht="13.2" x14ac:dyDescent="0.25">
      <c r="A118" s="134"/>
      <c r="B118" s="136" t="s">
        <v>167</v>
      </c>
      <c r="C118" s="8" t="s">
        <v>168</v>
      </c>
      <c r="D118" s="136" t="s">
        <v>169</v>
      </c>
      <c r="E118" s="10"/>
      <c r="F118" s="10"/>
      <c r="G118" s="10"/>
      <c r="H118" s="10"/>
      <c r="I118" s="10"/>
      <c r="J118" s="10"/>
      <c r="K118" s="10"/>
      <c r="L118" s="10"/>
      <c r="M118" s="10"/>
      <c r="N118" s="10"/>
      <c r="O118" s="10"/>
      <c r="P118" s="10"/>
      <c r="Q118" s="10"/>
      <c r="R118" s="10"/>
      <c r="S118" s="10"/>
      <c r="T118" s="10"/>
      <c r="U118" s="10"/>
      <c r="V118" s="10"/>
      <c r="W118" s="10"/>
      <c r="X118" s="10"/>
      <c r="Y118" s="10"/>
      <c r="Z118" s="10"/>
      <c r="AA118" s="10"/>
    </row>
    <row r="119" spans="1:27" ht="13.2" x14ac:dyDescent="0.25">
      <c r="A119" s="134"/>
      <c r="B119" s="134"/>
      <c r="C119" s="8" t="s">
        <v>170</v>
      </c>
      <c r="D119" s="134"/>
      <c r="E119" s="10"/>
      <c r="F119" s="10"/>
      <c r="G119" s="10"/>
      <c r="H119" s="10"/>
      <c r="I119" s="10"/>
      <c r="J119" s="10"/>
      <c r="K119" s="10"/>
      <c r="L119" s="10"/>
      <c r="M119" s="10"/>
      <c r="N119" s="10"/>
      <c r="O119" s="10"/>
      <c r="P119" s="10"/>
      <c r="Q119" s="10"/>
      <c r="R119" s="10"/>
      <c r="S119" s="10"/>
      <c r="T119" s="10"/>
      <c r="U119" s="10"/>
      <c r="V119" s="10"/>
      <c r="W119" s="10"/>
      <c r="X119" s="10"/>
      <c r="Y119" s="10"/>
      <c r="Z119" s="10"/>
      <c r="AA119" s="10"/>
    </row>
    <row r="120" spans="1:27" ht="13.2" x14ac:dyDescent="0.25">
      <c r="A120" s="134"/>
      <c r="B120" s="135"/>
      <c r="C120" s="8" t="s">
        <v>171</v>
      </c>
      <c r="D120" s="135"/>
      <c r="E120" s="10"/>
      <c r="F120" s="10"/>
      <c r="G120" s="10"/>
      <c r="H120" s="10"/>
      <c r="I120" s="10"/>
      <c r="J120" s="10"/>
      <c r="K120" s="10"/>
      <c r="L120" s="10"/>
      <c r="M120" s="10"/>
      <c r="N120" s="10"/>
      <c r="O120" s="10"/>
      <c r="P120" s="10"/>
      <c r="Q120" s="10"/>
      <c r="R120" s="10"/>
      <c r="S120" s="10"/>
      <c r="T120" s="10"/>
      <c r="U120" s="10"/>
      <c r="V120" s="10"/>
      <c r="W120" s="10"/>
      <c r="X120" s="10"/>
      <c r="Y120" s="10"/>
      <c r="Z120" s="10"/>
      <c r="AA120" s="10"/>
    </row>
    <row r="121" spans="1:27" ht="13.2" x14ac:dyDescent="0.25">
      <c r="A121" s="134"/>
      <c r="B121" s="136" t="s">
        <v>172</v>
      </c>
      <c r="C121" s="8" t="s">
        <v>173</v>
      </c>
      <c r="D121" s="133" t="s">
        <v>174</v>
      </c>
      <c r="E121" s="10"/>
      <c r="F121" s="10"/>
      <c r="G121" s="10"/>
      <c r="H121" s="10"/>
      <c r="I121" s="10"/>
      <c r="J121" s="10"/>
      <c r="K121" s="10"/>
      <c r="L121" s="10"/>
      <c r="M121" s="10"/>
      <c r="N121" s="10"/>
      <c r="O121" s="10"/>
      <c r="P121" s="10"/>
      <c r="Q121" s="10"/>
      <c r="R121" s="10"/>
      <c r="S121" s="10"/>
      <c r="T121" s="10"/>
      <c r="U121" s="10"/>
      <c r="V121" s="10"/>
      <c r="W121" s="10"/>
      <c r="X121" s="10"/>
      <c r="Y121" s="10"/>
      <c r="Z121" s="10"/>
      <c r="AA121" s="10"/>
    </row>
    <row r="122" spans="1:27" ht="13.2" x14ac:dyDescent="0.25">
      <c r="A122" s="134"/>
      <c r="B122" s="134"/>
      <c r="C122" s="8" t="s">
        <v>175</v>
      </c>
      <c r="D122" s="134"/>
      <c r="E122" s="10"/>
      <c r="F122" s="10"/>
      <c r="G122" s="10"/>
      <c r="H122" s="10"/>
      <c r="I122" s="10"/>
      <c r="J122" s="10"/>
      <c r="K122" s="10"/>
      <c r="L122" s="10"/>
      <c r="M122" s="10"/>
      <c r="N122" s="10"/>
      <c r="O122" s="10"/>
      <c r="P122" s="10"/>
      <c r="Q122" s="10"/>
      <c r="R122" s="10"/>
      <c r="S122" s="10"/>
      <c r="T122" s="10"/>
      <c r="U122" s="10"/>
      <c r="V122" s="10"/>
      <c r="W122" s="10"/>
      <c r="X122" s="10"/>
      <c r="Y122" s="10"/>
      <c r="Z122" s="10"/>
      <c r="AA122" s="10"/>
    </row>
    <row r="123" spans="1:27" ht="13.2" x14ac:dyDescent="0.25">
      <c r="A123" s="134"/>
      <c r="B123" s="134"/>
      <c r="C123" s="8" t="s">
        <v>176</v>
      </c>
      <c r="D123" s="134"/>
      <c r="E123" s="10"/>
      <c r="F123" s="10"/>
      <c r="G123" s="10"/>
      <c r="H123" s="10"/>
      <c r="I123" s="10"/>
      <c r="J123" s="10"/>
      <c r="K123" s="10"/>
      <c r="L123" s="10"/>
      <c r="M123" s="10"/>
      <c r="N123" s="10"/>
      <c r="O123" s="10"/>
      <c r="P123" s="10"/>
      <c r="Q123" s="10"/>
      <c r="R123" s="10"/>
      <c r="S123" s="10"/>
      <c r="T123" s="10"/>
      <c r="U123" s="10"/>
      <c r="V123" s="10"/>
      <c r="W123" s="10"/>
      <c r="X123" s="10"/>
      <c r="Y123" s="10"/>
      <c r="Z123" s="10"/>
      <c r="AA123" s="10"/>
    </row>
    <row r="124" spans="1:27" ht="19.5" customHeight="1" x14ac:dyDescent="0.25">
      <c r="A124" s="134"/>
      <c r="B124" s="134"/>
      <c r="C124" s="8" t="s">
        <v>177</v>
      </c>
      <c r="D124" s="134"/>
      <c r="E124" s="10"/>
      <c r="F124" s="10"/>
      <c r="G124" s="10"/>
      <c r="H124" s="10"/>
      <c r="I124" s="10"/>
      <c r="J124" s="10"/>
      <c r="K124" s="10"/>
      <c r="L124" s="10"/>
      <c r="M124" s="10"/>
      <c r="N124" s="10"/>
      <c r="O124" s="10"/>
      <c r="P124" s="10"/>
      <c r="Q124" s="10"/>
      <c r="R124" s="10"/>
      <c r="S124" s="10"/>
      <c r="T124" s="10"/>
      <c r="U124" s="10"/>
      <c r="V124" s="10"/>
      <c r="W124" s="10"/>
      <c r="X124" s="10"/>
      <c r="Y124" s="10"/>
      <c r="Z124" s="10"/>
      <c r="AA124" s="10"/>
    </row>
    <row r="125" spans="1:27" ht="22.5" customHeight="1" x14ac:dyDescent="0.25">
      <c r="A125" s="135"/>
      <c r="B125" s="135"/>
      <c r="C125" s="8" t="s">
        <v>178</v>
      </c>
      <c r="D125" s="135"/>
      <c r="E125" s="10"/>
      <c r="F125" s="10"/>
      <c r="G125" s="10"/>
      <c r="H125" s="10"/>
      <c r="I125" s="10"/>
      <c r="J125" s="10"/>
      <c r="K125" s="10"/>
      <c r="L125" s="10"/>
      <c r="M125" s="10"/>
      <c r="N125" s="10"/>
      <c r="O125" s="10"/>
      <c r="P125" s="10"/>
      <c r="Q125" s="10"/>
      <c r="R125" s="10"/>
      <c r="S125" s="10"/>
      <c r="T125" s="10"/>
      <c r="U125" s="10"/>
      <c r="V125" s="10"/>
      <c r="W125" s="10"/>
      <c r="X125" s="10"/>
      <c r="Y125" s="10"/>
      <c r="Z125" s="10"/>
      <c r="AA125" s="10"/>
    </row>
    <row r="126" spans="1:27" ht="132" x14ac:dyDescent="0.25">
      <c r="A126" s="138" t="s">
        <v>179</v>
      </c>
      <c r="B126" s="136" t="s">
        <v>180</v>
      </c>
      <c r="C126" s="8" t="s">
        <v>181</v>
      </c>
      <c r="D126" s="18" t="s">
        <v>182</v>
      </c>
      <c r="E126" s="10"/>
      <c r="F126" s="10"/>
      <c r="G126" s="10"/>
      <c r="H126" s="10"/>
      <c r="I126" s="10"/>
      <c r="J126" s="10"/>
      <c r="K126" s="10"/>
      <c r="L126" s="10"/>
      <c r="M126" s="10"/>
      <c r="N126" s="10"/>
      <c r="O126" s="10"/>
      <c r="P126" s="10"/>
      <c r="Q126" s="10"/>
      <c r="R126" s="10"/>
      <c r="S126" s="10"/>
      <c r="T126" s="10"/>
      <c r="U126" s="10"/>
      <c r="V126" s="10"/>
      <c r="W126" s="10"/>
      <c r="X126" s="10"/>
      <c r="Y126" s="10"/>
      <c r="Z126" s="10"/>
      <c r="AA126" s="17"/>
    </row>
    <row r="127" spans="1:27" ht="52.8" x14ac:dyDescent="0.25">
      <c r="A127" s="134"/>
      <c r="B127" s="134"/>
      <c r="C127" s="8" t="s">
        <v>183</v>
      </c>
      <c r="D127" s="18" t="s">
        <v>184</v>
      </c>
      <c r="E127" s="10"/>
      <c r="F127" s="10"/>
      <c r="G127" s="10"/>
      <c r="H127" s="10"/>
      <c r="I127" s="10"/>
      <c r="J127" s="10"/>
      <c r="K127" s="10"/>
      <c r="L127" s="10"/>
      <c r="M127" s="10"/>
      <c r="N127" s="10"/>
      <c r="O127" s="10"/>
      <c r="P127" s="10"/>
      <c r="Q127" s="10"/>
      <c r="R127" s="10"/>
      <c r="S127" s="10"/>
      <c r="T127" s="10"/>
      <c r="U127" s="10"/>
      <c r="V127" s="10"/>
      <c r="W127" s="10"/>
      <c r="X127" s="10"/>
      <c r="Y127" s="10"/>
      <c r="Z127" s="10"/>
      <c r="AA127" s="17"/>
    </row>
    <row r="128" spans="1:27" ht="94.5" customHeight="1" x14ac:dyDescent="0.25">
      <c r="A128" s="134"/>
      <c r="B128" s="134"/>
      <c r="C128" s="8" t="s">
        <v>185</v>
      </c>
      <c r="D128" s="18" t="s">
        <v>186</v>
      </c>
      <c r="E128" s="10"/>
      <c r="F128" s="10"/>
      <c r="G128" s="10"/>
      <c r="H128" s="10"/>
      <c r="I128" s="10"/>
      <c r="J128" s="10"/>
      <c r="K128" s="10"/>
      <c r="L128" s="10"/>
      <c r="M128" s="10"/>
      <c r="N128" s="10"/>
      <c r="O128" s="10"/>
      <c r="P128" s="10"/>
      <c r="Q128" s="10"/>
      <c r="R128" s="10"/>
      <c r="S128" s="10"/>
      <c r="T128" s="10"/>
      <c r="U128" s="10"/>
      <c r="V128" s="10"/>
      <c r="W128" s="10"/>
      <c r="X128" s="10"/>
      <c r="Y128" s="10"/>
      <c r="Z128" s="10"/>
      <c r="AA128" s="17"/>
    </row>
    <row r="129" spans="1:31" ht="79.2" x14ac:dyDescent="0.25">
      <c r="A129" s="134"/>
      <c r="B129" s="135"/>
      <c r="C129" s="8" t="s">
        <v>187</v>
      </c>
      <c r="D129" s="18" t="s">
        <v>188</v>
      </c>
      <c r="E129" s="10"/>
      <c r="F129" s="10"/>
      <c r="G129" s="10"/>
      <c r="H129" s="10"/>
      <c r="I129" s="10"/>
      <c r="J129" s="10"/>
      <c r="K129" s="10"/>
      <c r="L129" s="10"/>
      <c r="M129" s="10"/>
      <c r="N129" s="10"/>
      <c r="O129" s="10"/>
      <c r="P129" s="10"/>
      <c r="Q129" s="10"/>
      <c r="R129" s="10"/>
      <c r="S129" s="10"/>
      <c r="T129" s="10"/>
      <c r="U129" s="10"/>
      <c r="V129" s="10"/>
      <c r="W129" s="10"/>
      <c r="X129" s="10"/>
      <c r="Y129" s="10"/>
      <c r="Z129" s="10"/>
      <c r="AA129" s="17"/>
    </row>
    <row r="130" spans="1:31" ht="26.4" x14ac:dyDescent="0.25">
      <c r="A130" s="135"/>
      <c r="B130" s="8" t="s">
        <v>189</v>
      </c>
      <c r="C130" s="8"/>
      <c r="D130" s="9" t="s">
        <v>190</v>
      </c>
      <c r="E130" s="10"/>
      <c r="F130" s="10"/>
      <c r="G130" s="10"/>
      <c r="H130" s="10"/>
      <c r="I130" s="10"/>
      <c r="J130" s="10"/>
      <c r="K130" s="10"/>
      <c r="L130" s="10"/>
      <c r="M130" s="10"/>
      <c r="N130" s="10"/>
      <c r="O130" s="10"/>
      <c r="P130" s="10"/>
      <c r="Q130" s="10"/>
      <c r="R130" s="10"/>
      <c r="S130" s="10"/>
      <c r="T130" s="10"/>
      <c r="U130" s="10"/>
      <c r="V130" s="10"/>
      <c r="W130" s="10"/>
      <c r="X130" s="10"/>
      <c r="Y130" s="10"/>
      <c r="Z130" s="10"/>
      <c r="AA130" s="17"/>
    </row>
    <row r="131" spans="1:31" ht="18" customHeight="1" x14ac:dyDescent="0.25">
      <c r="A131" s="139" t="s">
        <v>191</v>
      </c>
      <c r="B131" s="133" t="s">
        <v>192</v>
      </c>
      <c r="C131" s="8" t="s">
        <v>193</v>
      </c>
      <c r="D131" s="150" t="s">
        <v>194</v>
      </c>
      <c r="E131" s="10"/>
      <c r="F131" s="10"/>
      <c r="G131" s="10"/>
      <c r="H131" s="10"/>
      <c r="I131" s="10"/>
      <c r="J131" s="10"/>
      <c r="K131" s="10"/>
      <c r="L131" s="10"/>
      <c r="M131" s="10"/>
      <c r="N131" s="10"/>
      <c r="O131" s="10"/>
      <c r="P131" s="10"/>
      <c r="Q131" s="10"/>
      <c r="R131" s="10"/>
      <c r="S131" s="10"/>
      <c r="T131" s="10"/>
      <c r="U131" s="10"/>
      <c r="V131" s="10"/>
      <c r="W131" s="10"/>
      <c r="X131" s="10"/>
      <c r="Y131" s="10"/>
      <c r="Z131" s="10"/>
      <c r="AA131" s="17"/>
    </row>
    <row r="132" spans="1:31" ht="18" customHeight="1" x14ac:dyDescent="0.25">
      <c r="A132" s="134"/>
      <c r="B132" s="134"/>
      <c r="C132" s="8" t="s">
        <v>195</v>
      </c>
      <c r="D132" s="134"/>
      <c r="E132" s="10"/>
      <c r="F132" s="10"/>
      <c r="G132" s="10"/>
      <c r="H132" s="10"/>
      <c r="I132" s="10"/>
      <c r="J132" s="10"/>
      <c r="K132" s="10"/>
      <c r="L132" s="10"/>
      <c r="M132" s="10"/>
      <c r="N132" s="10"/>
      <c r="O132" s="10"/>
      <c r="P132" s="10"/>
      <c r="Q132" s="10"/>
      <c r="R132" s="10"/>
      <c r="S132" s="10"/>
      <c r="T132" s="10"/>
      <c r="U132" s="10"/>
      <c r="V132" s="10"/>
      <c r="W132" s="10"/>
      <c r="X132" s="10"/>
      <c r="Y132" s="10"/>
      <c r="Z132" s="10"/>
      <c r="AA132" s="17"/>
    </row>
    <row r="133" spans="1:31" ht="18" customHeight="1" x14ac:dyDescent="0.25">
      <c r="A133" s="134"/>
      <c r="B133" s="134"/>
      <c r="C133" s="8" t="s">
        <v>196</v>
      </c>
      <c r="D133" s="134"/>
      <c r="E133" s="10"/>
      <c r="F133" s="10"/>
      <c r="G133" s="10"/>
      <c r="H133" s="10"/>
      <c r="I133" s="10"/>
      <c r="J133" s="10"/>
      <c r="K133" s="10"/>
      <c r="L133" s="10"/>
      <c r="M133" s="10"/>
      <c r="N133" s="10"/>
      <c r="O133" s="10"/>
      <c r="P133" s="10"/>
      <c r="Q133" s="10"/>
      <c r="R133" s="10"/>
      <c r="S133" s="10"/>
      <c r="T133" s="10"/>
      <c r="U133" s="10"/>
      <c r="V133" s="10"/>
      <c r="W133" s="10"/>
      <c r="X133" s="10"/>
      <c r="Y133" s="10"/>
      <c r="Z133" s="10"/>
      <c r="AA133" s="17"/>
    </row>
    <row r="134" spans="1:31" ht="18" customHeight="1" x14ac:dyDescent="0.25">
      <c r="A134" s="135"/>
      <c r="B134" s="135"/>
      <c r="C134" s="8" t="s">
        <v>197</v>
      </c>
      <c r="D134" s="135"/>
      <c r="E134" s="10"/>
      <c r="F134" s="10"/>
      <c r="G134" s="10"/>
      <c r="H134" s="10"/>
      <c r="I134" s="10"/>
      <c r="J134" s="10"/>
      <c r="K134" s="10"/>
      <c r="L134" s="10"/>
      <c r="M134" s="10"/>
      <c r="N134" s="10"/>
      <c r="O134" s="10"/>
      <c r="P134" s="10"/>
      <c r="Q134" s="10"/>
      <c r="R134" s="10"/>
      <c r="S134" s="10"/>
      <c r="T134" s="10"/>
      <c r="U134" s="10"/>
      <c r="V134" s="10"/>
      <c r="W134" s="10"/>
      <c r="X134" s="10"/>
      <c r="Y134" s="10"/>
      <c r="Z134" s="10"/>
      <c r="AA134" s="17"/>
    </row>
    <row r="135" spans="1:31" ht="13.2" x14ac:dyDescent="0.25">
      <c r="A135" s="10"/>
      <c r="B135" s="10"/>
      <c r="C135" s="10"/>
      <c r="D135" s="19"/>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row>
    <row r="136" spans="1:31" ht="13.2" x14ac:dyDescent="0.25">
      <c r="A136" s="10"/>
      <c r="B136" s="10"/>
      <c r="C136" s="10"/>
      <c r="D136" s="19"/>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row>
    <row r="137" spans="1:31" ht="13.2" x14ac:dyDescent="0.25">
      <c r="A137" s="10"/>
      <c r="B137" s="10"/>
      <c r="C137" s="10"/>
      <c r="D137" s="19"/>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row>
    <row r="138" spans="1:31" ht="13.2" x14ac:dyDescent="0.25">
      <c r="A138" s="10"/>
      <c r="B138" s="10"/>
      <c r="C138" s="10"/>
      <c r="D138" s="19"/>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row>
    <row r="139" spans="1:31" ht="13.2" x14ac:dyDescent="0.25">
      <c r="A139" s="10"/>
      <c r="B139" s="10"/>
      <c r="C139" s="10"/>
      <c r="D139" s="19"/>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row>
    <row r="140" spans="1:31" ht="13.2" x14ac:dyDescent="0.25">
      <c r="A140" s="10"/>
      <c r="B140" s="10"/>
      <c r="C140" s="10"/>
      <c r="D140" s="19"/>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row>
    <row r="141" spans="1:31" ht="13.2" x14ac:dyDescent="0.25">
      <c r="A141" s="10"/>
      <c r="B141" s="10"/>
      <c r="C141" s="10"/>
      <c r="D141" s="19"/>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row>
    <row r="142" spans="1:31" ht="13.2" x14ac:dyDescent="0.25">
      <c r="A142" s="10"/>
      <c r="B142" s="10"/>
      <c r="C142" s="10"/>
      <c r="D142" s="19"/>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row>
    <row r="143" spans="1:31" ht="13.2" x14ac:dyDescent="0.25">
      <c r="A143" s="10"/>
      <c r="B143" s="10"/>
      <c r="C143" s="10"/>
      <c r="D143" s="19"/>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row>
    <row r="144" spans="1:31" ht="13.2" x14ac:dyDescent="0.25">
      <c r="A144" s="10"/>
      <c r="B144" s="10"/>
      <c r="C144" s="10"/>
      <c r="D144" s="19"/>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row>
    <row r="145" spans="1:31" ht="13.2" x14ac:dyDescent="0.25">
      <c r="A145" s="10"/>
      <c r="B145" s="10"/>
      <c r="C145" s="10"/>
      <c r="D145" s="19"/>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row>
    <row r="146" spans="1:31" ht="13.2" x14ac:dyDescent="0.25">
      <c r="A146" s="10"/>
      <c r="B146" s="10"/>
      <c r="C146" s="10"/>
      <c r="D146" s="19"/>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row>
    <row r="147" spans="1:31" ht="13.2" x14ac:dyDescent="0.25">
      <c r="A147" s="10"/>
      <c r="B147" s="10"/>
      <c r="C147" s="10"/>
      <c r="D147" s="19"/>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row>
    <row r="148" spans="1:31" ht="13.2" x14ac:dyDescent="0.25">
      <c r="A148" s="10"/>
      <c r="B148" s="10"/>
      <c r="C148" s="10"/>
      <c r="D148" s="19"/>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row>
    <row r="149" spans="1:31" ht="13.2" x14ac:dyDescent="0.25">
      <c r="A149" s="10"/>
      <c r="B149" s="10"/>
      <c r="C149" s="10"/>
      <c r="D149" s="19"/>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row>
    <row r="150" spans="1:31" ht="13.2" x14ac:dyDescent="0.25">
      <c r="A150" s="10"/>
      <c r="B150" s="10"/>
      <c r="C150" s="10"/>
      <c r="D150" s="19"/>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row>
    <row r="151" spans="1:31" ht="13.2" x14ac:dyDescent="0.25">
      <c r="A151" s="10"/>
      <c r="B151" s="10"/>
      <c r="C151" s="10"/>
      <c r="D151" s="19"/>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row>
    <row r="152" spans="1:31" ht="13.2" x14ac:dyDescent="0.25">
      <c r="A152" s="10"/>
      <c r="B152" s="10"/>
      <c r="C152" s="10"/>
      <c r="D152" s="19"/>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row>
    <row r="153" spans="1:31" ht="13.2" x14ac:dyDescent="0.25">
      <c r="A153" s="10"/>
      <c r="B153" s="10"/>
      <c r="C153" s="10"/>
      <c r="D153" s="19"/>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row>
    <row r="154" spans="1:31" ht="13.2" x14ac:dyDescent="0.25">
      <c r="A154" s="10"/>
      <c r="B154" s="10"/>
      <c r="C154" s="10"/>
      <c r="D154" s="19"/>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row>
    <row r="155" spans="1:31" ht="13.2" x14ac:dyDescent="0.25">
      <c r="A155" s="10"/>
      <c r="B155" s="10"/>
      <c r="C155" s="10"/>
      <c r="D155" s="19"/>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row>
    <row r="156" spans="1:31" ht="13.2" x14ac:dyDescent="0.25">
      <c r="A156" s="10"/>
      <c r="B156" s="10"/>
      <c r="C156" s="10"/>
      <c r="D156" s="19"/>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row>
    <row r="157" spans="1:31" ht="13.2" x14ac:dyDescent="0.25">
      <c r="A157" s="10"/>
      <c r="B157" s="10"/>
      <c r="C157" s="10"/>
      <c r="D157" s="19"/>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row>
    <row r="158" spans="1:31" ht="13.2" x14ac:dyDescent="0.25">
      <c r="A158" s="10"/>
      <c r="B158" s="10"/>
      <c r="C158" s="10"/>
      <c r="D158" s="19"/>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row>
    <row r="159" spans="1:31" ht="13.2" x14ac:dyDescent="0.25">
      <c r="A159" s="10"/>
      <c r="B159" s="10"/>
      <c r="C159" s="10"/>
      <c r="D159" s="19"/>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row>
    <row r="160" spans="1:31" ht="13.2" x14ac:dyDescent="0.25">
      <c r="A160" s="10"/>
      <c r="B160" s="10"/>
      <c r="C160" s="10"/>
      <c r="D160" s="19"/>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row>
    <row r="161" spans="1:31" ht="13.2" x14ac:dyDescent="0.25">
      <c r="A161" s="10"/>
      <c r="B161" s="10"/>
      <c r="C161" s="10"/>
      <c r="D161" s="19"/>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row>
    <row r="162" spans="1:31" ht="13.2" x14ac:dyDescent="0.25">
      <c r="A162" s="10"/>
      <c r="B162" s="10"/>
      <c r="C162" s="10"/>
      <c r="D162" s="19"/>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row>
    <row r="163" spans="1:31" ht="13.2" x14ac:dyDescent="0.25">
      <c r="A163" s="10"/>
      <c r="B163" s="10"/>
      <c r="C163" s="10"/>
      <c r="D163" s="19"/>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row>
    <row r="164" spans="1:31" ht="13.2" x14ac:dyDescent="0.25">
      <c r="A164" s="10"/>
      <c r="B164" s="10"/>
      <c r="C164" s="10"/>
      <c r="D164" s="19"/>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row>
    <row r="165" spans="1:31" ht="13.2" x14ac:dyDescent="0.25">
      <c r="A165" s="10"/>
      <c r="B165" s="10"/>
      <c r="C165" s="10"/>
      <c r="D165" s="19"/>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row>
    <row r="166" spans="1:31" ht="13.2" x14ac:dyDescent="0.25">
      <c r="A166" s="10"/>
      <c r="B166" s="10"/>
      <c r="C166" s="10"/>
      <c r="D166" s="19"/>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row>
    <row r="167" spans="1:31" ht="13.2" x14ac:dyDescent="0.25">
      <c r="A167" s="10"/>
      <c r="B167" s="10"/>
      <c r="C167" s="10"/>
      <c r="D167" s="19"/>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row>
    <row r="168" spans="1:31" ht="13.2" x14ac:dyDescent="0.25">
      <c r="A168" s="10"/>
      <c r="B168" s="10"/>
      <c r="C168" s="10"/>
      <c r="D168" s="19"/>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row>
    <row r="169" spans="1:31" ht="13.2" x14ac:dyDescent="0.25">
      <c r="A169" s="10"/>
      <c r="B169" s="10"/>
      <c r="C169" s="10"/>
      <c r="D169" s="19"/>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row>
    <row r="170" spans="1:31" ht="13.2" x14ac:dyDescent="0.25">
      <c r="A170" s="10"/>
      <c r="B170" s="10"/>
      <c r="C170" s="10"/>
      <c r="D170" s="19"/>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row>
    <row r="171" spans="1:31" ht="13.2" x14ac:dyDescent="0.25">
      <c r="A171" s="10"/>
      <c r="B171" s="10"/>
      <c r="C171" s="10"/>
      <c r="D171" s="19"/>
      <c r="E171" s="10"/>
      <c r="F171" s="17"/>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row>
    <row r="172" spans="1:31" ht="13.2" x14ac:dyDescent="0.25">
      <c r="A172" s="10"/>
      <c r="B172" s="10"/>
      <c r="C172" s="10"/>
      <c r="D172" s="19"/>
      <c r="E172" s="10"/>
      <c r="F172" s="17"/>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row>
    <row r="173" spans="1:31" ht="13.2" x14ac:dyDescent="0.25">
      <c r="A173" s="10"/>
      <c r="B173" s="10"/>
      <c r="C173" s="10"/>
      <c r="D173" s="19"/>
      <c r="E173" s="10"/>
      <c r="F173" s="17"/>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row>
    <row r="174" spans="1:31" ht="13.2" x14ac:dyDescent="0.25">
      <c r="A174" s="10"/>
      <c r="B174" s="10"/>
      <c r="C174" s="10"/>
      <c r="D174" s="19"/>
      <c r="E174" s="10"/>
      <c r="F174" s="17"/>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row>
    <row r="175" spans="1:31" ht="13.2" x14ac:dyDescent="0.25">
      <c r="A175" s="10"/>
      <c r="B175" s="10"/>
      <c r="C175" s="10"/>
      <c r="D175" s="19"/>
      <c r="E175" s="10"/>
      <c r="F175" s="17"/>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row>
    <row r="176" spans="1:31" ht="13.2" x14ac:dyDescent="0.25">
      <c r="A176" s="10"/>
      <c r="B176" s="10"/>
      <c r="C176" s="10"/>
      <c r="D176" s="19"/>
      <c r="E176" s="10"/>
      <c r="F176" s="17"/>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row>
    <row r="177" spans="1:31" ht="13.2" x14ac:dyDescent="0.25">
      <c r="A177" s="10"/>
      <c r="B177" s="10"/>
      <c r="C177" s="10"/>
      <c r="D177" s="19"/>
      <c r="E177" s="10"/>
      <c r="F177" s="17"/>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row>
    <row r="178" spans="1:31" ht="13.2" x14ac:dyDescent="0.25">
      <c r="A178" s="10"/>
      <c r="B178" s="10"/>
      <c r="C178" s="10"/>
      <c r="D178" s="19"/>
      <c r="E178" s="10"/>
      <c r="F178" s="17"/>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row>
    <row r="179" spans="1:31" ht="13.2" x14ac:dyDescent="0.25">
      <c r="A179" s="10"/>
      <c r="B179" s="10"/>
      <c r="C179" s="10"/>
      <c r="D179" s="19"/>
      <c r="E179" s="10"/>
      <c r="F179" s="17"/>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row>
    <row r="180" spans="1:31" ht="13.2" x14ac:dyDescent="0.25">
      <c r="A180" s="10"/>
      <c r="B180" s="10"/>
      <c r="C180" s="10"/>
      <c r="D180" s="19"/>
      <c r="E180" s="10"/>
      <c r="F180" s="17"/>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row>
    <row r="181" spans="1:31" ht="13.2" x14ac:dyDescent="0.25">
      <c r="A181" s="10"/>
      <c r="B181" s="10"/>
      <c r="C181" s="10"/>
      <c r="D181" s="19"/>
      <c r="E181" s="10"/>
      <c r="F181" s="17"/>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row>
    <row r="182" spans="1:31" ht="13.2" x14ac:dyDescent="0.25">
      <c r="A182" s="10"/>
      <c r="B182" s="10"/>
      <c r="C182" s="10"/>
      <c r="D182" s="19"/>
      <c r="E182" s="10"/>
      <c r="F182" s="17"/>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row>
    <row r="183" spans="1:31" ht="13.2" x14ac:dyDescent="0.25">
      <c r="A183" s="10"/>
      <c r="B183" s="10"/>
      <c r="C183" s="10"/>
      <c r="D183" s="19"/>
      <c r="E183" s="10"/>
      <c r="F183" s="17"/>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row>
    <row r="184" spans="1:31" ht="13.2" x14ac:dyDescent="0.25">
      <c r="A184" s="10"/>
      <c r="B184" s="10"/>
      <c r="C184" s="10"/>
      <c r="D184" s="19"/>
      <c r="E184" s="10"/>
      <c r="F184" s="17"/>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row>
    <row r="185" spans="1:31" ht="13.2" x14ac:dyDescent="0.25">
      <c r="A185" s="10"/>
      <c r="B185" s="10"/>
      <c r="C185" s="10"/>
      <c r="D185" s="19"/>
      <c r="E185" s="10"/>
      <c r="F185" s="17"/>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row>
    <row r="186" spans="1:31" ht="13.2" x14ac:dyDescent="0.25">
      <c r="A186" s="10"/>
      <c r="B186" s="10"/>
      <c r="C186" s="10"/>
      <c r="D186" s="19"/>
      <c r="E186" s="10"/>
      <c r="F186" s="17"/>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row>
    <row r="187" spans="1:31" ht="13.2" x14ac:dyDescent="0.25">
      <c r="A187" s="10"/>
      <c r="B187" s="10"/>
      <c r="C187" s="10"/>
      <c r="D187" s="19"/>
      <c r="E187" s="10"/>
      <c r="F187" s="17"/>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row>
    <row r="188" spans="1:31" ht="13.2" x14ac:dyDescent="0.25">
      <c r="A188" s="10"/>
      <c r="B188" s="10"/>
      <c r="C188" s="10"/>
      <c r="D188" s="19"/>
      <c r="E188" s="10"/>
      <c r="F188" s="17"/>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row>
    <row r="189" spans="1:31" ht="13.2" x14ac:dyDescent="0.25">
      <c r="A189" s="10"/>
      <c r="B189" s="10"/>
      <c r="C189" s="10"/>
      <c r="D189" s="19"/>
      <c r="E189" s="10"/>
      <c r="F189" s="17"/>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row>
    <row r="190" spans="1:31" ht="13.2" x14ac:dyDescent="0.25">
      <c r="A190" s="10"/>
      <c r="B190" s="10"/>
      <c r="C190" s="10"/>
      <c r="D190" s="19"/>
      <c r="E190" s="10"/>
      <c r="F190" s="17"/>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row>
    <row r="191" spans="1:31" ht="13.2" x14ac:dyDescent="0.25">
      <c r="A191" s="10"/>
      <c r="B191" s="10"/>
      <c r="C191" s="10"/>
      <c r="D191" s="19"/>
      <c r="E191" s="10"/>
      <c r="F191" s="17"/>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row>
    <row r="192" spans="1:31" ht="13.2" x14ac:dyDescent="0.25">
      <c r="A192" s="10"/>
      <c r="B192" s="10"/>
      <c r="C192" s="10"/>
      <c r="D192" s="19"/>
      <c r="E192" s="10"/>
      <c r="F192" s="17"/>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row>
    <row r="193" spans="1:31" ht="13.2" x14ac:dyDescent="0.25">
      <c r="A193" s="10"/>
      <c r="B193" s="10"/>
      <c r="C193" s="10"/>
      <c r="D193" s="19"/>
      <c r="E193" s="10"/>
      <c r="F193" s="17"/>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row>
    <row r="194" spans="1:31" ht="13.2" x14ac:dyDescent="0.25">
      <c r="A194" s="10"/>
      <c r="B194" s="10"/>
      <c r="C194" s="10"/>
      <c r="D194" s="19"/>
      <c r="E194" s="10"/>
      <c r="F194" s="17"/>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row>
    <row r="195" spans="1:31" ht="13.2" x14ac:dyDescent="0.25">
      <c r="A195" s="10"/>
      <c r="B195" s="10"/>
      <c r="C195" s="10"/>
      <c r="D195" s="19"/>
      <c r="E195" s="10"/>
      <c r="F195" s="17"/>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row>
    <row r="196" spans="1:31" ht="13.2" x14ac:dyDescent="0.25">
      <c r="A196" s="10"/>
      <c r="B196" s="10"/>
      <c r="C196" s="10"/>
      <c r="D196" s="19"/>
      <c r="E196" s="10"/>
      <c r="F196" s="17"/>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row>
    <row r="197" spans="1:31" ht="13.2" x14ac:dyDescent="0.25">
      <c r="A197" s="10"/>
      <c r="B197" s="10"/>
      <c r="C197" s="10"/>
      <c r="D197" s="19"/>
      <c r="E197" s="10"/>
      <c r="F197" s="17"/>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row>
    <row r="198" spans="1:31" ht="13.2" x14ac:dyDescent="0.25">
      <c r="A198" s="10"/>
      <c r="B198" s="10"/>
      <c r="C198" s="10"/>
      <c r="D198" s="19"/>
      <c r="E198" s="10"/>
      <c r="F198" s="17"/>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row>
    <row r="199" spans="1:31" ht="13.2" x14ac:dyDescent="0.25">
      <c r="A199" s="10"/>
      <c r="B199" s="10"/>
      <c r="C199" s="10"/>
      <c r="D199" s="19"/>
      <c r="E199" s="10"/>
      <c r="F199" s="17"/>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row>
    <row r="200" spans="1:31" ht="13.2" x14ac:dyDescent="0.25">
      <c r="A200" s="10"/>
      <c r="B200" s="10"/>
      <c r="C200" s="10"/>
      <c r="D200" s="19"/>
      <c r="E200" s="10"/>
      <c r="F200" s="17"/>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row>
    <row r="201" spans="1:31" ht="13.2" x14ac:dyDescent="0.25">
      <c r="A201" s="10"/>
      <c r="B201" s="10"/>
      <c r="C201" s="10"/>
      <c r="D201" s="19"/>
      <c r="E201" s="10"/>
      <c r="F201" s="17"/>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row>
    <row r="202" spans="1:31" ht="13.2" x14ac:dyDescent="0.25">
      <c r="A202" s="10"/>
      <c r="B202" s="10"/>
      <c r="C202" s="10"/>
      <c r="D202" s="19"/>
      <c r="E202" s="10"/>
      <c r="F202" s="17"/>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row>
    <row r="203" spans="1:31" ht="13.2" x14ac:dyDescent="0.25">
      <c r="A203" s="10"/>
      <c r="B203" s="10"/>
      <c r="C203" s="10"/>
      <c r="D203" s="19"/>
      <c r="E203" s="10"/>
      <c r="F203" s="17"/>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row>
    <row r="204" spans="1:31" ht="13.2" x14ac:dyDescent="0.25">
      <c r="A204" s="10"/>
      <c r="B204" s="10"/>
      <c r="C204" s="10"/>
      <c r="D204" s="19"/>
      <c r="E204" s="10"/>
      <c r="F204" s="17"/>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row>
    <row r="205" spans="1:31" ht="13.2" x14ac:dyDescent="0.25">
      <c r="A205" s="10"/>
      <c r="B205" s="10"/>
      <c r="C205" s="10"/>
      <c r="D205" s="19"/>
      <c r="E205" s="10"/>
      <c r="F205" s="17"/>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row>
    <row r="206" spans="1:31" ht="13.2" x14ac:dyDescent="0.25">
      <c r="A206" s="10"/>
      <c r="B206" s="10"/>
      <c r="C206" s="10"/>
      <c r="D206" s="19"/>
      <c r="E206" s="10"/>
      <c r="F206" s="17"/>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row>
    <row r="207" spans="1:31" ht="13.2" x14ac:dyDescent="0.25">
      <c r="A207" s="10"/>
      <c r="B207" s="10"/>
      <c r="C207" s="10"/>
      <c r="D207" s="19"/>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row>
    <row r="208" spans="1:31" ht="13.2" x14ac:dyDescent="0.25">
      <c r="A208" s="10"/>
      <c r="B208" s="10"/>
      <c r="C208" s="10"/>
      <c r="D208" s="19"/>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row>
    <row r="209" spans="1:31" ht="13.2" x14ac:dyDescent="0.25">
      <c r="A209" s="10"/>
      <c r="B209" s="10"/>
      <c r="C209" s="10"/>
      <c r="D209" s="19"/>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row>
    <row r="210" spans="1:31" ht="13.2" x14ac:dyDescent="0.25">
      <c r="A210" s="10"/>
      <c r="B210" s="10"/>
      <c r="C210" s="10"/>
      <c r="D210" s="19"/>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row>
    <row r="211" spans="1:31" ht="13.2" x14ac:dyDescent="0.25">
      <c r="A211" s="10"/>
      <c r="B211" s="10"/>
      <c r="C211" s="10"/>
      <c r="D211" s="19"/>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row>
    <row r="212" spans="1:31" ht="13.2" x14ac:dyDescent="0.25">
      <c r="A212" s="10"/>
      <c r="B212" s="10"/>
      <c r="C212" s="10"/>
      <c r="D212" s="19"/>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row>
    <row r="213" spans="1:31" ht="13.2" x14ac:dyDescent="0.25">
      <c r="A213" s="10"/>
      <c r="B213" s="10"/>
      <c r="C213" s="10"/>
      <c r="D213" s="19"/>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row>
    <row r="214" spans="1:31" ht="13.2" x14ac:dyDescent="0.25">
      <c r="A214" s="10"/>
      <c r="B214" s="10"/>
      <c r="C214" s="10"/>
      <c r="D214" s="19"/>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row>
    <row r="215" spans="1:31" ht="13.2" x14ac:dyDescent="0.25">
      <c r="A215" s="10"/>
      <c r="B215" s="10"/>
      <c r="C215" s="10"/>
      <c r="D215" s="19"/>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row>
    <row r="216" spans="1:31" ht="13.2" x14ac:dyDescent="0.25">
      <c r="A216" s="10"/>
      <c r="B216" s="10"/>
      <c r="C216" s="10"/>
      <c r="D216" s="19"/>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row>
    <row r="217" spans="1:31" ht="13.2" x14ac:dyDescent="0.25">
      <c r="A217" s="10"/>
      <c r="B217" s="10"/>
      <c r="C217" s="10"/>
      <c r="D217" s="19"/>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row>
    <row r="218" spans="1:31" ht="13.2" x14ac:dyDescent="0.25">
      <c r="A218" s="10"/>
      <c r="B218" s="10"/>
      <c r="C218" s="10"/>
      <c r="D218" s="19"/>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row>
    <row r="219" spans="1:31" ht="13.2" x14ac:dyDescent="0.25">
      <c r="A219" s="10"/>
      <c r="B219" s="10"/>
      <c r="C219" s="10"/>
      <c r="D219" s="19"/>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row>
    <row r="220" spans="1:31" ht="13.2" x14ac:dyDescent="0.25">
      <c r="A220" s="10"/>
      <c r="B220" s="10"/>
      <c r="C220" s="10"/>
      <c r="D220" s="19"/>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row>
    <row r="221" spans="1:31" ht="13.2" x14ac:dyDescent="0.25">
      <c r="A221" s="10"/>
      <c r="B221" s="10"/>
      <c r="C221" s="10"/>
      <c r="D221" s="19"/>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row>
    <row r="222" spans="1:31" ht="13.2" x14ac:dyDescent="0.25">
      <c r="A222" s="10"/>
      <c r="B222" s="10"/>
      <c r="C222" s="10"/>
      <c r="D222" s="19"/>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row>
    <row r="223" spans="1:31" ht="13.2" x14ac:dyDescent="0.25">
      <c r="A223" s="10"/>
      <c r="B223" s="10"/>
      <c r="C223" s="10"/>
      <c r="D223" s="19"/>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row>
    <row r="224" spans="1:31" ht="13.2" x14ac:dyDescent="0.25">
      <c r="A224" s="10"/>
      <c r="B224" s="10"/>
      <c r="C224" s="10"/>
      <c r="D224" s="19"/>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row>
    <row r="225" spans="1:31" ht="13.2" x14ac:dyDescent="0.25">
      <c r="A225" s="10"/>
      <c r="B225" s="10"/>
      <c r="C225" s="10"/>
      <c r="D225" s="19"/>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row>
    <row r="226" spans="1:31" ht="13.2" x14ac:dyDescent="0.25">
      <c r="A226" s="10"/>
      <c r="B226" s="10"/>
      <c r="C226" s="10"/>
      <c r="D226" s="19"/>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row>
    <row r="227" spans="1:31" ht="13.2" x14ac:dyDescent="0.25">
      <c r="A227" s="10"/>
      <c r="B227" s="10"/>
      <c r="C227" s="10"/>
      <c r="D227" s="19"/>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row>
    <row r="228" spans="1:31" ht="13.2" x14ac:dyDescent="0.25">
      <c r="A228" s="10"/>
      <c r="B228" s="10"/>
      <c r="C228" s="10"/>
      <c r="D228" s="19"/>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row>
    <row r="229" spans="1:31" ht="13.2" x14ac:dyDescent="0.25">
      <c r="A229" s="10"/>
      <c r="B229" s="10"/>
      <c r="C229" s="10"/>
      <c r="D229" s="19"/>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row>
    <row r="230" spans="1:31" ht="13.2" x14ac:dyDescent="0.25">
      <c r="A230" s="10"/>
      <c r="B230" s="10"/>
      <c r="C230" s="10"/>
      <c r="D230" s="19"/>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row>
    <row r="231" spans="1:31" ht="13.2" x14ac:dyDescent="0.25">
      <c r="A231" s="10"/>
      <c r="B231" s="10"/>
      <c r="C231" s="10"/>
      <c r="D231" s="19"/>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row>
    <row r="232" spans="1:31" ht="13.2" x14ac:dyDescent="0.25">
      <c r="A232" s="10"/>
      <c r="B232" s="10"/>
      <c r="C232" s="10"/>
      <c r="D232" s="19"/>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row>
    <row r="233" spans="1:31" ht="13.2" x14ac:dyDescent="0.25">
      <c r="A233" s="10"/>
      <c r="B233" s="10"/>
      <c r="C233" s="10"/>
      <c r="D233" s="19"/>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row>
    <row r="234" spans="1:31" ht="13.2" x14ac:dyDescent="0.25">
      <c r="A234" s="10"/>
      <c r="B234" s="10"/>
      <c r="C234" s="10"/>
      <c r="D234" s="19"/>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row>
    <row r="235" spans="1:31" ht="13.2" x14ac:dyDescent="0.25">
      <c r="A235" s="10"/>
      <c r="B235" s="10"/>
      <c r="C235" s="10"/>
      <c r="D235" s="19"/>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row>
    <row r="236" spans="1:31" ht="13.2" x14ac:dyDescent="0.25">
      <c r="A236" s="10"/>
      <c r="B236" s="10"/>
      <c r="C236" s="10"/>
      <c r="D236" s="19"/>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row>
    <row r="237" spans="1:31" ht="13.2" x14ac:dyDescent="0.25">
      <c r="A237" s="10"/>
      <c r="B237" s="10"/>
      <c r="C237" s="10"/>
      <c r="D237" s="19"/>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row>
    <row r="238" spans="1:31" ht="13.2" x14ac:dyDescent="0.25">
      <c r="A238" s="10"/>
      <c r="B238" s="10"/>
      <c r="C238" s="10"/>
      <c r="D238" s="19"/>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row>
    <row r="239" spans="1:31" ht="13.2" x14ac:dyDescent="0.25">
      <c r="A239" s="10"/>
      <c r="B239" s="10"/>
      <c r="C239" s="10"/>
      <c r="D239" s="19"/>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row>
    <row r="240" spans="1:31" ht="13.2" x14ac:dyDescent="0.25">
      <c r="A240" s="10"/>
      <c r="B240" s="10"/>
      <c r="C240" s="10"/>
      <c r="D240" s="19"/>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row>
    <row r="241" spans="1:31" ht="13.2" x14ac:dyDescent="0.25">
      <c r="A241" s="10"/>
      <c r="B241" s="10"/>
      <c r="C241" s="10"/>
      <c r="D241" s="19"/>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row>
    <row r="242" spans="1:31" ht="13.2" x14ac:dyDescent="0.25">
      <c r="A242" s="10"/>
      <c r="B242" s="10"/>
      <c r="C242" s="10"/>
      <c r="D242" s="19"/>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row>
    <row r="243" spans="1:31" ht="13.2" x14ac:dyDescent="0.25">
      <c r="A243" s="10"/>
      <c r="B243" s="10"/>
      <c r="C243" s="10"/>
      <c r="D243" s="19"/>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row>
    <row r="244" spans="1:31" ht="13.2" x14ac:dyDescent="0.25">
      <c r="A244" s="10"/>
      <c r="B244" s="10"/>
      <c r="C244" s="10"/>
      <c r="D244" s="19"/>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row>
    <row r="245" spans="1:31" ht="13.2" x14ac:dyDescent="0.25">
      <c r="A245" s="10"/>
      <c r="B245" s="10"/>
      <c r="C245" s="10"/>
      <c r="D245" s="19"/>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row>
    <row r="246" spans="1:31" ht="13.2" x14ac:dyDescent="0.25">
      <c r="A246" s="10"/>
      <c r="B246" s="10"/>
      <c r="C246" s="10"/>
      <c r="D246" s="19"/>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row>
    <row r="247" spans="1:31" ht="13.2" x14ac:dyDescent="0.25">
      <c r="A247" s="10"/>
      <c r="B247" s="10"/>
      <c r="C247" s="10"/>
      <c r="D247" s="19"/>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row>
    <row r="248" spans="1:31" ht="13.2" x14ac:dyDescent="0.25">
      <c r="A248" s="10"/>
      <c r="B248" s="10"/>
      <c r="C248" s="10"/>
      <c r="D248" s="19"/>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row>
    <row r="249" spans="1:31" ht="13.2" x14ac:dyDescent="0.25">
      <c r="A249" s="10"/>
      <c r="B249" s="10"/>
      <c r="C249" s="10"/>
      <c r="D249" s="19"/>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row>
    <row r="250" spans="1:31" ht="13.2" x14ac:dyDescent="0.25">
      <c r="A250" s="10"/>
      <c r="B250" s="10"/>
      <c r="C250" s="10"/>
      <c r="D250" s="19"/>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row>
    <row r="251" spans="1:31" ht="13.2" x14ac:dyDescent="0.25">
      <c r="A251" s="10"/>
      <c r="B251" s="10"/>
      <c r="C251" s="10"/>
      <c r="D251" s="19"/>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row>
    <row r="252" spans="1:31" ht="13.2" x14ac:dyDescent="0.25">
      <c r="A252" s="10"/>
      <c r="B252" s="10"/>
      <c r="C252" s="10"/>
      <c r="D252" s="19"/>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row>
    <row r="253" spans="1:31" ht="13.2" x14ac:dyDescent="0.25">
      <c r="A253" s="10"/>
      <c r="B253" s="10"/>
      <c r="C253" s="10"/>
      <c r="D253" s="19"/>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row>
    <row r="254" spans="1:31" ht="13.2" x14ac:dyDescent="0.25">
      <c r="A254" s="10"/>
      <c r="B254" s="10"/>
      <c r="C254" s="10"/>
      <c r="D254" s="19"/>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row>
    <row r="255" spans="1:31" ht="13.2" x14ac:dyDescent="0.25">
      <c r="A255" s="10"/>
      <c r="B255" s="10"/>
      <c r="C255" s="10"/>
      <c r="D255" s="19"/>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row>
    <row r="256" spans="1:31" ht="13.2" x14ac:dyDescent="0.25">
      <c r="A256" s="10"/>
      <c r="B256" s="10"/>
      <c r="C256" s="10"/>
      <c r="D256" s="19"/>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row>
    <row r="257" spans="1:31" ht="13.2" x14ac:dyDescent="0.25">
      <c r="A257" s="10"/>
      <c r="B257" s="10"/>
      <c r="C257" s="10"/>
      <c r="D257" s="19"/>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row>
    <row r="258" spans="1:31" ht="13.2" x14ac:dyDescent="0.25">
      <c r="A258" s="10"/>
      <c r="B258" s="10"/>
      <c r="C258" s="10"/>
      <c r="D258" s="19"/>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row>
    <row r="259" spans="1:31" ht="13.2" x14ac:dyDescent="0.25">
      <c r="A259" s="10"/>
      <c r="B259" s="10"/>
      <c r="C259" s="10"/>
      <c r="D259" s="19"/>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row>
    <row r="260" spans="1:31" ht="13.2" x14ac:dyDescent="0.25">
      <c r="A260" s="10"/>
      <c r="B260" s="10"/>
      <c r="C260" s="10"/>
      <c r="D260" s="19"/>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row>
    <row r="261" spans="1:31" ht="13.2" x14ac:dyDescent="0.25">
      <c r="A261" s="10"/>
      <c r="B261" s="10"/>
      <c r="C261" s="10"/>
      <c r="D261" s="19"/>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row>
    <row r="262" spans="1:31" ht="13.2" x14ac:dyDescent="0.25">
      <c r="A262" s="10"/>
      <c r="B262" s="10"/>
      <c r="C262" s="10"/>
      <c r="D262" s="19"/>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row>
    <row r="263" spans="1:31" ht="13.2" x14ac:dyDescent="0.25">
      <c r="A263" s="10"/>
      <c r="B263" s="10"/>
      <c r="C263" s="10"/>
      <c r="D263" s="19"/>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row>
    <row r="264" spans="1:31" ht="13.2" x14ac:dyDescent="0.25">
      <c r="A264" s="10"/>
      <c r="B264" s="10"/>
      <c r="C264" s="10"/>
      <c r="D264" s="19"/>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row>
    <row r="265" spans="1:31" ht="13.2" x14ac:dyDescent="0.25">
      <c r="A265" s="10"/>
      <c r="B265" s="10"/>
      <c r="C265" s="10"/>
      <c r="D265" s="19"/>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row>
    <row r="266" spans="1:31" ht="13.2" x14ac:dyDescent="0.25">
      <c r="A266" s="10"/>
      <c r="B266" s="10"/>
      <c r="C266" s="10"/>
      <c r="D266" s="19"/>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row>
    <row r="267" spans="1:31" ht="13.2" x14ac:dyDescent="0.25">
      <c r="A267" s="10"/>
      <c r="B267" s="10"/>
      <c r="C267" s="10"/>
      <c r="D267" s="19"/>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row>
    <row r="268" spans="1:31" ht="13.2" x14ac:dyDescent="0.25">
      <c r="A268" s="10"/>
      <c r="B268" s="10"/>
      <c r="C268" s="10"/>
      <c r="D268" s="19"/>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row>
    <row r="269" spans="1:31" ht="13.2" x14ac:dyDescent="0.25">
      <c r="A269" s="10"/>
      <c r="B269" s="10"/>
      <c r="C269" s="10"/>
      <c r="D269" s="19"/>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row>
    <row r="270" spans="1:31" ht="13.2" x14ac:dyDescent="0.25">
      <c r="A270" s="10"/>
      <c r="B270" s="10"/>
      <c r="C270" s="10"/>
      <c r="D270" s="19"/>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row>
    <row r="271" spans="1:31" ht="13.2" x14ac:dyDescent="0.25">
      <c r="A271" s="10"/>
      <c r="B271" s="10"/>
      <c r="C271" s="10"/>
      <c r="D271" s="19"/>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row>
    <row r="272" spans="1:31" ht="13.2" x14ac:dyDescent="0.25">
      <c r="A272" s="10"/>
      <c r="B272" s="10"/>
      <c r="C272" s="10"/>
      <c r="D272" s="19"/>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row>
    <row r="273" spans="1:31" ht="13.2" x14ac:dyDescent="0.25">
      <c r="A273" s="10"/>
      <c r="B273" s="10"/>
      <c r="C273" s="10"/>
      <c r="D273" s="19"/>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row>
    <row r="274" spans="1:31" ht="13.2" x14ac:dyDescent="0.25">
      <c r="A274" s="10"/>
      <c r="B274" s="10"/>
      <c r="C274" s="10"/>
      <c r="D274" s="19"/>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row>
    <row r="275" spans="1:31" ht="13.2" x14ac:dyDescent="0.25">
      <c r="A275" s="10"/>
      <c r="B275" s="10"/>
      <c r="C275" s="10"/>
      <c r="D275" s="19"/>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row>
    <row r="276" spans="1:31" ht="13.2" x14ac:dyDescent="0.25">
      <c r="A276" s="10"/>
      <c r="B276" s="10"/>
      <c r="C276" s="10"/>
      <c r="D276" s="19"/>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row>
    <row r="277" spans="1:31" ht="13.2" x14ac:dyDescent="0.25">
      <c r="A277" s="10"/>
      <c r="B277" s="10"/>
      <c r="C277" s="10"/>
      <c r="D277" s="19"/>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row>
    <row r="278" spans="1:31" ht="13.2" x14ac:dyDescent="0.25">
      <c r="A278" s="10"/>
      <c r="B278" s="10"/>
      <c r="C278" s="10"/>
      <c r="D278" s="19"/>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row>
    <row r="279" spans="1:31" ht="13.2" x14ac:dyDescent="0.25">
      <c r="A279" s="10"/>
      <c r="B279" s="10"/>
      <c r="C279" s="10"/>
      <c r="D279" s="19"/>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row>
    <row r="280" spans="1:31" ht="13.2" x14ac:dyDescent="0.25">
      <c r="A280" s="10"/>
      <c r="B280" s="10"/>
      <c r="C280" s="10"/>
      <c r="D280" s="19"/>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row>
    <row r="281" spans="1:31" ht="13.2" x14ac:dyDescent="0.25">
      <c r="A281" s="10"/>
      <c r="B281" s="10"/>
      <c r="C281" s="10"/>
      <c r="D281" s="19"/>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row>
    <row r="282" spans="1:31" ht="13.2" x14ac:dyDescent="0.25">
      <c r="A282" s="10"/>
      <c r="B282" s="10"/>
      <c r="C282" s="10"/>
      <c r="D282" s="19"/>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row>
    <row r="283" spans="1:31" ht="13.2" x14ac:dyDescent="0.25">
      <c r="A283" s="10"/>
      <c r="B283" s="10"/>
      <c r="C283" s="10"/>
      <c r="D283" s="19"/>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row>
    <row r="284" spans="1:31" ht="13.2" x14ac:dyDescent="0.25">
      <c r="A284" s="10"/>
      <c r="B284" s="10"/>
      <c r="C284" s="10"/>
      <c r="D284" s="19"/>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row>
    <row r="285" spans="1:31" ht="13.2" x14ac:dyDescent="0.25">
      <c r="A285" s="10"/>
      <c r="B285" s="10"/>
      <c r="C285" s="10"/>
      <c r="D285" s="19"/>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row>
    <row r="286" spans="1:31" ht="13.2" x14ac:dyDescent="0.25">
      <c r="A286" s="10"/>
      <c r="B286" s="10"/>
      <c r="C286" s="10"/>
      <c r="D286" s="19"/>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row>
    <row r="287" spans="1:31" ht="13.2" x14ac:dyDescent="0.25">
      <c r="A287" s="10"/>
      <c r="B287" s="10"/>
      <c r="C287" s="10"/>
      <c r="D287" s="19"/>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row>
    <row r="288" spans="1:31" ht="13.2" x14ac:dyDescent="0.25">
      <c r="A288" s="10"/>
      <c r="B288" s="10"/>
      <c r="C288" s="10"/>
      <c r="D288" s="19"/>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row>
    <row r="289" spans="1:31" ht="13.2" x14ac:dyDescent="0.25">
      <c r="A289" s="10"/>
      <c r="B289" s="10"/>
      <c r="C289" s="10"/>
      <c r="D289" s="19"/>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row>
    <row r="290" spans="1:31" ht="13.2" x14ac:dyDescent="0.25">
      <c r="A290" s="10"/>
      <c r="B290" s="10"/>
      <c r="C290" s="10"/>
      <c r="D290" s="19"/>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row>
    <row r="291" spans="1:31" ht="13.2" x14ac:dyDescent="0.25">
      <c r="A291" s="10"/>
      <c r="B291" s="10"/>
      <c r="C291" s="10"/>
      <c r="D291" s="19"/>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row>
    <row r="292" spans="1:31" ht="13.2" x14ac:dyDescent="0.25">
      <c r="A292" s="10"/>
      <c r="B292" s="10"/>
      <c r="C292" s="10"/>
      <c r="D292" s="19"/>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row>
    <row r="293" spans="1:31" ht="13.2" x14ac:dyDescent="0.25">
      <c r="A293" s="10"/>
      <c r="B293" s="10"/>
      <c r="C293" s="10"/>
      <c r="D293" s="19"/>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row>
    <row r="294" spans="1:31" ht="13.2" x14ac:dyDescent="0.25">
      <c r="A294" s="10"/>
      <c r="B294" s="10"/>
      <c r="C294" s="10"/>
      <c r="D294" s="19"/>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row>
    <row r="295" spans="1:31" ht="13.2" x14ac:dyDescent="0.25">
      <c r="A295" s="10"/>
      <c r="B295" s="10"/>
      <c r="C295" s="10"/>
      <c r="D295" s="19"/>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row>
    <row r="296" spans="1:31" ht="13.2" x14ac:dyDescent="0.25">
      <c r="A296" s="10"/>
      <c r="B296" s="10"/>
      <c r="C296" s="10"/>
      <c r="D296" s="19"/>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row>
    <row r="297" spans="1:31" ht="13.2" x14ac:dyDescent="0.25">
      <c r="A297" s="10"/>
      <c r="B297" s="10"/>
      <c r="C297" s="10"/>
      <c r="D297" s="19"/>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row>
    <row r="298" spans="1:31" ht="13.2" x14ac:dyDescent="0.25">
      <c r="A298" s="10"/>
      <c r="B298" s="10"/>
      <c r="C298" s="10"/>
      <c r="D298" s="19"/>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row>
    <row r="299" spans="1:31" ht="13.2" x14ac:dyDescent="0.25">
      <c r="A299" s="10"/>
      <c r="B299" s="10"/>
      <c r="C299" s="10"/>
      <c r="D299" s="19"/>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row>
    <row r="300" spans="1:31" ht="13.2" x14ac:dyDescent="0.25">
      <c r="A300" s="10"/>
      <c r="B300" s="10"/>
      <c r="C300" s="10"/>
      <c r="D300" s="19"/>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row>
    <row r="301" spans="1:31" ht="13.2" x14ac:dyDescent="0.25">
      <c r="A301" s="10"/>
      <c r="B301" s="10"/>
      <c r="C301" s="10"/>
      <c r="D301" s="19"/>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row>
    <row r="302" spans="1:31" ht="13.2" x14ac:dyDescent="0.25">
      <c r="A302" s="10"/>
      <c r="B302" s="10"/>
      <c r="C302" s="10"/>
      <c r="D302" s="19"/>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row>
    <row r="303" spans="1:31" ht="13.2" x14ac:dyDescent="0.25">
      <c r="A303" s="10"/>
      <c r="B303" s="10"/>
      <c r="C303" s="10"/>
      <c r="D303" s="19"/>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row>
    <row r="304" spans="1:31" ht="13.2" x14ac:dyDescent="0.25">
      <c r="A304" s="10"/>
      <c r="B304" s="10"/>
      <c r="C304" s="10"/>
      <c r="D304" s="19"/>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row>
    <row r="305" spans="1:31" ht="13.2" x14ac:dyDescent="0.25">
      <c r="A305" s="10"/>
      <c r="B305" s="10"/>
      <c r="C305" s="10"/>
      <c r="D305" s="19"/>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row>
    <row r="306" spans="1:31" ht="13.2" x14ac:dyDescent="0.25">
      <c r="A306" s="10"/>
      <c r="B306" s="10"/>
      <c r="C306" s="10"/>
      <c r="D306" s="19"/>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row>
    <row r="307" spans="1:31" ht="13.2" x14ac:dyDescent="0.25">
      <c r="A307" s="10"/>
      <c r="B307" s="10"/>
      <c r="C307" s="10"/>
      <c r="D307" s="19"/>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row>
    <row r="308" spans="1:31" ht="13.2" x14ac:dyDescent="0.25">
      <c r="A308" s="10"/>
      <c r="B308" s="10"/>
      <c r="C308" s="10"/>
      <c r="D308" s="19"/>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row>
    <row r="309" spans="1:31" ht="13.2" x14ac:dyDescent="0.25">
      <c r="A309" s="10"/>
      <c r="B309" s="10"/>
      <c r="C309" s="10"/>
      <c r="D309" s="19"/>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row>
    <row r="310" spans="1:31" ht="13.2" x14ac:dyDescent="0.25">
      <c r="A310" s="10"/>
      <c r="B310" s="10"/>
      <c r="C310" s="10"/>
      <c r="D310" s="19"/>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row>
    <row r="311" spans="1:31" ht="13.2" x14ac:dyDescent="0.25">
      <c r="A311" s="10"/>
      <c r="B311" s="10"/>
      <c r="C311" s="10"/>
      <c r="D311" s="19"/>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row>
    <row r="312" spans="1:31" ht="13.2" x14ac:dyDescent="0.25">
      <c r="A312" s="10"/>
      <c r="B312" s="10"/>
      <c r="C312" s="10"/>
      <c r="D312" s="19"/>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row>
    <row r="313" spans="1:31" ht="13.2" x14ac:dyDescent="0.25">
      <c r="A313" s="10"/>
      <c r="B313" s="10"/>
      <c r="C313" s="10"/>
      <c r="D313" s="19"/>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row>
    <row r="314" spans="1:31" ht="13.2" x14ac:dyDescent="0.25">
      <c r="A314" s="10"/>
      <c r="B314" s="10"/>
      <c r="C314" s="10"/>
      <c r="D314" s="19"/>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row>
    <row r="315" spans="1:31" ht="13.2" x14ac:dyDescent="0.25">
      <c r="A315" s="10"/>
      <c r="B315" s="10"/>
      <c r="C315" s="10"/>
      <c r="D315" s="19"/>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row>
    <row r="316" spans="1:31" ht="13.2" x14ac:dyDescent="0.25">
      <c r="A316" s="10"/>
      <c r="B316" s="10"/>
      <c r="C316" s="10"/>
      <c r="D316" s="19"/>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row>
    <row r="317" spans="1:31" ht="13.2" x14ac:dyDescent="0.25">
      <c r="A317" s="10"/>
      <c r="B317" s="10"/>
      <c r="C317" s="10"/>
      <c r="D317" s="19"/>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row>
    <row r="318" spans="1:31" ht="13.2" x14ac:dyDescent="0.25">
      <c r="A318" s="10"/>
      <c r="B318" s="10"/>
      <c r="C318" s="10"/>
      <c r="D318" s="19"/>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row>
    <row r="319" spans="1:31" ht="13.2" x14ac:dyDescent="0.25">
      <c r="A319" s="10"/>
      <c r="B319" s="10"/>
      <c r="C319" s="10"/>
      <c r="D319" s="19"/>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row>
    <row r="320" spans="1:31" ht="13.2" x14ac:dyDescent="0.25">
      <c r="A320" s="10"/>
      <c r="B320" s="10"/>
      <c r="C320" s="10"/>
      <c r="D320" s="19"/>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row>
    <row r="321" spans="1:31" ht="13.2" x14ac:dyDescent="0.25">
      <c r="A321" s="10"/>
      <c r="B321" s="10"/>
      <c r="C321" s="10"/>
      <c r="D321" s="19"/>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row>
    <row r="322" spans="1:31" ht="13.2" x14ac:dyDescent="0.25">
      <c r="A322" s="10"/>
      <c r="B322" s="10"/>
      <c r="C322" s="10"/>
      <c r="D322" s="19"/>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row>
    <row r="323" spans="1:31" ht="13.2" x14ac:dyDescent="0.25">
      <c r="A323" s="10"/>
      <c r="B323" s="10"/>
      <c r="C323" s="10"/>
      <c r="D323" s="19"/>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row>
    <row r="324" spans="1:31" ht="13.2" x14ac:dyDescent="0.25">
      <c r="A324" s="10"/>
      <c r="B324" s="10"/>
      <c r="C324" s="10"/>
      <c r="D324" s="19"/>
      <c r="E324" s="10"/>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row>
    <row r="325" spans="1:31" ht="13.2" x14ac:dyDescent="0.25">
      <c r="A325" s="10"/>
      <c r="B325" s="10"/>
      <c r="C325" s="10"/>
      <c r="D325" s="19"/>
      <c r="E325" s="10"/>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row>
    <row r="326" spans="1:31" ht="13.2" x14ac:dyDescent="0.25">
      <c r="A326" s="10"/>
      <c r="B326" s="10"/>
      <c r="C326" s="10"/>
      <c r="D326" s="19"/>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row>
    <row r="327" spans="1:31" ht="13.2" x14ac:dyDescent="0.25">
      <c r="A327" s="10"/>
      <c r="B327" s="10"/>
      <c r="C327" s="10"/>
      <c r="D327" s="19"/>
      <c r="E327" s="10"/>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row>
    <row r="328" spans="1:31" ht="13.2" x14ac:dyDescent="0.25">
      <c r="A328" s="10"/>
      <c r="B328" s="10"/>
      <c r="C328" s="10"/>
      <c r="D328" s="19"/>
      <c r="E328" s="10"/>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row>
    <row r="329" spans="1:31" ht="13.2" x14ac:dyDescent="0.25">
      <c r="A329" s="10"/>
      <c r="B329" s="10"/>
      <c r="C329" s="10"/>
      <c r="D329" s="19"/>
      <c r="E329" s="10"/>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row>
    <row r="330" spans="1:31" ht="13.2" x14ac:dyDescent="0.25">
      <c r="A330" s="10"/>
      <c r="B330" s="10"/>
      <c r="C330" s="10"/>
      <c r="D330" s="19"/>
      <c r="E330" s="10"/>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row>
    <row r="331" spans="1:31" ht="13.2" x14ac:dyDescent="0.25">
      <c r="A331" s="10"/>
      <c r="B331" s="10"/>
      <c r="C331" s="10"/>
      <c r="D331" s="19"/>
      <c r="E331" s="10"/>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row>
    <row r="332" spans="1:31" ht="13.2" x14ac:dyDescent="0.25">
      <c r="A332" s="10"/>
      <c r="B332" s="10"/>
      <c r="C332" s="10"/>
      <c r="D332" s="19"/>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row>
    <row r="333" spans="1:31" ht="13.2" x14ac:dyDescent="0.25">
      <c r="A333" s="10"/>
      <c r="B333" s="10"/>
      <c r="C333" s="10"/>
      <c r="D333" s="19"/>
      <c r="E333" s="10"/>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row>
    <row r="334" spans="1:31" ht="13.2" x14ac:dyDescent="0.25">
      <c r="A334" s="10"/>
      <c r="B334" s="10"/>
      <c r="C334" s="10"/>
      <c r="D334" s="19"/>
      <c r="E334" s="10"/>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row>
    <row r="335" spans="1:31" ht="13.2" x14ac:dyDescent="0.25">
      <c r="A335" s="10"/>
      <c r="B335" s="10"/>
      <c r="C335" s="10"/>
      <c r="D335" s="19"/>
      <c r="E335" s="10"/>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row>
    <row r="336" spans="1:31" ht="13.2" x14ac:dyDescent="0.25">
      <c r="A336" s="10"/>
      <c r="B336" s="10"/>
      <c r="C336" s="10"/>
      <c r="D336" s="19"/>
      <c r="E336" s="10"/>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row>
    <row r="337" spans="1:31" ht="13.2" x14ac:dyDescent="0.25">
      <c r="A337" s="10"/>
      <c r="B337" s="10"/>
      <c r="C337" s="10"/>
      <c r="D337" s="19"/>
      <c r="E337" s="10"/>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10"/>
    </row>
    <row r="338" spans="1:31" ht="13.2" x14ac:dyDescent="0.25">
      <c r="A338" s="10"/>
      <c r="B338" s="10"/>
      <c r="C338" s="10"/>
      <c r="D338" s="19"/>
      <c r="E338" s="10"/>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row>
    <row r="339" spans="1:31" ht="13.2" x14ac:dyDescent="0.25">
      <c r="A339" s="10"/>
      <c r="B339" s="10"/>
      <c r="C339" s="10"/>
      <c r="D339" s="19"/>
      <c r="E339" s="10"/>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row>
    <row r="340" spans="1:31" ht="13.2" x14ac:dyDescent="0.25">
      <c r="A340" s="10"/>
      <c r="B340" s="10"/>
      <c r="C340" s="10"/>
      <c r="D340" s="19"/>
      <c r="E340" s="10"/>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row>
    <row r="341" spans="1:31" ht="13.2" x14ac:dyDescent="0.25">
      <c r="A341" s="10"/>
      <c r="B341" s="10"/>
      <c r="C341" s="10"/>
      <c r="D341" s="19"/>
      <c r="E341" s="10"/>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row>
    <row r="342" spans="1:31" ht="13.2" x14ac:dyDescent="0.25">
      <c r="A342" s="10"/>
      <c r="B342" s="10"/>
      <c r="C342" s="10"/>
      <c r="D342" s="19"/>
      <c r="E342" s="10"/>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row>
    <row r="343" spans="1:31" ht="13.2" x14ac:dyDescent="0.25">
      <c r="A343" s="10"/>
      <c r="B343" s="10"/>
      <c r="C343" s="10"/>
      <c r="D343" s="19"/>
      <c r="E343" s="10"/>
      <c r="F343" s="10"/>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10"/>
    </row>
    <row r="344" spans="1:31" ht="13.2" x14ac:dyDescent="0.25">
      <c r="A344" s="10"/>
      <c r="B344" s="10"/>
      <c r="C344" s="10"/>
      <c r="D344" s="19"/>
      <c r="E344" s="10"/>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row>
    <row r="345" spans="1:31" ht="13.2" x14ac:dyDescent="0.25">
      <c r="A345" s="10"/>
      <c r="B345" s="10"/>
      <c r="C345" s="10"/>
      <c r="D345" s="19"/>
      <c r="E345" s="10"/>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10"/>
    </row>
    <row r="346" spans="1:31" ht="13.2" x14ac:dyDescent="0.25">
      <c r="A346" s="10"/>
      <c r="B346" s="10"/>
      <c r="C346" s="10"/>
      <c r="D346" s="19"/>
      <c r="E346" s="10"/>
      <c r="F346" s="10"/>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10"/>
    </row>
    <row r="347" spans="1:31" ht="13.2" x14ac:dyDescent="0.25">
      <c r="A347" s="10"/>
      <c r="B347" s="10"/>
      <c r="C347" s="10"/>
      <c r="D347" s="19"/>
      <c r="E347" s="10"/>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10"/>
    </row>
    <row r="348" spans="1:31" ht="13.2" x14ac:dyDescent="0.25">
      <c r="A348" s="10"/>
      <c r="B348" s="10"/>
      <c r="C348" s="10"/>
      <c r="D348" s="19"/>
      <c r="E348" s="10"/>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10"/>
    </row>
    <row r="349" spans="1:31" ht="13.2" x14ac:dyDescent="0.25">
      <c r="A349" s="10"/>
      <c r="B349" s="10"/>
      <c r="C349" s="10"/>
      <c r="D349" s="19"/>
      <c r="E349" s="10"/>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10"/>
    </row>
    <row r="350" spans="1:31" ht="13.2" x14ac:dyDescent="0.25">
      <c r="A350" s="10"/>
      <c r="B350" s="10"/>
      <c r="C350" s="10"/>
      <c r="D350" s="19"/>
      <c r="E350" s="10"/>
      <c r="F350" s="10"/>
      <c r="G350" s="10"/>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c r="AE350" s="10"/>
    </row>
    <row r="351" spans="1:31" ht="13.2" x14ac:dyDescent="0.25">
      <c r="A351" s="10"/>
      <c r="B351" s="10"/>
      <c r="C351" s="10"/>
      <c r="D351" s="19"/>
      <c r="E351" s="10"/>
      <c r="F351" s="10"/>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10"/>
    </row>
    <row r="352" spans="1:31" ht="13.2" x14ac:dyDescent="0.25">
      <c r="A352" s="10"/>
      <c r="B352" s="10"/>
      <c r="C352" s="10"/>
      <c r="D352" s="19"/>
      <c r="E352" s="10"/>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c r="AE352" s="10"/>
    </row>
    <row r="353" spans="1:31" ht="13.2" x14ac:dyDescent="0.25">
      <c r="A353" s="10"/>
      <c r="B353" s="10"/>
      <c r="C353" s="10"/>
      <c r="D353" s="19"/>
      <c r="E353" s="10"/>
      <c r="F353" s="10"/>
      <c r="G353" s="10"/>
      <c r="H353" s="10"/>
      <c r="I353" s="10"/>
      <c r="J353" s="10"/>
      <c r="K353" s="10"/>
      <c r="L353" s="10"/>
      <c r="M353" s="10"/>
      <c r="N353" s="10"/>
      <c r="O353" s="10"/>
      <c r="P353" s="10"/>
      <c r="Q353" s="10"/>
      <c r="R353" s="10"/>
      <c r="S353" s="10"/>
      <c r="T353" s="10"/>
      <c r="U353" s="10"/>
      <c r="V353" s="10"/>
      <c r="W353" s="10"/>
      <c r="X353" s="10"/>
      <c r="Y353" s="10"/>
      <c r="Z353" s="10"/>
      <c r="AA353" s="10"/>
      <c r="AB353" s="10"/>
      <c r="AC353" s="10"/>
      <c r="AD353" s="10"/>
      <c r="AE353" s="10"/>
    </row>
    <row r="354" spans="1:31" ht="13.2" x14ac:dyDescent="0.25">
      <c r="A354" s="10"/>
      <c r="B354" s="10"/>
      <c r="C354" s="10"/>
      <c r="D354" s="19"/>
      <c r="E354" s="10"/>
      <c r="F354" s="10"/>
      <c r="G354" s="10"/>
      <c r="H354" s="10"/>
      <c r="I354" s="10"/>
      <c r="J354" s="10"/>
      <c r="K354" s="10"/>
      <c r="L354" s="10"/>
      <c r="M354" s="10"/>
      <c r="N354" s="10"/>
      <c r="O354" s="10"/>
      <c r="P354" s="10"/>
      <c r="Q354" s="10"/>
      <c r="R354" s="10"/>
      <c r="S354" s="10"/>
      <c r="T354" s="10"/>
      <c r="U354" s="10"/>
      <c r="V354" s="10"/>
      <c r="W354" s="10"/>
      <c r="X354" s="10"/>
      <c r="Y354" s="10"/>
      <c r="Z354" s="10"/>
      <c r="AA354" s="10"/>
      <c r="AB354" s="10"/>
      <c r="AC354" s="10"/>
      <c r="AD354" s="10"/>
      <c r="AE354" s="10"/>
    </row>
    <row r="355" spans="1:31" ht="13.2" x14ac:dyDescent="0.25">
      <c r="A355" s="10"/>
      <c r="B355" s="10"/>
      <c r="C355" s="10"/>
      <c r="D355" s="19"/>
      <c r="E355" s="10"/>
      <c r="F355" s="10"/>
      <c r="G355" s="10"/>
      <c r="H355" s="10"/>
      <c r="I355" s="10"/>
      <c r="J355" s="10"/>
      <c r="K355" s="10"/>
      <c r="L355" s="10"/>
      <c r="M355" s="10"/>
      <c r="N355" s="10"/>
      <c r="O355" s="10"/>
      <c r="P355" s="10"/>
      <c r="Q355" s="10"/>
      <c r="R355" s="10"/>
      <c r="S355" s="10"/>
      <c r="T355" s="10"/>
      <c r="U355" s="10"/>
      <c r="V355" s="10"/>
      <c r="W355" s="10"/>
      <c r="X355" s="10"/>
      <c r="Y355" s="10"/>
      <c r="Z355" s="10"/>
      <c r="AA355" s="10"/>
      <c r="AB355" s="10"/>
      <c r="AC355" s="10"/>
      <c r="AD355" s="10"/>
      <c r="AE355" s="10"/>
    </row>
    <row r="356" spans="1:31" ht="13.2" x14ac:dyDescent="0.25">
      <c r="A356" s="10"/>
      <c r="B356" s="10"/>
      <c r="C356" s="10"/>
      <c r="D356" s="19"/>
      <c r="E356" s="10"/>
      <c r="F356" s="10"/>
      <c r="G356" s="10"/>
      <c r="H356" s="10"/>
      <c r="I356" s="10"/>
      <c r="J356" s="10"/>
      <c r="K356" s="10"/>
      <c r="L356" s="10"/>
      <c r="M356" s="10"/>
      <c r="N356" s="10"/>
      <c r="O356" s="10"/>
      <c r="P356" s="10"/>
      <c r="Q356" s="10"/>
      <c r="R356" s="10"/>
      <c r="S356" s="10"/>
      <c r="T356" s="10"/>
      <c r="U356" s="10"/>
      <c r="V356" s="10"/>
      <c r="W356" s="10"/>
      <c r="X356" s="10"/>
      <c r="Y356" s="10"/>
      <c r="Z356" s="10"/>
      <c r="AA356" s="10"/>
      <c r="AB356" s="10"/>
      <c r="AC356" s="10"/>
      <c r="AD356" s="10"/>
      <c r="AE356" s="10"/>
    </row>
    <row r="357" spans="1:31" ht="13.2" x14ac:dyDescent="0.25">
      <c r="A357" s="10"/>
      <c r="B357" s="10"/>
      <c r="C357" s="10"/>
      <c r="D357" s="19"/>
      <c r="E357" s="10"/>
      <c r="F357" s="10"/>
      <c r="G357" s="10"/>
      <c r="H357" s="10"/>
      <c r="I357" s="10"/>
      <c r="J357" s="10"/>
      <c r="K357" s="10"/>
      <c r="L357" s="10"/>
      <c r="M357" s="10"/>
      <c r="N357" s="10"/>
      <c r="O357" s="10"/>
      <c r="P357" s="10"/>
      <c r="Q357" s="10"/>
      <c r="R357" s="10"/>
      <c r="S357" s="10"/>
      <c r="T357" s="10"/>
      <c r="U357" s="10"/>
      <c r="V357" s="10"/>
      <c r="W357" s="10"/>
      <c r="X357" s="10"/>
      <c r="Y357" s="10"/>
      <c r="Z357" s="10"/>
      <c r="AA357" s="10"/>
      <c r="AB357" s="10"/>
      <c r="AC357" s="10"/>
      <c r="AD357" s="10"/>
      <c r="AE357" s="10"/>
    </row>
    <row r="358" spans="1:31" ht="13.2" x14ac:dyDescent="0.25">
      <c r="A358" s="10"/>
      <c r="B358" s="10"/>
      <c r="C358" s="10"/>
      <c r="D358" s="19"/>
      <c r="E358" s="10"/>
      <c r="F358" s="10"/>
      <c r="G358" s="10"/>
      <c r="H358" s="10"/>
      <c r="I358" s="10"/>
      <c r="J358" s="10"/>
      <c r="K358" s="10"/>
      <c r="L358" s="10"/>
      <c r="M358" s="10"/>
      <c r="N358" s="10"/>
      <c r="O358" s="10"/>
      <c r="P358" s="10"/>
      <c r="Q358" s="10"/>
      <c r="R358" s="10"/>
      <c r="S358" s="10"/>
      <c r="T358" s="10"/>
      <c r="U358" s="10"/>
      <c r="V358" s="10"/>
      <c r="W358" s="10"/>
      <c r="X358" s="10"/>
      <c r="Y358" s="10"/>
      <c r="Z358" s="10"/>
      <c r="AA358" s="10"/>
      <c r="AB358" s="10"/>
      <c r="AC358" s="10"/>
      <c r="AD358" s="10"/>
      <c r="AE358" s="10"/>
    </row>
    <row r="359" spans="1:31" ht="13.2" x14ac:dyDescent="0.25">
      <c r="A359" s="10"/>
      <c r="B359" s="10"/>
      <c r="C359" s="10"/>
      <c r="D359" s="19"/>
      <c r="E359" s="10"/>
      <c r="F359" s="10"/>
      <c r="G359" s="10"/>
      <c r="H359" s="10"/>
      <c r="I359" s="10"/>
      <c r="J359" s="10"/>
      <c r="K359" s="10"/>
      <c r="L359" s="10"/>
      <c r="M359" s="10"/>
      <c r="N359" s="10"/>
      <c r="O359" s="10"/>
      <c r="P359" s="10"/>
      <c r="Q359" s="10"/>
      <c r="R359" s="10"/>
      <c r="S359" s="10"/>
      <c r="T359" s="10"/>
      <c r="U359" s="10"/>
      <c r="V359" s="10"/>
      <c r="W359" s="10"/>
      <c r="X359" s="10"/>
      <c r="Y359" s="10"/>
      <c r="Z359" s="10"/>
      <c r="AA359" s="10"/>
      <c r="AB359" s="10"/>
      <c r="AC359" s="10"/>
      <c r="AD359" s="10"/>
      <c r="AE359" s="10"/>
    </row>
    <row r="360" spans="1:31" ht="13.2" x14ac:dyDescent="0.25">
      <c r="A360" s="10"/>
      <c r="B360" s="10"/>
      <c r="C360" s="10"/>
      <c r="D360" s="19"/>
      <c r="E360" s="10"/>
      <c r="F360" s="10"/>
      <c r="G360" s="10"/>
      <c r="H360" s="10"/>
      <c r="I360" s="10"/>
      <c r="J360" s="10"/>
      <c r="K360" s="10"/>
      <c r="L360" s="10"/>
      <c r="M360" s="10"/>
      <c r="N360" s="10"/>
      <c r="O360" s="10"/>
      <c r="P360" s="10"/>
      <c r="Q360" s="10"/>
      <c r="R360" s="10"/>
      <c r="S360" s="10"/>
      <c r="T360" s="10"/>
      <c r="U360" s="10"/>
      <c r="V360" s="10"/>
      <c r="W360" s="10"/>
      <c r="X360" s="10"/>
      <c r="Y360" s="10"/>
      <c r="Z360" s="10"/>
      <c r="AA360" s="10"/>
      <c r="AB360" s="10"/>
      <c r="AC360" s="10"/>
      <c r="AD360" s="10"/>
      <c r="AE360" s="10"/>
    </row>
    <row r="361" spans="1:31" ht="13.2" x14ac:dyDescent="0.25">
      <c r="A361" s="10"/>
      <c r="B361" s="10"/>
      <c r="C361" s="10"/>
      <c r="D361" s="19"/>
      <c r="E361" s="10"/>
      <c r="F361" s="10"/>
      <c r="G361" s="10"/>
      <c r="H361" s="10"/>
      <c r="I361" s="10"/>
      <c r="J361" s="10"/>
      <c r="K361" s="10"/>
      <c r="L361" s="10"/>
      <c r="M361" s="10"/>
      <c r="N361" s="10"/>
      <c r="O361" s="10"/>
      <c r="P361" s="10"/>
      <c r="Q361" s="10"/>
      <c r="R361" s="10"/>
      <c r="S361" s="10"/>
      <c r="T361" s="10"/>
      <c r="U361" s="10"/>
      <c r="V361" s="10"/>
      <c r="W361" s="10"/>
      <c r="X361" s="10"/>
      <c r="Y361" s="10"/>
      <c r="Z361" s="10"/>
      <c r="AA361" s="10"/>
      <c r="AB361" s="10"/>
      <c r="AC361" s="10"/>
      <c r="AD361" s="10"/>
      <c r="AE361" s="10"/>
    </row>
    <row r="362" spans="1:31" ht="13.2" x14ac:dyDescent="0.25">
      <c r="A362" s="10"/>
      <c r="B362" s="10"/>
      <c r="C362" s="10"/>
      <c r="D362" s="19"/>
      <c r="E362" s="10"/>
      <c r="F362" s="10"/>
      <c r="G362" s="10"/>
      <c r="H362" s="10"/>
      <c r="I362" s="10"/>
      <c r="J362" s="10"/>
      <c r="K362" s="10"/>
      <c r="L362" s="10"/>
      <c r="M362" s="10"/>
      <c r="N362" s="10"/>
      <c r="O362" s="10"/>
      <c r="P362" s="10"/>
      <c r="Q362" s="10"/>
      <c r="R362" s="10"/>
      <c r="S362" s="10"/>
      <c r="T362" s="10"/>
      <c r="U362" s="10"/>
      <c r="V362" s="10"/>
      <c r="W362" s="10"/>
      <c r="X362" s="10"/>
      <c r="Y362" s="10"/>
      <c r="Z362" s="10"/>
      <c r="AA362" s="10"/>
      <c r="AB362" s="10"/>
      <c r="AC362" s="10"/>
      <c r="AD362" s="10"/>
      <c r="AE362" s="10"/>
    </row>
    <row r="363" spans="1:31" ht="13.2" x14ac:dyDescent="0.25">
      <c r="A363" s="10"/>
      <c r="B363" s="10"/>
      <c r="C363" s="10"/>
      <c r="D363" s="19"/>
      <c r="E363" s="10"/>
      <c r="F363" s="10"/>
      <c r="G363" s="10"/>
      <c r="H363" s="10"/>
      <c r="I363" s="10"/>
      <c r="J363" s="10"/>
      <c r="K363" s="10"/>
      <c r="L363" s="10"/>
      <c r="M363" s="10"/>
      <c r="N363" s="10"/>
      <c r="O363" s="10"/>
      <c r="P363" s="10"/>
      <c r="Q363" s="10"/>
      <c r="R363" s="10"/>
      <c r="S363" s="10"/>
      <c r="T363" s="10"/>
      <c r="U363" s="10"/>
      <c r="V363" s="10"/>
      <c r="W363" s="10"/>
      <c r="X363" s="10"/>
      <c r="Y363" s="10"/>
      <c r="Z363" s="10"/>
      <c r="AA363" s="10"/>
      <c r="AB363" s="10"/>
      <c r="AC363" s="10"/>
      <c r="AD363" s="10"/>
      <c r="AE363" s="10"/>
    </row>
    <row r="364" spans="1:31" ht="13.2" x14ac:dyDescent="0.25">
      <c r="A364" s="10"/>
      <c r="B364" s="10"/>
      <c r="C364" s="10"/>
      <c r="D364" s="19"/>
      <c r="E364" s="10"/>
      <c r="F364" s="10"/>
      <c r="G364" s="10"/>
      <c r="H364" s="10"/>
      <c r="I364" s="10"/>
      <c r="J364" s="10"/>
      <c r="K364" s="10"/>
      <c r="L364" s="10"/>
      <c r="M364" s="10"/>
      <c r="N364" s="10"/>
      <c r="O364" s="10"/>
      <c r="P364" s="10"/>
      <c r="Q364" s="10"/>
      <c r="R364" s="10"/>
      <c r="S364" s="10"/>
      <c r="T364" s="10"/>
      <c r="U364" s="10"/>
      <c r="V364" s="10"/>
      <c r="W364" s="10"/>
      <c r="X364" s="10"/>
      <c r="Y364" s="10"/>
      <c r="Z364" s="10"/>
      <c r="AA364" s="10"/>
      <c r="AB364" s="10"/>
      <c r="AC364" s="10"/>
      <c r="AD364" s="10"/>
      <c r="AE364" s="10"/>
    </row>
    <row r="365" spans="1:31" ht="13.2" x14ac:dyDescent="0.25">
      <c r="A365" s="10"/>
      <c r="B365" s="10"/>
      <c r="C365" s="10"/>
      <c r="D365" s="19"/>
      <c r="E365" s="10"/>
      <c r="F365" s="10"/>
      <c r="G365" s="10"/>
      <c r="H365" s="10"/>
      <c r="I365" s="10"/>
      <c r="J365" s="10"/>
      <c r="K365" s="10"/>
      <c r="L365" s="10"/>
      <c r="M365" s="10"/>
      <c r="N365" s="10"/>
      <c r="O365" s="10"/>
      <c r="P365" s="10"/>
      <c r="Q365" s="10"/>
      <c r="R365" s="10"/>
      <c r="S365" s="10"/>
      <c r="T365" s="10"/>
      <c r="U365" s="10"/>
      <c r="V365" s="10"/>
      <c r="W365" s="10"/>
      <c r="X365" s="10"/>
      <c r="Y365" s="10"/>
      <c r="Z365" s="10"/>
      <c r="AA365" s="10"/>
      <c r="AB365" s="10"/>
      <c r="AC365" s="10"/>
      <c r="AD365" s="10"/>
      <c r="AE365" s="10"/>
    </row>
    <row r="366" spans="1:31" ht="13.2" x14ac:dyDescent="0.25">
      <c r="A366" s="10"/>
      <c r="B366" s="10"/>
      <c r="C366" s="10"/>
      <c r="D366" s="19"/>
      <c r="E366" s="10"/>
      <c r="F366" s="10"/>
      <c r="G366" s="10"/>
      <c r="H366" s="10"/>
      <c r="I366" s="10"/>
      <c r="J366" s="10"/>
      <c r="K366" s="10"/>
      <c r="L366" s="10"/>
      <c r="M366" s="10"/>
      <c r="N366" s="10"/>
      <c r="O366" s="10"/>
      <c r="P366" s="10"/>
      <c r="Q366" s="10"/>
      <c r="R366" s="10"/>
      <c r="S366" s="10"/>
      <c r="T366" s="10"/>
      <c r="U366" s="10"/>
      <c r="V366" s="10"/>
      <c r="W366" s="10"/>
      <c r="X366" s="10"/>
      <c r="Y366" s="10"/>
      <c r="Z366" s="10"/>
      <c r="AA366" s="10"/>
      <c r="AB366" s="10"/>
      <c r="AC366" s="10"/>
      <c r="AD366" s="10"/>
      <c r="AE366" s="10"/>
    </row>
    <row r="367" spans="1:31" ht="13.2" x14ac:dyDescent="0.25">
      <c r="A367" s="10"/>
      <c r="B367" s="10"/>
      <c r="C367" s="10"/>
      <c r="D367" s="19"/>
      <c r="E367" s="10"/>
      <c r="F367" s="10"/>
      <c r="G367" s="10"/>
      <c r="H367" s="10"/>
      <c r="I367" s="10"/>
      <c r="J367" s="10"/>
      <c r="K367" s="10"/>
      <c r="L367" s="10"/>
      <c r="M367" s="10"/>
      <c r="N367" s="10"/>
      <c r="O367" s="10"/>
      <c r="P367" s="10"/>
      <c r="Q367" s="10"/>
      <c r="R367" s="10"/>
      <c r="S367" s="10"/>
      <c r="T367" s="10"/>
      <c r="U367" s="10"/>
      <c r="V367" s="10"/>
      <c r="W367" s="10"/>
      <c r="X367" s="10"/>
      <c r="Y367" s="10"/>
      <c r="Z367" s="10"/>
      <c r="AA367" s="10"/>
      <c r="AB367" s="10"/>
      <c r="AC367" s="10"/>
      <c r="AD367" s="10"/>
      <c r="AE367" s="10"/>
    </row>
    <row r="368" spans="1:31" ht="13.2" x14ac:dyDescent="0.25">
      <c r="A368" s="10"/>
      <c r="B368" s="10"/>
      <c r="C368" s="10"/>
      <c r="D368" s="19"/>
      <c r="E368" s="10"/>
      <c r="F368" s="10"/>
      <c r="G368" s="10"/>
      <c r="H368" s="10"/>
      <c r="I368" s="10"/>
      <c r="J368" s="10"/>
      <c r="K368" s="10"/>
      <c r="L368" s="10"/>
      <c r="M368" s="10"/>
      <c r="N368" s="10"/>
      <c r="O368" s="10"/>
      <c r="P368" s="10"/>
      <c r="Q368" s="10"/>
      <c r="R368" s="10"/>
      <c r="S368" s="10"/>
      <c r="T368" s="10"/>
      <c r="U368" s="10"/>
      <c r="V368" s="10"/>
      <c r="W368" s="10"/>
      <c r="X368" s="10"/>
      <c r="Y368" s="10"/>
      <c r="Z368" s="10"/>
      <c r="AA368" s="10"/>
      <c r="AB368" s="10"/>
      <c r="AC368" s="10"/>
      <c r="AD368" s="10"/>
      <c r="AE368" s="10"/>
    </row>
    <row r="369" spans="1:31" ht="13.2" x14ac:dyDescent="0.25">
      <c r="A369" s="10"/>
      <c r="B369" s="10"/>
      <c r="C369" s="10"/>
      <c r="D369" s="19"/>
      <c r="E369" s="10"/>
      <c r="F369" s="10"/>
      <c r="G369" s="10"/>
      <c r="H369" s="10"/>
      <c r="I369" s="10"/>
      <c r="J369" s="10"/>
      <c r="K369" s="10"/>
      <c r="L369" s="10"/>
      <c r="M369" s="10"/>
      <c r="N369" s="10"/>
      <c r="O369" s="10"/>
      <c r="P369" s="10"/>
      <c r="Q369" s="10"/>
      <c r="R369" s="10"/>
      <c r="S369" s="10"/>
      <c r="T369" s="10"/>
      <c r="U369" s="10"/>
      <c r="V369" s="10"/>
      <c r="W369" s="10"/>
      <c r="X369" s="10"/>
      <c r="Y369" s="10"/>
      <c r="Z369" s="10"/>
      <c r="AA369" s="10"/>
      <c r="AB369" s="10"/>
      <c r="AC369" s="10"/>
      <c r="AD369" s="10"/>
      <c r="AE369" s="10"/>
    </row>
    <row r="370" spans="1:31" ht="13.2" x14ac:dyDescent="0.25">
      <c r="A370" s="10"/>
      <c r="B370" s="10"/>
      <c r="C370" s="10"/>
      <c r="D370" s="19"/>
      <c r="E370" s="10"/>
      <c r="F370" s="10"/>
      <c r="G370" s="10"/>
      <c r="H370" s="10"/>
      <c r="I370" s="10"/>
      <c r="J370" s="10"/>
      <c r="K370" s="10"/>
      <c r="L370" s="10"/>
      <c r="M370" s="10"/>
      <c r="N370" s="10"/>
      <c r="O370" s="10"/>
      <c r="P370" s="10"/>
      <c r="Q370" s="10"/>
      <c r="R370" s="10"/>
      <c r="S370" s="10"/>
      <c r="T370" s="10"/>
      <c r="U370" s="10"/>
      <c r="V370" s="10"/>
      <c r="W370" s="10"/>
      <c r="X370" s="10"/>
      <c r="Y370" s="10"/>
      <c r="Z370" s="10"/>
      <c r="AA370" s="10"/>
      <c r="AB370" s="10"/>
      <c r="AC370" s="10"/>
      <c r="AD370" s="10"/>
      <c r="AE370" s="10"/>
    </row>
    <row r="371" spans="1:31" ht="13.2" x14ac:dyDescent="0.25">
      <c r="A371" s="10"/>
      <c r="B371" s="10"/>
      <c r="C371" s="10"/>
      <c r="D371" s="19"/>
      <c r="E371" s="10"/>
      <c r="F371" s="10"/>
      <c r="G371" s="10"/>
      <c r="H371" s="10"/>
      <c r="I371" s="10"/>
      <c r="J371" s="10"/>
      <c r="K371" s="10"/>
      <c r="L371" s="10"/>
      <c r="M371" s="10"/>
      <c r="N371" s="10"/>
      <c r="O371" s="10"/>
      <c r="P371" s="10"/>
      <c r="Q371" s="10"/>
      <c r="R371" s="10"/>
      <c r="S371" s="10"/>
      <c r="T371" s="10"/>
      <c r="U371" s="10"/>
      <c r="V371" s="10"/>
      <c r="W371" s="10"/>
      <c r="X371" s="10"/>
      <c r="Y371" s="10"/>
      <c r="Z371" s="10"/>
      <c r="AA371" s="10"/>
      <c r="AB371" s="10"/>
      <c r="AC371" s="10"/>
      <c r="AD371" s="10"/>
      <c r="AE371" s="10"/>
    </row>
    <row r="372" spans="1:31" ht="13.2" x14ac:dyDescent="0.25">
      <c r="A372" s="10"/>
      <c r="B372" s="10"/>
      <c r="C372" s="10"/>
      <c r="D372" s="19"/>
      <c r="E372" s="10"/>
      <c r="F372" s="10"/>
      <c r="G372" s="10"/>
      <c r="H372" s="10"/>
      <c r="I372" s="10"/>
      <c r="J372" s="10"/>
      <c r="K372" s="10"/>
      <c r="L372" s="10"/>
      <c r="M372" s="10"/>
      <c r="N372" s="10"/>
      <c r="O372" s="10"/>
      <c r="P372" s="10"/>
      <c r="Q372" s="10"/>
      <c r="R372" s="10"/>
      <c r="S372" s="10"/>
      <c r="T372" s="10"/>
      <c r="U372" s="10"/>
      <c r="V372" s="10"/>
      <c r="W372" s="10"/>
      <c r="X372" s="10"/>
      <c r="Y372" s="10"/>
      <c r="Z372" s="10"/>
      <c r="AA372" s="10"/>
      <c r="AB372" s="10"/>
      <c r="AC372" s="10"/>
      <c r="AD372" s="10"/>
      <c r="AE372" s="10"/>
    </row>
    <row r="373" spans="1:31" ht="13.2" x14ac:dyDescent="0.25">
      <c r="A373" s="10"/>
      <c r="B373" s="10"/>
      <c r="C373" s="10"/>
      <c r="D373" s="19"/>
      <c r="E373" s="10"/>
      <c r="F373" s="10"/>
      <c r="G373" s="10"/>
      <c r="H373" s="10"/>
      <c r="I373" s="10"/>
      <c r="J373" s="10"/>
      <c r="K373" s="10"/>
      <c r="L373" s="10"/>
      <c r="M373" s="10"/>
      <c r="N373" s="10"/>
      <c r="O373" s="10"/>
      <c r="P373" s="10"/>
      <c r="Q373" s="10"/>
      <c r="R373" s="10"/>
      <c r="S373" s="10"/>
      <c r="T373" s="10"/>
      <c r="U373" s="10"/>
      <c r="V373" s="10"/>
      <c r="W373" s="10"/>
      <c r="X373" s="10"/>
      <c r="Y373" s="10"/>
      <c r="Z373" s="10"/>
      <c r="AA373" s="10"/>
      <c r="AB373" s="10"/>
      <c r="AC373" s="10"/>
      <c r="AD373" s="10"/>
      <c r="AE373" s="10"/>
    </row>
    <row r="374" spans="1:31" ht="13.2" x14ac:dyDescent="0.25">
      <c r="A374" s="10"/>
      <c r="B374" s="10"/>
      <c r="C374" s="10"/>
      <c r="D374" s="19"/>
      <c r="E374" s="10"/>
      <c r="F374" s="10"/>
      <c r="G374" s="10"/>
      <c r="H374" s="10"/>
      <c r="I374" s="10"/>
      <c r="J374" s="10"/>
      <c r="K374" s="10"/>
      <c r="L374" s="10"/>
      <c r="M374" s="10"/>
      <c r="N374" s="10"/>
      <c r="O374" s="10"/>
      <c r="P374" s="10"/>
      <c r="Q374" s="10"/>
      <c r="R374" s="10"/>
      <c r="S374" s="10"/>
      <c r="T374" s="10"/>
      <c r="U374" s="10"/>
      <c r="V374" s="10"/>
      <c r="W374" s="10"/>
      <c r="X374" s="10"/>
      <c r="Y374" s="10"/>
      <c r="Z374" s="10"/>
      <c r="AA374" s="10"/>
      <c r="AB374" s="10"/>
      <c r="AC374" s="10"/>
      <c r="AD374" s="10"/>
      <c r="AE374" s="10"/>
    </row>
    <row r="375" spans="1:31" ht="13.2" x14ac:dyDescent="0.25">
      <c r="A375" s="10"/>
      <c r="B375" s="10"/>
      <c r="C375" s="10"/>
      <c r="D375" s="19"/>
      <c r="E375" s="10"/>
      <c r="F375" s="10"/>
      <c r="G375" s="10"/>
      <c r="H375" s="10"/>
      <c r="I375" s="10"/>
      <c r="J375" s="10"/>
      <c r="K375" s="10"/>
      <c r="L375" s="10"/>
      <c r="M375" s="10"/>
      <c r="N375" s="10"/>
      <c r="O375" s="10"/>
      <c r="P375" s="10"/>
      <c r="Q375" s="10"/>
      <c r="R375" s="10"/>
      <c r="S375" s="10"/>
      <c r="T375" s="10"/>
      <c r="U375" s="10"/>
      <c r="V375" s="10"/>
      <c r="W375" s="10"/>
      <c r="X375" s="10"/>
      <c r="Y375" s="10"/>
      <c r="Z375" s="10"/>
      <c r="AA375" s="10"/>
      <c r="AB375" s="10"/>
      <c r="AC375" s="10"/>
      <c r="AD375" s="10"/>
      <c r="AE375" s="10"/>
    </row>
    <row r="376" spans="1:31" ht="13.2" x14ac:dyDescent="0.25">
      <c r="A376" s="10"/>
      <c r="B376" s="10"/>
      <c r="C376" s="10"/>
      <c r="D376" s="19"/>
      <c r="E376" s="10"/>
      <c r="F376" s="10"/>
      <c r="G376" s="10"/>
      <c r="H376" s="10"/>
      <c r="I376" s="10"/>
      <c r="J376" s="10"/>
      <c r="K376" s="10"/>
      <c r="L376" s="10"/>
      <c r="M376" s="10"/>
      <c r="N376" s="10"/>
      <c r="O376" s="10"/>
      <c r="P376" s="10"/>
      <c r="Q376" s="10"/>
      <c r="R376" s="10"/>
      <c r="S376" s="10"/>
      <c r="T376" s="10"/>
      <c r="U376" s="10"/>
      <c r="V376" s="10"/>
      <c r="W376" s="10"/>
      <c r="X376" s="10"/>
      <c r="Y376" s="10"/>
      <c r="Z376" s="10"/>
      <c r="AA376" s="10"/>
      <c r="AB376" s="10"/>
      <c r="AC376" s="10"/>
      <c r="AD376" s="10"/>
      <c r="AE376" s="10"/>
    </row>
    <row r="377" spans="1:31" ht="13.2" x14ac:dyDescent="0.25">
      <c r="A377" s="10"/>
      <c r="B377" s="10"/>
      <c r="C377" s="10"/>
      <c r="D377" s="19"/>
      <c r="E377" s="10"/>
      <c r="F377" s="10"/>
      <c r="G377" s="10"/>
      <c r="H377" s="10"/>
      <c r="I377" s="10"/>
      <c r="J377" s="10"/>
      <c r="K377" s="10"/>
      <c r="L377" s="10"/>
      <c r="M377" s="10"/>
      <c r="N377" s="10"/>
      <c r="O377" s="10"/>
      <c r="P377" s="10"/>
      <c r="Q377" s="10"/>
      <c r="R377" s="10"/>
      <c r="S377" s="10"/>
      <c r="T377" s="10"/>
      <c r="U377" s="10"/>
      <c r="V377" s="10"/>
      <c r="W377" s="10"/>
      <c r="X377" s="10"/>
      <c r="Y377" s="10"/>
      <c r="Z377" s="10"/>
      <c r="AA377" s="10"/>
      <c r="AB377" s="10"/>
      <c r="AC377" s="10"/>
      <c r="AD377" s="10"/>
      <c r="AE377" s="10"/>
    </row>
    <row r="378" spans="1:31" ht="13.2" x14ac:dyDescent="0.25">
      <c r="A378" s="10"/>
      <c r="B378" s="10"/>
      <c r="C378" s="10"/>
      <c r="D378" s="19"/>
      <c r="E378" s="10"/>
      <c r="F378" s="10"/>
      <c r="G378" s="10"/>
      <c r="H378" s="10"/>
      <c r="I378" s="10"/>
      <c r="J378" s="10"/>
      <c r="K378" s="10"/>
      <c r="L378" s="10"/>
      <c r="M378" s="10"/>
      <c r="N378" s="10"/>
      <c r="O378" s="10"/>
      <c r="P378" s="10"/>
      <c r="Q378" s="10"/>
      <c r="R378" s="10"/>
      <c r="S378" s="10"/>
      <c r="T378" s="10"/>
      <c r="U378" s="10"/>
      <c r="V378" s="10"/>
      <c r="W378" s="10"/>
      <c r="X378" s="10"/>
      <c r="Y378" s="10"/>
      <c r="Z378" s="10"/>
      <c r="AA378" s="10"/>
      <c r="AB378" s="10"/>
      <c r="AC378" s="10"/>
      <c r="AD378" s="10"/>
      <c r="AE378" s="10"/>
    </row>
    <row r="379" spans="1:31" ht="13.2" x14ac:dyDescent="0.25">
      <c r="A379" s="10"/>
      <c r="B379" s="10"/>
      <c r="C379" s="10"/>
      <c r="D379" s="19"/>
      <c r="E379" s="10"/>
      <c r="F379" s="10"/>
      <c r="G379" s="10"/>
      <c r="H379" s="10"/>
      <c r="I379" s="10"/>
      <c r="J379" s="10"/>
      <c r="K379" s="10"/>
      <c r="L379" s="10"/>
      <c r="M379" s="10"/>
      <c r="N379" s="10"/>
      <c r="O379" s="10"/>
      <c r="P379" s="10"/>
      <c r="Q379" s="10"/>
      <c r="R379" s="10"/>
      <c r="S379" s="10"/>
      <c r="T379" s="10"/>
      <c r="U379" s="10"/>
      <c r="V379" s="10"/>
      <c r="W379" s="10"/>
      <c r="X379" s="10"/>
      <c r="Y379" s="10"/>
      <c r="Z379" s="10"/>
      <c r="AA379" s="10"/>
      <c r="AB379" s="10"/>
      <c r="AC379" s="10"/>
      <c r="AD379" s="10"/>
      <c r="AE379" s="10"/>
    </row>
    <row r="380" spans="1:31" ht="13.2" x14ac:dyDescent="0.25">
      <c r="A380" s="10"/>
      <c r="B380" s="10"/>
      <c r="C380" s="10"/>
      <c r="D380" s="19"/>
      <c r="E380" s="10"/>
      <c r="F380" s="10"/>
      <c r="G380" s="10"/>
      <c r="H380" s="10"/>
      <c r="I380" s="10"/>
      <c r="J380" s="10"/>
      <c r="K380" s="10"/>
      <c r="L380" s="10"/>
      <c r="M380" s="10"/>
      <c r="N380" s="10"/>
      <c r="O380" s="10"/>
      <c r="P380" s="10"/>
      <c r="Q380" s="10"/>
      <c r="R380" s="10"/>
      <c r="S380" s="10"/>
      <c r="T380" s="10"/>
      <c r="U380" s="10"/>
      <c r="V380" s="10"/>
      <c r="W380" s="10"/>
      <c r="X380" s="10"/>
      <c r="Y380" s="10"/>
      <c r="Z380" s="10"/>
      <c r="AA380" s="10"/>
      <c r="AB380" s="10"/>
      <c r="AC380" s="10"/>
      <c r="AD380" s="10"/>
      <c r="AE380" s="10"/>
    </row>
    <row r="381" spans="1:31" ht="13.2" x14ac:dyDescent="0.25">
      <c r="A381" s="10"/>
      <c r="B381" s="10"/>
      <c r="C381" s="10"/>
      <c r="D381" s="19"/>
      <c r="E381" s="10"/>
      <c r="F381" s="10"/>
      <c r="G381" s="10"/>
      <c r="H381" s="10"/>
      <c r="I381" s="10"/>
      <c r="J381" s="10"/>
      <c r="K381" s="10"/>
      <c r="L381" s="10"/>
      <c r="M381" s="10"/>
      <c r="N381" s="10"/>
      <c r="O381" s="10"/>
      <c r="P381" s="10"/>
      <c r="Q381" s="10"/>
      <c r="R381" s="10"/>
      <c r="S381" s="10"/>
      <c r="T381" s="10"/>
      <c r="U381" s="10"/>
      <c r="V381" s="10"/>
      <c r="W381" s="10"/>
      <c r="X381" s="10"/>
      <c r="Y381" s="10"/>
      <c r="Z381" s="10"/>
      <c r="AA381" s="10"/>
      <c r="AB381" s="10"/>
      <c r="AC381" s="10"/>
      <c r="AD381" s="10"/>
      <c r="AE381" s="10"/>
    </row>
    <row r="382" spans="1:31" ht="13.2" x14ac:dyDescent="0.25">
      <c r="A382" s="10"/>
      <c r="B382" s="10"/>
      <c r="C382" s="10"/>
      <c r="D382" s="19"/>
      <c r="E382" s="10"/>
      <c r="F382" s="10"/>
      <c r="G382" s="10"/>
      <c r="H382" s="10"/>
      <c r="I382" s="10"/>
      <c r="J382" s="10"/>
      <c r="K382" s="10"/>
      <c r="L382" s="10"/>
      <c r="M382" s="10"/>
      <c r="N382" s="10"/>
      <c r="O382" s="10"/>
      <c r="P382" s="10"/>
      <c r="Q382" s="10"/>
      <c r="R382" s="10"/>
      <c r="S382" s="10"/>
      <c r="T382" s="10"/>
      <c r="U382" s="10"/>
      <c r="V382" s="10"/>
      <c r="W382" s="10"/>
      <c r="X382" s="10"/>
      <c r="Y382" s="10"/>
      <c r="Z382" s="10"/>
      <c r="AA382" s="10"/>
      <c r="AB382" s="10"/>
      <c r="AC382" s="10"/>
      <c r="AD382" s="10"/>
      <c r="AE382" s="10"/>
    </row>
    <row r="383" spans="1:31" ht="13.2" x14ac:dyDescent="0.25">
      <c r="A383" s="10"/>
      <c r="B383" s="10"/>
      <c r="C383" s="10"/>
      <c r="D383" s="19"/>
      <c r="E383" s="10"/>
      <c r="F383" s="10"/>
      <c r="G383" s="10"/>
      <c r="H383" s="10"/>
      <c r="I383" s="10"/>
      <c r="J383" s="10"/>
      <c r="K383" s="10"/>
      <c r="L383" s="10"/>
      <c r="M383" s="10"/>
      <c r="N383" s="10"/>
      <c r="O383" s="10"/>
      <c r="P383" s="10"/>
      <c r="Q383" s="10"/>
      <c r="R383" s="10"/>
      <c r="S383" s="10"/>
      <c r="T383" s="10"/>
      <c r="U383" s="10"/>
      <c r="V383" s="10"/>
      <c r="W383" s="10"/>
      <c r="X383" s="10"/>
      <c r="Y383" s="10"/>
      <c r="Z383" s="10"/>
      <c r="AA383" s="10"/>
      <c r="AB383" s="10"/>
      <c r="AC383" s="10"/>
      <c r="AD383" s="10"/>
      <c r="AE383" s="10"/>
    </row>
    <row r="384" spans="1:31" ht="13.2" x14ac:dyDescent="0.25">
      <c r="A384" s="10"/>
      <c r="B384" s="10"/>
      <c r="C384" s="10"/>
      <c r="D384" s="19"/>
      <c r="E384" s="10"/>
      <c r="F384" s="10"/>
      <c r="G384" s="10"/>
      <c r="H384" s="10"/>
      <c r="I384" s="10"/>
      <c r="J384" s="10"/>
      <c r="K384" s="10"/>
      <c r="L384" s="10"/>
      <c r="M384" s="10"/>
      <c r="N384" s="10"/>
      <c r="O384" s="10"/>
      <c r="P384" s="10"/>
      <c r="Q384" s="10"/>
      <c r="R384" s="10"/>
      <c r="S384" s="10"/>
      <c r="T384" s="10"/>
      <c r="U384" s="10"/>
      <c r="V384" s="10"/>
      <c r="W384" s="10"/>
      <c r="X384" s="10"/>
      <c r="Y384" s="10"/>
      <c r="Z384" s="10"/>
      <c r="AA384" s="10"/>
      <c r="AB384" s="10"/>
      <c r="AC384" s="10"/>
      <c r="AD384" s="10"/>
      <c r="AE384" s="10"/>
    </row>
    <row r="385" spans="1:31" ht="13.2" x14ac:dyDescent="0.25">
      <c r="A385" s="10"/>
      <c r="B385" s="10"/>
      <c r="C385" s="10"/>
      <c r="D385" s="19"/>
      <c r="E385" s="10"/>
      <c r="F385" s="10"/>
      <c r="G385" s="10"/>
      <c r="H385" s="10"/>
      <c r="I385" s="10"/>
      <c r="J385" s="10"/>
      <c r="K385" s="10"/>
      <c r="L385" s="10"/>
      <c r="M385" s="10"/>
      <c r="N385" s="10"/>
      <c r="O385" s="10"/>
      <c r="P385" s="10"/>
      <c r="Q385" s="10"/>
      <c r="R385" s="10"/>
      <c r="S385" s="10"/>
      <c r="T385" s="10"/>
      <c r="U385" s="10"/>
      <c r="V385" s="10"/>
      <c r="W385" s="10"/>
      <c r="X385" s="10"/>
      <c r="Y385" s="10"/>
      <c r="Z385" s="10"/>
      <c r="AA385" s="10"/>
      <c r="AB385" s="10"/>
      <c r="AC385" s="10"/>
      <c r="AD385" s="10"/>
      <c r="AE385" s="10"/>
    </row>
    <row r="386" spans="1:31" ht="13.2" x14ac:dyDescent="0.25">
      <c r="A386" s="10"/>
      <c r="B386" s="10"/>
      <c r="C386" s="10"/>
      <c r="D386" s="19"/>
      <c r="E386" s="10"/>
      <c r="F386" s="10"/>
      <c r="G386" s="10"/>
      <c r="H386" s="10"/>
      <c r="I386" s="10"/>
      <c r="J386" s="10"/>
      <c r="K386" s="10"/>
      <c r="L386" s="10"/>
      <c r="M386" s="10"/>
      <c r="N386" s="10"/>
      <c r="O386" s="10"/>
      <c r="P386" s="10"/>
      <c r="Q386" s="10"/>
      <c r="R386" s="10"/>
      <c r="S386" s="10"/>
      <c r="T386" s="10"/>
      <c r="U386" s="10"/>
      <c r="V386" s="10"/>
      <c r="W386" s="10"/>
      <c r="X386" s="10"/>
      <c r="Y386" s="10"/>
      <c r="Z386" s="10"/>
      <c r="AA386" s="10"/>
      <c r="AB386" s="10"/>
      <c r="AC386" s="10"/>
      <c r="AD386" s="10"/>
      <c r="AE386" s="10"/>
    </row>
    <row r="387" spans="1:31" ht="13.2" x14ac:dyDescent="0.25">
      <c r="A387" s="10"/>
      <c r="B387" s="10"/>
      <c r="C387" s="10"/>
      <c r="D387" s="19"/>
      <c r="E387" s="10"/>
      <c r="F387" s="10"/>
      <c r="G387" s="10"/>
      <c r="H387" s="10"/>
      <c r="I387" s="10"/>
      <c r="J387" s="10"/>
      <c r="K387" s="10"/>
      <c r="L387" s="10"/>
      <c r="M387" s="10"/>
      <c r="N387" s="10"/>
      <c r="O387" s="10"/>
      <c r="P387" s="10"/>
      <c r="Q387" s="10"/>
      <c r="R387" s="10"/>
      <c r="S387" s="10"/>
      <c r="T387" s="10"/>
      <c r="U387" s="10"/>
      <c r="V387" s="10"/>
      <c r="W387" s="10"/>
      <c r="X387" s="10"/>
      <c r="Y387" s="10"/>
      <c r="Z387" s="10"/>
      <c r="AA387" s="10"/>
      <c r="AB387" s="10"/>
      <c r="AC387" s="10"/>
      <c r="AD387" s="10"/>
      <c r="AE387" s="10"/>
    </row>
    <row r="388" spans="1:31" ht="13.2" x14ac:dyDescent="0.25">
      <c r="A388" s="10"/>
      <c r="B388" s="10"/>
      <c r="C388" s="10"/>
      <c r="D388" s="19"/>
      <c r="E388" s="10"/>
      <c r="F388" s="10"/>
      <c r="G388" s="10"/>
      <c r="H388" s="10"/>
      <c r="I388" s="10"/>
      <c r="J388" s="10"/>
      <c r="K388" s="10"/>
      <c r="L388" s="10"/>
      <c r="M388" s="10"/>
      <c r="N388" s="10"/>
      <c r="O388" s="10"/>
      <c r="P388" s="10"/>
      <c r="Q388" s="10"/>
      <c r="R388" s="10"/>
      <c r="S388" s="10"/>
      <c r="T388" s="10"/>
      <c r="U388" s="10"/>
      <c r="V388" s="10"/>
      <c r="W388" s="10"/>
      <c r="X388" s="10"/>
      <c r="Y388" s="10"/>
      <c r="Z388" s="10"/>
      <c r="AA388" s="10"/>
      <c r="AB388" s="10"/>
      <c r="AC388" s="10"/>
      <c r="AD388" s="10"/>
      <c r="AE388" s="10"/>
    </row>
    <row r="389" spans="1:31" ht="13.2" x14ac:dyDescent="0.25">
      <c r="A389" s="10"/>
      <c r="B389" s="10"/>
      <c r="C389" s="10"/>
      <c r="D389" s="19"/>
      <c r="E389" s="10"/>
      <c r="F389" s="10"/>
      <c r="G389" s="10"/>
      <c r="H389" s="10"/>
      <c r="I389" s="10"/>
      <c r="J389" s="10"/>
      <c r="K389" s="10"/>
      <c r="L389" s="10"/>
      <c r="M389" s="10"/>
      <c r="N389" s="10"/>
      <c r="O389" s="10"/>
      <c r="P389" s="10"/>
      <c r="Q389" s="10"/>
      <c r="R389" s="10"/>
      <c r="S389" s="10"/>
      <c r="T389" s="10"/>
      <c r="U389" s="10"/>
      <c r="V389" s="10"/>
      <c r="W389" s="10"/>
      <c r="X389" s="10"/>
      <c r="Y389" s="10"/>
      <c r="Z389" s="10"/>
      <c r="AA389" s="10"/>
      <c r="AB389" s="10"/>
      <c r="AC389" s="10"/>
      <c r="AD389" s="10"/>
      <c r="AE389" s="10"/>
    </row>
    <row r="390" spans="1:31" ht="13.2" x14ac:dyDescent="0.25">
      <c r="A390" s="10"/>
      <c r="B390" s="10"/>
      <c r="C390" s="10"/>
      <c r="D390" s="19"/>
      <c r="E390" s="10"/>
      <c r="F390" s="10"/>
      <c r="G390" s="10"/>
      <c r="H390" s="10"/>
      <c r="I390" s="10"/>
      <c r="J390" s="10"/>
      <c r="K390" s="10"/>
      <c r="L390" s="10"/>
      <c r="M390" s="10"/>
      <c r="N390" s="10"/>
      <c r="O390" s="10"/>
      <c r="P390" s="10"/>
      <c r="Q390" s="10"/>
      <c r="R390" s="10"/>
      <c r="S390" s="10"/>
      <c r="T390" s="10"/>
      <c r="U390" s="10"/>
      <c r="V390" s="10"/>
      <c r="W390" s="10"/>
      <c r="X390" s="10"/>
      <c r="Y390" s="10"/>
      <c r="Z390" s="10"/>
      <c r="AA390" s="10"/>
      <c r="AB390" s="10"/>
      <c r="AC390" s="10"/>
      <c r="AD390" s="10"/>
      <c r="AE390" s="10"/>
    </row>
    <row r="391" spans="1:31" ht="13.2" x14ac:dyDescent="0.25">
      <c r="A391" s="10"/>
      <c r="B391" s="10"/>
      <c r="C391" s="10"/>
      <c r="D391" s="19"/>
      <c r="E391" s="10"/>
      <c r="F391" s="10"/>
      <c r="G391" s="10"/>
      <c r="H391" s="10"/>
      <c r="I391" s="10"/>
      <c r="J391" s="10"/>
      <c r="K391" s="10"/>
      <c r="L391" s="10"/>
      <c r="M391" s="10"/>
      <c r="N391" s="10"/>
      <c r="O391" s="10"/>
      <c r="P391" s="10"/>
      <c r="Q391" s="10"/>
      <c r="R391" s="10"/>
      <c r="S391" s="10"/>
      <c r="T391" s="10"/>
      <c r="U391" s="10"/>
      <c r="V391" s="10"/>
      <c r="W391" s="10"/>
      <c r="X391" s="10"/>
      <c r="Y391" s="10"/>
      <c r="Z391" s="10"/>
      <c r="AA391" s="10"/>
      <c r="AB391" s="10"/>
      <c r="AC391" s="10"/>
      <c r="AD391" s="10"/>
      <c r="AE391" s="10"/>
    </row>
    <row r="392" spans="1:31" ht="13.2" x14ac:dyDescent="0.25">
      <c r="A392" s="10"/>
      <c r="B392" s="10"/>
      <c r="C392" s="10"/>
      <c r="D392" s="19"/>
      <c r="E392" s="10"/>
      <c r="F392" s="10"/>
      <c r="G392" s="10"/>
      <c r="H392" s="10"/>
      <c r="I392" s="10"/>
      <c r="J392" s="10"/>
      <c r="K392" s="10"/>
      <c r="L392" s="10"/>
      <c r="M392" s="10"/>
      <c r="N392" s="10"/>
      <c r="O392" s="10"/>
      <c r="P392" s="10"/>
      <c r="Q392" s="10"/>
      <c r="R392" s="10"/>
      <c r="S392" s="10"/>
      <c r="T392" s="10"/>
      <c r="U392" s="10"/>
      <c r="V392" s="10"/>
      <c r="W392" s="10"/>
      <c r="X392" s="10"/>
      <c r="Y392" s="10"/>
      <c r="Z392" s="10"/>
      <c r="AA392" s="10"/>
      <c r="AB392" s="10"/>
      <c r="AC392" s="10"/>
      <c r="AD392" s="10"/>
      <c r="AE392" s="10"/>
    </row>
    <row r="393" spans="1:31" ht="13.2" x14ac:dyDescent="0.25">
      <c r="A393" s="10"/>
      <c r="B393" s="10"/>
      <c r="C393" s="10"/>
      <c r="D393" s="19"/>
      <c r="E393" s="10"/>
      <c r="F393" s="10"/>
      <c r="G393" s="10"/>
      <c r="H393" s="10"/>
      <c r="I393" s="10"/>
      <c r="J393" s="10"/>
      <c r="K393" s="10"/>
      <c r="L393" s="10"/>
      <c r="M393" s="10"/>
      <c r="N393" s="10"/>
      <c r="O393" s="10"/>
      <c r="P393" s="10"/>
      <c r="Q393" s="10"/>
      <c r="R393" s="10"/>
      <c r="S393" s="10"/>
      <c r="T393" s="10"/>
      <c r="U393" s="10"/>
      <c r="V393" s="10"/>
      <c r="W393" s="10"/>
      <c r="X393" s="10"/>
      <c r="Y393" s="10"/>
      <c r="Z393" s="10"/>
      <c r="AA393" s="10"/>
      <c r="AB393" s="10"/>
      <c r="AC393" s="10"/>
      <c r="AD393" s="10"/>
      <c r="AE393" s="10"/>
    </row>
    <row r="394" spans="1:31" ht="13.2" x14ac:dyDescent="0.25">
      <c r="A394" s="10"/>
      <c r="B394" s="10"/>
      <c r="C394" s="10"/>
      <c r="D394" s="19"/>
      <c r="E394" s="10"/>
      <c r="F394" s="10"/>
      <c r="G394" s="10"/>
      <c r="H394" s="10"/>
      <c r="I394" s="10"/>
      <c r="J394" s="10"/>
      <c r="K394" s="10"/>
      <c r="L394" s="10"/>
      <c r="M394" s="10"/>
      <c r="N394" s="10"/>
      <c r="O394" s="10"/>
      <c r="P394" s="10"/>
      <c r="Q394" s="10"/>
      <c r="R394" s="10"/>
      <c r="S394" s="10"/>
      <c r="T394" s="10"/>
      <c r="U394" s="10"/>
      <c r="V394" s="10"/>
      <c r="W394" s="10"/>
      <c r="X394" s="10"/>
      <c r="Y394" s="10"/>
      <c r="Z394" s="10"/>
      <c r="AA394" s="10"/>
      <c r="AB394" s="10"/>
      <c r="AC394" s="10"/>
      <c r="AD394" s="10"/>
      <c r="AE394" s="10"/>
    </row>
    <row r="395" spans="1:31" ht="13.2" x14ac:dyDescent="0.25">
      <c r="A395" s="10"/>
      <c r="B395" s="10"/>
      <c r="C395" s="10"/>
      <c r="D395" s="19"/>
      <c r="E395" s="10"/>
      <c r="F395" s="10"/>
      <c r="G395" s="10"/>
      <c r="H395" s="10"/>
      <c r="I395" s="10"/>
      <c r="J395" s="10"/>
      <c r="K395" s="10"/>
      <c r="L395" s="10"/>
      <c r="M395" s="10"/>
      <c r="N395" s="10"/>
      <c r="O395" s="10"/>
      <c r="P395" s="10"/>
      <c r="Q395" s="10"/>
      <c r="R395" s="10"/>
      <c r="S395" s="10"/>
      <c r="T395" s="10"/>
      <c r="U395" s="10"/>
      <c r="V395" s="10"/>
      <c r="W395" s="10"/>
      <c r="X395" s="10"/>
      <c r="Y395" s="10"/>
      <c r="Z395" s="10"/>
      <c r="AA395" s="10"/>
      <c r="AB395" s="10"/>
      <c r="AC395" s="10"/>
      <c r="AD395" s="10"/>
      <c r="AE395" s="10"/>
    </row>
    <row r="396" spans="1:31" ht="13.2" x14ac:dyDescent="0.25">
      <c r="A396" s="10"/>
      <c r="B396" s="10"/>
      <c r="C396" s="10"/>
      <c r="D396" s="19"/>
      <c r="E396" s="10"/>
      <c r="F396" s="10"/>
      <c r="G396" s="10"/>
      <c r="H396" s="10"/>
      <c r="I396" s="10"/>
      <c r="J396" s="10"/>
      <c r="K396" s="10"/>
      <c r="L396" s="10"/>
      <c r="M396" s="10"/>
      <c r="N396" s="10"/>
      <c r="O396" s="10"/>
      <c r="P396" s="10"/>
      <c r="Q396" s="10"/>
      <c r="R396" s="10"/>
      <c r="S396" s="10"/>
      <c r="T396" s="10"/>
      <c r="U396" s="10"/>
      <c r="V396" s="10"/>
      <c r="W396" s="10"/>
      <c r="X396" s="10"/>
      <c r="Y396" s="10"/>
      <c r="Z396" s="10"/>
      <c r="AA396" s="10"/>
      <c r="AB396" s="10"/>
      <c r="AC396" s="10"/>
      <c r="AD396" s="10"/>
      <c r="AE396" s="10"/>
    </row>
    <row r="397" spans="1:31" ht="13.2" x14ac:dyDescent="0.25">
      <c r="A397" s="10"/>
      <c r="B397" s="10"/>
      <c r="C397" s="10"/>
      <c r="D397" s="19"/>
      <c r="E397" s="10"/>
      <c r="F397" s="10"/>
      <c r="G397" s="10"/>
      <c r="H397" s="10"/>
      <c r="I397" s="10"/>
      <c r="J397" s="10"/>
      <c r="K397" s="10"/>
      <c r="L397" s="10"/>
      <c r="M397" s="10"/>
      <c r="N397" s="10"/>
      <c r="O397" s="10"/>
      <c r="P397" s="10"/>
      <c r="Q397" s="10"/>
      <c r="R397" s="10"/>
      <c r="S397" s="10"/>
      <c r="T397" s="10"/>
      <c r="U397" s="10"/>
      <c r="V397" s="10"/>
      <c r="W397" s="10"/>
      <c r="X397" s="10"/>
      <c r="Y397" s="10"/>
      <c r="Z397" s="10"/>
      <c r="AA397" s="10"/>
      <c r="AB397" s="10"/>
      <c r="AC397" s="10"/>
      <c r="AD397" s="10"/>
      <c r="AE397" s="10"/>
    </row>
    <row r="398" spans="1:31" ht="13.2" x14ac:dyDescent="0.25">
      <c r="A398" s="10"/>
      <c r="B398" s="10"/>
      <c r="C398" s="10"/>
      <c r="D398" s="19"/>
      <c r="E398" s="10"/>
      <c r="F398" s="10"/>
      <c r="G398" s="10"/>
      <c r="H398" s="10"/>
      <c r="I398" s="10"/>
      <c r="J398" s="10"/>
      <c r="K398" s="10"/>
      <c r="L398" s="10"/>
      <c r="M398" s="10"/>
      <c r="N398" s="10"/>
      <c r="O398" s="10"/>
      <c r="P398" s="10"/>
      <c r="Q398" s="10"/>
      <c r="R398" s="10"/>
      <c r="S398" s="10"/>
      <c r="T398" s="10"/>
      <c r="U398" s="10"/>
      <c r="V398" s="10"/>
      <c r="W398" s="10"/>
      <c r="X398" s="10"/>
      <c r="Y398" s="10"/>
      <c r="Z398" s="10"/>
      <c r="AA398" s="10"/>
      <c r="AB398" s="10"/>
      <c r="AC398" s="10"/>
      <c r="AD398" s="10"/>
      <c r="AE398" s="10"/>
    </row>
    <row r="399" spans="1:31" ht="13.2" x14ac:dyDescent="0.25">
      <c r="A399" s="10"/>
      <c r="B399" s="10"/>
      <c r="C399" s="10"/>
      <c r="D399" s="19"/>
      <c r="E399" s="10"/>
      <c r="F399" s="10"/>
      <c r="G399" s="10"/>
      <c r="H399" s="10"/>
      <c r="I399" s="10"/>
      <c r="J399" s="10"/>
      <c r="K399" s="10"/>
      <c r="L399" s="10"/>
      <c r="M399" s="10"/>
      <c r="N399" s="10"/>
      <c r="O399" s="10"/>
      <c r="P399" s="10"/>
      <c r="Q399" s="10"/>
      <c r="R399" s="10"/>
      <c r="S399" s="10"/>
      <c r="T399" s="10"/>
      <c r="U399" s="10"/>
      <c r="V399" s="10"/>
      <c r="W399" s="10"/>
      <c r="X399" s="10"/>
      <c r="Y399" s="10"/>
      <c r="Z399" s="10"/>
      <c r="AA399" s="10"/>
      <c r="AB399" s="10"/>
      <c r="AC399" s="10"/>
      <c r="AD399" s="10"/>
      <c r="AE399" s="10"/>
    </row>
    <row r="400" spans="1:31" ht="13.2" x14ac:dyDescent="0.25">
      <c r="A400" s="10"/>
      <c r="B400" s="10"/>
      <c r="C400" s="10"/>
      <c r="D400" s="19"/>
      <c r="E400" s="10"/>
      <c r="F400" s="10"/>
      <c r="G400" s="10"/>
      <c r="H400" s="10"/>
      <c r="I400" s="10"/>
      <c r="J400" s="10"/>
      <c r="K400" s="10"/>
      <c r="L400" s="10"/>
      <c r="M400" s="10"/>
      <c r="N400" s="10"/>
      <c r="O400" s="10"/>
      <c r="P400" s="10"/>
      <c r="Q400" s="10"/>
      <c r="R400" s="10"/>
      <c r="S400" s="10"/>
      <c r="T400" s="10"/>
      <c r="U400" s="10"/>
      <c r="V400" s="10"/>
      <c r="W400" s="10"/>
      <c r="X400" s="10"/>
      <c r="Y400" s="10"/>
      <c r="Z400" s="10"/>
      <c r="AA400" s="10"/>
      <c r="AB400" s="10"/>
      <c r="AC400" s="10"/>
      <c r="AD400" s="10"/>
      <c r="AE400" s="10"/>
    </row>
    <row r="401" spans="1:31" ht="13.2" x14ac:dyDescent="0.25">
      <c r="A401" s="10"/>
      <c r="B401" s="10"/>
      <c r="C401" s="10"/>
      <c r="D401" s="19"/>
      <c r="E401" s="10"/>
      <c r="F401" s="10"/>
      <c r="G401" s="10"/>
      <c r="H401" s="10"/>
      <c r="I401" s="10"/>
      <c r="J401" s="10"/>
      <c r="K401" s="10"/>
      <c r="L401" s="10"/>
      <c r="M401" s="10"/>
      <c r="N401" s="10"/>
      <c r="O401" s="10"/>
      <c r="P401" s="10"/>
      <c r="Q401" s="10"/>
      <c r="R401" s="10"/>
      <c r="S401" s="10"/>
      <c r="T401" s="10"/>
      <c r="U401" s="10"/>
      <c r="V401" s="10"/>
      <c r="W401" s="10"/>
      <c r="X401" s="10"/>
      <c r="Y401" s="10"/>
      <c r="Z401" s="10"/>
      <c r="AA401" s="10"/>
      <c r="AB401" s="10"/>
      <c r="AC401" s="10"/>
      <c r="AD401" s="10"/>
      <c r="AE401" s="10"/>
    </row>
    <row r="402" spans="1:31" ht="13.2" x14ac:dyDescent="0.25">
      <c r="A402" s="10"/>
      <c r="B402" s="10"/>
      <c r="C402" s="10"/>
      <c r="D402" s="19"/>
      <c r="E402" s="10"/>
      <c r="F402" s="10"/>
      <c r="G402" s="10"/>
      <c r="H402" s="10"/>
      <c r="I402" s="10"/>
      <c r="J402" s="10"/>
      <c r="K402" s="10"/>
      <c r="L402" s="10"/>
      <c r="M402" s="10"/>
      <c r="N402" s="10"/>
      <c r="O402" s="10"/>
      <c r="P402" s="10"/>
      <c r="Q402" s="10"/>
      <c r="R402" s="10"/>
      <c r="S402" s="10"/>
      <c r="T402" s="10"/>
      <c r="U402" s="10"/>
      <c r="V402" s="10"/>
      <c r="W402" s="10"/>
      <c r="X402" s="10"/>
      <c r="Y402" s="10"/>
      <c r="Z402" s="10"/>
      <c r="AA402" s="10"/>
      <c r="AB402" s="10"/>
      <c r="AC402" s="10"/>
      <c r="AD402" s="10"/>
      <c r="AE402" s="10"/>
    </row>
    <row r="403" spans="1:31" ht="13.2" x14ac:dyDescent="0.25">
      <c r="A403" s="10"/>
      <c r="B403" s="10"/>
      <c r="C403" s="10"/>
      <c r="D403" s="19"/>
      <c r="E403" s="10"/>
      <c r="F403" s="10"/>
      <c r="G403" s="10"/>
      <c r="H403" s="10"/>
      <c r="I403" s="10"/>
      <c r="J403" s="10"/>
      <c r="K403" s="10"/>
      <c r="L403" s="10"/>
      <c r="M403" s="10"/>
      <c r="N403" s="10"/>
      <c r="O403" s="10"/>
      <c r="P403" s="10"/>
      <c r="Q403" s="10"/>
      <c r="R403" s="10"/>
      <c r="S403" s="10"/>
      <c r="T403" s="10"/>
      <c r="U403" s="10"/>
      <c r="V403" s="10"/>
      <c r="W403" s="10"/>
      <c r="X403" s="10"/>
      <c r="Y403" s="10"/>
      <c r="Z403" s="10"/>
      <c r="AA403" s="10"/>
      <c r="AB403" s="10"/>
      <c r="AC403" s="10"/>
      <c r="AD403" s="10"/>
      <c r="AE403" s="10"/>
    </row>
    <row r="404" spans="1:31" ht="13.2" x14ac:dyDescent="0.25">
      <c r="A404" s="10"/>
      <c r="B404" s="10"/>
      <c r="C404" s="10"/>
      <c r="D404" s="19"/>
      <c r="E404" s="10"/>
      <c r="F404" s="10"/>
      <c r="G404" s="10"/>
      <c r="H404" s="10"/>
      <c r="I404" s="10"/>
      <c r="J404" s="10"/>
      <c r="K404" s="10"/>
      <c r="L404" s="10"/>
      <c r="M404" s="10"/>
      <c r="N404" s="10"/>
      <c r="O404" s="10"/>
      <c r="P404" s="10"/>
      <c r="Q404" s="10"/>
      <c r="R404" s="10"/>
      <c r="S404" s="10"/>
      <c r="T404" s="10"/>
      <c r="U404" s="10"/>
      <c r="V404" s="10"/>
      <c r="W404" s="10"/>
      <c r="X404" s="10"/>
      <c r="Y404" s="10"/>
      <c r="Z404" s="10"/>
      <c r="AA404" s="10"/>
      <c r="AB404" s="10"/>
      <c r="AC404" s="10"/>
      <c r="AD404" s="10"/>
      <c r="AE404" s="10"/>
    </row>
    <row r="405" spans="1:31" ht="13.2" x14ac:dyDescent="0.25">
      <c r="A405" s="10"/>
      <c r="B405" s="10"/>
      <c r="C405" s="10"/>
      <c r="D405" s="19"/>
      <c r="E405" s="10"/>
      <c r="F405" s="10"/>
      <c r="G405" s="10"/>
      <c r="H405" s="10"/>
      <c r="I405" s="10"/>
      <c r="J405" s="10"/>
      <c r="K405" s="10"/>
      <c r="L405" s="10"/>
      <c r="M405" s="10"/>
      <c r="N405" s="10"/>
      <c r="O405" s="10"/>
      <c r="P405" s="10"/>
      <c r="Q405" s="10"/>
      <c r="R405" s="10"/>
      <c r="S405" s="10"/>
      <c r="T405" s="10"/>
      <c r="U405" s="10"/>
      <c r="V405" s="10"/>
      <c r="W405" s="10"/>
      <c r="X405" s="10"/>
      <c r="Y405" s="10"/>
      <c r="Z405" s="10"/>
      <c r="AA405" s="10"/>
      <c r="AB405" s="10"/>
      <c r="AC405" s="10"/>
      <c r="AD405" s="10"/>
      <c r="AE405" s="10"/>
    </row>
    <row r="406" spans="1:31" ht="13.2" x14ac:dyDescent="0.25">
      <c r="A406" s="10"/>
      <c r="B406" s="10"/>
      <c r="C406" s="10"/>
      <c r="D406" s="19"/>
      <c r="E406" s="10"/>
      <c r="F406" s="10"/>
      <c r="G406" s="10"/>
      <c r="H406" s="10"/>
      <c r="I406" s="10"/>
      <c r="J406" s="10"/>
      <c r="K406" s="10"/>
      <c r="L406" s="10"/>
      <c r="M406" s="10"/>
      <c r="N406" s="10"/>
      <c r="O406" s="10"/>
      <c r="P406" s="10"/>
      <c r="Q406" s="10"/>
      <c r="R406" s="10"/>
      <c r="S406" s="10"/>
      <c r="T406" s="10"/>
      <c r="U406" s="10"/>
      <c r="V406" s="10"/>
      <c r="W406" s="10"/>
      <c r="X406" s="10"/>
      <c r="Y406" s="10"/>
      <c r="Z406" s="10"/>
      <c r="AA406" s="10"/>
      <c r="AB406" s="10"/>
      <c r="AC406" s="10"/>
      <c r="AD406" s="10"/>
      <c r="AE406" s="10"/>
    </row>
    <row r="407" spans="1:31" ht="13.2" x14ac:dyDescent="0.25">
      <c r="A407" s="10"/>
      <c r="B407" s="10"/>
      <c r="C407" s="10"/>
      <c r="D407" s="19"/>
      <c r="E407" s="10"/>
      <c r="F407" s="10"/>
      <c r="G407" s="10"/>
      <c r="H407" s="10"/>
      <c r="I407" s="10"/>
      <c r="J407" s="10"/>
      <c r="K407" s="10"/>
      <c r="L407" s="10"/>
      <c r="M407" s="10"/>
      <c r="N407" s="10"/>
      <c r="O407" s="10"/>
      <c r="P407" s="10"/>
      <c r="Q407" s="10"/>
      <c r="R407" s="10"/>
      <c r="S407" s="10"/>
      <c r="T407" s="10"/>
      <c r="U407" s="10"/>
      <c r="V407" s="10"/>
      <c r="W407" s="10"/>
      <c r="X407" s="10"/>
      <c r="Y407" s="10"/>
      <c r="Z407" s="10"/>
      <c r="AA407" s="10"/>
      <c r="AB407" s="10"/>
      <c r="AC407" s="10"/>
      <c r="AD407" s="10"/>
      <c r="AE407" s="10"/>
    </row>
    <row r="408" spans="1:31" ht="13.2" x14ac:dyDescent="0.25">
      <c r="A408" s="10"/>
      <c r="B408" s="10"/>
      <c r="C408" s="10"/>
      <c r="D408" s="19"/>
      <c r="E408" s="10"/>
      <c r="F408" s="10"/>
      <c r="G408" s="10"/>
      <c r="H408" s="10"/>
      <c r="I408" s="10"/>
      <c r="J408" s="10"/>
      <c r="K408" s="10"/>
      <c r="L408" s="10"/>
      <c r="M408" s="10"/>
      <c r="N408" s="10"/>
      <c r="O408" s="10"/>
      <c r="P408" s="10"/>
      <c r="Q408" s="10"/>
      <c r="R408" s="10"/>
      <c r="S408" s="10"/>
      <c r="T408" s="10"/>
      <c r="U408" s="10"/>
      <c r="V408" s="10"/>
      <c r="W408" s="10"/>
      <c r="X408" s="10"/>
      <c r="Y408" s="10"/>
      <c r="Z408" s="10"/>
      <c r="AA408" s="10"/>
      <c r="AB408" s="10"/>
      <c r="AC408" s="10"/>
      <c r="AD408" s="10"/>
      <c r="AE408" s="10"/>
    </row>
    <row r="409" spans="1:31" ht="13.2" x14ac:dyDescent="0.25">
      <c r="A409" s="10"/>
      <c r="B409" s="10"/>
      <c r="C409" s="10"/>
      <c r="D409" s="19"/>
      <c r="E409" s="10"/>
      <c r="F409" s="10"/>
      <c r="G409" s="10"/>
      <c r="H409" s="10"/>
      <c r="I409" s="10"/>
      <c r="J409" s="10"/>
      <c r="K409" s="10"/>
      <c r="L409" s="10"/>
      <c r="M409" s="10"/>
      <c r="N409" s="10"/>
      <c r="O409" s="10"/>
      <c r="P409" s="10"/>
      <c r="Q409" s="10"/>
      <c r="R409" s="10"/>
      <c r="S409" s="10"/>
      <c r="T409" s="10"/>
      <c r="U409" s="10"/>
      <c r="V409" s="10"/>
      <c r="W409" s="10"/>
      <c r="X409" s="10"/>
      <c r="Y409" s="10"/>
      <c r="Z409" s="10"/>
      <c r="AA409" s="10"/>
      <c r="AB409" s="10"/>
      <c r="AC409" s="10"/>
      <c r="AD409" s="10"/>
      <c r="AE409" s="10"/>
    </row>
    <row r="410" spans="1:31" ht="13.2" x14ac:dyDescent="0.25">
      <c r="A410" s="10"/>
      <c r="B410" s="10"/>
      <c r="C410" s="10"/>
      <c r="D410" s="19"/>
      <c r="E410" s="10"/>
      <c r="F410" s="10"/>
      <c r="G410" s="10"/>
      <c r="H410" s="10"/>
      <c r="I410" s="10"/>
      <c r="J410" s="10"/>
      <c r="K410" s="10"/>
      <c r="L410" s="10"/>
      <c r="M410" s="10"/>
      <c r="N410" s="10"/>
      <c r="O410" s="10"/>
      <c r="P410" s="10"/>
      <c r="Q410" s="10"/>
      <c r="R410" s="10"/>
      <c r="S410" s="10"/>
      <c r="T410" s="10"/>
      <c r="U410" s="10"/>
      <c r="V410" s="10"/>
      <c r="W410" s="10"/>
      <c r="X410" s="10"/>
      <c r="Y410" s="10"/>
      <c r="Z410" s="10"/>
      <c r="AA410" s="10"/>
      <c r="AB410" s="10"/>
      <c r="AC410" s="10"/>
      <c r="AD410" s="10"/>
      <c r="AE410" s="10"/>
    </row>
    <row r="411" spans="1:31" ht="13.2" x14ac:dyDescent="0.25">
      <c r="A411" s="10"/>
      <c r="B411" s="10"/>
      <c r="C411" s="10"/>
      <c r="D411" s="19"/>
      <c r="E411" s="10"/>
      <c r="F411" s="10"/>
      <c r="G411" s="10"/>
      <c r="H411" s="10"/>
      <c r="I411" s="10"/>
      <c r="J411" s="10"/>
      <c r="K411" s="10"/>
      <c r="L411" s="10"/>
      <c r="M411" s="10"/>
      <c r="N411" s="10"/>
      <c r="O411" s="10"/>
      <c r="P411" s="10"/>
      <c r="Q411" s="10"/>
      <c r="R411" s="10"/>
      <c r="S411" s="10"/>
      <c r="T411" s="10"/>
      <c r="U411" s="10"/>
      <c r="V411" s="10"/>
      <c r="W411" s="10"/>
      <c r="X411" s="10"/>
      <c r="Y411" s="10"/>
      <c r="Z411" s="10"/>
      <c r="AA411" s="10"/>
      <c r="AB411" s="10"/>
      <c r="AC411" s="10"/>
      <c r="AD411" s="10"/>
      <c r="AE411" s="10"/>
    </row>
    <row r="412" spans="1:31" ht="13.2" x14ac:dyDescent="0.25">
      <c r="A412" s="10"/>
      <c r="B412" s="10"/>
      <c r="C412" s="10"/>
      <c r="D412" s="19"/>
      <c r="E412" s="10"/>
      <c r="F412" s="10"/>
      <c r="G412" s="10"/>
      <c r="H412" s="10"/>
      <c r="I412" s="10"/>
      <c r="J412" s="10"/>
      <c r="K412" s="10"/>
      <c r="L412" s="10"/>
      <c r="M412" s="10"/>
      <c r="N412" s="10"/>
      <c r="O412" s="10"/>
      <c r="P412" s="10"/>
      <c r="Q412" s="10"/>
      <c r="R412" s="10"/>
      <c r="S412" s="10"/>
      <c r="T412" s="10"/>
      <c r="U412" s="10"/>
      <c r="V412" s="10"/>
      <c r="W412" s="10"/>
      <c r="X412" s="10"/>
      <c r="Y412" s="10"/>
      <c r="Z412" s="10"/>
      <c r="AA412" s="10"/>
      <c r="AB412" s="10"/>
      <c r="AC412" s="10"/>
      <c r="AD412" s="10"/>
      <c r="AE412" s="10"/>
    </row>
    <row r="413" spans="1:31" ht="13.2" x14ac:dyDescent="0.25">
      <c r="A413" s="10"/>
      <c r="B413" s="10"/>
      <c r="C413" s="10"/>
      <c r="D413" s="19"/>
      <c r="E413" s="10"/>
      <c r="F413" s="10"/>
      <c r="G413" s="10"/>
      <c r="H413" s="10"/>
      <c r="I413" s="10"/>
      <c r="J413" s="10"/>
      <c r="K413" s="10"/>
      <c r="L413" s="10"/>
      <c r="M413" s="10"/>
      <c r="N413" s="10"/>
      <c r="O413" s="10"/>
      <c r="P413" s="10"/>
      <c r="Q413" s="10"/>
      <c r="R413" s="10"/>
      <c r="S413" s="10"/>
      <c r="T413" s="10"/>
      <c r="U413" s="10"/>
      <c r="V413" s="10"/>
      <c r="W413" s="10"/>
      <c r="X413" s="10"/>
      <c r="Y413" s="10"/>
      <c r="Z413" s="10"/>
      <c r="AA413" s="10"/>
      <c r="AB413" s="10"/>
      <c r="AC413" s="10"/>
      <c r="AD413" s="10"/>
      <c r="AE413" s="10"/>
    </row>
    <row r="414" spans="1:31" ht="13.2" x14ac:dyDescent="0.25">
      <c r="A414" s="10"/>
      <c r="B414" s="10"/>
      <c r="C414" s="10"/>
      <c r="D414" s="19"/>
      <c r="E414" s="10"/>
      <c r="F414" s="10"/>
      <c r="G414" s="10"/>
      <c r="H414" s="10"/>
      <c r="I414" s="10"/>
      <c r="J414" s="10"/>
      <c r="K414" s="10"/>
      <c r="L414" s="10"/>
      <c r="M414" s="10"/>
      <c r="N414" s="10"/>
      <c r="O414" s="10"/>
      <c r="P414" s="10"/>
      <c r="Q414" s="10"/>
      <c r="R414" s="10"/>
      <c r="S414" s="10"/>
      <c r="T414" s="10"/>
      <c r="U414" s="10"/>
      <c r="V414" s="10"/>
      <c r="W414" s="10"/>
      <c r="X414" s="10"/>
      <c r="Y414" s="10"/>
      <c r="Z414" s="10"/>
      <c r="AA414" s="10"/>
      <c r="AB414" s="10"/>
      <c r="AC414" s="10"/>
      <c r="AD414" s="10"/>
      <c r="AE414" s="10"/>
    </row>
    <row r="415" spans="1:31" ht="13.2" x14ac:dyDescent="0.25">
      <c r="A415" s="10"/>
      <c r="B415" s="10"/>
      <c r="C415" s="10"/>
      <c r="D415" s="19"/>
      <c r="E415" s="10"/>
      <c r="F415" s="10"/>
      <c r="G415" s="10"/>
      <c r="H415" s="10"/>
      <c r="I415" s="10"/>
      <c r="J415" s="10"/>
      <c r="K415" s="10"/>
      <c r="L415" s="10"/>
      <c r="M415" s="10"/>
      <c r="N415" s="10"/>
      <c r="O415" s="10"/>
      <c r="P415" s="10"/>
      <c r="Q415" s="10"/>
      <c r="R415" s="10"/>
      <c r="S415" s="10"/>
      <c r="T415" s="10"/>
      <c r="U415" s="10"/>
      <c r="V415" s="10"/>
      <c r="W415" s="10"/>
      <c r="X415" s="10"/>
      <c r="Y415" s="10"/>
      <c r="Z415" s="10"/>
      <c r="AA415" s="10"/>
      <c r="AB415" s="10"/>
      <c r="AC415" s="10"/>
      <c r="AD415" s="10"/>
      <c r="AE415" s="10"/>
    </row>
    <row r="416" spans="1:31" ht="13.2" x14ac:dyDescent="0.25">
      <c r="A416" s="10"/>
      <c r="B416" s="10"/>
      <c r="C416" s="10"/>
      <c r="D416" s="19"/>
      <c r="E416" s="10"/>
      <c r="F416" s="10"/>
      <c r="G416" s="10"/>
      <c r="H416" s="10"/>
      <c r="I416" s="10"/>
      <c r="J416" s="10"/>
      <c r="K416" s="10"/>
      <c r="L416" s="10"/>
      <c r="M416" s="10"/>
      <c r="N416" s="10"/>
      <c r="O416" s="10"/>
      <c r="P416" s="10"/>
      <c r="Q416" s="10"/>
      <c r="R416" s="10"/>
      <c r="S416" s="10"/>
      <c r="T416" s="10"/>
      <c r="U416" s="10"/>
      <c r="V416" s="10"/>
      <c r="W416" s="10"/>
      <c r="X416" s="10"/>
      <c r="Y416" s="10"/>
      <c r="Z416" s="10"/>
      <c r="AA416" s="10"/>
      <c r="AB416" s="10"/>
      <c r="AC416" s="10"/>
      <c r="AD416" s="10"/>
      <c r="AE416" s="10"/>
    </row>
    <row r="417" spans="1:31" ht="13.2" x14ac:dyDescent="0.25">
      <c r="A417" s="10"/>
      <c r="B417" s="10"/>
      <c r="C417" s="10"/>
      <c r="D417" s="19"/>
      <c r="E417" s="10"/>
      <c r="F417" s="10"/>
      <c r="G417" s="10"/>
      <c r="H417" s="10"/>
      <c r="I417" s="10"/>
      <c r="J417" s="10"/>
      <c r="K417" s="10"/>
      <c r="L417" s="10"/>
      <c r="M417" s="10"/>
      <c r="N417" s="10"/>
      <c r="O417" s="10"/>
      <c r="P417" s="10"/>
      <c r="Q417" s="10"/>
      <c r="R417" s="10"/>
      <c r="S417" s="10"/>
      <c r="T417" s="10"/>
      <c r="U417" s="10"/>
      <c r="V417" s="10"/>
      <c r="W417" s="10"/>
      <c r="X417" s="10"/>
      <c r="Y417" s="10"/>
      <c r="Z417" s="10"/>
      <c r="AA417" s="10"/>
      <c r="AB417" s="10"/>
      <c r="AC417" s="10"/>
      <c r="AD417" s="10"/>
      <c r="AE417" s="10"/>
    </row>
    <row r="418" spans="1:31" ht="13.2" x14ac:dyDescent="0.25">
      <c r="A418" s="10"/>
      <c r="B418" s="10"/>
      <c r="C418" s="10"/>
      <c r="D418" s="19"/>
      <c r="E418" s="10"/>
      <c r="F418" s="10"/>
      <c r="G418" s="10"/>
      <c r="H418" s="10"/>
      <c r="I418" s="10"/>
      <c r="J418" s="10"/>
      <c r="K418" s="10"/>
      <c r="L418" s="10"/>
      <c r="M418" s="10"/>
      <c r="N418" s="10"/>
      <c r="O418" s="10"/>
      <c r="P418" s="10"/>
      <c r="Q418" s="10"/>
      <c r="R418" s="10"/>
      <c r="S418" s="10"/>
      <c r="T418" s="10"/>
      <c r="U418" s="10"/>
      <c r="V418" s="10"/>
      <c r="W418" s="10"/>
      <c r="X418" s="10"/>
      <c r="Y418" s="10"/>
      <c r="Z418" s="10"/>
      <c r="AA418" s="10"/>
      <c r="AB418" s="10"/>
      <c r="AC418" s="10"/>
      <c r="AD418" s="10"/>
      <c r="AE418" s="10"/>
    </row>
    <row r="419" spans="1:31" ht="13.2" x14ac:dyDescent="0.25">
      <c r="A419" s="10"/>
      <c r="B419" s="10"/>
      <c r="C419" s="10"/>
      <c r="D419" s="19"/>
      <c r="E419" s="10"/>
      <c r="F419" s="10"/>
      <c r="G419" s="10"/>
      <c r="H419" s="10"/>
      <c r="I419" s="10"/>
      <c r="J419" s="10"/>
      <c r="K419" s="10"/>
      <c r="L419" s="10"/>
      <c r="M419" s="10"/>
      <c r="N419" s="10"/>
      <c r="O419" s="10"/>
      <c r="P419" s="10"/>
      <c r="Q419" s="10"/>
      <c r="R419" s="10"/>
      <c r="S419" s="10"/>
      <c r="T419" s="10"/>
      <c r="U419" s="10"/>
      <c r="V419" s="10"/>
      <c r="W419" s="10"/>
      <c r="X419" s="10"/>
      <c r="Y419" s="10"/>
      <c r="Z419" s="10"/>
      <c r="AA419" s="10"/>
      <c r="AB419" s="10"/>
      <c r="AC419" s="10"/>
      <c r="AD419" s="10"/>
      <c r="AE419" s="10"/>
    </row>
    <row r="420" spans="1:31" ht="13.2" x14ac:dyDescent="0.25">
      <c r="A420" s="10"/>
      <c r="B420" s="10"/>
      <c r="C420" s="10"/>
      <c r="D420" s="19"/>
      <c r="E420" s="10"/>
      <c r="F420" s="10"/>
      <c r="G420" s="10"/>
      <c r="H420" s="10"/>
      <c r="I420" s="10"/>
      <c r="J420" s="10"/>
      <c r="K420" s="10"/>
      <c r="L420" s="10"/>
      <c r="M420" s="10"/>
      <c r="N420" s="10"/>
      <c r="O420" s="10"/>
      <c r="P420" s="10"/>
      <c r="Q420" s="10"/>
      <c r="R420" s="10"/>
      <c r="S420" s="10"/>
      <c r="T420" s="10"/>
      <c r="U420" s="10"/>
      <c r="V420" s="10"/>
      <c r="W420" s="10"/>
      <c r="X420" s="10"/>
      <c r="Y420" s="10"/>
      <c r="Z420" s="10"/>
      <c r="AA420" s="10"/>
      <c r="AB420" s="10"/>
      <c r="AC420" s="10"/>
      <c r="AD420" s="10"/>
      <c r="AE420" s="10"/>
    </row>
    <row r="421" spans="1:31" ht="13.2" x14ac:dyDescent="0.25">
      <c r="A421" s="10"/>
      <c r="B421" s="10"/>
      <c r="C421" s="10"/>
      <c r="D421" s="19"/>
      <c r="E421" s="10"/>
      <c r="F421" s="10"/>
      <c r="G421" s="10"/>
      <c r="H421" s="10"/>
      <c r="I421" s="10"/>
      <c r="J421" s="10"/>
      <c r="K421" s="10"/>
      <c r="L421" s="10"/>
      <c r="M421" s="10"/>
      <c r="N421" s="10"/>
      <c r="O421" s="10"/>
      <c r="P421" s="10"/>
      <c r="Q421" s="10"/>
      <c r="R421" s="10"/>
      <c r="S421" s="10"/>
      <c r="T421" s="10"/>
      <c r="U421" s="10"/>
      <c r="V421" s="10"/>
      <c r="W421" s="10"/>
      <c r="X421" s="10"/>
      <c r="Y421" s="10"/>
      <c r="Z421" s="10"/>
      <c r="AA421" s="10"/>
      <c r="AB421" s="10"/>
      <c r="AC421" s="10"/>
      <c r="AD421" s="10"/>
      <c r="AE421" s="10"/>
    </row>
    <row r="422" spans="1:31" ht="13.2" x14ac:dyDescent="0.25">
      <c r="A422" s="10"/>
      <c r="B422" s="10"/>
      <c r="C422" s="10"/>
      <c r="D422" s="19"/>
      <c r="E422" s="10"/>
      <c r="F422" s="10"/>
      <c r="G422" s="10"/>
      <c r="H422" s="10"/>
      <c r="I422" s="10"/>
      <c r="J422" s="10"/>
      <c r="K422" s="10"/>
      <c r="L422" s="10"/>
      <c r="M422" s="10"/>
      <c r="N422" s="10"/>
      <c r="O422" s="10"/>
      <c r="P422" s="10"/>
      <c r="Q422" s="10"/>
      <c r="R422" s="10"/>
      <c r="S422" s="10"/>
      <c r="T422" s="10"/>
      <c r="U422" s="10"/>
      <c r="V422" s="10"/>
      <c r="W422" s="10"/>
      <c r="X422" s="10"/>
      <c r="Y422" s="10"/>
      <c r="Z422" s="10"/>
      <c r="AA422" s="10"/>
      <c r="AB422" s="10"/>
      <c r="AC422" s="10"/>
      <c r="AD422" s="10"/>
      <c r="AE422" s="10"/>
    </row>
    <row r="423" spans="1:31" ht="13.2" x14ac:dyDescent="0.25">
      <c r="A423" s="10"/>
      <c r="B423" s="10"/>
      <c r="C423" s="10"/>
      <c r="D423" s="19"/>
      <c r="E423" s="10"/>
      <c r="F423" s="10"/>
      <c r="G423" s="10"/>
      <c r="H423" s="10"/>
      <c r="I423" s="10"/>
      <c r="J423" s="10"/>
      <c r="K423" s="10"/>
      <c r="L423" s="10"/>
      <c r="M423" s="10"/>
      <c r="N423" s="10"/>
      <c r="O423" s="10"/>
      <c r="P423" s="10"/>
      <c r="Q423" s="10"/>
      <c r="R423" s="10"/>
      <c r="S423" s="10"/>
      <c r="T423" s="10"/>
      <c r="U423" s="10"/>
      <c r="V423" s="10"/>
      <c r="W423" s="10"/>
      <c r="X423" s="10"/>
      <c r="Y423" s="10"/>
      <c r="Z423" s="10"/>
      <c r="AA423" s="10"/>
      <c r="AB423" s="10"/>
      <c r="AC423" s="10"/>
      <c r="AD423" s="10"/>
      <c r="AE423" s="10"/>
    </row>
    <row r="424" spans="1:31" ht="13.2" x14ac:dyDescent="0.25">
      <c r="A424" s="10"/>
      <c r="B424" s="10"/>
      <c r="C424" s="10"/>
      <c r="D424" s="19"/>
      <c r="E424" s="10"/>
      <c r="F424" s="10"/>
      <c r="G424" s="10"/>
      <c r="H424" s="10"/>
      <c r="I424" s="10"/>
      <c r="J424" s="10"/>
      <c r="K424" s="10"/>
      <c r="L424" s="10"/>
      <c r="M424" s="10"/>
      <c r="N424" s="10"/>
      <c r="O424" s="10"/>
      <c r="P424" s="10"/>
      <c r="Q424" s="10"/>
      <c r="R424" s="10"/>
      <c r="S424" s="10"/>
      <c r="T424" s="10"/>
      <c r="U424" s="10"/>
      <c r="V424" s="10"/>
      <c r="W424" s="10"/>
      <c r="X424" s="10"/>
      <c r="Y424" s="10"/>
      <c r="Z424" s="10"/>
      <c r="AA424" s="10"/>
      <c r="AB424" s="10"/>
      <c r="AC424" s="10"/>
      <c r="AD424" s="10"/>
      <c r="AE424" s="10"/>
    </row>
    <row r="425" spans="1:31" ht="13.2" x14ac:dyDescent="0.25">
      <c r="A425" s="10"/>
      <c r="B425" s="10"/>
      <c r="C425" s="10"/>
      <c r="D425" s="19"/>
      <c r="E425" s="10"/>
      <c r="F425" s="10"/>
      <c r="G425" s="10"/>
      <c r="H425" s="10"/>
      <c r="I425" s="10"/>
      <c r="J425" s="10"/>
      <c r="K425" s="10"/>
      <c r="L425" s="10"/>
      <c r="M425" s="10"/>
      <c r="N425" s="10"/>
      <c r="O425" s="10"/>
      <c r="P425" s="10"/>
      <c r="Q425" s="10"/>
      <c r="R425" s="10"/>
      <c r="S425" s="10"/>
      <c r="T425" s="10"/>
      <c r="U425" s="10"/>
      <c r="V425" s="10"/>
      <c r="W425" s="10"/>
      <c r="X425" s="10"/>
      <c r="Y425" s="10"/>
      <c r="Z425" s="10"/>
      <c r="AA425" s="10"/>
      <c r="AB425" s="10"/>
      <c r="AC425" s="10"/>
      <c r="AD425" s="10"/>
      <c r="AE425" s="10"/>
    </row>
    <row r="426" spans="1:31" ht="13.2" x14ac:dyDescent="0.25">
      <c r="A426" s="10"/>
      <c r="B426" s="10"/>
      <c r="C426" s="10"/>
      <c r="D426" s="19"/>
      <c r="E426" s="10"/>
      <c r="F426" s="10"/>
      <c r="G426" s="10"/>
      <c r="H426" s="10"/>
      <c r="I426" s="10"/>
      <c r="J426" s="10"/>
      <c r="K426" s="10"/>
      <c r="L426" s="10"/>
      <c r="M426" s="10"/>
      <c r="N426" s="10"/>
      <c r="O426" s="10"/>
      <c r="P426" s="10"/>
      <c r="Q426" s="10"/>
      <c r="R426" s="10"/>
      <c r="S426" s="10"/>
      <c r="T426" s="10"/>
      <c r="U426" s="10"/>
      <c r="V426" s="10"/>
      <c r="W426" s="10"/>
      <c r="X426" s="10"/>
      <c r="Y426" s="10"/>
      <c r="Z426" s="10"/>
      <c r="AA426" s="10"/>
      <c r="AB426" s="10"/>
      <c r="AC426" s="10"/>
      <c r="AD426" s="10"/>
      <c r="AE426" s="10"/>
    </row>
    <row r="427" spans="1:31" ht="13.2" x14ac:dyDescent="0.25">
      <c r="A427" s="10"/>
      <c r="B427" s="10"/>
      <c r="C427" s="10"/>
      <c r="D427" s="19"/>
      <c r="E427" s="10"/>
      <c r="F427" s="10"/>
      <c r="G427" s="10"/>
      <c r="H427" s="10"/>
      <c r="I427" s="10"/>
      <c r="J427" s="10"/>
      <c r="K427" s="10"/>
      <c r="L427" s="10"/>
      <c r="M427" s="10"/>
      <c r="N427" s="10"/>
      <c r="O427" s="10"/>
      <c r="P427" s="10"/>
      <c r="Q427" s="10"/>
      <c r="R427" s="10"/>
      <c r="S427" s="10"/>
      <c r="T427" s="10"/>
      <c r="U427" s="10"/>
      <c r="V427" s="10"/>
      <c r="W427" s="10"/>
      <c r="X427" s="10"/>
      <c r="Y427" s="10"/>
      <c r="Z427" s="10"/>
      <c r="AA427" s="10"/>
      <c r="AB427" s="10"/>
      <c r="AC427" s="10"/>
      <c r="AD427" s="10"/>
      <c r="AE427" s="10"/>
    </row>
    <row r="428" spans="1:31" ht="13.2" x14ac:dyDescent="0.25">
      <c r="A428" s="10"/>
      <c r="B428" s="10"/>
      <c r="C428" s="10"/>
      <c r="D428" s="19"/>
      <c r="E428" s="10"/>
      <c r="F428" s="10"/>
      <c r="G428" s="10"/>
      <c r="H428" s="10"/>
      <c r="I428" s="10"/>
      <c r="J428" s="10"/>
      <c r="K428" s="10"/>
      <c r="L428" s="10"/>
      <c r="M428" s="10"/>
      <c r="N428" s="10"/>
      <c r="O428" s="10"/>
      <c r="P428" s="10"/>
      <c r="Q428" s="10"/>
      <c r="R428" s="10"/>
      <c r="S428" s="10"/>
      <c r="T428" s="10"/>
      <c r="U428" s="10"/>
      <c r="V428" s="10"/>
      <c r="W428" s="10"/>
      <c r="X428" s="10"/>
      <c r="Y428" s="10"/>
      <c r="Z428" s="10"/>
      <c r="AA428" s="10"/>
      <c r="AB428" s="10"/>
      <c r="AC428" s="10"/>
      <c r="AD428" s="10"/>
      <c r="AE428" s="10"/>
    </row>
    <row r="429" spans="1:31" ht="13.2" x14ac:dyDescent="0.25">
      <c r="A429" s="10"/>
      <c r="B429" s="10"/>
      <c r="C429" s="10"/>
      <c r="D429" s="19"/>
      <c r="E429" s="10"/>
      <c r="F429" s="10"/>
      <c r="G429" s="10"/>
      <c r="H429" s="10"/>
      <c r="I429" s="10"/>
      <c r="J429" s="10"/>
      <c r="K429" s="10"/>
      <c r="L429" s="10"/>
      <c r="M429" s="10"/>
      <c r="N429" s="10"/>
      <c r="O429" s="10"/>
      <c r="P429" s="10"/>
      <c r="Q429" s="10"/>
      <c r="R429" s="10"/>
      <c r="S429" s="10"/>
      <c r="T429" s="10"/>
      <c r="U429" s="10"/>
      <c r="V429" s="10"/>
      <c r="W429" s="10"/>
      <c r="X429" s="10"/>
      <c r="Y429" s="10"/>
      <c r="Z429" s="10"/>
      <c r="AA429" s="10"/>
      <c r="AB429" s="10"/>
      <c r="AC429" s="10"/>
      <c r="AD429" s="10"/>
      <c r="AE429" s="10"/>
    </row>
    <row r="430" spans="1:31" ht="13.2" x14ac:dyDescent="0.25">
      <c r="A430" s="10"/>
      <c r="B430" s="10"/>
      <c r="C430" s="10"/>
      <c r="D430" s="19"/>
      <c r="E430" s="10"/>
      <c r="F430" s="10"/>
      <c r="G430" s="10"/>
      <c r="H430" s="10"/>
      <c r="I430" s="10"/>
      <c r="J430" s="10"/>
      <c r="K430" s="10"/>
      <c r="L430" s="10"/>
      <c r="M430" s="10"/>
      <c r="N430" s="10"/>
      <c r="O430" s="10"/>
      <c r="P430" s="10"/>
      <c r="Q430" s="10"/>
      <c r="R430" s="10"/>
      <c r="S430" s="10"/>
      <c r="T430" s="10"/>
      <c r="U430" s="10"/>
      <c r="V430" s="10"/>
      <c r="W430" s="10"/>
      <c r="X430" s="10"/>
      <c r="Y430" s="10"/>
      <c r="Z430" s="10"/>
      <c r="AA430" s="10"/>
      <c r="AB430" s="10"/>
      <c r="AC430" s="10"/>
      <c r="AD430" s="10"/>
      <c r="AE430" s="10"/>
    </row>
    <row r="431" spans="1:31" ht="13.2" x14ac:dyDescent="0.25">
      <c r="A431" s="10"/>
      <c r="B431" s="10"/>
      <c r="C431" s="10"/>
      <c r="D431" s="19"/>
      <c r="E431" s="10"/>
      <c r="F431" s="10"/>
      <c r="G431" s="10"/>
      <c r="H431" s="10"/>
      <c r="I431" s="10"/>
      <c r="J431" s="10"/>
      <c r="K431" s="10"/>
      <c r="L431" s="10"/>
      <c r="M431" s="10"/>
      <c r="N431" s="10"/>
      <c r="O431" s="10"/>
      <c r="P431" s="10"/>
      <c r="Q431" s="10"/>
      <c r="R431" s="10"/>
      <c r="S431" s="10"/>
      <c r="T431" s="10"/>
      <c r="U431" s="10"/>
      <c r="V431" s="10"/>
      <c r="W431" s="10"/>
      <c r="X431" s="10"/>
      <c r="Y431" s="10"/>
      <c r="Z431" s="10"/>
      <c r="AA431" s="10"/>
      <c r="AB431" s="10"/>
      <c r="AC431" s="10"/>
      <c r="AD431" s="10"/>
      <c r="AE431" s="10"/>
    </row>
    <row r="432" spans="1:31" ht="13.2" x14ac:dyDescent="0.25">
      <c r="A432" s="10"/>
      <c r="B432" s="10"/>
      <c r="C432" s="10"/>
      <c r="D432" s="19"/>
      <c r="E432" s="10"/>
      <c r="F432" s="10"/>
      <c r="G432" s="10"/>
      <c r="H432" s="10"/>
      <c r="I432" s="10"/>
      <c r="J432" s="10"/>
      <c r="K432" s="10"/>
      <c r="L432" s="10"/>
      <c r="M432" s="10"/>
      <c r="N432" s="10"/>
      <c r="O432" s="10"/>
      <c r="P432" s="10"/>
      <c r="Q432" s="10"/>
      <c r="R432" s="10"/>
      <c r="S432" s="10"/>
      <c r="T432" s="10"/>
      <c r="U432" s="10"/>
      <c r="V432" s="10"/>
      <c r="W432" s="10"/>
      <c r="X432" s="10"/>
      <c r="Y432" s="10"/>
      <c r="Z432" s="10"/>
      <c r="AA432" s="10"/>
      <c r="AB432" s="10"/>
      <c r="AC432" s="10"/>
      <c r="AD432" s="10"/>
      <c r="AE432" s="10"/>
    </row>
    <row r="433" spans="1:31" ht="13.2" x14ac:dyDescent="0.25">
      <c r="A433" s="10"/>
      <c r="B433" s="10"/>
      <c r="C433" s="10"/>
      <c r="D433" s="19"/>
      <c r="E433" s="10"/>
      <c r="F433" s="10"/>
      <c r="G433" s="10"/>
      <c r="H433" s="10"/>
      <c r="I433" s="10"/>
      <c r="J433" s="10"/>
      <c r="K433" s="10"/>
      <c r="L433" s="10"/>
      <c r="M433" s="10"/>
      <c r="N433" s="10"/>
      <c r="O433" s="10"/>
      <c r="P433" s="10"/>
      <c r="Q433" s="10"/>
      <c r="R433" s="10"/>
      <c r="S433" s="10"/>
      <c r="T433" s="10"/>
      <c r="U433" s="10"/>
      <c r="V433" s="10"/>
      <c r="W433" s="10"/>
      <c r="X433" s="10"/>
      <c r="Y433" s="10"/>
      <c r="Z433" s="10"/>
      <c r="AA433" s="10"/>
      <c r="AB433" s="10"/>
      <c r="AC433" s="10"/>
      <c r="AD433" s="10"/>
      <c r="AE433" s="10"/>
    </row>
    <row r="434" spans="1:31" ht="13.2" x14ac:dyDescent="0.25">
      <c r="A434" s="10"/>
      <c r="B434" s="10"/>
      <c r="C434" s="10"/>
      <c r="D434" s="19"/>
      <c r="E434" s="10"/>
      <c r="F434" s="10"/>
      <c r="G434" s="10"/>
      <c r="H434" s="10"/>
      <c r="I434" s="10"/>
      <c r="J434" s="10"/>
      <c r="K434" s="10"/>
      <c r="L434" s="10"/>
      <c r="M434" s="10"/>
      <c r="N434" s="10"/>
      <c r="O434" s="10"/>
      <c r="P434" s="10"/>
      <c r="Q434" s="10"/>
      <c r="R434" s="10"/>
      <c r="S434" s="10"/>
      <c r="T434" s="10"/>
      <c r="U434" s="10"/>
      <c r="V434" s="10"/>
      <c r="W434" s="10"/>
      <c r="X434" s="10"/>
      <c r="Y434" s="10"/>
      <c r="Z434" s="10"/>
      <c r="AA434" s="10"/>
      <c r="AB434" s="10"/>
      <c r="AC434" s="10"/>
      <c r="AD434" s="10"/>
      <c r="AE434" s="10"/>
    </row>
    <row r="435" spans="1:31" ht="13.2" x14ac:dyDescent="0.25">
      <c r="A435" s="10"/>
      <c r="B435" s="10"/>
      <c r="C435" s="10"/>
      <c r="D435" s="19"/>
      <c r="E435" s="10"/>
      <c r="F435" s="10"/>
      <c r="G435" s="10"/>
      <c r="H435" s="10"/>
      <c r="I435" s="10"/>
      <c r="J435" s="10"/>
      <c r="K435" s="10"/>
      <c r="L435" s="10"/>
      <c r="M435" s="10"/>
      <c r="N435" s="10"/>
      <c r="O435" s="10"/>
      <c r="P435" s="10"/>
      <c r="Q435" s="10"/>
      <c r="R435" s="10"/>
      <c r="S435" s="10"/>
      <c r="T435" s="10"/>
      <c r="U435" s="10"/>
      <c r="V435" s="10"/>
      <c r="W435" s="10"/>
      <c r="X435" s="10"/>
      <c r="Y435" s="10"/>
      <c r="Z435" s="10"/>
      <c r="AA435" s="10"/>
      <c r="AB435" s="10"/>
      <c r="AC435" s="10"/>
      <c r="AD435" s="10"/>
      <c r="AE435" s="10"/>
    </row>
    <row r="436" spans="1:31" ht="13.2" x14ac:dyDescent="0.25">
      <c r="A436" s="10"/>
      <c r="B436" s="10"/>
      <c r="C436" s="10"/>
      <c r="D436" s="19"/>
      <c r="E436" s="10"/>
      <c r="F436" s="10"/>
      <c r="G436" s="10"/>
      <c r="H436" s="10"/>
      <c r="I436" s="10"/>
      <c r="J436" s="10"/>
      <c r="K436" s="10"/>
      <c r="L436" s="10"/>
      <c r="M436" s="10"/>
      <c r="N436" s="10"/>
      <c r="O436" s="10"/>
      <c r="P436" s="10"/>
      <c r="Q436" s="10"/>
      <c r="R436" s="10"/>
      <c r="S436" s="10"/>
      <c r="T436" s="10"/>
      <c r="U436" s="10"/>
      <c r="V436" s="10"/>
      <c r="W436" s="10"/>
      <c r="X436" s="10"/>
      <c r="Y436" s="10"/>
      <c r="Z436" s="10"/>
      <c r="AA436" s="10"/>
      <c r="AB436" s="10"/>
      <c r="AC436" s="10"/>
      <c r="AD436" s="10"/>
      <c r="AE436" s="10"/>
    </row>
    <row r="437" spans="1:31" ht="13.2" x14ac:dyDescent="0.25">
      <c r="A437" s="10"/>
      <c r="B437" s="10"/>
      <c r="C437" s="10"/>
      <c r="D437" s="19"/>
      <c r="E437" s="10"/>
      <c r="F437" s="10"/>
      <c r="G437" s="10"/>
      <c r="H437" s="10"/>
      <c r="I437" s="10"/>
      <c r="J437" s="10"/>
      <c r="K437" s="10"/>
      <c r="L437" s="10"/>
      <c r="M437" s="10"/>
      <c r="N437" s="10"/>
      <c r="O437" s="10"/>
      <c r="P437" s="10"/>
      <c r="Q437" s="10"/>
      <c r="R437" s="10"/>
      <c r="S437" s="10"/>
      <c r="T437" s="10"/>
      <c r="U437" s="10"/>
      <c r="V437" s="10"/>
      <c r="W437" s="10"/>
      <c r="X437" s="10"/>
      <c r="Y437" s="10"/>
      <c r="Z437" s="10"/>
      <c r="AA437" s="10"/>
      <c r="AB437" s="10"/>
      <c r="AC437" s="10"/>
      <c r="AD437" s="10"/>
      <c r="AE437" s="10"/>
    </row>
    <row r="438" spans="1:31" ht="13.2" x14ac:dyDescent="0.25">
      <c r="A438" s="10"/>
      <c r="B438" s="10"/>
      <c r="C438" s="10"/>
      <c r="D438" s="19"/>
      <c r="E438" s="10"/>
      <c r="F438" s="10"/>
      <c r="G438" s="10"/>
      <c r="H438" s="10"/>
      <c r="I438" s="10"/>
      <c r="J438" s="10"/>
      <c r="K438" s="10"/>
      <c r="L438" s="10"/>
      <c r="M438" s="10"/>
      <c r="N438" s="10"/>
      <c r="O438" s="10"/>
      <c r="P438" s="10"/>
      <c r="Q438" s="10"/>
      <c r="R438" s="10"/>
      <c r="S438" s="10"/>
      <c r="T438" s="10"/>
      <c r="U438" s="10"/>
      <c r="V438" s="10"/>
      <c r="W438" s="10"/>
      <c r="X438" s="10"/>
      <c r="Y438" s="10"/>
      <c r="Z438" s="10"/>
      <c r="AA438" s="10"/>
      <c r="AB438" s="10"/>
      <c r="AC438" s="10"/>
      <c r="AD438" s="10"/>
      <c r="AE438" s="10"/>
    </row>
    <row r="439" spans="1:31" ht="13.2" x14ac:dyDescent="0.25">
      <c r="A439" s="10"/>
      <c r="B439" s="10"/>
      <c r="C439" s="10"/>
      <c r="D439" s="19"/>
      <c r="E439" s="10"/>
      <c r="F439" s="10"/>
      <c r="G439" s="10"/>
      <c r="H439" s="10"/>
      <c r="I439" s="10"/>
      <c r="J439" s="10"/>
      <c r="K439" s="10"/>
      <c r="L439" s="10"/>
      <c r="M439" s="10"/>
      <c r="N439" s="10"/>
      <c r="O439" s="10"/>
      <c r="P439" s="10"/>
      <c r="Q439" s="10"/>
      <c r="R439" s="10"/>
      <c r="S439" s="10"/>
      <c r="T439" s="10"/>
      <c r="U439" s="10"/>
      <c r="V439" s="10"/>
      <c r="W439" s="10"/>
      <c r="X439" s="10"/>
      <c r="Y439" s="10"/>
      <c r="Z439" s="10"/>
      <c r="AA439" s="10"/>
      <c r="AB439" s="10"/>
      <c r="AC439" s="10"/>
      <c r="AD439" s="10"/>
      <c r="AE439" s="10"/>
    </row>
    <row r="440" spans="1:31" ht="13.2" x14ac:dyDescent="0.25">
      <c r="A440" s="10"/>
      <c r="B440" s="10"/>
      <c r="C440" s="10"/>
      <c r="D440" s="19"/>
      <c r="E440" s="10"/>
      <c r="F440" s="10"/>
      <c r="G440" s="10"/>
      <c r="H440" s="10"/>
      <c r="I440" s="10"/>
      <c r="J440" s="10"/>
      <c r="K440" s="10"/>
      <c r="L440" s="10"/>
      <c r="M440" s="10"/>
      <c r="N440" s="10"/>
      <c r="O440" s="10"/>
      <c r="P440" s="10"/>
      <c r="Q440" s="10"/>
      <c r="R440" s="10"/>
      <c r="S440" s="10"/>
      <c r="T440" s="10"/>
      <c r="U440" s="10"/>
      <c r="V440" s="10"/>
      <c r="W440" s="10"/>
      <c r="X440" s="10"/>
      <c r="Y440" s="10"/>
      <c r="Z440" s="10"/>
      <c r="AA440" s="10"/>
      <c r="AB440" s="10"/>
      <c r="AC440" s="10"/>
      <c r="AD440" s="10"/>
      <c r="AE440" s="10"/>
    </row>
    <row r="441" spans="1:31" ht="13.2" x14ac:dyDescent="0.25">
      <c r="A441" s="10"/>
      <c r="B441" s="10"/>
      <c r="C441" s="10"/>
      <c r="D441" s="19"/>
      <c r="E441" s="10"/>
      <c r="F441" s="10"/>
      <c r="G441" s="10"/>
      <c r="H441" s="10"/>
      <c r="I441" s="10"/>
      <c r="J441" s="10"/>
      <c r="K441" s="10"/>
      <c r="L441" s="10"/>
      <c r="M441" s="10"/>
      <c r="N441" s="10"/>
      <c r="O441" s="10"/>
      <c r="P441" s="10"/>
      <c r="Q441" s="10"/>
      <c r="R441" s="10"/>
      <c r="S441" s="10"/>
      <c r="T441" s="10"/>
      <c r="U441" s="10"/>
      <c r="V441" s="10"/>
      <c r="W441" s="10"/>
      <c r="X441" s="10"/>
      <c r="Y441" s="10"/>
      <c r="Z441" s="10"/>
      <c r="AA441" s="10"/>
      <c r="AB441" s="10"/>
      <c r="AC441" s="10"/>
      <c r="AD441" s="10"/>
      <c r="AE441" s="10"/>
    </row>
    <row r="442" spans="1:31" ht="13.2" x14ac:dyDescent="0.25">
      <c r="A442" s="10"/>
      <c r="B442" s="10"/>
      <c r="C442" s="10"/>
      <c r="D442" s="19"/>
      <c r="E442" s="10"/>
      <c r="F442" s="10"/>
      <c r="G442" s="10"/>
      <c r="H442" s="10"/>
      <c r="I442" s="10"/>
      <c r="J442" s="10"/>
      <c r="K442" s="10"/>
      <c r="L442" s="10"/>
      <c r="M442" s="10"/>
      <c r="N442" s="10"/>
      <c r="O442" s="10"/>
      <c r="P442" s="10"/>
      <c r="Q442" s="10"/>
      <c r="R442" s="10"/>
      <c r="S442" s="10"/>
      <c r="T442" s="10"/>
      <c r="U442" s="10"/>
      <c r="V442" s="10"/>
      <c r="W442" s="10"/>
      <c r="X442" s="10"/>
      <c r="Y442" s="10"/>
      <c r="Z442" s="10"/>
      <c r="AA442" s="10"/>
      <c r="AB442" s="10"/>
      <c r="AC442" s="10"/>
      <c r="AD442" s="10"/>
      <c r="AE442" s="10"/>
    </row>
    <row r="443" spans="1:31" ht="13.2" x14ac:dyDescent="0.25">
      <c r="A443" s="10"/>
      <c r="B443" s="10"/>
      <c r="C443" s="10"/>
      <c r="D443" s="19"/>
      <c r="E443" s="10"/>
      <c r="F443" s="10"/>
      <c r="G443" s="10"/>
      <c r="H443" s="10"/>
      <c r="I443" s="10"/>
      <c r="J443" s="10"/>
      <c r="K443" s="10"/>
      <c r="L443" s="10"/>
      <c r="M443" s="10"/>
      <c r="N443" s="10"/>
      <c r="O443" s="10"/>
      <c r="P443" s="10"/>
      <c r="Q443" s="10"/>
      <c r="R443" s="10"/>
      <c r="S443" s="10"/>
      <c r="T443" s="10"/>
      <c r="U443" s="10"/>
      <c r="V443" s="10"/>
      <c r="W443" s="10"/>
      <c r="X443" s="10"/>
      <c r="Y443" s="10"/>
      <c r="Z443" s="10"/>
      <c r="AA443" s="10"/>
      <c r="AB443" s="10"/>
      <c r="AC443" s="10"/>
      <c r="AD443" s="10"/>
      <c r="AE443" s="10"/>
    </row>
    <row r="444" spans="1:31" ht="13.2" x14ac:dyDescent="0.25">
      <c r="A444" s="10"/>
      <c r="B444" s="10"/>
      <c r="C444" s="10"/>
      <c r="D444" s="19"/>
      <c r="E444" s="10"/>
      <c r="F444" s="10"/>
      <c r="G444" s="10"/>
      <c r="H444" s="10"/>
      <c r="I444" s="10"/>
      <c r="J444" s="10"/>
      <c r="K444" s="10"/>
      <c r="L444" s="10"/>
      <c r="M444" s="10"/>
      <c r="N444" s="10"/>
      <c r="O444" s="10"/>
      <c r="P444" s="10"/>
      <c r="Q444" s="10"/>
      <c r="R444" s="10"/>
      <c r="S444" s="10"/>
      <c r="T444" s="10"/>
      <c r="U444" s="10"/>
      <c r="V444" s="10"/>
      <c r="W444" s="10"/>
      <c r="X444" s="10"/>
      <c r="Y444" s="10"/>
      <c r="Z444" s="10"/>
      <c r="AA444" s="10"/>
      <c r="AB444" s="10"/>
      <c r="AC444" s="10"/>
      <c r="AD444" s="10"/>
      <c r="AE444" s="10"/>
    </row>
    <row r="445" spans="1:31" ht="13.2" x14ac:dyDescent="0.25">
      <c r="A445" s="10"/>
      <c r="B445" s="10"/>
      <c r="C445" s="10"/>
      <c r="D445" s="19"/>
      <c r="E445" s="10"/>
      <c r="F445" s="10"/>
      <c r="G445" s="10"/>
      <c r="H445" s="10"/>
      <c r="I445" s="10"/>
      <c r="J445" s="10"/>
      <c r="K445" s="10"/>
      <c r="L445" s="10"/>
      <c r="M445" s="10"/>
      <c r="N445" s="10"/>
      <c r="O445" s="10"/>
      <c r="P445" s="10"/>
      <c r="Q445" s="10"/>
      <c r="R445" s="10"/>
      <c r="S445" s="10"/>
      <c r="T445" s="10"/>
      <c r="U445" s="10"/>
      <c r="V445" s="10"/>
      <c r="W445" s="10"/>
      <c r="X445" s="10"/>
      <c r="Y445" s="10"/>
      <c r="Z445" s="10"/>
      <c r="AA445" s="10"/>
      <c r="AB445" s="10"/>
      <c r="AC445" s="10"/>
      <c r="AD445" s="10"/>
      <c r="AE445" s="10"/>
    </row>
    <row r="446" spans="1:31" ht="13.2" x14ac:dyDescent="0.25">
      <c r="A446" s="10"/>
      <c r="B446" s="10"/>
      <c r="C446" s="10"/>
      <c r="D446" s="19"/>
      <c r="E446" s="10"/>
      <c r="F446" s="10"/>
      <c r="G446" s="10"/>
      <c r="H446" s="10"/>
      <c r="I446" s="10"/>
      <c r="J446" s="10"/>
      <c r="K446" s="10"/>
      <c r="L446" s="10"/>
      <c r="M446" s="10"/>
      <c r="N446" s="10"/>
      <c r="O446" s="10"/>
      <c r="P446" s="10"/>
      <c r="Q446" s="10"/>
      <c r="R446" s="10"/>
      <c r="S446" s="10"/>
      <c r="T446" s="10"/>
      <c r="U446" s="10"/>
      <c r="V446" s="10"/>
      <c r="W446" s="10"/>
      <c r="X446" s="10"/>
      <c r="Y446" s="10"/>
      <c r="Z446" s="10"/>
      <c r="AA446" s="10"/>
      <c r="AB446" s="10"/>
      <c r="AC446" s="10"/>
      <c r="AD446" s="10"/>
      <c r="AE446" s="10"/>
    </row>
    <row r="447" spans="1:31" ht="13.2" x14ac:dyDescent="0.25">
      <c r="A447" s="10"/>
      <c r="B447" s="10"/>
      <c r="C447" s="10"/>
      <c r="D447" s="19"/>
      <c r="E447" s="10"/>
      <c r="F447" s="10"/>
      <c r="G447" s="10"/>
      <c r="H447" s="10"/>
      <c r="I447" s="10"/>
      <c r="J447" s="10"/>
      <c r="K447" s="10"/>
      <c r="L447" s="10"/>
      <c r="M447" s="10"/>
      <c r="N447" s="10"/>
      <c r="O447" s="10"/>
      <c r="P447" s="10"/>
      <c r="Q447" s="10"/>
      <c r="R447" s="10"/>
      <c r="S447" s="10"/>
      <c r="T447" s="10"/>
      <c r="U447" s="10"/>
      <c r="V447" s="10"/>
      <c r="W447" s="10"/>
      <c r="X447" s="10"/>
      <c r="Y447" s="10"/>
      <c r="Z447" s="10"/>
      <c r="AA447" s="10"/>
      <c r="AB447" s="10"/>
      <c r="AC447" s="10"/>
      <c r="AD447" s="10"/>
      <c r="AE447" s="10"/>
    </row>
    <row r="448" spans="1:31" ht="13.2" x14ac:dyDescent="0.25">
      <c r="A448" s="10"/>
      <c r="B448" s="10"/>
      <c r="C448" s="10"/>
      <c r="D448" s="19"/>
      <c r="E448" s="10"/>
      <c r="F448" s="10"/>
      <c r="G448" s="10"/>
      <c r="H448" s="10"/>
      <c r="I448" s="10"/>
      <c r="J448" s="10"/>
      <c r="K448" s="10"/>
      <c r="L448" s="10"/>
      <c r="M448" s="10"/>
      <c r="N448" s="10"/>
      <c r="O448" s="10"/>
      <c r="P448" s="10"/>
      <c r="Q448" s="10"/>
      <c r="R448" s="10"/>
      <c r="S448" s="10"/>
      <c r="T448" s="10"/>
      <c r="U448" s="10"/>
      <c r="V448" s="10"/>
      <c r="W448" s="10"/>
      <c r="X448" s="10"/>
      <c r="Y448" s="10"/>
      <c r="Z448" s="10"/>
      <c r="AA448" s="10"/>
      <c r="AB448" s="10"/>
      <c r="AC448" s="10"/>
      <c r="AD448" s="10"/>
      <c r="AE448" s="10"/>
    </row>
    <row r="449" spans="1:31" ht="13.2" x14ac:dyDescent="0.25">
      <c r="A449" s="10"/>
      <c r="B449" s="10"/>
      <c r="C449" s="10"/>
      <c r="D449" s="19"/>
      <c r="E449" s="10"/>
      <c r="F449" s="10"/>
      <c r="G449" s="10"/>
      <c r="H449" s="10"/>
      <c r="I449" s="10"/>
      <c r="J449" s="10"/>
      <c r="K449" s="10"/>
      <c r="L449" s="10"/>
      <c r="M449" s="10"/>
      <c r="N449" s="10"/>
      <c r="O449" s="10"/>
      <c r="P449" s="10"/>
      <c r="Q449" s="10"/>
      <c r="R449" s="10"/>
      <c r="S449" s="10"/>
      <c r="T449" s="10"/>
      <c r="U449" s="10"/>
      <c r="V449" s="10"/>
      <c r="W449" s="10"/>
      <c r="X449" s="10"/>
      <c r="Y449" s="10"/>
      <c r="Z449" s="10"/>
      <c r="AA449" s="10"/>
      <c r="AB449" s="10"/>
      <c r="AC449" s="10"/>
      <c r="AD449" s="10"/>
      <c r="AE449" s="10"/>
    </row>
    <row r="450" spans="1:31" ht="13.2" x14ac:dyDescent="0.25">
      <c r="A450" s="10"/>
      <c r="B450" s="10"/>
      <c r="C450" s="10"/>
      <c r="D450" s="19"/>
      <c r="E450" s="10"/>
      <c r="F450" s="10"/>
      <c r="G450" s="10"/>
      <c r="H450" s="10"/>
      <c r="I450" s="10"/>
      <c r="J450" s="10"/>
      <c r="K450" s="10"/>
      <c r="L450" s="10"/>
      <c r="M450" s="10"/>
      <c r="N450" s="10"/>
      <c r="O450" s="10"/>
      <c r="P450" s="10"/>
      <c r="Q450" s="10"/>
      <c r="R450" s="10"/>
      <c r="S450" s="10"/>
      <c r="T450" s="10"/>
      <c r="U450" s="10"/>
      <c r="V450" s="10"/>
      <c r="W450" s="10"/>
      <c r="X450" s="10"/>
      <c r="Y450" s="10"/>
      <c r="Z450" s="10"/>
      <c r="AA450" s="10"/>
      <c r="AB450" s="10"/>
      <c r="AC450" s="10"/>
      <c r="AD450" s="10"/>
      <c r="AE450" s="10"/>
    </row>
    <row r="451" spans="1:31" ht="13.2" x14ac:dyDescent="0.25">
      <c r="A451" s="10"/>
      <c r="B451" s="10"/>
      <c r="C451" s="10"/>
      <c r="D451" s="19"/>
      <c r="E451" s="10"/>
      <c r="F451" s="10"/>
      <c r="G451" s="10"/>
      <c r="H451" s="10"/>
      <c r="I451" s="10"/>
      <c r="J451" s="10"/>
      <c r="K451" s="10"/>
      <c r="L451" s="10"/>
      <c r="M451" s="10"/>
      <c r="N451" s="10"/>
      <c r="O451" s="10"/>
      <c r="P451" s="10"/>
      <c r="Q451" s="10"/>
      <c r="R451" s="10"/>
      <c r="S451" s="10"/>
      <c r="T451" s="10"/>
      <c r="U451" s="10"/>
      <c r="V451" s="10"/>
      <c r="W451" s="10"/>
      <c r="X451" s="10"/>
      <c r="Y451" s="10"/>
      <c r="Z451" s="10"/>
      <c r="AA451" s="10"/>
      <c r="AB451" s="10"/>
      <c r="AC451" s="10"/>
      <c r="AD451" s="10"/>
      <c r="AE451" s="10"/>
    </row>
    <row r="452" spans="1:31" ht="13.2" x14ac:dyDescent="0.25">
      <c r="A452" s="10"/>
      <c r="B452" s="10"/>
      <c r="C452" s="10"/>
      <c r="D452" s="19"/>
      <c r="E452" s="10"/>
      <c r="F452" s="10"/>
      <c r="G452" s="10"/>
      <c r="H452" s="10"/>
      <c r="I452" s="10"/>
      <c r="J452" s="10"/>
      <c r="K452" s="10"/>
      <c r="L452" s="10"/>
      <c r="M452" s="10"/>
      <c r="N452" s="10"/>
      <c r="O452" s="10"/>
      <c r="P452" s="10"/>
      <c r="Q452" s="10"/>
      <c r="R452" s="10"/>
      <c r="S452" s="10"/>
      <c r="T452" s="10"/>
      <c r="U452" s="10"/>
      <c r="V452" s="10"/>
      <c r="W452" s="10"/>
      <c r="X452" s="10"/>
      <c r="Y452" s="10"/>
      <c r="Z452" s="10"/>
      <c r="AA452" s="10"/>
      <c r="AB452" s="10"/>
      <c r="AC452" s="10"/>
      <c r="AD452" s="10"/>
      <c r="AE452" s="10"/>
    </row>
    <row r="453" spans="1:31" ht="13.2" x14ac:dyDescent="0.25">
      <c r="A453" s="10"/>
      <c r="B453" s="10"/>
      <c r="C453" s="10"/>
      <c r="D453" s="19"/>
      <c r="E453" s="10"/>
      <c r="F453" s="10"/>
      <c r="G453" s="10"/>
      <c r="H453" s="10"/>
      <c r="I453" s="10"/>
      <c r="J453" s="10"/>
      <c r="K453" s="10"/>
      <c r="L453" s="10"/>
      <c r="M453" s="10"/>
      <c r="N453" s="10"/>
      <c r="O453" s="10"/>
      <c r="P453" s="10"/>
      <c r="Q453" s="10"/>
      <c r="R453" s="10"/>
      <c r="S453" s="10"/>
      <c r="T453" s="10"/>
      <c r="U453" s="10"/>
      <c r="V453" s="10"/>
      <c r="W453" s="10"/>
      <c r="X453" s="10"/>
      <c r="Y453" s="10"/>
      <c r="Z453" s="10"/>
      <c r="AA453" s="10"/>
      <c r="AB453" s="10"/>
      <c r="AC453" s="10"/>
      <c r="AD453" s="10"/>
      <c r="AE453" s="10"/>
    </row>
    <row r="454" spans="1:31" ht="13.2" x14ac:dyDescent="0.25">
      <c r="A454" s="10"/>
      <c r="B454" s="10"/>
      <c r="C454" s="10"/>
      <c r="D454" s="19"/>
      <c r="E454" s="10"/>
      <c r="F454" s="10"/>
      <c r="G454" s="10"/>
      <c r="H454" s="10"/>
      <c r="I454" s="10"/>
      <c r="J454" s="10"/>
      <c r="K454" s="10"/>
      <c r="L454" s="10"/>
      <c r="M454" s="10"/>
      <c r="N454" s="10"/>
      <c r="O454" s="10"/>
      <c r="P454" s="10"/>
      <c r="Q454" s="10"/>
      <c r="R454" s="10"/>
      <c r="S454" s="10"/>
      <c r="T454" s="10"/>
      <c r="U454" s="10"/>
      <c r="V454" s="10"/>
      <c r="W454" s="10"/>
      <c r="X454" s="10"/>
      <c r="Y454" s="10"/>
      <c r="Z454" s="10"/>
      <c r="AA454" s="10"/>
      <c r="AB454" s="10"/>
      <c r="AC454" s="10"/>
      <c r="AD454" s="10"/>
      <c r="AE454" s="10"/>
    </row>
    <row r="455" spans="1:31" ht="13.2" x14ac:dyDescent="0.25">
      <c r="A455" s="10"/>
      <c r="B455" s="10"/>
      <c r="C455" s="10"/>
      <c r="D455" s="19"/>
      <c r="E455" s="10"/>
      <c r="F455" s="10"/>
      <c r="G455" s="10"/>
      <c r="H455" s="10"/>
      <c r="I455" s="10"/>
      <c r="J455" s="10"/>
      <c r="K455" s="10"/>
      <c r="L455" s="10"/>
      <c r="M455" s="10"/>
      <c r="N455" s="10"/>
      <c r="O455" s="10"/>
      <c r="P455" s="10"/>
      <c r="Q455" s="10"/>
      <c r="R455" s="10"/>
      <c r="S455" s="10"/>
      <c r="T455" s="10"/>
      <c r="U455" s="10"/>
      <c r="V455" s="10"/>
      <c r="W455" s="10"/>
      <c r="X455" s="10"/>
      <c r="Y455" s="10"/>
      <c r="Z455" s="10"/>
      <c r="AA455" s="10"/>
      <c r="AB455" s="10"/>
      <c r="AC455" s="10"/>
      <c r="AD455" s="10"/>
      <c r="AE455" s="10"/>
    </row>
    <row r="456" spans="1:31" ht="13.2" x14ac:dyDescent="0.25">
      <c r="A456" s="10"/>
      <c r="B456" s="10"/>
      <c r="C456" s="10"/>
      <c r="D456" s="19"/>
      <c r="E456" s="10"/>
      <c r="F456" s="10"/>
      <c r="G456" s="10"/>
      <c r="H456" s="10"/>
      <c r="I456" s="10"/>
      <c r="J456" s="10"/>
      <c r="K456" s="10"/>
      <c r="L456" s="10"/>
      <c r="M456" s="10"/>
      <c r="N456" s="10"/>
      <c r="O456" s="10"/>
      <c r="P456" s="10"/>
      <c r="Q456" s="10"/>
      <c r="R456" s="10"/>
      <c r="S456" s="10"/>
      <c r="T456" s="10"/>
      <c r="U456" s="10"/>
      <c r="V456" s="10"/>
      <c r="W456" s="10"/>
      <c r="X456" s="10"/>
      <c r="Y456" s="10"/>
      <c r="Z456" s="10"/>
      <c r="AA456" s="10"/>
      <c r="AB456" s="10"/>
      <c r="AC456" s="10"/>
      <c r="AD456" s="10"/>
      <c r="AE456" s="10"/>
    </row>
    <row r="457" spans="1:31" ht="13.2" x14ac:dyDescent="0.25">
      <c r="A457" s="10"/>
      <c r="B457" s="10"/>
      <c r="C457" s="10"/>
      <c r="D457" s="19"/>
      <c r="E457" s="10"/>
      <c r="F457" s="10"/>
      <c r="G457" s="10"/>
      <c r="H457" s="10"/>
      <c r="I457" s="10"/>
      <c r="J457" s="10"/>
      <c r="K457" s="10"/>
      <c r="L457" s="10"/>
      <c r="M457" s="10"/>
      <c r="N457" s="10"/>
      <c r="O457" s="10"/>
      <c r="P457" s="10"/>
      <c r="Q457" s="10"/>
      <c r="R457" s="10"/>
      <c r="S457" s="10"/>
      <c r="T457" s="10"/>
      <c r="U457" s="10"/>
      <c r="V457" s="10"/>
      <c r="W457" s="10"/>
      <c r="X457" s="10"/>
      <c r="Y457" s="10"/>
      <c r="Z457" s="10"/>
      <c r="AA457" s="10"/>
      <c r="AB457" s="10"/>
      <c r="AC457" s="10"/>
      <c r="AD457" s="10"/>
      <c r="AE457" s="10"/>
    </row>
    <row r="458" spans="1:31" ht="13.2" x14ac:dyDescent="0.25">
      <c r="A458" s="10"/>
      <c r="B458" s="10"/>
      <c r="C458" s="10"/>
      <c r="D458" s="19"/>
      <c r="E458" s="10"/>
      <c r="F458" s="10"/>
      <c r="G458" s="10"/>
      <c r="H458" s="10"/>
      <c r="I458" s="10"/>
      <c r="J458" s="10"/>
      <c r="K458" s="10"/>
      <c r="L458" s="10"/>
      <c r="M458" s="10"/>
      <c r="N458" s="10"/>
      <c r="O458" s="10"/>
      <c r="P458" s="10"/>
      <c r="Q458" s="10"/>
      <c r="R458" s="10"/>
      <c r="S458" s="10"/>
      <c r="T458" s="10"/>
      <c r="U458" s="10"/>
      <c r="V458" s="10"/>
      <c r="W458" s="10"/>
      <c r="X458" s="10"/>
      <c r="Y458" s="10"/>
      <c r="Z458" s="10"/>
      <c r="AA458" s="10"/>
      <c r="AB458" s="10"/>
      <c r="AC458" s="10"/>
      <c r="AD458" s="10"/>
      <c r="AE458" s="10"/>
    </row>
    <row r="459" spans="1:31" ht="13.2" x14ac:dyDescent="0.25">
      <c r="A459" s="10"/>
      <c r="B459" s="10"/>
      <c r="C459" s="10"/>
      <c r="D459" s="19"/>
      <c r="E459" s="10"/>
      <c r="F459" s="10"/>
      <c r="G459" s="10"/>
      <c r="H459" s="10"/>
      <c r="I459" s="10"/>
      <c r="J459" s="10"/>
      <c r="K459" s="10"/>
      <c r="L459" s="10"/>
      <c r="M459" s="10"/>
      <c r="N459" s="10"/>
      <c r="O459" s="10"/>
      <c r="P459" s="10"/>
      <c r="Q459" s="10"/>
      <c r="R459" s="10"/>
      <c r="S459" s="10"/>
      <c r="T459" s="10"/>
      <c r="U459" s="10"/>
      <c r="V459" s="10"/>
      <c r="W459" s="10"/>
      <c r="X459" s="10"/>
      <c r="Y459" s="10"/>
      <c r="Z459" s="10"/>
      <c r="AA459" s="10"/>
      <c r="AB459" s="10"/>
      <c r="AC459" s="10"/>
      <c r="AD459" s="10"/>
      <c r="AE459" s="10"/>
    </row>
    <row r="460" spans="1:31" ht="13.2" x14ac:dyDescent="0.25">
      <c r="A460" s="10"/>
      <c r="B460" s="10"/>
      <c r="C460" s="10"/>
      <c r="D460" s="19"/>
      <c r="E460" s="10"/>
      <c r="F460" s="10"/>
      <c r="G460" s="10"/>
      <c r="H460" s="10"/>
      <c r="I460" s="10"/>
      <c r="J460" s="10"/>
      <c r="K460" s="10"/>
      <c r="L460" s="10"/>
      <c r="M460" s="10"/>
      <c r="N460" s="10"/>
      <c r="O460" s="10"/>
      <c r="P460" s="10"/>
      <c r="Q460" s="10"/>
      <c r="R460" s="10"/>
      <c r="S460" s="10"/>
      <c r="T460" s="10"/>
      <c r="U460" s="10"/>
      <c r="V460" s="10"/>
      <c r="W460" s="10"/>
      <c r="X460" s="10"/>
      <c r="Y460" s="10"/>
      <c r="Z460" s="10"/>
      <c r="AA460" s="10"/>
      <c r="AB460" s="10"/>
      <c r="AC460" s="10"/>
      <c r="AD460" s="10"/>
      <c r="AE460" s="10"/>
    </row>
    <row r="461" spans="1:31" ht="13.2" x14ac:dyDescent="0.25">
      <c r="A461" s="10"/>
      <c r="B461" s="10"/>
      <c r="C461" s="10"/>
      <c r="D461" s="19"/>
      <c r="E461" s="10"/>
      <c r="F461" s="10"/>
      <c r="G461" s="10"/>
      <c r="H461" s="10"/>
      <c r="I461" s="10"/>
      <c r="J461" s="10"/>
      <c r="K461" s="10"/>
      <c r="L461" s="10"/>
      <c r="M461" s="10"/>
      <c r="N461" s="10"/>
      <c r="O461" s="10"/>
      <c r="P461" s="10"/>
      <c r="Q461" s="10"/>
      <c r="R461" s="10"/>
      <c r="S461" s="10"/>
      <c r="T461" s="10"/>
      <c r="U461" s="10"/>
      <c r="V461" s="10"/>
      <c r="W461" s="10"/>
      <c r="X461" s="10"/>
      <c r="Y461" s="10"/>
      <c r="Z461" s="10"/>
      <c r="AA461" s="10"/>
      <c r="AB461" s="10"/>
      <c r="AC461" s="10"/>
      <c r="AD461" s="10"/>
      <c r="AE461" s="10"/>
    </row>
    <row r="462" spans="1:31" ht="13.2" x14ac:dyDescent="0.25">
      <c r="A462" s="10"/>
      <c r="B462" s="10"/>
      <c r="C462" s="10"/>
      <c r="D462" s="19"/>
      <c r="E462" s="10"/>
      <c r="F462" s="10"/>
      <c r="G462" s="10"/>
      <c r="H462" s="10"/>
      <c r="I462" s="10"/>
      <c r="J462" s="10"/>
      <c r="K462" s="10"/>
      <c r="L462" s="10"/>
      <c r="M462" s="10"/>
      <c r="N462" s="10"/>
      <c r="O462" s="10"/>
      <c r="P462" s="10"/>
      <c r="Q462" s="10"/>
      <c r="R462" s="10"/>
      <c r="S462" s="10"/>
      <c r="T462" s="10"/>
      <c r="U462" s="10"/>
      <c r="V462" s="10"/>
      <c r="W462" s="10"/>
      <c r="X462" s="10"/>
      <c r="Y462" s="10"/>
      <c r="Z462" s="10"/>
      <c r="AA462" s="10"/>
      <c r="AB462" s="10"/>
      <c r="AC462" s="10"/>
      <c r="AD462" s="10"/>
      <c r="AE462" s="10"/>
    </row>
    <row r="463" spans="1:31" ht="13.2" x14ac:dyDescent="0.25">
      <c r="A463" s="10"/>
      <c r="B463" s="10"/>
      <c r="C463" s="10"/>
      <c r="D463" s="19"/>
      <c r="E463" s="10"/>
      <c r="F463" s="10"/>
      <c r="G463" s="10"/>
      <c r="H463" s="10"/>
      <c r="I463" s="10"/>
      <c r="J463" s="10"/>
      <c r="K463" s="10"/>
      <c r="L463" s="10"/>
      <c r="M463" s="10"/>
      <c r="N463" s="10"/>
      <c r="O463" s="10"/>
      <c r="P463" s="10"/>
      <c r="Q463" s="10"/>
      <c r="R463" s="10"/>
      <c r="S463" s="10"/>
      <c r="T463" s="10"/>
      <c r="U463" s="10"/>
      <c r="V463" s="10"/>
      <c r="W463" s="10"/>
      <c r="X463" s="10"/>
      <c r="Y463" s="10"/>
      <c r="Z463" s="10"/>
      <c r="AA463" s="10"/>
      <c r="AB463" s="10"/>
      <c r="AC463" s="10"/>
      <c r="AD463" s="10"/>
      <c r="AE463" s="10"/>
    </row>
    <row r="464" spans="1:31" ht="13.2" x14ac:dyDescent="0.25">
      <c r="A464" s="10"/>
      <c r="B464" s="10"/>
      <c r="C464" s="10"/>
      <c r="D464" s="19"/>
      <c r="E464" s="10"/>
      <c r="F464" s="10"/>
      <c r="G464" s="10"/>
      <c r="H464" s="10"/>
      <c r="I464" s="10"/>
      <c r="J464" s="10"/>
      <c r="K464" s="10"/>
      <c r="L464" s="10"/>
      <c r="M464" s="10"/>
      <c r="N464" s="10"/>
      <c r="O464" s="10"/>
      <c r="P464" s="10"/>
      <c r="Q464" s="10"/>
      <c r="R464" s="10"/>
      <c r="S464" s="10"/>
      <c r="T464" s="10"/>
      <c r="U464" s="10"/>
      <c r="V464" s="10"/>
      <c r="W464" s="10"/>
      <c r="X464" s="10"/>
      <c r="Y464" s="10"/>
      <c r="Z464" s="10"/>
      <c r="AA464" s="10"/>
      <c r="AB464" s="10"/>
      <c r="AC464" s="10"/>
      <c r="AD464" s="10"/>
      <c r="AE464" s="10"/>
    </row>
    <row r="465" spans="1:31" ht="13.2" x14ac:dyDescent="0.25">
      <c r="A465" s="10"/>
      <c r="B465" s="10"/>
      <c r="C465" s="10"/>
      <c r="D465" s="19"/>
      <c r="E465" s="10"/>
      <c r="F465" s="10"/>
      <c r="G465" s="10"/>
      <c r="H465" s="10"/>
      <c r="I465" s="10"/>
      <c r="J465" s="10"/>
      <c r="K465" s="10"/>
      <c r="L465" s="10"/>
      <c r="M465" s="10"/>
      <c r="N465" s="10"/>
      <c r="O465" s="10"/>
      <c r="P465" s="10"/>
      <c r="Q465" s="10"/>
      <c r="R465" s="10"/>
      <c r="S465" s="10"/>
      <c r="T465" s="10"/>
      <c r="U465" s="10"/>
      <c r="V465" s="10"/>
      <c r="W465" s="10"/>
      <c r="X465" s="10"/>
      <c r="Y465" s="10"/>
      <c r="Z465" s="10"/>
      <c r="AA465" s="10"/>
      <c r="AB465" s="10"/>
      <c r="AC465" s="10"/>
      <c r="AD465" s="10"/>
      <c r="AE465" s="10"/>
    </row>
    <row r="466" spans="1:31" ht="13.2" x14ac:dyDescent="0.25">
      <c r="A466" s="10"/>
      <c r="B466" s="10"/>
      <c r="C466" s="10"/>
      <c r="D466" s="19"/>
      <c r="E466" s="10"/>
      <c r="F466" s="10"/>
      <c r="G466" s="10"/>
      <c r="H466" s="10"/>
      <c r="I466" s="10"/>
      <c r="J466" s="10"/>
      <c r="K466" s="10"/>
      <c r="L466" s="10"/>
      <c r="M466" s="10"/>
      <c r="N466" s="10"/>
      <c r="O466" s="10"/>
      <c r="P466" s="10"/>
      <c r="Q466" s="10"/>
      <c r="R466" s="10"/>
      <c r="S466" s="10"/>
      <c r="T466" s="10"/>
      <c r="U466" s="10"/>
      <c r="V466" s="10"/>
      <c r="W466" s="10"/>
      <c r="X466" s="10"/>
      <c r="Y466" s="10"/>
      <c r="Z466" s="10"/>
      <c r="AA466" s="10"/>
      <c r="AB466" s="10"/>
      <c r="AC466" s="10"/>
      <c r="AD466" s="10"/>
      <c r="AE466" s="10"/>
    </row>
    <row r="467" spans="1:31" ht="13.2" x14ac:dyDescent="0.25">
      <c r="A467" s="10"/>
      <c r="B467" s="10"/>
      <c r="C467" s="10"/>
      <c r="D467" s="19"/>
      <c r="E467" s="10"/>
      <c r="F467" s="10"/>
      <c r="G467" s="10"/>
      <c r="H467" s="10"/>
      <c r="I467" s="10"/>
      <c r="J467" s="10"/>
      <c r="K467" s="10"/>
      <c r="L467" s="10"/>
      <c r="M467" s="10"/>
      <c r="N467" s="10"/>
      <c r="O467" s="10"/>
      <c r="P467" s="10"/>
      <c r="Q467" s="10"/>
      <c r="R467" s="10"/>
      <c r="S467" s="10"/>
      <c r="T467" s="10"/>
      <c r="U467" s="10"/>
      <c r="V467" s="10"/>
      <c r="W467" s="10"/>
      <c r="X467" s="10"/>
      <c r="Y467" s="10"/>
      <c r="Z467" s="10"/>
      <c r="AA467" s="10"/>
      <c r="AB467" s="10"/>
      <c r="AC467" s="10"/>
      <c r="AD467" s="10"/>
      <c r="AE467" s="10"/>
    </row>
    <row r="468" spans="1:31" ht="13.2" x14ac:dyDescent="0.25">
      <c r="A468" s="10"/>
      <c r="B468" s="10"/>
      <c r="C468" s="10"/>
      <c r="D468" s="19"/>
      <c r="E468" s="10"/>
      <c r="F468" s="10"/>
      <c r="G468" s="10"/>
      <c r="H468" s="10"/>
      <c r="I468" s="10"/>
      <c r="J468" s="10"/>
      <c r="K468" s="10"/>
      <c r="L468" s="10"/>
      <c r="M468" s="10"/>
      <c r="N468" s="10"/>
      <c r="O468" s="10"/>
      <c r="P468" s="10"/>
      <c r="Q468" s="10"/>
      <c r="R468" s="10"/>
      <c r="S468" s="10"/>
      <c r="T468" s="10"/>
      <c r="U468" s="10"/>
      <c r="V468" s="10"/>
      <c r="W468" s="10"/>
      <c r="X468" s="10"/>
      <c r="Y468" s="10"/>
      <c r="Z468" s="10"/>
      <c r="AA468" s="10"/>
      <c r="AB468" s="10"/>
      <c r="AC468" s="10"/>
      <c r="AD468" s="10"/>
      <c r="AE468" s="10"/>
    </row>
    <row r="469" spans="1:31" ht="13.2" x14ac:dyDescent="0.25">
      <c r="A469" s="10"/>
      <c r="B469" s="10"/>
      <c r="C469" s="10"/>
      <c r="D469" s="19"/>
      <c r="E469" s="10"/>
      <c r="F469" s="10"/>
      <c r="G469" s="10"/>
      <c r="H469" s="10"/>
      <c r="I469" s="10"/>
      <c r="J469" s="10"/>
      <c r="K469" s="10"/>
      <c r="L469" s="10"/>
      <c r="M469" s="10"/>
      <c r="N469" s="10"/>
      <c r="O469" s="10"/>
      <c r="P469" s="10"/>
      <c r="Q469" s="10"/>
      <c r="R469" s="10"/>
      <c r="S469" s="10"/>
      <c r="T469" s="10"/>
      <c r="U469" s="10"/>
      <c r="V469" s="10"/>
      <c r="W469" s="10"/>
      <c r="X469" s="10"/>
      <c r="Y469" s="10"/>
      <c r="Z469" s="10"/>
      <c r="AA469" s="10"/>
      <c r="AB469" s="10"/>
      <c r="AC469" s="10"/>
      <c r="AD469" s="10"/>
      <c r="AE469" s="10"/>
    </row>
    <row r="470" spans="1:31" ht="13.2" x14ac:dyDescent="0.25">
      <c r="A470" s="10"/>
      <c r="B470" s="10"/>
      <c r="C470" s="10"/>
      <c r="D470" s="19"/>
      <c r="E470" s="10"/>
      <c r="F470" s="10"/>
      <c r="G470" s="10"/>
      <c r="H470" s="10"/>
      <c r="I470" s="10"/>
      <c r="J470" s="10"/>
      <c r="K470" s="10"/>
      <c r="L470" s="10"/>
      <c r="M470" s="10"/>
      <c r="N470" s="10"/>
      <c r="O470" s="10"/>
      <c r="P470" s="10"/>
      <c r="Q470" s="10"/>
      <c r="R470" s="10"/>
      <c r="S470" s="10"/>
      <c r="T470" s="10"/>
      <c r="U470" s="10"/>
      <c r="V470" s="10"/>
      <c r="W470" s="10"/>
      <c r="X470" s="10"/>
      <c r="Y470" s="10"/>
      <c r="Z470" s="10"/>
      <c r="AA470" s="10"/>
      <c r="AB470" s="10"/>
      <c r="AC470" s="10"/>
      <c r="AD470" s="10"/>
      <c r="AE470" s="10"/>
    </row>
    <row r="471" spans="1:31" ht="13.2" x14ac:dyDescent="0.25">
      <c r="A471" s="10"/>
      <c r="B471" s="10"/>
      <c r="C471" s="10"/>
      <c r="D471" s="19"/>
      <c r="E471" s="10"/>
      <c r="F471" s="10"/>
      <c r="G471" s="10"/>
      <c r="H471" s="10"/>
      <c r="I471" s="10"/>
      <c r="J471" s="10"/>
      <c r="K471" s="10"/>
      <c r="L471" s="10"/>
      <c r="M471" s="10"/>
      <c r="N471" s="10"/>
      <c r="O471" s="10"/>
      <c r="P471" s="10"/>
      <c r="Q471" s="10"/>
      <c r="R471" s="10"/>
      <c r="S471" s="10"/>
      <c r="T471" s="10"/>
      <c r="U471" s="10"/>
      <c r="V471" s="10"/>
      <c r="W471" s="10"/>
      <c r="X471" s="10"/>
      <c r="Y471" s="10"/>
      <c r="Z471" s="10"/>
      <c r="AA471" s="10"/>
      <c r="AB471" s="10"/>
      <c r="AC471" s="10"/>
      <c r="AD471" s="10"/>
      <c r="AE471" s="10"/>
    </row>
    <row r="472" spans="1:31" ht="13.2" x14ac:dyDescent="0.25">
      <c r="A472" s="10"/>
      <c r="B472" s="10"/>
      <c r="C472" s="10"/>
      <c r="D472" s="19"/>
      <c r="E472" s="10"/>
      <c r="F472" s="10"/>
      <c r="G472" s="10"/>
      <c r="H472" s="10"/>
      <c r="I472" s="10"/>
      <c r="J472" s="10"/>
      <c r="K472" s="10"/>
      <c r="L472" s="10"/>
      <c r="M472" s="10"/>
      <c r="N472" s="10"/>
      <c r="O472" s="10"/>
      <c r="P472" s="10"/>
      <c r="Q472" s="10"/>
      <c r="R472" s="10"/>
      <c r="S472" s="10"/>
      <c r="T472" s="10"/>
      <c r="U472" s="10"/>
      <c r="V472" s="10"/>
      <c r="W472" s="10"/>
      <c r="X472" s="10"/>
      <c r="Y472" s="10"/>
      <c r="Z472" s="10"/>
      <c r="AA472" s="10"/>
      <c r="AB472" s="10"/>
      <c r="AC472" s="10"/>
      <c r="AD472" s="10"/>
      <c r="AE472" s="10"/>
    </row>
    <row r="473" spans="1:31" ht="13.2" x14ac:dyDescent="0.25">
      <c r="A473" s="10"/>
      <c r="B473" s="10"/>
      <c r="C473" s="10"/>
      <c r="D473" s="19"/>
      <c r="E473" s="10"/>
      <c r="F473" s="10"/>
      <c r="G473" s="10"/>
      <c r="H473" s="10"/>
      <c r="I473" s="10"/>
      <c r="J473" s="10"/>
      <c r="K473" s="10"/>
      <c r="L473" s="10"/>
      <c r="M473" s="10"/>
      <c r="N473" s="10"/>
      <c r="O473" s="10"/>
      <c r="P473" s="10"/>
      <c r="Q473" s="10"/>
      <c r="R473" s="10"/>
      <c r="S473" s="10"/>
      <c r="T473" s="10"/>
      <c r="U473" s="10"/>
      <c r="V473" s="10"/>
      <c r="W473" s="10"/>
      <c r="X473" s="10"/>
      <c r="Y473" s="10"/>
      <c r="Z473" s="10"/>
      <c r="AA473" s="10"/>
      <c r="AB473" s="10"/>
      <c r="AC473" s="10"/>
      <c r="AD473" s="10"/>
      <c r="AE473" s="10"/>
    </row>
    <row r="474" spans="1:31" ht="13.2" x14ac:dyDescent="0.25">
      <c r="A474" s="10"/>
      <c r="B474" s="10"/>
      <c r="C474" s="10"/>
      <c r="D474" s="19"/>
      <c r="E474" s="10"/>
      <c r="F474" s="10"/>
      <c r="G474" s="10"/>
      <c r="H474" s="10"/>
      <c r="I474" s="10"/>
      <c r="J474" s="10"/>
      <c r="K474" s="10"/>
      <c r="L474" s="10"/>
      <c r="M474" s="10"/>
      <c r="N474" s="10"/>
      <c r="O474" s="10"/>
      <c r="P474" s="10"/>
      <c r="Q474" s="10"/>
      <c r="R474" s="10"/>
      <c r="S474" s="10"/>
      <c r="T474" s="10"/>
      <c r="U474" s="10"/>
      <c r="V474" s="10"/>
      <c r="W474" s="10"/>
      <c r="X474" s="10"/>
      <c r="Y474" s="10"/>
      <c r="Z474" s="10"/>
      <c r="AA474" s="10"/>
      <c r="AB474" s="10"/>
      <c r="AC474" s="10"/>
      <c r="AD474" s="10"/>
      <c r="AE474" s="10"/>
    </row>
    <row r="475" spans="1:31" ht="13.2" x14ac:dyDescent="0.25">
      <c r="A475" s="10"/>
      <c r="B475" s="10"/>
      <c r="C475" s="10"/>
      <c r="D475" s="19"/>
      <c r="E475" s="10"/>
      <c r="F475" s="10"/>
      <c r="G475" s="10"/>
      <c r="H475" s="10"/>
      <c r="I475" s="10"/>
      <c r="J475" s="10"/>
      <c r="K475" s="10"/>
      <c r="L475" s="10"/>
      <c r="M475" s="10"/>
      <c r="N475" s="10"/>
      <c r="O475" s="10"/>
      <c r="P475" s="10"/>
      <c r="Q475" s="10"/>
      <c r="R475" s="10"/>
      <c r="S475" s="10"/>
      <c r="T475" s="10"/>
      <c r="U475" s="10"/>
      <c r="V475" s="10"/>
      <c r="W475" s="10"/>
      <c r="X475" s="10"/>
      <c r="Y475" s="10"/>
      <c r="Z475" s="10"/>
      <c r="AA475" s="10"/>
      <c r="AB475" s="10"/>
      <c r="AC475" s="10"/>
      <c r="AD475" s="10"/>
      <c r="AE475" s="10"/>
    </row>
    <row r="476" spans="1:31" ht="13.2" x14ac:dyDescent="0.25">
      <c r="A476" s="10"/>
      <c r="B476" s="10"/>
      <c r="C476" s="10"/>
      <c r="D476" s="19"/>
      <c r="E476" s="10"/>
      <c r="F476" s="10"/>
      <c r="G476" s="10"/>
      <c r="H476" s="10"/>
      <c r="I476" s="10"/>
      <c r="J476" s="10"/>
      <c r="K476" s="10"/>
      <c r="L476" s="10"/>
      <c r="M476" s="10"/>
      <c r="N476" s="10"/>
      <c r="O476" s="10"/>
      <c r="P476" s="10"/>
      <c r="Q476" s="10"/>
      <c r="R476" s="10"/>
      <c r="S476" s="10"/>
      <c r="T476" s="10"/>
      <c r="U476" s="10"/>
      <c r="V476" s="10"/>
      <c r="W476" s="10"/>
      <c r="X476" s="10"/>
      <c r="Y476" s="10"/>
      <c r="Z476" s="10"/>
      <c r="AA476" s="10"/>
      <c r="AB476" s="10"/>
      <c r="AC476" s="10"/>
      <c r="AD476" s="10"/>
      <c r="AE476" s="10"/>
    </row>
    <row r="477" spans="1:31" ht="13.2" x14ac:dyDescent="0.25">
      <c r="A477" s="10"/>
      <c r="B477" s="10"/>
      <c r="C477" s="10"/>
      <c r="D477" s="19"/>
      <c r="E477" s="10"/>
      <c r="F477" s="10"/>
      <c r="G477" s="10"/>
      <c r="H477" s="10"/>
      <c r="I477" s="10"/>
      <c r="J477" s="10"/>
      <c r="K477" s="10"/>
      <c r="L477" s="10"/>
      <c r="M477" s="10"/>
      <c r="N477" s="10"/>
      <c r="O477" s="10"/>
      <c r="P477" s="10"/>
      <c r="Q477" s="10"/>
      <c r="R477" s="10"/>
      <c r="S477" s="10"/>
      <c r="T477" s="10"/>
      <c r="U477" s="10"/>
      <c r="V477" s="10"/>
      <c r="W477" s="10"/>
      <c r="X477" s="10"/>
      <c r="Y477" s="10"/>
      <c r="Z477" s="10"/>
      <c r="AA477" s="10"/>
      <c r="AB477" s="10"/>
      <c r="AC477" s="10"/>
      <c r="AD477" s="10"/>
      <c r="AE477" s="10"/>
    </row>
    <row r="478" spans="1:31" ht="13.2" x14ac:dyDescent="0.25">
      <c r="A478" s="10"/>
      <c r="B478" s="10"/>
      <c r="C478" s="10"/>
      <c r="D478" s="19"/>
      <c r="E478" s="10"/>
      <c r="F478" s="10"/>
      <c r="G478" s="10"/>
      <c r="H478" s="10"/>
      <c r="I478" s="10"/>
      <c r="J478" s="10"/>
      <c r="K478" s="10"/>
      <c r="L478" s="10"/>
      <c r="M478" s="10"/>
      <c r="N478" s="10"/>
      <c r="O478" s="10"/>
      <c r="P478" s="10"/>
      <c r="Q478" s="10"/>
      <c r="R478" s="10"/>
      <c r="S478" s="10"/>
      <c r="T478" s="10"/>
      <c r="U478" s="10"/>
      <c r="V478" s="10"/>
      <c r="W478" s="10"/>
      <c r="X478" s="10"/>
      <c r="Y478" s="10"/>
      <c r="Z478" s="10"/>
      <c r="AA478" s="10"/>
      <c r="AB478" s="10"/>
      <c r="AC478" s="10"/>
      <c r="AD478" s="10"/>
      <c r="AE478" s="10"/>
    </row>
    <row r="479" spans="1:31" ht="13.2" x14ac:dyDescent="0.25">
      <c r="A479" s="10"/>
      <c r="B479" s="10"/>
      <c r="C479" s="10"/>
      <c r="D479" s="19"/>
      <c r="E479" s="10"/>
      <c r="F479" s="10"/>
      <c r="G479" s="10"/>
      <c r="H479" s="10"/>
      <c r="I479" s="10"/>
      <c r="J479" s="10"/>
      <c r="K479" s="10"/>
      <c r="L479" s="10"/>
      <c r="M479" s="10"/>
      <c r="N479" s="10"/>
      <c r="O479" s="10"/>
      <c r="P479" s="10"/>
      <c r="Q479" s="10"/>
      <c r="R479" s="10"/>
      <c r="S479" s="10"/>
      <c r="T479" s="10"/>
      <c r="U479" s="10"/>
      <c r="V479" s="10"/>
      <c r="W479" s="10"/>
      <c r="X479" s="10"/>
      <c r="Y479" s="10"/>
      <c r="Z479" s="10"/>
      <c r="AA479" s="10"/>
      <c r="AB479" s="10"/>
      <c r="AC479" s="10"/>
      <c r="AD479" s="10"/>
      <c r="AE479" s="10"/>
    </row>
    <row r="480" spans="1:31" ht="13.2" x14ac:dyDescent="0.25">
      <c r="A480" s="10"/>
      <c r="B480" s="10"/>
      <c r="C480" s="10"/>
      <c r="D480" s="19"/>
      <c r="E480" s="10"/>
      <c r="F480" s="10"/>
      <c r="G480" s="10"/>
      <c r="H480" s="10"/>
      <c r="I480" s="10"/>
      <c r="J480" s="10"/>
      <c r="K480" s="10"/>
      <c r="L480" s="10"/>
      <c r="M480" s="10"/>
      <c r="N480" s="10"/>
      <c r="O480" s="10"/>
      <c r="P480" s="10"/>
      <c r="Q480" s="10"/>
      <c r="R480" s="10"/>
      <c r="S480" s="10"/>
      <c r="T480" s="10"/>
      <c r="U480" s="10"/>
      <c r="V480" s="10"/>
      <c r="W480" s="10"/>
      <c r="X480" s="10"/>
      <c r="Y480" s="10"/>
      <c r="Z480" s="10"/>
      <c r="AA480" s="10"/>
      <c r="AB480" s="10"/>
      <c r="AC480" s="10"/>
      <c r="AD480" s="10"/>
      <c r="AE480" s="10"/>
    </row>
    <row r="481" spans="1:31" ht="13.2" x14ac:dyDescent="0.25">
      <c r="A481" s="10"/>
      <c r="B481" s="10"/>
      <c r="C481" s="10"/>
      <c r="D481" s="19"/>
      <c r="E481" s="10"/>
      <c r="F481" s="10"/>
      <c r="G481" s="10"/>
      <c r="H481" s="10"/>
      <c r="I481" s="10"/>
      <c r="J481" s="10"/>
      <c r="K481" s="10"/>
      <c r="L481" s="10"/>
      <c r="M481" s="10"/>
      <c r="N481" s="10"/>
      <c r="O481" s="10"/>
      <c r="P481" s="10"/>
      <c r="Q481" s="10"/>
      <c r="R481" s="10"/>
      <c r="S481" s="10"/>
      <c r="T481" s="10"/>
      <c r="U481" s="10"/>
      <c r="V481" s="10"/>
      <c r="W481" s="10"/>
      <c r="X481" s="10"/>
      <c r="Y481" s="10"/>
      <c r="Z481" s="10"/>
      <c r="AA481" s="10"/>
      <c r="AB481" s="10"/>
      <c r="AC481" s="10"/>
      <c r="AD481" s="10"/>
      <c r="AE481" s="10"/>
    </row>
    <row r="482" spans="1:31" ht="13.2" x14ac:dyDescent="0.25">
      <c r="A482" s="10"/>
      <c r="B482" s="10"/>
      <c r="C482" s="10"/>
      <c r="D482" s="19"/>
      <c r="E482" s="10"/>
      <c r="F482" s="10"/>
      <c r="G482" s="10"/>
      <c r="H482" s="10"/>
      <c r="I482" s="10"/>
      <c r="J482" s="10"/>
      <c r="K482" s="10"/>
      <c r="L482" s="10"/>
      <c r="M482" s="10"/>
      <c r="N482" s="10"/>
      <c r="O482" s="10"/>
      <c r="P482" s="10"/>
      <c r="Q482" s="10"/>
      <c r="R482" s="10"/>
      <c r="S482" s="10"/>
      <c r="T482" s="10"/>
      <c r="U482" s="10"/>
      <c r="V482" s="10"/>
      <c r="W482" s="10"/>
      <c r="X482" s="10"/>
      <c r="Y482" s="10"/>
      <c r="Z482" s="10"/>
      <c r="AA482" s="10"/>
      <c r="AB482" s="10"/>
      <c r="AC482" s="10"/>
      <c r="AD482" s="10"/>
      <c r="AE482" s="10"/>
    </row>
    <row r="483" spans="1:31" ht="13.2" x14ac:dyDescent="0.25">
      <c r="A483" s="10"/>
      <c r="B483" s="10"/>
      <c r="C483" s="10"/>
      <c r="D483" s="19"/>
      <c r="E483" s="10"/>
      <c r="F483" s="10"/>
      <c r="G483" s="10"/>
      <c r="H483" s="10"/>
      <c r="I483" s="10"/>
      <c r="J483" s="10"/>
      <c r="K483" s="10"/>
      <c r="L483" s="10"/>
      <c r="M483" s="10"/>
      <c r="N483" s="10"/>
      <c r="O483" s="10"/>
      <c r="P483" s="10"/>
      <c r="Q483" s="10"/>
      <c r="R483" s="10"/>
      <c r="S483" s="10"/>
      <c r="T483" s="10"/>
      <c r="U483" s="10"/>
      <c r="V483" s="10"/>
      <c r="W483" s="10"/>
      <c r="X483" s="10"/>
      <c r="Y483" s="10"/>
      <c r="Z483" s="10"/>
      <c r="AA483" s="10"/>
      <c r="AB483" s="10"/>
      <c r="AC483" s="10"/>
      <c r="AD483" s="10"/>
      <c r="AE483" s="10"/>
    </row>
    <row r="484" spans="1:31" ht="13.2" x14ac:dyDescent="0.25">
      <c r="A484" s="10"/>
      <c r="B484" s="10"/>
      <c r="C484" s="10"/>
      <c r="D484" s="19"/>
      <c r="E484" s="10"/>
      <c r="F484" s="10"/>
      <c r="G484" s="10"/>
      <c r="H484" s="10"/>
      <c r="I484" s="10"/>
      <c r="J484" s="10"/>
      <c r="K484" s="10"/>
      <c r="L484" s="10"/>
      <c r="M484" s="10"/>
      <c r="N484" s="10"/>
      <c r="O484" s="10"/>
      <c r="P484" s="10"/>
      <c r="Q484" s="10"/>
      <c r="R484" s="10"/>
      <c r="S484" s="10"/>
      <c r="T484" s="10"/>
      <c r="U484" s="10"/>
      <c r="V484" s="10"/>
      <c r="W484" s="10"/>
      <c r="X484" s="10"/>
      <c r="Y484" s="10"/>
      <c r="Z484" s="10"/>
      <c r="AA484" s="10"/>
      <c r="AB484" s="10"/>
      <c r="AC484" s="10"/>
      <c r="AD484" s="10"/>
      <c r="AE484" s="10"/>
    </row>
    <row r="485" spans="1:31" ht="13.2" x14ac:dyDescent="0.25">
      <c r="A485" s="10"/>
      <c r="B485" s="10"/>
      <c r="C485" s="10"/>
      <c r="D485" s="19"/>
      <c r="E485" s="10"/>
      <c r="F485" s="10"/>
      <c r="G485" s="10"/>
      <c r="H485" s="10"/>
      <c r="I485" s="10"/>
      <c r="J485" s="10"/>
      <c r="K485" s="10"/>
      <c r="L485" s="10"/>
      <c r="M485" s="10"/>
      <c r="N485" s="10"/>
      <c r="O485" s="10"/>
      <c r="P485" s="10"/>
      <c r="Q485" s="10"/>
      <c r="R485" s="10"/>
      <c r="S485" s="10"/>
      <c r="T485" s="10"/>
      <c r="U485" s="10"/>
      <c r="V485" s="10"/>
      <c r="W485" s="10"/>
      <c r="X485" s="10"/>
      <c r="Y485" s="10"/>
      <c r="Z485" s="10"/>
      <c r="AA485" s="10"/>
      <c r="AB485" s="10"/>
      <c r="AC485" s="10"/>
      <c r="AD485" s="10"/>
      <c r="AE485" s="10"/>
    </row>
    <row r="486" spans="1:31" ht="13.2" x14ac:dyDescent="0.25">
      <c r="A486" s="10"/>
      <c r="B486" s="10"/>
      <c r="C486" s="10"/>
      <c r="D486" s="19"/>
      <c r="E486" s="10"/>
      <c r="F486" s="10"/>
      <c r="G486" s="10"/>
      <c r="H486" s="10"/>
      <c r="I486" s="10"/>
      <c r="J486" s="10"/>
      <c r="K486" s="10"/>
      <c r="L486" s="10"/>
      <c r="M486" s="10"/>
      <c r="N486" s="10"/>
      <c r="O486" s="10"/>
      <c r="P486" s="10"/>
      <c r="Q486" s="10"/>
      <c r="R486" s="10"/>
      <c r="S486" s="10"/>
      <c r="T486" s="10"/>
      <c r="U486" s="10"/>
      <c r="V486" s="10"/>
      <c r="W486" s="10"/>
      <c r="X486" s="10"/>
      <c r="Y486" s="10"/>
      <c r="Z486" s="10"/>
      <c r="AA486" s="10"/>
      <c r="AB486" s="10"/>
      <c r="AC486" s="10"/>
      <c r="AD486" s="10"/>
      <c r="AE486" s="10"/>
    </row>
    <row r="487" spans="1:31" ht="13.2" x14ac:dyDescent="0.25">
      <c r="A487" s="10"/>
      <c r="B487" s="10"/>
      <c r="C487" s="10"/>
      <c r="D487" s="19"/>
      <c r="E487" s="10"/>
      <c r="F487" s="10"/>
      <c r="G487" s="10"/>
      <c r="H487" s="10"/>
      <c r="I487" s="10"/>
      <c r="J487" s="10"/>
      <c r="K487" s="10"/>
      <c r="L487" s="10"/>
      <c r="M487" s="10"/>
      <c r="N487" s="10"/>
      <c r="O487" s="10"/>
      <c r="P487" s="10"/>
      <c r="Q487" s="10"/>
      <c r="R487" s="10"/>
      <c r="S487" s="10"/>
      <c r="T487" s="10"/>
      <c r="U487" s="10"/>
      <c r="V487" s="10"/>
      <c r="W487" s="10"/>
      <c r="X487" s="10"/>
      <c r="Y487" s="10"/>
      <c r="Z487" s="10"/>
      <c r="AA487" s="10"/>
      <c r="AB487" s="10"/>
      <c r="AC487" s="10"/>
      <c r="AD487" s="10"/>
      <c r="AE487" s="10"/>
    </row>
    <row r="488" spans="1:31" ht="13.2" x14ac:dyDescent="0.25">
      <c r="A488" s="10"/>
      <c r="B488" s="10"/>
      <c r="C488" s="10"/>
      <c r="D488" s="19"/>
      <c r="E488" s="10"/>
      <c r="F488" s="10"/>
      <c r="G488" s="10"/>
      <c r="H488" s="10"/>
      <c r="I488" s="10"/>
      <c r="J488" s="10"/>
      <c r="K488" s="10"/>
      <c r="L488" s="10"/>
      <c r="M488" s="10"/>
      <c r="N488" s="10"/>
      <c r="O488" s="10"/>
      <c r="P488" s="10"/>
      <c r="Q488" s="10"/>
      <c r="R488" s="10"/>
      <c r="S488" s="10"/>
      <c r="T488" s="10"/>
      <c r="U488" s="10"/>
      <c r="V488" s="10"/>
      <c r="W488" s="10"/>
      <c r="X488" s="10"/>
      <c r="Y488" s="10"/>
      <c r="Z488" s="10"/>
      <c r="AA488" s="10"/>
      <c r="AB488" s="10"/>
      <c r="AC488" s="10"/>
      <c r="AD488" s="10"/>
      <c r="AE488" s="10"/>
    </row>
    <row r="489" spans="1:31" ht="13.2" x14ac:dyDescent="0.25">
      <c r="A489" s="10"/>
      <c r="B489" s="10"/>
      <c r="C489" s="10"/>
      <c r="D489" s="19"/>
      <c r="E489" s="10"/>
      <c r="F489" s="10"/>
      <c r="G489" s="10"/>
      <c r="H489" s="10"/>
      <c r="I489" s="10"/>
      <c r="J489" s="10"/>
      <c r="K489" s="10"/>
      <c r="L489" s="10"/>
      <c r="M489" s="10"/>
      <c r="N489" s="10"/>
      <c r="O489" s="10"/>
      <c r="P489" s="10"/>
      <c r="Q489" s="10"/>
      <c r="R489" s="10"/>
      <c r="S489" s="10"/>
      <c r="T489" s="10"/>
      <c r="U489" s="10"/>
      <c r="V489" s="10"/>
      <c r="W489" s="10"/>
      <c r="X489" s="10"/>
      <c r="Y489" s="10"/>
      <c r="Z489" s="10"/>
      <c r="AA489" s="10"/>
      <c r="AB489" s="10"/>
      <c r="AC489" s="10"/>
      <c r="AD489" s="10"/>
      <c r="AE489" s="10"/>
    </row>
    <row r="490" spans="1:31" ht="13.2" x14ac:dyDescent="0.25">
      <c r="A490" s="10"/>
      <c r="B490" s="10"/>
      <c r="C490" s="10"/>
      <c r="D490" s="19"/>
      <c r="E490" s="10"/>
      <c r="F490" s="10"/>
      <c r="G490" s="10"/>
      <c r="H490" s="10"/>
      <c r="I490" s="10"/>
      <c r="J490" s="10"/>
      <c r="K490" s="10"/>
      <c r="L490" s="10"/>
      <c r="M490" s="10"/>
      <c r="N490" s="10"/>
      <c r="O490" s="10"/>
      <c r="P490" s="10"/>
      <c r="Q490" s="10"/>
      <c r="R490" s="10"/>
      <c r="S490" s="10"/>
      <c r="T490" s="10"/>
      <c r="U490" s="10"/>
      <c r="V490" s="10"/>
      <c r="W490" s="10"/>
      <c r="X490" s="10"/>
      <c r="Y490" s="10"/>
      <c r="Z490" s="10"/>
      <c r="AA490" s="10"/>
      <c r="AB490" s="10"/>
      <c r="AC490" s="10"/>
      <c r="AD490" s="10"/>
      <c r="AE490" s="10"/>
    </row>
    <row r="491" spans="1:31" ht="13.2" x14ac:dyDescent="0.25">
      <c r="A491" s="10"/>
      <c r="B491" s="10"/>
      <c r="C491" s="10"/>
      <c r="D491" s="19"/>
      <c r="E491" s="10"/>
      <c r="F491" s="10"/>
      <c r="G491" s="10"/>
      <c r="H491" s="10"/>
      <c r="I491" s="10"/>
      <c r="J491" s="10"/>
      <c r="K491" s="10"/>
      <c r="L491" s="10"/>
      <c r="M491" s="10"/>
      <c r="N491" s="10"/>
      <c r="O491" s="10"/>
      <c r="P491" s="10"/>
      <c r="Q491" s="10"/>
      <c r="R491" s="10"/>
      <c r="S491" s="10"/>
      <c r="T491" s="10"/>
      <c r="U491" s="10"/>
      <c r="V491" s="10"/>
      <c r="W491" s="10"/>
      <c r="X491" s="10"/>
      <c r="Y491" s="10"/>
      <c r="Z491" s="10"/>
      <c r="AA491" s="10"/>
      <c r="AB491" s="10"/>
      <c r="AC491" s="10"/>
      <c r="AD491" s="10"/>
      <c r="AE491" s="10"/>
    </row>
    <row r="492" spans="1:31" ht="13.2" x14ac:dyDescent="0.25">
      <c r="A492" s="10"/>
      <c r="B492" s="10"/>
      <c r="C492" s="10"/>
      <c r="D492" s="19"/>
      <c r="E492" s="10"/>
      <c r="F492" s="10"/>
      <c r="G492" s="10"/>
      <c r="H492" s="10"/>
      <c r="I492" s="10"/>
      <c r="J492" s="10"/>
      <c r="K492" s="10"/>
      <c r="L492" s="10"/>
      <c r="M492" s="10"/>
      <c r="N492" s="10"/>
      <c r="O492" s="10"/>
      <c r="P492" s="10"/>
      <c r="Q492" s="10"/>
      <c r="R492" s="10"/>
      <c r="S492" s="10"/>
      <c r="T492" s="10"/>
      <c r="U492" s="10"/>
      <c r="V492" s="10"/>
      <c r="W492" s="10"/>
      <c r="X492" s="10"/>
      <c r="Y492" s="10"/>
      <c r="Z492" s="10"/>
      <c r="AA492" s="10"/>
      <c r="AB492" s="10"/>
      <c r="AC492" s="10"/>
      <c r="AD492" s="10"/>
      <c r="AE492" s="10"/>
    </row>
    <row r="493" spans="1:31" ht="13.2" x14ac:dyDescent="0.25">
      <c r="A493" s="10"/>
      <c r="B493" s="10"/>
      <c r="C493" s="10"/>
      <c r="D493" s="19"/>
      <c r="E493" s="10"/>
      <c r="F493" s="10"/>
      <c r="G493" s="10"/>
      <c r="H493" s="10"/>
      <c r="I493" s="10"/>
      <c r="J493" s="10"/>
      <c r="K493" s="10"/>
      <c r="L493" s="10"/>
      <c r="M493" s="10"/>
      <c r="N493" s="10"/>
      <c r="O493" s="10"/>
      <c r="P493" s="10"/>
      <c r="Q493" s="10"/>
      <c r="R493" s="10"/>
      <c r="S493" s="10"/>
      <c r="T493" s="10"/>
      <c r="U493" s="10"/>
      <c r="V493" s="10"/>
      <c r="W493" s="10"/>
      <c r="X493" s="10"/>
      <c r="Y493" s="10"/>
      <c r="Z493" s="10"/>
      <c r="AA493" s="10"/>
      <c r="AB493" s="10"/>
      <c r="AC493" s="10"/>
      <c r="AD493" s="10"/>
      <c r="AE493" s="10"/>
    </row>
    <row r="494" spans="1:31" ht="13.2" x14ac:dyDescent="0.25">
      <c r="A494" s="10"/>
      <c r="B494" s="10"/>
      <c r="C494" s="10"/>
      <c r="D494" s="19"/>
      <c r="E494" s="10"/>
      <c r="F494" s="10"/>
      <c r="G494" s="10"/>
      <c r="H494" s="10"/>
      <c r="I494" s="10"/>
      <c r="J494" s="10"/>
      <c r="K494" s="10"/>
      <c r="L494" s="10"/>
      <c r="M494" s="10"/>
      <c r="N494" s="10"/>
      <c r="O494" s="10"/>
      <c r="P494" s="10"/>
      <c r="Q494" s="10"/>
      <c r="R494" s="10"/>
      <c r="S494" s="10"/>
      <c r="T494" s="10"/>
      <c r="U494" s="10"/>
      <c r="V494" s="10"/>
      <c r="W494" s="10"/>
      <c r="X494" s="10"/>
      <c r="Y494" s="10"/>
      <c r="Z494" s="10"/>
      <c r="AA494" s="10"/>
      <c r="AB494" s="10"/>
      <c r="AC494" s="10"/>
      <c r="AD494" s="10"/>
      <c r="AE494" s="10"/>
    </row>
    <row r="495" spans="1:31" ht="13.2" x14ac:dyDescent="0.25">
      <c r="A495" s="10"/>
      <c r="B495" s="10"/>
      <c r="C495" s="10"/>
      <c r="D495" s="19"/>
      <c r="E495" s="10"/>
      <c r="F495" s="10"/>
      <c r="G495" s="10"/>
      <c r="H495" s="10"/>
      <c r="I495" s="10"/>
      <c r="J495" s="10"/>
      <c r="K495" s="10"/>
      <c r="L495" s="10"/>
      <c r="M495" s="10"/>
      <c r="N495" s="10"/>
      <c r="O495" s="10"/>
      <c r="P495" s="10"/>
      <c r="Q495" s="10"/>
      <c r="R495" s="10"/>
      <c r="S495" s="10"/>
      <c r="T495" s="10"/>
      <c r="U495" s="10"/>
      <c r="V495" s="10"/>
      <c r="W495" s="10"/>
      <c r="X495" s="10"/>
      <c r="Y495" s="10"/>
      <c r="Z495" s="10"/>
      <c r="AA495" s="10"/>
      <c r="AB495" s="10"/>
      <c r="AC495" s="10"/>
      <c r="AD495" s="10"/>
      <c r="AE495" s="10"/>
    </row>
    <row r="496" spans="1:31" ht="13.2" x14ac:dyDescent="0.25">
      <c r="A496" s="10"/>
      <c r="B496" s="10"/>
      <c r="C496" s="10"/>
      <c r="D496" s="19"/>
      <c r="E496" s="10"/>
      <c r="F496" s="10"/>
      <c r="G496" s="10"/>
      <c r="H496" s="10"/>
      <c r="I496" s="10"/>
      <c r="J496" s="10"/>
      <c r="K496" s="10"/>
      <c r="L496" s="10"/>
      <c r="M496" s="10"/>
      <c r="N496" s="10"/>
      <c r="O496" s="10"/>
      <c r="P496" s="10"/>
      <c r="Q496" s="10"/>
      <c r="R496" s="10"/>
      <c r="S496" s="10"/>
      <c r="T496" s="10"/>
      <c r="U496" s="10"/>
      <c r="V496" s="10"/>
      <c r="W496" s="10"/>
      <c r="X496" s="10"/>
      <c r="Y496" s="10"/>
      <c r="Z496" s="10"/>
      <c r="AA496" s="10"/>
      <c r="AB496" s="10"/>
      <c r="AC496" s="10"/>
      <c r="AD496" s="10"/>
      <c r="AE496" s="10"/>
    </row>
    <row r="497" spans="1:31" ht="13.2" x14ac:dyDescent="0.25">
      <c r="A497" s="10"/>
      <c r="B497" s="10"/>
      <c r="C497" s="10"/>
      <c r="D497" s="19"/>
      <c r="E497" s="10"/>
      <c r="F497" s="10"/>
      <c r="G497" s="10"/>
      <c r="H497" s="10"/>
      <c r="I497" s="10"/>
      <c r="J497" s="10"/>
      <c r="K497" s="10"/>
      <c r="L497" s="10"/>
      <c r="M497" s="10"/>
      <c r="N497" s="10"/>
      <c r="O497" s="10"/>
      <c r="P497" s="10"/>
      <c r="Q497" s="10"/>
      <c r="R497" s="10"/>
      <c r="S497" s="10"/>
      <c r="T497" s="10"/>
      <c r="U497" s="10"/>
      <c r="V497" s="10"/>
      <c r="W497" s="10"/>
      <c r="X497" s="10"/>
      <c r="Y497" s="10"/>
      <c r="Z497" s="10"/>
      <c r="AA497" s="10"/>
      <c r="AB497" s="10"/>
      <c r="AC497" s="10"/>
      <c r="AD497" s="10"/>
      <c r="AE497" s="10"/>
    </row>
    <row r="498" spans="1:31" ht="13.2" x14ac:dyDescent="0.25">
      <c r="A498" s="10"/>
      <c r="B498" s="10"/>
      <c r="C498" s="10"/>
      <c r="D498" s="19"/>
      <c r="E498" s="10"/>
      <c r="F498" s="10"/>
      <c r="G498" s="10"/>
      <c r="H498" s="10"/>
      <c r="I498" s="10"/>
      <c r="J498" s="10"/>
      <c r="K498" s="10"/>
      <c r="L498" s="10"/>
      <c r="M498" s="10"/>
      <c r="N498" s="10"/>
      <c r="O498" s="10"/>
      <c r="P498" s="10"/>
      <c r="Q498" s="10"/>
      <c r="R498" s="10"/>
      <c r="S498" s="10"/>
      <c r="T498" s="10"/>
      <c r="U498" s="10"/>
      <c r="V498" s="10"/>
      <c r="W498" s="10"/>
      <c r="X498" s="10"/>
      <c r="Y498" s="10"/>
      <c r="Z498" s="10"/>
      <c r="AA498" s="10"/>
      <c r="AB498" s="10"/>
      <c r="AC498" s="10"/>
      <c r="AD498" s="10"/>
      <c r="AE498" s="10"/>
    </row>
    <row r="499" spans="1:31" ht="13.2" x14ac:dyDescent="0.25">
      <c r="A499" s="10"/>
      <c r="B499" s="10"/>
      <c r="C499" s="10"/>
      <c r="D499" s="19"/>
      <c r="E499" s="10"/>
      <c r="F499" s="10"/>
      <c r="G499" s="10"/>
      <c r="H499" s="10"/>
      <c r="I499" s="10"/>
      <c r="J499" s="10"/>
      <c r="K499" s="10"/>
      <c r="L499" s="10"/>
      <c r="M499" s="10"/>
      <c r="N499" s="10"/>
      <c r="O499" s="10"/>
      <c r="P499" s="10"/>
      <c r="Q499" s="10"/>
      <c r="R499" s="10"/>
      <c r="S499" s="10"/>
      <c r="T499" s="10"/>
      <c r="U499" s="10"/>
      <c r="V499" s="10"/>
      <c r="W499" s="10"/>
      <c r="X499" s="10"/>
      <c r="Y499" s="10"/>
      <c r="Z499" s="10"/>
      <c r="AA499" s="10"/>
      <c r="AB499" s="10"/>
      <c r="AC499" s="10"/>
      <c r="AD499" s="10"/>
      <c r="AE499" s="10"/>
    </row>
    <row r="500" spans="1:31" ht="13.2" x14ac:dyDescent="0.25">
      <c r="A500" s="10"/>
      <c r="B500" s="10"/>
      <c r="C500" s="10"/>
      <c r="D500" s="19"/>
      <c r="E500" s="10"/>
      <c r="F500" s="10"/>
      <c r="G500" s="10"/>
      <c r="H500" s="10"/>
      <c r="I500" s="10"/>
      <c r="J500" s="10"/>
      <c r="K500" s="10"/>
      <c r="L500" s="10"/>
      <c r="M500" s="10"/>
      <c r="N500" s="10"/>
      <c r="O500" s="10"/>
      <c r="P500" s="10"/>
      <c r="Q500" s="10"/>
      <c r="R500" s="10"/>
      <c r="S500" s="10"/>
      <c r="T500" s="10"/>
      <c r="U500" s="10"/>
      <c r="V500" s="10"/>
      <c r="W500" s="10"/>
      <c r="X500" s="10"/>
      <c r="Y500" s="10"/>
      <c r="Z500" s="10"/>
      <c r="AA500" s="10"/>
      <c r="AB500" s="10"/>
      <c r="AC500" s="10"/>
      <c r="AD500" s="10"/>
      <c r="AE500" s="10"/>
    </row>
    <row r="501" spans="1:31" ht="13.2" x14ac:dyDescent="0.25">
      <c r="A501" s="10"/>
      <c r="B501" s="10"/>
      <c r="C501" s="10"/>
      <c r="D501" s="19"/>
      <c r="E501" s="10"/>
      <c r="F501" s="10"/>
      <c r="G501" s="10"/>
      <c r="H501" s="10"/>
      <c r="I501" s="10"/>
      <c r="J501" s="10"/>
      <c r="K501" s="10"/>
      <c r="L501" s="10"/>
      <c r="M501" s="10"/>
      <c r="N501" s="10"/>
      <c r="O501" s="10"/>
      <c r="P501" s="10"/>
      <c r="Q501" s="10"/>
      <c r="R501" s="10"/>
      <c r="S501" s="10"/>
      <c r="T501" s="10"/>
      <c r="U501" s="10"/>
      <c r="V501" s="10"/>
      <c r="W501" s="10"/>
      <c r="X501" s="10"/>
      <c r="Y501" s="10"/>
      <c r="Z501" s="10"/>
      <c r="AA501" s="10"/>
      <c r="AB501" s="10"/>
      <c r="AC501" s="10"/>
      <c r="AD501" s="10"/>
      <c r="AE501" s="10"/>
    </row>
    <row r="502" spans="1:31" ht="13.2" x14ac:dyDescent="0.25">
      <c r="A502" s="10"/>
      <c r="B502" s="10"/>
      <c r="C502" s="10"/>
      <c r="D502" s="19"/>
      <c r="E502" s="10"/>
      <c r="F502" s="10"/>
      <c r="G502" s="10"/>
      <c r="H502" s="10"/>
      <c r="I502" s="10"/>
      <c r="J502" s="10"/>
      <c r="K502" s="10"/>
      <c r="L502" s="10"/>
      <c r="M502" s="10"/>
      <c r="N502" s="10"/>
      <c r="O502" s="10"/>
      <c r="P502" s="10"/>
      <c r="Q502" s="10"/>
      <c r="R502" s="10"/>
      <c r="S502" s="10"/>
      <c r="T502" s="10"/>
      <c r="U502" s="10"/>
      <c r="V502" s="10"/>
      <c r="W502" s="10"/>
      <c r="X502" s="10"/>
      <c r="Y502" s="10"/>
      <c r="Z502" s="10"/>
      <c r="AA502" s="10"/>
      <c r="AB502" s="10"/>
      <c r="AC502" s="10"/>
      <c r="AD502" s="10"/>
      <c r="AE502" s="10"/>
    </row>
    <row r="503" spans="1:31" ht="13.2" x14ac:dyDescent="0.25">
      <c r="A503" s="10"/>
      <c r="B503" s="10"/>
      <c r="C503" s="10"/>
      <c r="D503" s="19"/>
      <c r="E503" s="10"/>
      <c r="F503" s="10"/>
      <c r="G503" s="10"/>
      <c r="H503" s="10"/>
      <c r="I503" s="10"/>
      <c r="J503" s="10"/>
      <c r="K503" s="10"/>
      <c r="L503" s="10"/>
      <c r="M503" s="10"/>
      <c r="N503" s="10"/>
      <c r="O503" s="10"/>
      <c r="P503" s="10"/>
      <c r="Q503" s="10"/>
      <c r="R503" s="10"/>
      <c r="S503" s="10"/>
      <c r="T503" s="10"/>
      <c r="U503" s="10"/>
      <c r="V503" s="10"/>
      <c r="W503" s="10"/>
      <c r="X503" s="10"/>
      <c r="Y503" s="10"/>
      <c r="Z503" s="10"/>
      <c r="AA503" s="10"/>
      <c r="AB503" s="10"/>
      <c r="AC503" s="10"/>
      <c r="AD503" s="10"/>
      <c r="AE503" s="10"/>
    </row>
    <row r="504" spans="1:31" ht="13.2" x14ac:dyDescent="0.25">
      <c r="A504" s="10"/>
      <c r="B504" s="10"/>
      <c r="C504" s="10"/>
      <c r="D504" s="19"/>
      <c r="E504" s="10"/>
      <c r="F504" s="10"/>
      <c r="G504" s="10"/>
      <c r="H504" s="10"/>
      <c r="I504" s="10"/>
      <c r="J504" s="10"/>
      <c r="K504" s="10"/>
      <c r="L504" s="10"/>
      <c r="M504" s="10"/>
      <c r="N504" s="10"/>
      <c r="O504" s="10"/>
      <c r="P504" s="10"/>
      <c r="Q504" s="10"/>
      <c r="R504" s="10"/>
      <c r="S504" s="10"/>
      <c r="T504" s="10"/>
      <c r="U504" s="10"/>
      <c r="V504" s="10"/>
      <c r="W504" s="10"/>
      <c r="X504" s="10"/>
      <c r="Y504" s="10"/>
      <c r="Z504" s="10"/>
      <c r="AA504" s="10"/>
      <c r="AB504" s="10"/>
      <c r="AC504" s="10"/>
      <c r="AD504" s="10"/>
      <c r="AE504" s="10"/>
    </row>
    <row r="505" spans="1:31" ht="13.2" x14ac:dyDescent="0.25">
      <c r="A505" s="10"/>
      <c r="B505" s="10"/>
      <c r="C505" s="10"/>
      <c r="D505" s="19"/>
      <c r="E505" s="10"/>
      <c r="F505" s="10"/>
      <c r="G505" s="10"/>
      <c r="H505" s="10"/>
      <c r="I505" s="10"/>
      <c r="J505" s="10"/>
      <c r="K505" s="10"/>
      <c r="L505" s="10"/>
      <c r="M505" s="10"/>
      <c r="N505" s="10"/>
      <c r="O505" s="10"/>
      <c r="P505" s="10"/>
      <c r="Q505" s="10"/>
      <c r="R505" s="10"/>
      <c r="S505" s="10"/>
      <c r="T505" s="10"/>
      <c r="U505" s="10"/>
      <c r="V505" s="10"/>
      <c r="W505" s="10"/>
      <c r="X505" s="10"/>
      <c r="Y505" s="10"/>
      <c r="Z505" s="10"/>
      <c r="AA505" s="10"/>
      <c r="AB505" s="10"/>
      <c r="AC505" s="10"/>
      <c r="AD505" s="10"/>
      <c r="AE505" s="10"/>
    </row>
    <row r="506" spans="1:31" ht="13.2" x14ac:dyDescent="0.25">
      <c r="A506" s="10"/>
      <c r="B506" s="10"/>
      <c r="C506" s="10"/>
      <c r="D506" s="19"/>
      <c r="E506" s="10"/>
      <c r="F506" s="10"/>
      <c r="G506" s="10"/>
      <c r="H506" s="10"/>
      <c r="I506" s="10"/>
      <c r="J506" s="10"/>
      <c r="K506" s="10"/>
      <c r="L506" s="10"/>
      <c r="M506" s="10"/>
      <c r="N506" s="10"/>
      <c r="O506" s="10"/>
      <c r="P506" s="10"/>
      <c r="Q506" s="10"/>
      <c r="R506" s="10"/>
      <c r="S506" s="10"/>
      <c r="T506" s="10"/>
      <c r="U506" s="10"/>
      <c r="V506" s="10"/>
      <c r="W506" s="10"/>
      <c r="X506" s="10"/>
      <c r="Y506" s="10"/>
      <c r="Z506" s="10"/>
      <c r="AA506" s="10"/>
      <c r="AB506" s="10"/>
      <c r="AC506" s="10"/>
      <c r="AD506" s="10"/>
      <c r="AE506" s="10"/>
    </row>
    <row r="507" spans="1:31" ht="13.2" x14ac:dyDescent="0.25">
      <c r="A507" s="10"/>
      <c r="B507" s="10"/>
      <c r="C507" s="10"/>
      <c r="D507" s="19"/>
      <c r="E507" s="10"/>
      <c r="F507" s="10"/>
      <c r="G507" s="10"/>
      <c r="H507" s="10"/>
      <c r="I507" s="10"/>
      <c r="J507" s="10"/>
      <c r="K507" s="10"/>
      <c r="L507" s="10"/>
      <c r="M507" s="10"/>
      <c r="N507" s="10"/>
      <c r="O507" s="10"/>
      <c r="P507" s="10"/>
      <c r="Q507" s="10"/>
      <c r="R507" s="10"/>
      <c r="S507" s="10"/>
      <c r="T507" s="10"/>
      <c r="U507" s="10"/>
      <c r="V507" s="10"/>
      <c r="W507" s="10"/>
      <c r="X507" s="10"/>
      <c r="Y507" s="10"/>
      <c r="Z507" s="10"/>
      <c r="AA507" s="10"/>
      <c r="AB507" s="10"/>
      <c r="AC507" s="10"/>
      <c r="AD507" s="10"/>
      <c r="AE507" s="10"/>
    </row>
    <row r="508" spans="1:31" ht="13.2" x14ac:dyDescent="0.25">
      <c r="A508" s="10"/>
      <c r="B508" s="10"/>
      <c r="C508" s="10"/>
      <c r="D508" s="19"/>
      <c r="E508" s="10"/>
      <c r="F508" s="10"/>
      <c r="G508" s="10"/>
      <c r="H508" s="10"/>
      <c r="I508" s="10"/>
      <c r="J508" s="10"/>
      <c r="K508" s="10"/>
      <c r="L508" s="10"/>
      <c r="M508" s="10"/>
      <c r="N508" s="10"/>
      <c r="O508" s="10"/>
      <c r="P508" s="10"/>
      <c r="Q508" s="10"/>
      <c r="R508" s="10"/>
      <c r="S508" s="10"/>
      <c r="T508" s="10"/>
      <c r="U508" s="10"/>
      <c r="V508" s="10"/>
      <c r="W508" s="10"/>
      <c r="X508" s="10"/>
      <c r="Y508" s="10"/>
      <c r="Z508" s="10"/>
      <c r="AA508" s="10"/>
      <c r="AB508" s="10"/>
      <c r="AC508" s="10"/>
      <c r="AD508" s="10"/>
      <c r="AE508" s="10"/>
    </row>
    <row r="509" spans="1:31" ht="13.2" x14ac:dyDescent="0.25">
      <c r="A509" s="10"/>
      <c r="B509" s="10"/>
      <c r="C509" s="10"/>
      <c r="D509" s="19"/>
      <c r="E509" s="10"/>
      <c r="F509" s="10"/>
      <c r="G509" s="10"/>
      <c r="H509" s="10"/>
      <c r="I509" s="10"/>
      <c r="J509" s="10"/>
      <c r="K509" s="10"/>
      <c r="L509" s="10"/>
      <c r="M509" s="10"/>
      <c r="N509" s="10"/>
      <c r="O509" s="10"/>
      <c r="P509" s="10"/>
      <c r="Q509" s="10"/>
      <c r="R509" s="10"/>
      <c r="S509" s="10"/>
      <c r="T509" s="10"/>
      <c r="U509" s="10"/>
      <c r="V509" s="10"/>
      <c r="W509" s="10"/>
      <c r="X509" s="10"/>
      <c r="Y509" s="10"/>
      <c r="Z509" s="10"/>
      <c r="AA509" s="10"/>
      <c r="AB509" s="10"/>
      <c r="AC509" s="10"/>
      <c r="AD509" s="10"/>
      <c r="AE509" s="10"/>
    </row>
    <row r="510" spans="1:31" ht="13.2" x14ac:dyDescent="0.25">
      <c r="A510" s="10"/>
      <c r="B510" s="10"/>
      <c r="C510" s="10"/>
      <c r="D510" s="19"/>
      <c r="E510" s="10"/>
      <c r="F510" s="10"/>
      <c r="G510" s="10"/>
      <c r="H510" s="10"/>
      <c r="I510" s="10"/>
      <c r="J510" s="10"/>
      <c r="K510" s="10"/>
      <c r="L510" s="10"/>
      <c r="M510" s="10"/>
      <c r="N510" s="10"/>
      <c r="O510" s="10"/>
      <c r="P510" s="10"/>
      <c r="Q510" s="10"/>
      <c r="R510" s="10"/>
      <c r="S510" s="10"/>
      <c r="T510" s="10"/>
      <c r="U510" s="10"/>
      <c r="V510" s="10"/>
      <c r="W510" s="10"/>
      <c r="X510" s="10"/>
      <c r="Y510" s="10"/>
      <c r="Z510" s="10"/>
      <c r="AA510" s="10"/>
      <c r="AB510" s="10"/>
      <c r="AC510" s="10"/>
      <c r="AD510" s="10"/>
      <c r="AE510" s="10"/>
    </row>
    <row r="511" spans="1:31" ht="13.2" x14ac:dyDescent="0.25">
      <c r="A511" s="10"/>
      <c r="B511" s="10"/>
      <c r="C511" s="10"/>
      <c r="D511" s="19"/>
      <c r="E511" s="10"/>
      <c r="F511" s="10"/>
      <c r="G511" s="10"/>
      <c r="H511" s="10"/>
      <c r="I511" s="10"/>
      <c r="J511" s="10"/>
      <c r="K511" s="10"/>
      <c r="L511" s="10"/>
      <c r="M511" s="10"/>
      <c r="N511" s="10"/>
      <c r="O511" s="10"/>
      <c r="P511" s="10"/>
      <c r="Q511" s="10"/>
      <c r="R511" s="10"/>
      <c r="S511" s="10"/>
      <c r="T511" s="10"/>
      <c r="U511" s="10"/>
      <c r="V511" s="10"/>
      <c r="W511" s="10"/>
      <c r="X511" s="10"/>
      <c r="Y511" s="10"/>
      <c r="Z511" s="10"/>
      <c r="AA511" s="10"/>
      <c r="AB511" s="10"/>
      <c r="AC511" s="10"/>
      <c r="AD511" s="10"/>
      <c r="AE511" s="10"/>
    </row>
    <row r="512" spans="1:31" ht="13.2" x14ac:dyDescent="0.25">
      <c r="A512" s="10"/>
      <c r="B512" s="10"/>
      <c r="C512" s="10"/>
      <c r="D512" s="19"/>
      <c r="E512" s="10"/>
      <c r="F512" s="10"/>
      <c r="G512" s="10"/>
      <c r="H512" s="10"/>
      <c r="I512" s="10"/>
      <c r="J512" s="10"/>
      <c r="K512" s="10"/>
      <c r="L512" s="10"/>
      <c r="M512" s="10"/>
      <c r="N512" s="10"/>
      <c r="O512" s="10"/>
      <c r="P512" s="10"/>
      <c r="Q512" s="10"/>
      <c r="R512" s="10"/>
      <c r="S512" s="10"/>
      <c r="T512" s="10"/>
      <c r="U512" s="10"/>
      <c r="V512" s="10"/>
      <c r="W512" s="10"/>
      <c r="X512" s="10"/>
      <c r="Y512" s="10"/>
      <c r="Z512" s="10"/>
      <c r="AA512" s="10"/>
      <c r="AB512" s="10"/>
      <c r="AC512" s="10"/>
      <c r="AD512" s="10"/>
      <c r="AE512" s="10"/>
    </row>
    <row r="513" spans="1:31" ht="13.2" x14ac:dyDescent="0.25">
      <c r="A513" s="10"/>
      <c r="B513" s="10"/>
      <c r="C513" s="10"/>
      <c r="D513" s="19"/>
      <c r="E513" s="10"/>
      <c r="F513" s="10"/>
      <c r="G513" s="10"/>
      <c r="H513" s="10"/>
      <c r="I513" s="10"/>
      <c r="J513" s="10"/>
      <c r="K513" s="10"/>
      <c r="L513" s="10"/>
      <c r="M513" s="10"/>
      <c r="N513" s="10"/>
      <c r="O513" s="10"/>
      <c r="P513" s="10"/>
      <c r="Q513" s="10"/>
      <c r="R513" s="10"/>
      <c r="S513" s="10"/>
      <c r="T513" s="10"/>
      <c r="U513" s="10"/>
      <c r="V513" s="10"/>
      <c r="W513" s="10"/>
      <c r="X513" s="10"/>
      <c r="Y513" s="10"/>
      <c r="Z513" s="10"/>
      <c r="AA513" s="10"/>
      <c r="AB513" s="10"/>
      <c r="AC513" s="10"/>
      <c r="AD513" s="10"/>
      <c r="AE513" s="10"/>
    </row>
    <row r="514" spans="1:31" ht="13.2" x14ac:dyDescent="0.25">
      <c r="A514" s="10"/>
      <c r="B514" s="10"/>
      <c r="C514" s="10"/>
      <c r="D514" s="19"/>
      <c r="E514" s="10"/>
      <c r="F514" s="10"/>
      <c r="G514" s="10"/>
      <c r="H514" s="10"/>
      <c r="I514" s="10"/>
      <c r="J514" s="10"/>
      <c r="K514" s="10"/>
      <c r="L514" s="10"/>
      <c r="M514" s="10"/>
      <c r="N514" s="10"/>
      <c r="O514" s="10"/>
      <c r="P514" s="10"/>
      <c r="Q514" s="10"/>
      <c r="R514" s="10"/>
      <c r="S514" s="10"/>
      <c r="T514" s="10"/>
      <c r="U514" s="10"/>
      <c r="V514" s="10"/>
      <c r="W514" s="10"/>
      <c r="X514" s="10"/>
      <c r="Y514" s="10"/>
      <c r="Z514" s="10"/>
      <c r="AA514" s="10"/>
      <c r="AB514" s="10"/>
      <c r="AC514" s="10"/>
      <c r="AD514" s="10"/>
      <c r="AE514" s="10"/>
    </row>
    <row r="515" spans="1:31" ht="13.2" x14ac:dyDescent="0.25">
      <c r="A515" s="10"/>
      <c r="B515" s="10"/>
      <c r="C515" s="10"/>
      <c r="D515" s="19"/>
      <c r="E515" s="10"/>
      <c r="F515" s="10"/>
      <c r="G515" s="10"/>
      <c r="H515" s="10"/>
      <c r="I515" s="10"/>
      <c r="J515" s="10"/>
      <c r="K515" s="10"/>
      <c r="L515" s="10"/>
      <c r="M515" s="10"/>
      <c r="N515" s="10"/>
      <c r="O515" s="10"/>
      <c r="P515" s="10"/>
      <c r="Q515" s="10"/>
      <c r="R515" s="10"/>
      <c r="S515" s="10"/>
      <c r="T515" s="10"/>
      <c r="U515" s="10"/>
      <c r="V515" s="10"/>
      <c r="W515" s="10"/>
      <c r="X515" s="10"/>
      <c r="Y515" s="10"/>
      <c r="Z515" s="10"/>
      <c r="AA515" s="10"/>
      <c r="AB515" s="10"/>
      <c r="AC515" s="10"/>
      <c r="AD515" s="10"/>
      <c r="AE515" s="10"/>
    </row>
    <row r="516" spans="1:31" ht="13.2" x14ac:dyDescent="0.25">
      <c r="A516" s="10"/>
      <c r="B516" s="10"/>
      <c r="C516" s="10"/>
      <c r="D516" s="19"/>
      <c r="E516" s="10"/>
      <c r="F516" s="10"/>
      <c r="G516" s="10"/>
      <c r="H516" s="10"/>
      <c r="I516" s="10"/>
      <c r="J516" s="10"/>
      <c r="K516" s="10"/>
      <c r="L516" s="10"/>
      <c r="M516" s="10"/>
      <c r="N516" s="10"/>
      <c r="O516" s="10"/>
      <c r="P516" s="10"/>
      <c r="Q516" s="10"/>
      <c r="R516" s="10"/>
      <c r="S516" s="10"/>
      <c r="T516" s="10"/>
      <c r="U516" s="10"/>
      <c r="V516" s="10"/>
      <c r="W516" s="10"/>
      <c r="X516" s="10"/>
      <c r="Y516" s="10"/>
      <c r="Z516" s="10"/>
      <c r="AA516" s="10"/>
      <c r="AB516" s="10"/>
      <c r="AC516" s="10"/>
      <c r="AD516" s="10"/>
      <c r="AE516" s="10"/>
    </row>
    <row r="517" spans="1:31" ht="13.2" x14ac:dyDescent="0.25">
      <c r="A517" s="10"/>
      <c r="B517" s="10"/>
      <c r="C517" s="10"/>
      <c r="D517" s="19"/>
      <c r="E517" s="10"/>
      <c r="F517" s="10"/>
      <c r="G517" s="10"/>
      <c r="H517" s="10"/>
      <c r="I517" s="10"/>
      <c r="J517" s="10"/>
      <c r="K517" s="10"/>
      <c r="L517" s="10"/>
      <c r="M517" s="10"/>
      <c r="N517" s="10"/>
      <c r="O517" s="10"/>
      <c r="P517" s="10"/>
      <c r="Q517" s="10"/>
      <c r="R517" s="10"/>
      <c r="S517" s="10"/>
      <c r="T517" s="10"/>
      <c r="U517" s="10"/>
      <c r="V517" s="10"/>
      <c r="W517" s="10"/>
      <c r="X517" s="10"/>
      <c r="Y517" s="10"/>
      <c r="Z517" s="10"/>
      <c r="AA517" s="10"/>
      <c r="AB517" s="10"/>
      <c r="AC517" s="10"/>
      <c r="AD517" s="10"/>
      <c r="AE517" s="10"/>
    </row>
    <row r="518" spans="1:31" ht="13.2" x14ac:dyDescent="0.25">
      <c r="A518" s="10"/>
      <c r="B518" s="10"/>
      <c r="C518" s="10"/>
      <c r="D518" s="19"/>
      <c r="E518" s="10"/>
      <c r="F518" s="10"/>
      <c r="G518" s="10"/>
      <c r="H518" s="10"/>
      <c r="I518" s="10"/>
      <c r="J518" s="10"/>
      <c r="K518" s="10"/>
      <c r="L518" s="10"/>
      <c r="M518" s="10"/>
      <c r="N518" s="10"/>
      <c r="O518" s="10"/>
      <c r="P518" s="10"/>
      <c r="Q518" s="10"/>
      <c r="R518" s="10"/>
      <c r="S518" s="10"/>
      <c r="T518" s="10"/>
      <c r="U518" s="10"/>
      <c r="V518" s="10"/>
      <c r="W518" s="10"/>
      <c r="X518" s="10"/>
      <c r="Y518" s="10"/>
      <c r="Z518" s="10"/>
      <c r="AA518" s="10"/>
      <c r="AB518" s="10"/>
      <c r="AC518" s="10"/>
      <c r="AD518" s="10"/>
      <c r="AE518" s="10"/>
    </row>
    <row r="519" spans="1:31" ht="13.2" x14ac:dyDescent="0.25">
      <c r="A519" s="10"/>
      <c r="B519" s="10"/>
      <c r="C519" s="10"/>
      <c r="D519" s="19"/>
      <c r="E519" s="10"/>
      <c r="F519" s="10"/>
      <c r="G519" s="10"/>
      <c r="H519" s="10"/>
      <c r="I519" s="10"/>
      <c r="J519" s="10"/>
      <c r="K519" s="10"/>
      <c r="L519" s="10"/>
      <c r="M519" s="10"/>
      <c r="N519" s="10"/>
      <c r="O519" s="10"/>
      <c r="P519" s="10"/>
      <c r="Q519" s="10"/>
      <c r="R519" s="10"/>
      <c r="S519" s="10"/>
      <c r="T519" s="10"/>
      <c r="U519" s="10"/>
      <c r="V519" s="10"/>
      <c r="W519" s="10"/>
      <c r="X519" s="10"/>
      <c r="Y519" s="10"/>
      <c r="Z519" s="10"/>
      <c r="AA519" s="10"/>
      <c r="AB519" s="10"/>
      <c r="AC519" s="10"/>
      <c r="AD519" s="10"/>
      <c r="AE519" s="10"/>
    </row>
    <row r="520" spans="1:31" ht="13.2" x14ac:dyDescent="0.25">
      <c r="A520" s="10"/>
      <c r="B520" s="10"/>
      <c r="C520" s="10"/>
      <c r="D520" s="19"/>
      <c r="E520" s="10"/>
      <c r="F520" s="10"/>
      <c r="G520" s="10"/>
      <c r="H520" s="10"/>
      <c r="I520" s="10"/>
      <c r="J520" s="10"/>
      <c r="K520" s="10"/>
      <c r="L520" s="10"/>
      <c r="M520" s="10"/>
      <c r="N520" s="10"/>
      <c r="O520" s="10"/>
      <c r="P520" s="10"/>
      <c r="Q520" s="10"/>
      <c r="R520" s="10"/>
      <c r="S520" s="10"/>
      <c r="T520" s="10"/>
      <c r="U520" s="10"/>
      <c r="V520" s="10"/>
      <c r="W520" s="10"/>
      <c r="X520" s="10"/>
      <c r="Y520" s="10"/>
      <c r="Z520" s="10"/>
      <c r="AA520" s="10"/>
      <c r="AB520" s="10"/>
      <c r="AC520" s="10"/>
      <c r="AD520" s="10"/>
      <c r="AE520" s="10"/>
    </row>
    <row r="521" spans="1:31" ht="13.2" x14ac:dyDescent="0.25">
      <c r="A521" s="10"/>
      <c r="B521" s="10"/>
      <c r="C521" s="10"/>
      <c r="D521" s="19"/>
      <c r="E521" s="10"/>
      <c r="F521" s="10"/>
      <c r="G521" s="10"/>
      <c r="H521" s="10"/>
      <c r="I521" s="10"/>
      <c r="J521" s="10"/>
      <c r="K521" s="10"/>
      <c r="L521" s="10"/>
      <c r="M521" s="10"/>
      <c r="N521" s="10"/>
      <c r="O521" s="10"/>
      <c r="P521" s="10"/>
      <c r="Q521" s="10"/>
      <c r="R521" s="10"/>
      <c r="S521" s="10"/>
      <c r="T521" s="10"/>
      <c r="U521" s="10"/>
      <c r="V521" s="10"/>
      <c r="W521" s="10"/>
      <c r="X521" s="10"/>
      <c r="Y521" s="10"/>
      <c r="Z521" s="10"/>
      <c r="AA521" s="10"/>
      <c r="AB521" s="10"/>
      <c r="AC521" s="10"/>
      <c r="AD521" s="10"/>
      <c r="AE521" s="10"/>
    </row>
    <row r="522" spans="1:31" ht="13.2" x14ac:dyDescent="0.25">
      <c r="A522" s="10"/>
      <c r="B522" s="10"/>
      <c r="C522" s="10"/>
      <c r="D522" s="19"/>
      <c r="E522" s="10"/>
      <c r="F522" s="10"/>
      <c r="G522" s="10"/>
      <c r="H522" s="10"/>
      <c r="I522" s="10"/>
      <c r="J522" s="10"/>
      <c r="K522" s="10"/>
      <c r="L522" s="10"/>
      <c r="M522" s="10"/>
      <c r="N522" s="10"/>
      <c r="O522" s="10"/>
      <c r="P522" s="10"/>
      <c r="Q522" s="10"/>
      <c r="R522" s="10"/>
      <c r="S522" s="10"/>
      <c r="T522" s="10"/>
      <c r="U522" s="10"/>
      <c r="V522" s="10"/>
      <c r="W522" s="10"/>
      <c r="X522" s="10"/>
      <c r="Y522" s="10"/>
      <c r="Z522" s="10"/>
      <c r="AA522" s="10"/>
      <c r="AB522" s="10"/>
      <c r="AC522" s="10"/>
      <c r="AD522" s="10"/>
      <c r="AE522" s="10"/>
    </row>
    <row r="523" spans="1:31" ht="13.2" x14ac:dyDescent="0.25">
      <c r="A523" s="10"/>
      <c r="B523" s="10"/>
      <c r="C523" s="10"/>
      <c r="D523" s="19"/>
      <c r="E523" s="10"/>
      <c r="F523" s="10"/>
      <c r="G523" s="10"/>
      <c r="H523" s="10"/>
      <c r="I523" s="10"/>
      <c r="J523" s="10"/>
      <c r="K523" s="10"/>
      <c r="L523" s="10"/>
      <c r="M523" s="10"/>
      <c r="N523" s="10"/>
      <c r="O523" s="10"/>
      <c r="P523" s="10"/>
      <c r="Q523" s="10"/>
      <c r="R523" s="10"/>
      <c r="S523" s="10"/>
      <c r="T523" s="10"/>
      <c r="U523" s="10"/>
      <c r="V523" s="10"/>
      <c r="W523" s="10"/>
      <c r="X523" s="10"/>
      <c r="Y523" s="10"/>
      <c r="Z523" s="10"/>
      <c r="AA523" s="10"/>
      <c r="AB523" s="10"/>
      <c r="AC523" s="10"/>
      <c r="AD523" s="10"/>
      <c r="AE523" s="10"/>
    </row>
    <row r="524" spans="1:31" ht="13.2" x14ac:dyDescent="0.25">
      <c r="A524" s="10"/>
      <c r="B524" s="10"/>
      <c r="C524" s="10"/>
      <c r="D524" s="19"/>
      <c r="E524" s="10"/>
      <c r="F524" s="10"/>
      <c r="G524" s="10"/>
      <c r="H524" s="10"/>
      <c r="I524" s="10"/>
      <c r="J524" s="10"/>
      <c r="K524" s="10"/>
      <c r="L524" s="10"/>
      <c r="M524" s="10"/>
      <c r="N524" s="10"/>
      <c r="O524" s="10"/>
      <c r="P524" s="10"/>
      <c r="Q524" s="10"/>
      <c r="R524" s="10"/>
      <c r="S524" s="10"/>
      <c r="T524" s="10"/>
      <c r="U524" s="10"/>
      <c r="V524" s="10"/>
      <c r="W524" s="10"/>
      <c r="X524" s="10"/>
      <c r="Y524" s="10"/>
      <c r="Z524" s="10"/>
      <c r="AA524" s="10"/>
      <c r="AB524" s="10"/>
      <c r="AC524" s="10"/>
      <c r="AD524" s="10"/>
      <c r="AE524" s="10"/>
    </row>
    <row r="525" spans="1:31" ht="13.2" x14ac:dyDescent="0.25">
      <c r="A525" s="10"/>
      <c r="B525" s="10"/>
      <c r="C525" s="10"/>
      <c r="D525" s="19"/>
      <c r="E525" s="10"/>
      <c r="F525" s="10"/>
      <c r="G525" s="10"/>
      <c r="H525" s="10"/>
      <c r="I525" s="10"/>
      <c r="J525" s="10"/>
      <c r="K525" s="10"/>
      <c r="L525" s="10"/>
      <c r="M525" s="10"/>
      <c r="N525" s="10"/>
      <c r="O525" s="10"/>
      <c r="P525" s="10"/>
      <c r="Q525" s="10"/>
      <c r="R525" s="10"/>
      <c r="S525" s="10"/>
      <c r="T525" s="10"/>
      <c r="U525" s="10"/>
      <c r="V525" s="10"/>
      <c r="W525" s="10"/>
      <c r="X525" s="10"/>
      <c r="Y525" s="10"/>
      <c r="Z525" s="10"/>
      <c r="AA525" s="10"/>
      <c r="AB525" s="10"/>
      <c r="AC525" s="10"/>
      <c r="AD525" s="10"/>
      <c r="AE525" s="10"/>
    </row>
    <row r="526" spans="1:31" ht="13.2" x14ac:dyDescent="0.25">
      <c r="A526" s="10"/>
      <c r="B526" s="10"/>
      <c r="C526" s="10"/>
      <c r="D526" s="19"/>
      <c r="E526" s="10"/>
      <c r="F526" s="10"/>
      <c r="G526" s="10"/>
      <c r="H526" s="10"/>
      <c r="I526" s="10"/>
      <c r="J526" s="10"/>
      <c r="K526" s="10"/>
      <c r="L526" s="10"/>
      <c r="M526" s="10"/>
      <c r="N526" s="10"/>
      <c r="O526" s="10"/>
      <c r="P526" s="10"/>
      <c r="Q526" s="10"/>
      <c r="R526" s="10"/>
      <c r="S526" s="10"/>
      <c r="T526" s="10"/>
      <c r="U526" s="10"/>
      <c r="V526" s="10"/>
      <c r="W526" s="10"/>
      <c r="X526" s="10"/>
      <c r="Y526" s="10"/>
      <c r="Z526" s="10"/>
      <c r="AA526" s="10"/>
      <c r="AB526" s="10"/>
      <c r="AC526" s="10"/>
      <c r="AD526" s="10"/>
      <c r="AE526" s="10"/>
    </row>
    <row r="527" spans="1:31" ht="13.2" x14ac:dyDescent="0.25">
      <c r="A527" s="10"/>
      <c r="B527" s="10"/>
      <c r="C527" s="10"/>
      <c r="D527" s="19"/>
      <c r="E527" s="10"/>
      <c r="F527" s="10"/>
      <c r="G527" s="10"/>
      <c r="H527" s="10"/>
      <c r="I527" s="10"/>
      <c r="J527" s="10"/>
      <c r="K527" s="10"/>
      <c r="L527" s="10"/>
      <c r="M527" s="10"/>
      <c r="N527" s="10"/>
      <c r="O527" s="10"/>
      <c r="P527" s="10"/>
      <c r="Q527" s="10"/>
      <c r="R527" s="10"/>
      <c r="S527" s="10"/>
      <c r="T527" s="10"/>
      <c r="U527" s="10"/>
      <c r="V527" s="10"/>
      <c r="W527" s="10"/>
      <c r="X527" s="10"/>
      <c r="Y527" s="10"/>
      <c r="Z527" s="10"/>
      <c r="AA527" s="10"/>
      <c r="AB527" s="10"/>
      <c r="AC527" s="10"/>
      <c r="AD527" s="10"/>
      <c r="AE527" s="10"/>
    </row>
    <row r="528" spans="1:31" ht="13.2" x14ac:dyDescent="0.25">
      <c r="A528" s="10"/>
      <c r="B528" s="10"/>
      <c r="C528" s="10"/>
      <c r="D528" s="19"/>
      <c r="E528" s="10"/>
      <c r="F528" s="10"/>
      <c r="G528" s="10"/>
      <c r="H528" s="10"/>
      <c r="I528" s="10"/>
      <c r="J528" s="10"/>
      <c r="K528" s="10"/>
      <c r="L528" s="10"/>
      <c r="M528" s="10"/>
      <c r="N528" s="10"/>
      <c r="O528" s="10"/>
      <c r="P528" s="10"/>
      <c r="Q528" s="10"/>
      <c r="R528" s="10"/>
      <c r="S528" s="10"/>
      <c r="T528" s="10"/>
      <c r="U528" s="10"/>
      <c r="V528" s="10"/>
      <c r="W528" s="10"/>
      <c r="X528" s="10"/>
      <c r="Y528" s="10"/>
      <c r="Z528" s="10"/>
      <c r="AA528" s="10"/>
      <c r="AB528" s="10"/>
      <c r="AC528" s="10"/>
      <c r="AD528" s="10"/>
      <c r="AE528" s="10"/>
    </row>
    <row r="529" spans="1:31" ht="13.2" x14ac:dyDescent="0.25">
      <c r="A529" s="10"/>
      <c r="B529" s="10"/>
      <c r="C529" s="10"/>
      <c r="D529" s="19"/>
      <c r="E529" s="10"/>
      <c r="F529" s="10"/>
      <c r="G529" s="10"/>
      <c r="H529" s="10"/>
      <c r="I529" s="10"/>
      <c r="J529" s="10"/>
      <c r="K529" s="10"/>
      <c r="L529" s="10"/>
      <c r="M529" s="10"/>
      <c r="N529" s="10"/>
      <c r="O529" s="10"/>
      <c r="P529" s="10"/>
      <c r="Q529" s="10"/>
      <c r="R529" s="10"/>
      <c r="S529" s="10"/>
      <c r="T529" s="10"/>
      <c r="U529" s="10"/>
      <c r="V529" s="10"/>
      <c r="W529" s="10"/>
      <c r="X529" s="10"/>
      <c r="Y529" s="10"/>
      <c r="Z529" s="10"/>
      <c r="AA529" s="10"/>
      <c r="AB529" s="10"/>
      <c r="AC529" s="10"/>
      <c r="AD529" s="10"/>
      <c r="AE529" s="10"/>
    </row>
    <row r="530" spans="1:31" ht="13.2" x14ac:dyDescent="0.25">
      <c r="A530" s="10"/>
      <c r="B530" s="10"/>
      <c r="C530" s="10"/>
      <c r="D530" s="19"/>
      <c r="E530" s="10"/>
      <c r="F530" s="10"/>
      <c r="G530" s="10"/>
      <c r="H530" s="10"/>
      <c r="I530" s="10"/>
      <c r="J530" s="10"/>
      <c r="K530" s="10"/>
      <c r="L530" s="10"/>
      <c r="M530" s="10"/>
      <c r="N530" s="10"/>
      <c r="O530" s="10"/>
      <c r="P530" s="10"/>
      <c r="Q530" s="10"/>
      <c r="R530" s="10"/>
      <c r="S530" s="10"/>
      <c r="T530" s="10"/>
      <c r="U530" s="10"/>
      <c r="V530" s="10"/>
      <c r="W530" s="10"/>
      <c r="X530" s="10"/>
      <c r="Y530" s="10"/>
      <c r="Z530" s="10"/>
      <c r="AA530" s="10"/>
      <c r="AB530" s="10"/>
      <c r="AC530" s="10"/>
      <c r="AD530" s="10"/>
      <c r="AE530" s="10"/>
    </row>
    <row r="531" spans="1:31" ht="13.2" x14ac:dyDescent="0.25">
      <c r="A531" s="10"/>
      <c r="B531" s="10"/>
      <c r="C531" s="10"/>
      <c r="D531" s="19"/>
      <c r="E531" s="10"/>
      <c r="F531" s="10"/>
      <c r="G531" s="10"/>
      <c r="H531" s="10"/>
      <c r="I531" s="10"/>
      <c r="J531" s="10"/>
      <c r="K531" s="10"/>
      <c r="L531" s="10"/>
      <c r="M531" s="10"/>
      <c r="N531" s="10"/>
      <c r="O531" s="10"/>
      <c r="P531" s="10"/>
      <c r="Q531" s="10"/>
      <c r="R531" s="10"/>
      <c r="S531" s="10"/>
      <c r="T531" s="10"/>
      <c r="U531" s="10"/>
      <c r="V531" s="10"/>
      <c r="W531" s="10"/>
      <c r="X531" s="10"/>
      <c r="Y531" s="10"/>
      <c r="Z531" s="10"/>
      <c r="AA531" s="10"/>
      <c r="AB531" s="10"/>
      <c r="AC531" s="10"/>
      <c r="AD531" s="10"/>
      <c r="AE531" s="10"/>
    </row>
    <row r="532" spans="1:31" ht="13.2" x14ac:dyDescent="0.25">
      <c r="A532" s="10"/>
      <c r="B532" s="10"/>
      <c r="C532" s="10"/>
      <c r="D532" s="19"/>
      <c r="E532" s="10"/>
      <c r="F532" s="10"/>
      <c r="G532" s="10"/>
      <c r="H532" s="10"/>
      <c r="I532" s="10"/>
      <c r="J532" s="10"/>
      <c r="K532" s="10"/>
      <c r="L532" s="10"/>
      <c r="M532" s="10"/>
      <c r="N532" s="10"/>
      <c r="O532" s="10"/>
      <c r="P532" s="10"/>
      <c r="Q532" s="10"/>
      <c r="R532" s="10"/>
      <c r="S532" s="10"/>
      <c r="T532" s="10"/>
      <c r="U532" s="10"/>
      <c r="V532" s="10"/>
      <c r="W532" s="10"/>
      <c r="X532" s="10"/>
      <c r="Y532" s="10"/>
      <c r="Z532" s="10"/>
      <c r="AA532" s="10"/>
      <c r="AB532" s="10"/>
      <c r="AC532" s="10"/>
      <c r="AD532" s="10"/>
      <c r="AE532" s="10"/>
    </row>
    <row r="533" spans="1:31" ht="13.2" x14ac:dyDescent="0.25">
      <c r="A533" s="10"/>
      <c r="B533" s="10"/>
      <c r="C533" s="10"/>
      <c r="D533" s="19"/>
      <c r="E533" s="10"/>
      <c r="F533" s="10"/>
      <c r="G533" s="10"/>
      <c r="H533" s="10"/>
      <c r="I533" s="10"/>
      <c r="J533" s="10"/>
      <c r="K533" s="10"/>
      <c r="L533" s="10"/>
      <c r="M533" s="10"/>
      <c r="N533" s="10"/>
      <c r="O533" s="10"/>
      <c r="P533" s="10"/>
      <c r="Q533" s="10"/>
      <c r="R533" s="10"/>
      <c r="S533" s="10"/>
      <c r="T533" s="10"/>
      <c r="U533" s="10"/>
      <c r="V533" s="10"/>
      <c r="W533" s="10"/>
      <c r="X533" s="10"/>
      <c r="Y533" s="10"/>
      <c r="Z533" s="10"/>
      <c r="AA533" s="10"/>
      <c r="AB533" s="10"/>
      <c r="AC533" s="10"/>
      <c r="AD533" s="10"/>
      <c r="AE533" s="10"/>
    </row>
    <row r="534" spans="1:31" ht="13.2" x14ac:dyDescent="0.25">
      <c r="A534" s="10"/>
      <c r="B534" s="10"/>
      <c r="C534" s="10"/>
      <c r="D534" s="19"/>
      <c r="E534" s="10"/>
      <c r="F534" s="10"/>
      <c r="G534" s="10"/>
      <c r="H534" s="10"/>
      <c r="I534" s="10"/>
      <c r="J534" s="10"/>
      <c r="K534" s="10"/>
      <c r="L534" s="10"/>
      <c r="M534" s="10"/>
      <c r="N534" s="10"/>
      <c r="O534" s="10"/>
      <c r="P534" s="10"/>
      <c r="Q534" s="10"/>
      <c r="R534" s="10"/>
      <c r="S534" s="10"/>
      <c r="T534" s="10"/>
      <c r="U534" s="10"/>
      <c r="V534" s="10"/>
      <c r="W534" s="10"/>
      <c r="X534" s="10"/>
      <c r="Y534" s="10"/>
      <c r="Z534" s="10"/>
      <c r="AA534" s="10"/>
      <c r="AB534" s="10"/>
      <c r="AC534" s="10"/>
      <c r="AD534" s="10"/>
      <c r="AE534" s="10"/>
    </row>
    <row r="535" spans="1:31" ht="13.2" x14ac:dyDescent="0.25">
      <c r="A535" s="10"/>
      <c r="B535" s="10"/>
      <c r="C535" s="10"/>
      <c r="D535" s="19"/>
      <c r="E535" s="10"/>
      <c r="F535" s="10"/>
      <c r="G535" s="10"/>
      <c r="H535" s="10"/>
      <c r="I535" s="10"/>
      <c r="J535" s="10"/>
      <c r="K535" s="10"/>
      <c r="L535" s="10"/>
      <c r="M535" s="10"/>
      <c r="N535" s="10"/>
      <c r="O535" s="10"/>
      <c r="P535" s="10"/>
      <c r="Q535" s="10"/>
      <c r="R535" s="10"/>
      <c r="S535" s="10"/>
      <c r="T535" s="10"/>
      <c r="U535" s="10"/>
      <c r="V535" s="10"/>
      <c r="W535" s="10"/>
      <c r="X535" s="10"/>
      <c r="Y535" s="10"/>
      <c r="Z535" s="10"/>
      <c r="AA535" s="10"/>
      <c r="AB535" s="10"/>
      <c r="AC535" s="10"/>
      <c r="AD535" s="10"/>
      <c r="AE535" s="10"/>
    </row>
    <row r="536" spans="1:31" ht="13.2" x14ac:dyDescent="0.25">
      <c r="A536" s="10"/>
      <c r="B536" s="10"/>
      <c r="C536" s="10"/>
      <c r="D536" s="19"/>
      <c r="E536" s="10"/>
      <c r="F536" s="10"/>
      <c r="G536" s="10"/>
      <c r="H536" s="10"/>
      <c r="I536" s="10"/>
      <c r="J536" s="10"/>
      <c r="K536" s="10"/>
      <c r="L536" s="10"/>
      <c r="M536" s="10"/>
      <c r="N536" s="10"/>
      <c r="O536" s="10"/>
      <c r="P536" s="10"/>
      <c r="Q536" s="10"/>
      <c r="R536" s="10"/>
      <c r="S536" s="10"/>
      <c r="T536" s="10"/>
      <c r="U536" s="10"/>
      <c r="V536" s="10"/>
      <c r="W536" s="10"/>
      <c r="X536" s="10"/>
      <c r="Y536" s="10"/>
      <c r="Z536" s="10"/>
      <c r="AA536" s="10"/>
      <c r="AB536" s="10"/>
      <c r="AC536" s="10"/>
      <c r="AD536" s="10"/>
      <c r="AE536" s="10"/>
    </row>
    <row r="537" spans="1:31" ht="13.2" x14ac:dyDescent="0.25">
      <c r="A537" s="10"/>
      <c r="B537" s="10"/>
      <c r="C537" s="10"/>
      <c r="D537" s="19"/>
      <c r="E537" s="10"/>
      <c r="F537" s="10"/>
      <c r="G537" s="10"/>
      <c r="H537" s="10"/>
      <c r="I537" s="10"/>
      <c r="J537" s="10"/>
      <c r="K537" s="10"/>
      <c r="L537" s="10"/>
      <c r="M537" s="10"/>
      <c r="N537" s="10"/>
      <c r="O537" s="10"/>
      <c r="P537" s="10"/>
      <c r="Q537" s="10"/>
      <c r="R537" s="10"/>
      <c r="S537" s="10"/>
      <c r="T537" s="10"/>
      <c r="U537" s="10"/>
      <c r="V537" s="10"/>
      <c r="W537" s="10"/>
      <c r="X537" s="10"/>
      <c r="Y537" s="10"/>
      <c r="Z537" s="10"/>
      <c r="AA537" s="10"/>
      <c r="AB537" s="10"/>
      <c r="AC537" s="10"/>
      <c r="AD537" s="10"/>
      <c r="AE537" s="10"/>
    </row>
    <row r="538" spans="1:31" ht="13.2" x14ac:dyDescent="0.25">
      <c r="A538" s="10"/>
      <c r="B538" s="10"/>
      <c r="C538" s="10"/>
      <c r="D538" s="19"/>
      <c r="E538" s="10"/>
      <c r="F538" s="10"/>
      <c r="G538" s="10"/>
      <c r="H538" s="10"/>
      <c r="I538" s="10"/>
      <c r="J538" s="10"/>
      <c r="K538" s="10"/>
      <c r="L538" s="10"/>
      <c r="M538" s="10"/>
      <c r="N538" s="10"/>
      <c r="O538" s="10"/>
      <c r="P538" s="10"/>
      <c r="Q538" s="10"/>
      <c r="R538" s="10"/>
      <c r="S538" s="10"/>
      <c r="T538" s="10"/>
      <c r="U538" s="10"/>
      <c r="V538" s="10"/>
      <c r="W538" s="10"/>
      <c r="X538" s="10"/>
      <c r="Y538" s="10"/>
      <c r="Z538" s="10"/>
      <c r="AA538" s="10"/>
      <c r="AB538" s="10"/>
      <c r="AC538" s="10"/>
      <c r="AD538" s="10"/>
      <c r="AE538" s="10"/>
    </row>
    <row r="539" spans="1:31" ht="13.2" x14ac:dyDescent="0.25">
      <c r="A539" s="10"/>
      <c r="B539" s="10"/>
      <c r="C539" s="10"/>
      <c r="D539" s="19"/>
      <c r="E539" s="10"/>
      <c r="F539" s="10"/>
      <c r="G539" s="10"/>
      <c r="H539" s="10"/>
      <c r="I539" s="10"/>
      <c r="J539" s="10"/>
      <c r="K539" s="10"/>
      <c r="L539" s="10"/>
      <c r="M539" s="10"/>
      <c r="N539" s="10"/>
      <c r="O539" s="10"/>
      <c r="P539" s="10"/>
      <c r="Q539" s="10"/>
      <c r="R539" s="10"/>
      <c r="S539" s="10"/>
      <c r="T539" s="10"/>
      <c r="U539" s="10"/>
      <c r="V539" s="10"/>
      <c r="W539" s="10"/>
      <c r="X539" s="10"/>
      <c r="Y539" s="10"/>
      <c r="Z539" s="10"/>
      <c r="AA539" s="10"/>
      <c r="AB539" s="10"/>
      <c r="AC539" s="10"/>
      <c r="AD539" s="10"/>
      <c r="AE539" s="10"/>
    </row>
    <row r="540" spans="1:31" ht="13.2" x14ac:dyDescent="0.25">
      <c r="A540" s="10"/>
      <c r="B540" s="10"/>
      <c r="C540" s="10"/>
      <c r="D540" s="19"/>
      <c r="E540" s="10"/>
      <c r="F540" s="10"/>
      <c r="G540" s="10"/>
      <c r="H540" s="10"/>
      <c r="I540" s="10"/>
      <c r="J540" s="10"/>
      <c r="K540" s="10"/>
      <c r="L540" s="10"/>
      <c r="M540" s="10"/>
      <c r="N540" s="10"/>
      <c r="O540" s="10"/>
      <c r="P540" s="10"/>
      <c r="Q540" s="10"/>
      <c r="R540" s="10"/>
      <c r="S540" s="10"/>
      <c r="T540" s="10"/>
      <c r="U540" s="10"/>
      <c r="V540" s="10"/>
      <c r="W540" s="10"/>
      <c r="X540" s="10"/>
      <c r="Y540" s="10"/>
      <c r="Z540" s="10"/>
      <c r="AA540" s="10"/>
      <c r="AB540" s="10"/>
      <c r="AC540" s="10"/>
      <c r="AD540" s="10"/>
      <c r="AE540" s="10"/>
    </row>
    <row r="541" spans="1:31" ht="13.2" x14ac:dyDescent="0.25">
      <c r="A541" s="10"/>
      <c r="B541" s="10"/>
      <c r="C541" s="10"/>
      <c r="D541" s="19"/>
      <c r="E541" s="10"/>
      <c r="F541" s="10"/>
      <c r="G541" s="10"/>
      <c r="H541" s="10"/>
      <c r="I541" s="10"/>
      <c r="J541" s="10"/>
      <c r="K541" s="10"/>
      <c r="L541" s="10"/>
      <c r="M541" s="10"/>
      <c r="N541" s="10"/>
      <c r="O541" s="10"/>
      <c r="P541" s="10"/>
      <c r="Q541" s="10"/>
      <c r="R541" s="10"/>
      <c r="S541" s="10"/>
      <c r="T541" s="10"/>
      <c r="U541" s="10"/>
      <c r="V541" s="10"/>
      <c r="W541" s="10"/>
      <c r="X541" s="10"/>
      <c r="Y541" s="10"/>
      <c r="Z541" s="10"/>
      <c r="AA541" s="10"/>
      <c r="AB541" s="10"/>
      <c r="AC541" s="10"/>
      <c r="AD541" s="10"/>
      <c r="AE541" s="10"/>
    </row>
    <row r="542" spans="1:31" ht="13.2" x14ac:dyDescent="0.25">
      <c r="A542" s="10"/>
      <c r="B542" s="10"/>
      <c r="C542" s="10"/>
      <c r="D542" s="19"/>
      <c r="E542" s="10"/>
      <c r="F542" s="10"/>
      <c r="G542" s="10"/>
      <c r="H542" s="10"/>
      <c r="I542" s="10"/>
      <c r="J542" s="10"/>
      <c r="K542" s="10"/>
      <c r="L542" s="10"/>
      <c r="M542" s="10"/>
      <c r="N542" s="10"/>
      <c r="O542" s="10"/>
      <c r="P542" s="10"/>
      <c r="Q542" s="10"/>
      <c r="R542" s="10"/>
      <c r="S542" s="10"/>
      <c r="T542" s="10"/>
      <c r="U542" s="10"/>
      <c r="V542" s="10"/>
      <c r="W542" s="10"/>
      <c r="X542" s="10"/>
      <c r="Y542" s="10"/>
      <c r="Z542" s="10"/>
      <c r="AA542" s="10"/>
      <c r="AB542" s="10"/>
      <c r="AC542" s="10"/>
      <c r="AD542" s="10"/>
      <c r="AE542" s="10"/>
    </row>
    <row r="543" spans="1:31" ht="13.2" x14ac:dyDescent="0.25">
      <c r="A543" s="10"/>
      <c r="B543" s="10"/>
      <c r="C543" s="10"/>
      <c r="D543" s="19"/>
      <c r="E543" s="10"/>
      <c r="F543" s="10"/>
      <c r="G543" s="10"/>
      <c r="H543" s="10"/>
      <c r="I543" s="10"/>
      <c r="J543" s="10"/>
      <c r="K543" s="10"/>
      <c r="L543" s="10"/>
      <c r="M543" s="10"/>
      <c r="N543" s="10"/>
      <c r="O543" s="10"/>
      <c r="P543" s="10"/>
      <c r="Q543" s="10"/>
      <c r="R543" s="10"/>
      <c r="S543" s="10"/>
      <c r="T543" s="10"/>
      <c r="U543" s="10"/>
      <c r="V543" s="10"/>
      <c r="W543" s="10"/>
      <c r="X543" s="10"/>
      <c r="Y543" s="10"/>
      <c r="Z543" s="10"/>
      <c r="AA543" s="10"/>
      <c r="AB543" s="10"/>
      <c r="AC543" s="10"/>
      <c r="AD543" s="10"/>
      <c r="AE543" s="10"/>
    </row>
    <row r="544" spans="1:31" ht="13.2" x14ac:dyDescent="0.25">
      <c r="A544" s="10"/>
      <c r="B544" s="10"/>
      <c r="C544" s="10"/>
      <c r="D544" s="19"/>
      <c r="E544" s="10"/>
      <c r="F544" s="10"/>
      <c r="G544" s="10"/>
      <c r="H544" s="10"/>
      <c r="I544" s="10"/>
      <c r="J544" s="10"/>
      <c r="K544" s="10"/>
      <c r="L544" s="10"/>
      <c r="M544" s="10"/>
      <c r="N544" s="10"/>
      <c r="O544" s="10"/>
      <c r="P544" s="10"/>
      <c r="Q544" s="10"/>
      <c r="R544" s="10"/>
      <c r="S544" s="10"/>
      <c r="T544" s="10"/>
      <c r="U544" s="10"/>
      <c r="V544" s="10"/>
      <c r="W544" s="10"/>
      <c r="X544" s="10"/>
      <c r="Y544" s="10"/>
      <c r="Z544" s="10"/>
      <c r="AA544" s="10"/>
      <c r="AB544" s="10"/>
      <c r="AC544" s="10"/>
      <c r="AD544" s="10"/>
      <c r="AE544" s="10"/>
    </row>
    <row r="545" spans="1:31" ht="13.2" x14ac:dyDescent="0.25">
      <c r="A545" s="10"/>
      <c r="B545" s="10"/>
      <c r="C545" s="10"/>
      <c r="D545" s="19"/>
      <c r="E545" s="10"/>
      <c r="F545" s="10"/>
      <c r="G545" s="10"/>
      <c r="H545" s="10"/>
      <c r="I545" s="10"/>
      <c r="J545" s="10"/>
      <c r="K545" s="10"/>
      <c r="L545" s="10"/>
      <c r="M545" s="10"/>
      <c r="N545" s="10"/>
      <c r="O545" s="10"/>
      <c r="P545" s="10"/>
      <c r="Q545" s="10"/>
      <c r="R545" s="10"/>
      <c r="S545" s="10"/>
      <c r="T545" s="10"/>
      <c r="U545" s="10"/>
      <c r="V545" s="10"/>
      <c r="W545" s="10"/>
      <c r="X545" s="10"/>
      <c r="Y545" s="10"/>
      <c r="Z545" s="10"/>
      <c r="AA545" s="10"/>
      <c r="AB545" s="10"/>
      <c r="AC545" s="10"/>
      <c r="AD545" s="10"/>
      <c r="AE545" s="10"/>
    </row>
    <row r="546" spans="1:31" ht="13.2" x14ac:dyDescent="0.25">
      <c r="A546" s="10"/>
      <c r="B546" s="10"/>
      <c r="C546" s="10"/>
      <c r="D546" s="19"/>
      <c r="E546" s="10"/>
      <c r="F546" s="10"/>
      <c r="G546" s="10"/>
      <c r="H546" s="10"/>
      <c r="I546" s="10"/>
      <c r="J546" s="10"/>
      <c r="K546" s="10"/>
      <c r="L546" s="10"/>
      <c r="M546" s="10"/>
      <c r="N546" s="10"/>
      <c r="O546" s="10"/>
      <c r="P546" s="10"/>
      <c r="Q546" s="10"/>
      <c r="R546" s="10"/>
      <c r="S546" s="10"/>
      <c r="T546" s="10"/>
      <c r="U546" s="10"/>
      <c r="V546" s="10"/>
      <c r="W546" s="10"/>
      <c r="X546" s="10"/>
      <c r="Y546" s="10"/>
      <c r="Z546" s="10"/>
      <c r="AA546" s="10"/>
      <c r="AB546" s="10"/>
      <c r="AC546" s="10"/>
      <c r="AD546" s="10"/>
      <c r="AE546" s="10"/>
    </row>
    <row r="547" spans="1:31" ht="13.2" x14ac:dyDescent="0.25">
      <c r="A547" s="10"/>
      <c r="B547" s="10"/>
      <c r="C547" s="10"/>
      <c r="D547" s="19"/>
      <c r="E547" s="10"/>
      <c r="F547" s="10"/>
      <c r="G547" s="10"/>
      <c r="H547" s="10"/>
      <c r="I547" s="10"/>
      <c r="J547" s="10"/>
      <c r="K547" s="10"/>
      <c r="L547" s="10"/>
      <c r="M547" s="10"/>
      <c r="N547" s="10"/>
      <c r="O547" s="10"/>
      <c r="P547" s="10"/>
      <c r="Q547" s="10"/>
      <c r="R547" s="10"/>
      <c r="S547" s="10"/>
      <c r="T547" s="10"/>
      <c r="U547" s="10"/>
      <c r="V547" s="10"/>
      <c r="W547" s="10"/>
      <c r="X547" s="10"/>
      <c r="Y547" s="10"/>
      <c r="Z547" s="10"/>
      <c r="AA547" s="10"/>
      <c r="AB547" s="10"/>
      <c r="AC547" s="10"/>
      <c r="AD547" s="10"/>
      <c r="AE547" s="10"/>
    </row>
    <row r="548" spans="1:31" ht="13.2" x14ac:dyDescent="0.25">
      <c r="A548" s="10"/>
      <c r="B548" s="10"/>
      <c r="C548" s="10"/>
      <c r="D548" s="19"/>
      <c r="E548" s="10"/>
      <c r="F548" s="10"/>
      <c r="G548" s="10"/>
      <c r="H548" s="10"/>
      <c r="I548" s="10"/>
      <c r="J548" s="10"/>
      <c r="K548" s="10"/>
      <c r="L548" s="10"/>
      <c r="M548" s="10"/>
      <c r="N548" s="10"/>
      <c r="O548" s="10"/>
      <c r="P548" s="10"/>
      <c r="Q548" s="10"/>
      <c r="R548" s="10"/>
      <c r="S548" s="10"/>
      <c r="T548" s="10"/>
      <c r="U548" s="10"/>
      <c r="V548" s="10"/>
      <c r="W548" s="10"/>
      <c r="X548" s="10"/>
      <c r="Y548" s="10"/>
      <c r="Z548" s="10"/>
      <c r="AA548" s="10"/>
      <c r="AB548" s="10"/>
      <c r="AC548" s="10"/>
      <c r="AD548" s="10"/>
      <c r="AE548" s="10"/>
    </row>
    <row r="549" spans="1:31" ht="13.2" x14ac:dyDescent="0.25">
      <c r="A549" s="10"/>
      <c r="B549" s="10"/>
      <c r="C549" s="10"/>
      <c r="D549" s="19"/>
      <c r="E549" s="10"/>
      <c r="F549" s="10"/>
      <c r="G549" s="10"/>
      <c r="H549" s="10"/>
      <c r="I549" s="10"/>
      <c r="J549" s="10"/>
      <c r="K549" s="10"/>
      <c r="L549" s="10"/>
      <c r="M549" s="10"/>
      <c r="N549" s="10"/>
      <c r="O549" s="10"/>
      <c r="P549" s="10"/>
      <c r="Q549" s="10"/>
      <c r="R549" s="10"/>
      <c r="S549" s="10"/>
      <c r="T549" s="10"/>
      <c r="U549" s="10"/>
      <c r="V549" s="10"/>
      <c r="W549" s="10"/>
      <c r="X549" s="10"/>
      <c r="Y549" s="10"/>
      <c r="Z549" s="10"/>
      <c r="AA549" s="10"/>
      <c r="AB549" s="10"/>
      <c r="AC549" s="10"/>
      <c r="AD549" s="10"/>
      <c r="AE549" s="10"/>
    </row>
    <row r="550" spans="1:31" ht="13.2" x14ac:dyDescent="0.25">
      <c r="A550" s="10"/>
      <c r="B550" s="10"/>
      <c r="C550" s="10"/>
      <c r="D550" s="19"/>
      <c r="E550" s="10"/>
      <c r="F550" s="10"/>
      <c r="G550" s="10"/>
      <c r="H550" s="10"/>
      <c r="I550" s="10"/>
      <c r="J550" s="10"/>
      <c r="K550" s="10"/>
      <c r="L550" s="10"/>
      <c r="M550" s="10"/>
      <c r="N550" s="10"/>
      <c r="O550" s="10"/>
      <c r="P550" s="10"/>
      <c r="Q550" s="10"/>
      <c r="R550" s="10"/>
      <c r="S550" s="10"/>
      <c r="T550" s="10"/>
      <c r="U550" s="10"/>
      <c r="V550" s="10"/>
      <c r="W550" s="10"/>
      <c r="X550" s="10"/>
      <c r="Y550" s="10"/>
      <c r="Z550" s="10"/>
      <c r="AA550" s="10"/>
      <c r="AB550" s="10"/>
      <c r="AC550" s="10"/>
      <c r="AD550" s="10"/>
      <c r="AE550" s="10"/>
    </row>
    <row r="551" spans="1:31" ht="13.2" x14ac:dyDescent="0.25">
      <c r="A551" s="10"/>
      <c r="B551" s="10"/>
      <c r="C551" s="10"/>
      <c r="D551" s="19"/>
      <c r="E551" s="10"/>
      <c r="F551" s="10"/>
      <c r="G551" s="10"/>
      <c r="H551" s="10"/>
      <c r="I551" s="10"/>
      <c r="J551" s="10"/>
      <c r="K551" s="10"/>
      <c r="L551" s="10"/>
      <c r="M551" s="10"/>
      <c r="N551" s="10"/>
      <c r="O551" s="10"/>
      <c r="P551" s="10"/>
      <c r="Q551" s="10"/>
      <c r="R551" s="10"/>
      <c r="S551" s="10"/>
      <c r="T551" s="10"/>
      <c r="U551" s="10"/>
      <c r="V551" s="10"/>
      <c r="W551" s="10"/>
      <c r="X551" s="10"/>
      <c r="Y551" s="10"/>
      <c r="Z551" s="10"/>
      <c r="AA551" s="10"/>
      <c r="AB551" s="10"/>
      <c r="AC551" s="10"/>
      <c r="AD551" s="10"/>
      <c r="AE551" s="10"/>
    </row>
    <row r="552" spans="1:31" ht="13.2" x14ac:dyDescent="0.25">
      <c r="A552" s="10"/>
      <c r="B552" s="10"/>
      <c r="C552" s="10"/>
      <c r="D552" s="19"/>
      <c r="E552" s="10"/>
      <c r="F552" s="10"/>
      <c r="G552" s="10"/>
      <c r="H552" s="10"/>
      <c r="I552" s="10"/>
      <c r="J552" s="10"/>
      <c r="K552" s="10"/>
      <c r="L552" s="10"/>
      <c r="M552" s="10"/>
      <c r="N552" s="10"/>
      <c r="O552" s="10"/>
      <c r="P552" s="10"/>
      <c r="Q552" s="10"/>
      <c r="R552" s="10"/>
      <c r="S552" s="10"/>
      <c r="T552" s="10"/>
      <c r="U552" s="10"/>
      <c r="V552" s="10"/>
      <c r="W552" s="10"/>
      <c r="X552" s="10"/>
      <c r="Y552" s="10"/>
      <c r="Z552" s="10"/>
      <c r="AA552" s="10"/>
      <c r="AB552" s="10"/>
      <c r="AC552" s="10"/>
      <c r="AD552" s="10"/>
      <c r="AE552" s="10"/>
    </row>
    <row r="553" spans="1:31" ht="13.2" x14ac:dyDescent="0.25">
      <c r="A553" s="10"/>
      <c r="B553" s="10"/>
      <c r="C553" s="10"/>
      <c r="D553" s="19"/>
      <c r="E553" s="10"/>
      <c r="F553" s="10"/>
      <c r="G553" s="10"/>
      <c r="H553" s="10"/>
      <c r="I553" s="10"/>
      <c r="J553" s="10"/>
      <c r="K553" s="10"/>
      <c r="L553" s="10"/>
      <c r="M553" s="10"/>
      <c r="N553" s="10"/>
      <c r="O553" s="10"/>
      <c r="P553" s="10"/>
      <c r="Q553" s="10"/>
      <c r="R553" s="10"/>
      <c r="S553" s="10"/>
      <c r="T553" s="10"/>
      <c r="U553" s="10"/>
      <c r="V553" s="10"/>
      <c r="W553" s="10"/>
      <c r="X553" s="10"/>
      <c r="Y553" s="10"/>
      <c r="Z553" s="10"/>
      <c r="AA553" s="10"/>
      <c r="AB553" s="10"/>
      <c r="AC553" s="10"/>
      <c r="AD553" s="10"/>
      <c r="AE553" s="10"/>
    </row>
    <row r="554" spans="1:31" ht="13.2" x14ac:dyDescent="0.25">
      <c r="A554" s="10"/>
      <c r="B554" s="10"/>
      <c r="C554" s="10"/>
      <c r="D554" s="19"/>
      <c r="E554" s="10"/>
      <c r="F554" s="10"/>
      <c r="G554" s="10"/>
      <c r="H554" s="10"/>
      <c r="I554" s="10"/>
      <c r="J554" s="10"/>
      <c r="K554" s="10"/>
      <c r="L554" s="10"/>
      <c r="M554" s="10"/>
      <c r="N554" s="10"/>
      <c r="O554" s="10"/>
      <c r="P554" s="10"/>
      <c r="Q554" s="10"/>
      <c r="R554" s="10"/>
      <c r="S554" s="10"/>
      <c r="T554" s="10"/>
      <c r="U554" s="10"/>
      <c r="V554" s="10"/>
      <c r="W554" s="10"/>
      <c r="X554" s="10"/>
      <c r="Y554" s="10"/>
      <c r="Z554" s="10"/>
      <c r="AA554" s="10"/>
      <c r="AB554" s="10"/>
      <c r="AC554" s="10"/>
      <c r="AD554" s="10"/>
      <c r="AE554" s="10"/>
    </row>
    <row r="555" spans="1:31" ht="13.2" x14ac:dyDescent="0.25">
      <c r="A555" s="10"/>
      <c r="B555" s="10"/>
      <c r="C555" s="10"/>
      <c r="D555" s="19"/>
      <c r="E555" s="10"/>
      <c r="F555" s="10"/>
      <c r="G555" s="10"/>
      <c r="H555" s="10"/>
      <c r="I555" s="10"/>
      <c r="J555" s="10"/>
      <c r="K555" s="10"/>
      <c r="L555" s="10"/>
      <c r="M555" s="10"/>
      <c r="N555" s="10"/>
      <c r="O555" s="10"/>
      <c r="P555" s="10"/>
      <c r="Q555" s="10"/>
      <c r="R555" s="10"/>
      <c r="S555" s="10"/>
      <c r="T555" s="10"/>
      <c r="U555" s="10"/>
      <c r="V555" s="10"/>
      <c r="W555" s="10"/>
      <c r="X555" s="10"/>
      <c r="Y555" s="10"/>
      <c r="Z555" s="10"/>
      <c r="AA555" s="10"/>
      <c r="AB555" s="10"/>
      <c r="AC555" s="10"/>
      <c r="AD555" s="10"/>
      <c r="AE555" s="10"/>
    </row>
    <row r="556" spans="1:31" ht="13.2" x14ac:dyDescent="0.25">
      <c r="A556" s="10"/>
      <c r="B556" s="10"/>
      <c r="C556" s="10"/>
      <c r="D556" s="19"/>
      <c r="E556" s="10"/>
      <c r="F556" s="10"/>
      <c r="G556" s="10"/>
      <c r="H556" s="10"/>
      <c r="I556" s="10"/>
      <c r="J556" s="10"/>
      <c r="K556" s="10"/>
      <c r="L556" s="10"/>
      <c r="M556" s="10"/>
      <c r="N556" s="10"/>
      <c r="O556" s="10"/>
      <c r="P556" s="10"/>
      <c r="Q556" s="10"/>
      <c r="R556" s="10"/>
      <c r="S556" s="10"/>
      <c r="T556" s="10"/>
      <c r="U556" s="10"/>
      <c r="V556" s="10"/>
      <c r="W556" s="10"/>
      <c r="X556" s="10"/>
      <c r="Y556" s="10"/>
      <c r="Z556" s="10"/>
      <c r="AA556" s="10"/>
      <c r="AB556" s="10"/>
      <c r="AC556" s="10"/>
      <c r="AD556" s="10"/>
      <c r="AE556" s="10"/>
    </row>
    <row r="557" spans="1:31" ht="13.2" x14ac:dyDescent="0.25">
      <c r="A557" s="10"/>
      <c r="B557" s="10"/>
      <c r="C557" s="10"/>
      <c r="D557" s="19"/>
      <c r="E557" s="10"/>
      <c r="F557" s="10"/>
      <c r="G557" s="10"/>
      <c r="H557" s="10"/>
      <c r="I557" s="10"/>
      <c r="J557" s="10"/>
      <c r="K557" s="10"/>
      <c r="L557" s="10"/>
      <c r="M557" s="10"/>
      <c r="N557" s="10"/>
      <c r="O557" s="10"/>
      <c r="P557" s="10"/>
      <c r="Q557" s="10"/>
      <c r="R557" s="10"/>
      <c r="S557" s="10"/>
      <c r="T557" s="10"/>
      <c r="U557" s="10"/>
      <c r="V557" s="10"/>
      <c r="W557" s="10"/>
      <c r="X557" s="10"/>
      <c r="Y557" s="10"/>
      <c r="Z557" s="10"/>
      <c r="AA557" s="10"/>
      <c r="AB557" s="10"/>
      <c r="AC557" s="10"/>
      <c r="AD557" s="10"/>
      <c r="AE557" s="10"/>
    </row>
    <row r="558" spans="1:31" ht="13.2" x14ac:dyDescent="0.25">
      <c r="A558" s="10"/>
      <c r="B558" s="10"/>
      <c r="C558" s="10"/>
      <c r="D558" s="19"/>
      <c r="E558" s="10"/>
      <c r="F558" s="10"/>
      <c r="G558" s="10"/>
      <c r="H558" s="10"/>
      <c r="I558" s="10"/>
      <c r="J558" s="10"/>
      <c r="K558" s="10"/>
      <c r="L558" s="10"/>
      <c r="M558" s="10"/>
      <c r="N558" s="10"/>
      <c r="O558" s="10"/>
      <c r="P558" s="10"/>
      <c r="Q558" s="10"/>
      <c r="R558" s="10"/>
      <c r="S558" s="10"/>
      <c r="T558" s="10"/>
      <c r="U558" s="10"/>
      <c r="V558" s="10"/>
      <c r="W558" s="10"/>
      <c r="X558" s="10"/>
      <c r="Y558" s="10"/>
      <c r="Z558" s="10"/>
      <c r="AA558" s="10"/>
      <c r="AB558" s="10"/>
      <c r="AC558" s="10"/>
      <c r="AD558" s="10"/>
      <c r="AE558" s="10"/>
    </row>
    <row r="559" spans="1:31" ht="13.2" x14ac:dyDescent="0.25">
      <c r="A559" s="10"/>
      <c r="B559" s="10"/>
      <c r="C559" s="10"/>
      <c r="D559" s="19"/>
      <c r="E559" s="10"/>
      <c r="F559" s="10"/>
      <c r="G559" s="10"/>
      <c r="H559" s="10"/>
      <c r="I559" s="10"/>
      <c r="J559" s="10"/>
      <c r="K559" s="10"/>
      <c r="L559" s="10"/>
      <c r="M559" s="10"/>
      <c r="N559" s="10"/>
      <c r="O559" s="10"/>
      <c r="P559" s="10"/>
      <c r="Q559" s="10"/>
      <c r="R559" s="10"/>
      <c r="S559" s="10"/>
      <c r="T559" s="10"/>
      <c r="U559" s="10"/>
      <c r="V559" s="10"/>
      <c r="W559" s="10"/>
      <c r="X559" s="10"/>
      <c r="Y559" s="10"/>
      <c r="Z559" s="10"/>
      <c r="AA559" s="10"/>
      <c r="AB559" s="10"/>
      <c r="AC559" s="10"/>
      <c r="AD559" s="10"/>
      <c r="AE559" s="10"/>
    </row>
    <row r="560" spans="1:31" ht="13.2" x14ac:dyDescent="0.25">
      <c r="A560" s="10"/>
      <c r="B560" s="10"/>
      <c r="C560" s="10"/>
      <c r="D560" s="19"/>
      <c r="E560" s="10"/>
      <c r="F560" s="10"/>
      <c r="G560" s="10"/>
      <c r="H560" s="10"/>
      <c r="I560" s="10"/>
      <c r="J560" s="10"/>
      <c r="K560" s="10"/>
      <c r="L560" s="10"/>
      <c r="M560" s="10"/>
      <c r="N560" s="10"/>
      <c r="O560" s="10"/>
      <c r="P560" s="10"/>
      <c r="Q560" s="10"/>
      <c r="R560" s="10"/>
      <c r="S560" s="10"/>
      <c r="T560" s="10"/>
      <c r="U560" s="10"/>
      <c r="V560" s="10"/>
      <c r="W560" s="10"/>
      <c r="X560" s="10"/>
      <c r="Y560" s="10"/>
      <c r="Z560" s="10"/>
      <c r="AA560" s="10"/>
      <c r="AB560" s="10"/>
      <c r="AC560" s="10"/>
      <c r="AD560" s="10"/>
      <c r="AE560" s="10"/>
    </row>
    <row r="561" spans="1:31" ht="13.2" x14ac:dyDescent="0.25">
      <c r="A561" s="10"/>
      <c r="B561" s="10"/>
      <c r="C561" s="10"/>
      <c r="D561" s="19"/>
      <c r="E561" s="10"/>
      <c r="F561" s="10"/>
      <c r="G561" s="10"/>
      <c r="H561" s="10"/>
      <c r="I561" s="10"/>
      <c r="J561" s="10"/>
      <c r="K561" s="10"/>
      <c r="L561" s="10"/>
      <c r="M561" s="10"/>
      <c r="N561" s="10"/>
      <c r="O561" s="10"/>
      <c r="P561" s="10"/>
      <c r="Q561" s="10"/>
      <c r="R561" s="10"/>
      <c r="S561" s="10"/>
      <c r="T561" s="10"/>
      <c r="U561" s="10"/>
      <c r="V561" s="10"/>
      <c r="W561" s="10"/>
      <c r="X561" s="10"/>
      <c r="Y561" s="10"/>
      <c r="Z561" s="10"/>
      <c r="AA561" s="10"/>
      <c r="AB561" s="10"/>
      <c r="AC561" s="10"/>
      <c r="AD561" s="10"/>
      <c r="AE561" s="10"/>
    </row>
    <row r="562" spans="1:31" ht="13.2" x14ac:dyDescent="0.25">
      <c r="A562" s="10"/>
      <c r="B562" s="10"/>
      <c r="C562" s="10"/>
      <c r="D562" s="19"/>
      <c r="E562" s="10"/>
      <c r="F562" s="10"/>
      <c r="G562" s="10"/>
      <c r="H562" s="10"/>
      <c r="I562" s="10"/>
      <c r="J562" s="10"/>
      <c r="K562" s="10"/>
      <c r="L562" s="10"/>
      <c r="M562" s="10"/>
      <c r="N562" s="10"/>
      <c r="O562" s="10"/>
      <c r="P562" s="10"/>
      <c r="Q562" s="10"/>
      <c r="R562" s="10"/>
      <c r="S562" s="10"/>
      <c r="T562" s="10"/>
      <c r="U562" s="10"/>
      <c r="V562" s="10"/>
      <c r="W562" s="10"/>
      <c r="X562" s="10"/>
      <c r="Y562" s="10"/>
      <c r="Z562" s="10"/>
      <c r="AA562" s="10"/>
      <c r="AB562" s="10"/>
      <c r="AC562" s="10"/>
      <c r="AD562" s="10"/>
      <c r="AE562" s="10"/>
    </row>
    <row r="563" spans="1:31" ht="13.2" x14ac:dyDescent="0.25">
      <c r="A563" s="10"/>
      <c r="B563" s="10"/>
      <c r="C563" s="10"/>
      <c r="D563" s="19"/>
      <c r="E563" s="10"/>
      <c r="F563" s="10"/>
      <c r="G563" s="10"/>
      <c r="H563" s="10"/>
      <c r="I563" s="10"/>
      <c r="J563" s="10"/>
      <c r="K563" s="10"/>
      <c r="L563" s="10"/>
      <c r="M563" s="10"/>
      <c r="N563" s="10"/>
      <c r="O563" s="10"/>
      <c r="P563" s="10"/>
      <c r="Q563" s="10"/>
      <c r="R563" s="10"/>
      <c r="S563" s="10"/>
      <c r="T563" s="10"/>
      <c r="U563" s="10"/>
      <c r="V563" s="10"/>
      <c r="W563" s="10"/>
      <c r="X563" s="10"/>
      <c r="Y563" s="10"/>
      <c r="Z563" s="10"/>
      <c r="AA563" s="10"/>
      <c r="AB563" s="10"/>
      <c r="AC563" s="10"/>
      <c r="AD563" s="10"/>
      <c r="AE563" s="10"/>
    </row>
    <row r="564" spans="1:31" ht="13.2" x14ac:dyDescent="0.25">
      <c r="A564" s="10"/>
      <c r="B564" s="10"/>
      <c r="C564" s="10"/>
      <c r="D564" s="19"/>
      <c r="E564" s="10"/>
      <c r="F564" s="10"/>
      <c r="G564" s="10"/>
      <c r="H564" s="10"/>
      <c r="I564" s="10"/>
      <c r="J564" s="10"/>
      <c r="K564" s="10"/>
      <c r="L564" s="10"/>
      <c r="M564" s="10"/>
      <c r="N564" s="10"/>
      <c r="O564" s="10"/>
      <c r="P564" s="10"/>
      <c r="Q564" s="10"/>
      <c r="R564" s="10"/>
      <c r="S564" s="10"/>
      <c r="T564" s="10"/>
      <c r="U564" s="10"/>
      <c r="V564" s="10"/>
      <c r="W564" s="10"/>
      <c r="X564" s="10"/>
      <c r="Y564" s="10"/>
      <c r="Z564" s="10"/>
      <c r="AA564" s="10"/>
      <c r="AB564" s="10"/>
      <c r="AC564" s="10"/>
      <c r="AD564" s="10"/>
      <c r="AE564" s="10"/>
    </row>
    <row r="565" spans="1:31" ht="13.2" x14ac:dyDescent="0.25">
      <c r="A565" s="10"/>
      <c r="B565" s="10"/>
      <c r="C565" s="10"/>
      <c r="D565" s="19"/>
      <c r="E565" s="10"/>
      <c r="F565" s="10"/>
      <c r="G565" s="10"/>
      <c r="H565" s="10"/>
      <c r="I565" s="10"/>
      <c r="J565" s="10"/>
      <c r="K565" s="10"/>
      <c r="L565" s="10"/>
      <c r="M565" s="10"/>
      <c r="N565" s="10"/>
      <c r="O565" s="10"/>
      <c r="P565" s="10"/>
      <c r="Q565" s="10"/>
      <c r="R565" s="10"/>
      <c r="S565" s="10"/>
      <c r="T565" s="10"/>
      <c r="U565" s="10"/>
      <c r="V565" s="10"/>
      <c r="W565" s="10"/>
      <c r="X565" s="10"/>
      <c r="Y565" s="10"/>
      <c r="Z565" s="10"/>
      <c r="AA565" s="10"/>
      <c r="AB565" s="10"/>
      <c r="AC565" s="10"/>
      <c r="AD565" s="10"/>
      <c r="AE565" s="10"/>
    </row>
    <row r="566" spans="1:31" ht="13.2" x14ac:dyDescent="0.25">
      <c r="A566" s="10"/>
      <c r="B566" s="10"/>
      <c r="C566" s="10"/>
      <c r="D566" s="19"/>
      <c r="E566" s="10"/>
      <c r="F566" s="10"/>
      <c r="G566" s="10"/>
      <c r="H566" s="10"/>
      <c r="I566" s="10"/>
      <c r="J566" s="10"/>
      <c r="K566" s="10"/>
      <c r="L566" s="10"/>
      <c r="M566" s="10"/>
      <c r="N566" s="10"/>
      <c r="O566" s="10"/>
      <c r="P566" s="10"/>
      <c r="Q566" s="10"/>
      <c r="R566" s="10"/>
      <c r="S566" s="10"/>
      <c r="T566" s="10"/>
      <c r="U566" s="10"/>
      <c r="V566" s="10"/>
      <c r="W566" s="10"/>
      <c r="X566" s="10"/>
      <c r="Y566" s="10"/>
      <c r="Z566" s="10"/>
      <c r="AA566" s="10"/>
      <c r="AB566" s="10"/>
      <c r="AC566" s="10"/>
      <c r="AD566" s="10"/>
      <c r="AE566" s="10"/>
    </row>
    <row r="567" spans="1:31" ht="13.2" x14ac:dyDescent="0.25">
      <c r="A567" s="10"/>
      <c r="B567" s="10"/>
      <c r="C567" s="10"/>
      <c r="D567" s="19"/>
      <c r="E567" s="10"/>
      <c r="F567" s="10"/>
      <c r="G567" s="10"/>
      <c r="H567" s="10"/>
      <c r="I567" s="10"/>
      <c r="J567" s="10"/>
      <c r="K567" s="10"/>
      <c r="L567" s="10"/>
      <c r="M567" s="10"/>
      <c r="N567" s="10"/>
      <c r="O567" s="10"/>
      <c r="P567" s="10"/>
      <c r="Q567" s="10"/>
      <c r="R567" s="10"/>
      <c r="S567" s="10"/>
      <c r="T567" s="10"/>
      <c r="U567" s="10"/>
      <c r="V567" s="10"/>
      <c r="W567" s="10"/>
      <c r="X567" s="10"/>
      <c r="Y567" s="10"/>
      <c r="Z567" s="10"/>
      <c r="AA567" s="10"/>
      <c r="AB567" s="10"/>
      <c r="AC567" s="10"/>
      <c r="AD567" s="10"/>
      <c r="AE567" s="10"/>
    </row>
    <row r="568" spans="1:31" ht="13.2" x14ac:dyDescent="0.25">
      <c r="A568" s="10"/>
      <c r="B568" s="10"/>
      <c r="C568" s="10"/>
      <c r="D568" s="19"/>
      <c r="E568" s="10"/>
      <c r="F568" s="10"/>
      <c r="G568" s="10"/>
      <c r="H568" s="10"/>
      <c r="I568" s="10"/>
      <c r="J568" s="10"/>
      <c r="K568" s="10"/>
      <c r="L568" s="10"/>
      <c r="M568" s="10"/>
      <c r="N568" s="10"/>
      <c r="O568" s="10"/>
      <c r="P568" s="10"/>
      <c r="Q568" s="10"/>
      <c r="R568" s="10"/>
      <c r="S568" s="10"/>
      <c r="T568" s="10"/>
      <c r="U568" s="10"/>
      <c r="V568" s="10"/>
      <c r="W568" s="10"/>
      <c r="X568" s="10"/>
      <c r="Y568" s="10"/>
      <c r="Z568" s="10"/>
      <c r="AA568" s="10"/>
      <c r="AB568" s="10"/>
      <c r="AC568" s="10"/>
      <c r="AD568" s="10"/>
      <c r="AE568" s="10"/>
    </row>
    <row r="569" spans="1:31" ht="13.2" x14ac:dyDescent="0.25">
      <c r="A569" s="10"/>
      <c r="B569" s="10"/>
      <c r="C569" s="10"/>
      <c r="D569" s="19"/>
      <c r="E569" s="10"/>
      <c r="F569" s="10"/>
      <c r="G569" s="10"/>
      <c r="H569" s="10"/>
      <c r="I569" s="10"/>
      <c r="J569" s="10"/>
      <c r="K569" s="10"/>
      <c r="L569" s="10"/>
      <c r="M569" s="10"/>
      <c r="N569" s="10"/>
      <c r="O569" s="10"/>
      <c r="P569" s="10"/>
      <c r="Q569" s="10"/>
      <c r="R569" s="10"/>
      <c r="S569" s="10"/>
      <c r="T569" s="10"/>
      <c r="U569" s="10"/>
      <c r="V569" s="10"/>
      <c r="W569" s="10"/>
      <c r="X569" s="10"/>
      <c r="Y569" s="10"/>
      <c r="Z569" s="10"/>
      <c r="AA569" s="10"/>
      <c r="AB569" s="10"/>
      <c r="AC569" s="10"/>
      <c r="AD569" s="10"/>
      <c r="AE569" s="10"/>
    </row>
    <row r="570" spans="1:31" ht="13.2" x14ac:dyDescent="0.25">
      <c r="A570" s="10"/>
      <c r="B570" s="10"/>
      <c r="C570" s="10"/>
      <c r="D570" s="19"/>
      <c r="E570" s="10"/>
      <c r="F570" s="10"/>
      <c r="G570" s="10"/>
      <c r="H570" s="10"/>
      <c r="I570" s="10"/>
      <c r="J570" s="10"/>
      <c r="K570" s="10"/>
      <c r="L570" s="10"/>
      <c r="M570" s="10"/>
      <c r="N570" s="10"/>
      <c r="O570" s="10"/>
      <c r="P570" s="10"/>
      <c r="Q570" s="10"/>
      <c r="R570" s="10"/>
      <c r="S570" s="10"/>
      <c r="T570" s="10"/>
      <c r="U570" s="10"/>
      <c r="V570" s="10"/>
      <c r="W570" s="10"/>
      <c r="X570" s="10"/>
      <c r="Y570" s="10"/>
      <c r="Z570" s="10"/>
      <c r="AA570" s="10"/>
      <c r="AB570" s="10"/>
      <c r="AC570" s="10"/>
      <c r="AD570" s="10"/>
      <c r="AE570" s="10"/>
    </row>
    <row r="571" spans="1:31" ht="13.2" x14ac:dyDescent="0.25">
      <c r="A571" s="10"/>
      <c r="B571" s="10"/>
      <c r="C571" s="10"/>
      <c r="D571" s="19"/>
      <c r="E571" s="10"/>
      <c r="F571" s="10"/>
      <c r="G571" s="10"/>
      <c r="H571" s="10"/>
      <c r="I571" s="10"/>
      <c r="J571" s="10"/>
      <c r="K571" s="10"/>
      <c r="L571" s="10"/>
      <c r="M571" s="10"/>
      <c r="N571" s="10"/>
      <c r="O571" s="10"/>
      <c r="P571" s="10"/>
      <c r="Q571" s="10"/>
      <c r="R571" s="10"/>
      <c r="S571" s="10"/>
      <c r="T571" s="10"/>
      <c r="U571" s="10"/>
      <c r="V571" s="10"/>
      <c r="W571" s="10"/>
      <c r="X571" s="10"/>
      <c r="Y571" s="10"/>
      <c r="Z571" s="10"/>
      <c r="AA571" s="10"/>
      <c r="AB571" s="10"/>
      <c r="AC571" s="10"/>
      <c r="AD571" s="10"/>
      <c r="AE571" s="10"/>
    </row>
    <row r="572" spans="1:31" ht="13.2" x14ac:dyDescent="0.25">
      <c r="A572" s="10"/>
      <c r="B572" s="10"/>
      <c r="C572" s="10"/>
      <c r="D572" s="19"/>
      <c r="E572" s="10"/>
      <c r="F572" s="10"/>
      <c r="G572" s="10"/>
      <c r="H572" s="10"/>
      <c r="I572" s="10"/>
      <c r="J572" s="10"/>
      <c r="K572" s="10"/>
      <c r="L572" s="10"/>
      <c r="M572" s="10"/>
      <c r="N572" s="10"/>
      <c r="O572" s="10"/>
      <c r="P572" s="10"/>
      <c r="Q572" s="10"/>
      <c r="R572" s="10"/>
      <c r="S572" s="10"/>
      <c r="T572" s="10"/>
      <c r="U572" s="10"/>
      <c r="V572" s="10"/>
      <c r="W572" s="10"/>
      <c r="X572" s="10"/>
      <c r="Y572" s="10"/>
      <c r="Z572" s="10"/>
      <c r="AA572" s="10"/>
      <c r="AB572" s="10"/>
      <c r="AC572" s="10"/>
      <c r="AD572" s="10"/>
      <c r="AE572" s="10"/>
    </row>
    <row r="573" spans="1:31" ht="13.2" x14ac:dyDescent="0.25">
      <c r="A573" s="10"/>
      <c r="B573" s="10"/>
      <c r="C573" s="10"/>
      <c r="D573" s="19"/>
      <c r="E573" s="10"/>
      <c r="F573" s="10"/>
      <c r="G573" s="10"/>
      <c r="H573" s="10"/>
      <c r="I573" s="10"/>
      <c r="J573" s="10"/>
      <c r="K573" s="10"/>
      <c r="L573" s="10"/>
      <c r="M573" s="10"/>
      <c r="N573" s="10"/>
      <c r="O573" s="10"/>
      <c r="P573" s="10"/>
      <c r="Q573" s="10"/>
      <c r="R573" s="10"/>
      <c r="S573" s="10"/>
      <c r="T573" s="10"/>
      <c r="U573" s="10"/>
      <c r="V573" s="10"/>
      <c r="W573" s="10"/>
      <c r="X573" s="10"/>
      <c r="Y573" s="10"/>
      <c r="Z573" s="10"/>
      <c r="AA573" s="10"/>
      <c r="AB573" s="10"/>
      <c r="AC573" s="10"/>
      <c r="AD573" s="10"/>
      <c r="AE573" s="10"/>
    </row>
    <row r="574" spans="1:31" ht="13.2" x14ac:dyDescent="0.25">
      <c r="A574" s="10"/>
      <c r="B574" s="10"/>
      <c r="C574" s="10"/>
      <c r="D574" s="19"/>
      <c r="E574" s="10"/>
      <c r="F574" s="10"/>
      <c r="G574" s="10"/>
      <c r="H574" s="10"/>
      <c r="I574" s="10"/>
      <c r="J574" s="10"/>
      <c r="K574" s="10"/>
      <c r="L574" s="10"/>
      <c r="M574" s="10"/>
      <c r="N574" s="10"/>
      <c r="O574" s="10"/>
      <c r="P574" s="10"/>
      <c r="Q574" s="10"/>
      <c r="R574" s="10"/>
      <c r="S574" s="10"/>
      <c r="T574" s="10"/>
      <c r="U574" s="10"/>
      <c r="V574" s="10"/>
      <c r="W574" s="10"/>
      <c r="X574" s="10"/>
      <c r="Y574" s="10"/>
      <c r="Z574" s="10"/>
      <c r="AA574" s="10"/>
      <c r="AB574" s="10"/>
      <c r="AC574" s="10"/>
      <c r="AD574" s="10"/>
      <c r="AE574" s="10"/>
    </row>
    <row r="575" spans="1:31" ht="13.2" x14ac:dyDescent="0.25">
      <c r="A575" s="10"/>
      <c r="B575" s="10"/>
      <c r="C575" s="10"/>
      <c r="D575" s="19"/>
      <c r="E575" s="10"/>
      <c r="F575" s="10"/>
      <c r="G575" s="10"/>
      <c r="H575" s="10"/>
      <c r="I575" s="10"/>
      <c r="J575" s="10"/>
      <c r="K575" s="10"/>
      <c r="L575" s="10"/>
      <c r="M575" s="10"/>
      <c r="N575" s="10"/>
      <c r="O575" s="10"/>
      <c r="P575" s="10"/>
      <c r="Q575" s="10"/>
      <c r="R575" s="10"/>
      <c r="S575" s="10"/>
      <c r="T575" s="10"/>
      <c r="U575" s="10"/>
      <c r="V575" s="10"/>
      <c r="W575" s="10"/>
      <c r="X575" s="10"/>
      <c r="Y575" s="10"/>
      <c r="Z575" s="10"/>
      <c r="AA575" s="10"/>
      <c r="AB575" s="10"/>
      <c r="AC575" s="10"/>
      <c r="AD575" s="10"/>
      <c r="AE575" s="10"/>
    </row>
    <row r="576" spans="1:31" ht="13.2" x14ac:dyDescent="0.25">
      <c r="A576" s="10"/>
      <c r="B576" s="10"/>
      <c r="C576" s="10"/>
      <c r="D576" s="19"/>
      <c r="E576" s="10"/>
      <c r="F576" s="10"/>
      <c r="G576" s="10"/>
      <c r="H576" s="10"/>
      <c r="I576" s="10"/>
      <c r="J576" s="10"/>
      <c r="K576" s="10"/>
      <c r="L576" s="10"/>
      <c r="M576" s="10"/>
      <c r="N576" s="10"/>
      <c r="O576" s="10"/>
      <c r="P576" s="10"/>
      <c r="Q576" s="10"/>
      <c r="R576" s="10"/>
      <c r="S576" s="10"/>
      <c r="T576" s="10"/>
      <c r="U576" s="10"/>
      <c r="V576" s="10"/>
      <c r="W576" s="10"/>
      <c r="X576" s="10"/>
      <c r="Y576" s="10"/>
      <c r="Z576" s="10"/>
      <c r="AA576" s="10"/>
      <c r="AB576" s="10"/>
      <c r="AC576" s="10"/>
      <c r="AD576" s="10"/>
      <c r="AE576" s="10"/>
    </row>
    <row r="577" spans="1:31" ht="13.2" x14ac:dyDescent="0.25">
      <c r="A577" s="10"/>
      <c r="B577" s="10"/>
      <c r="C577" s="10"/>
      <c r="D577" s="19"/>
      <c r="E577" s="10"/>
      <c r="F577" s="10"/>
      <c r="G577" s="10"/>
      <c r="H577" s="10"/>
      <c r="I577" s="10"/>
      <c r="J577" s="10"/>
      <c r="K577" s="10"/>
      <c r="L577" s="10"/>
      <c r="M577" s="10"/>
      <c r="N577" s="10"/>
      <c r="O577" s="10"/>
      <c r="P577" s="10"/>
      <c r="Q577" s="10"/>
      <c r="R577" s="10"/>
      <c r="S577" s="10"/>
      <c r="T577" s="10"/>
      <c r="U577" s="10"/>
      <c r="V577" s="10"/>
      <c r="W577" s="10"/>
      <c r="X577" s="10"/>
      <c r="Y577" s="10"/>
      <c r="Z577" s="10"/>
      <c r="AA577" s="10"/>
      <c r="AB577" s="10"/>
      <c r="AC577" s="10"/>
      <c r="AD577" s="10"/>
      <c r="AE577" s="10"/>
    </row>
    <row r="578" spans="1:31" ht="13.2" x14ac:dyDescent="0.25">
      <c r="A578" s="10"/>
      <c r="B578" s="10"/>
      <c r="C578" s="10"/>
      <c r="D578" s="19"/>
      <c r="E578" s="10"/>
      <c r="F578" s="10"/>
      <c r="G578" s="10"/>
      <c r="H578" s="10"/>
      <c r="I578" s="10"/>
      <c r="J578" s="10"/>
      <c r="K578" s="10"/>
      <c r="L578" s="10"/>
      <c r="M578" s="10"/>
      <c r="N578" s="10"/>
      <c r="O578" s="10"/>
      <c r="P578" s="10"/>
      <c r="Q578" s="10"/>
      <c r="R578" s="10"/>
      <c r="S578" s="10"/>
      <c r="T578" s="10"/>
      <c r="U578" s="10"/>
      <c r="V578" s="10"/>
      <c r="W578" s="10"/>
      <c r="X578" s="10"/>
      <c r="Y578" s="10"/>
      <c r="Z578" s="10"/>
      <c r="AA578" s="10"/>
      <c r="AB578" s="10"/>
      <c r="AC578" s="10"/>
      <c r="AD578" s="10"/>
      <c r="AE578" s="10"/>
    </row>
    <row r="579" spans="1:31" ht="13.2" x14ac:dyDescent="0.25">
      <c r="A579" s="10"/>
      <c r="B579" s="10"/>
      <c r="C579" s="10"/>
      <c r="D579" s="19"/>
      <c r="E579" s="10"/>
      <c r="F579" s="10"/>
      <c r="G579" s="10"/>
      <c r="H579" s="10"/>
      <c r="I579" s="10"/>
      <c r="J579" s="10"/>
      <c r="K579" s="10"/>
      <c r="L579" s="10"/>
      <c r="M579" s="10"/>
      <c r="N579" s="10"/>
      <c r="O579" s="10"/>
      <c r="P579" s="10"/>
      <c r="Q579" s="10"/>
      <c r="R579" s="10"/>
      <c r="S579" s="10"/>
      <c r="T579" s="10"/>
      <c r="U579" s="10"/>
      <c r="V579" s="10"/>
      <c r="W579" s="10"/>
      <c r="X579" s="10"/>
      <c r="Y579" s="10"/>
      <c r="Z579" s="10"/>
      <c r="AA579" s="10"/>
      <c r="AB579" s="10"/>
      <c r="AC579" s="10"/>
      <c r="AD579" s="10"/>
      <c r="AE579" s="10"/>
    </row>
    <row r="580" spans="1:31" ht="13.2" x14ac:dyDescent="0.25">
      <c r="A580" s="10"/>
      <c r="B580" s="10"/>
      <c r="C580" s="10"/>
      <c r="D580" s="19"/>
      <c r="E580" s="10"/>
      <c r="F580" s="10"/>
      <c r="G580" s="10"/>
      <c r="H580" s="10"/>
      <c r="I580" s="10"/>
      <c r="J580" s="10"/>
      <c r="K580" s="10"/>
      <c r="L580" s="10"/>
      <c r="M580" s="10"/>
      <c r="N580" s="10"/>
      <c r="O580" s="10"/>
      <c r="P580" s="10"/>
      <c r="Q580" s="10"/>
      <c r="R580" s="10"/>
      <c r="S580" s="10"/>
      <c r="T580" s="10"/>
      <c r="U580" s="10"/>
      <c r="V580" s="10"/>
      <c r="W580" s="10"/>
      <c r="X580" s="10"/>
      <c r="Y580" s="10"/>
      <c r="Z580" s="10"/>
      <c r="AA580" s="10"/>
      <c r="AB580" s="10"/>
      <c r="AC580" s="10"/>
      <c r="AD580" s="10"/>
      <c r="AE580" s="10"/>
    </row>
    <row r="581" spans="1:31" ht="13.2" x14ac:dyDescent="0.25">
      <c r="A581" s="10"/>
      <c r="B581" s="10"/>
      <c r="C581" s="10"/>
      <c r="D581" s="19"/>
      <c r="E581" s="10"/>
      <c r="F581" s="10"/>
      <c r="G581" s="10"/>
      <c r="H581" s="10"/>
      <c r="I581" s="10"/>
      <c r="J581" s="10"/>
      <c r="K581" s="10"/>
      <c r="L581" s="10"/>
      <c r="M581" s="10"/>
      <c r="N581" s="10"/>
      <c r="O581" s="10"/>
      <c r="P581" s="10"/>
      <c r="Q581" s="10"/>
      <c r="R581" s="10"/>
      <c r="S581" s="10"/>
      <c r="T581" s="10"/>
      <c r="U581" s="10"/>
      <c r="V581" s="10"/>
      <c r="W581" s="10"/>
      <c r="X581" s="10"/>
      <c r="Y581" s="10"/>
      <c r="Z581" s="10"/>
      <c r="AA581" s="10"/>
      <c r="AB581" s="10"/>
      <c r="AC581" s="10"/>
      <c r="AD581" s="10"/>
      <c r="AE581" s="10"/>
    </row>
    <row r="582" spans="1:31" ht="13.2" x14ac:dyDescent="0.25">
      <c r="A582" s="10"/>
      <c r="B582" s="10"/>
      <c r="C582" s="10"/>
      <c r="D582" s="19"/>
      <c r="E582" s="10"/>
      <c r="F582" s="10"/>
      <c r="G582" s="10"/>
      <c r="H582" s="10"/>
      <c r="I582" s="10"/>
      <c r="J582" s="10"/>
      <c r="K582" s="10"/>
      <c r="L582" s="10"/>
      <c r="M582" s="10"/>
      <c r="N582" s="10"/>
      <c r="O582" s="10"/>
      <c r="P582" s="10"/>
      <c r="Q582" s="10"/>
      <c r="R582" s="10"/>
      <c r="S582" s="10"/>
      <c r="T582" s="10"/>
      <c r="U582" s="10"/>
      <c r="V582" s="10"/>
      <c r="W582" s="10"/>
      <c r="X582" s="10"/>
      <c r="Y582" s="10"/>
      <c r="Z582" s="10"/>
      <c r="AA582" s="10"/>
      <c r="AB582" s="10"/>
      <c r="AC582" s="10"/>
      <c r="AD582" s="10"/>
      <c r="AE582" s="10"/>
    </row>
    <row r="583" spans="1:31" ht="13.2" x14ac:dyDescent="0.25">
      <c r="A583" s="10"/>
      <c r="B583" s="10"/>
      <c r="C583" s="10"/>
      <c r="D583" s="19"/>
      <c r="E583" s="10"/>
      <c r="F583" s="10"/>
      <c r="G583" s="10"/>
      <c r="H583" s="10"/>
      <c r="I583" s="10"/>
      <c r="J583" s="10"/>
      <c r="K583" s="10"/>
      <c r="L583" s="10"/>
      <c r="M583" s="10"/>
      <c r="N583" s="10"/>
      <c r="O583" s="10"/>
      <c r="P583" s="10"/>
      <c r="Q583" s="10"/>
      <c r="R583" s="10"/>
      <c r="S583" s="10"/>
      <c r="T583" s="10"/>
      <c r="U583" s="10"/>
      <c r="V583" s="10"/>
      <c r="W583" s="10"/>
      <c r="X583" s="10"/>
      <c r="Y583" s="10"/>
      <c r="Z583" s="10"/>
      <c r="AA583" s="10"/>
      <c r="AB583" s="10"/>
      <c r="AC583" s="10"/>
      <c r="AD583" s="10"/>
      <c r="AE583" s="10"/>
    </row>
    <row r="584" spans="1:31" ht="13.2" x14ac:dyDescent="0.25">
      <c r="A584" s="10"/>
      <c r="B584" s="10"/>
      <c r="C584" s="10"/>
      <c r="D584" s="19"/>
      <c r="E584" s="10"/>
      <c r="F584" s="10"/>
      <c r="G584" s="10"/>
      <c r="H584" s="10"/>
      <c r="I584" s="10"/>
      <c r="J584" s="10"/>
      <c r="K584" s="10"/>
      <c r="L584" s="10"/>
      <c r="M584" s="10"/>
      <c r="N584" s="10"/>
      <c r="O584" s="10"/>
      <c r="P584" s="10"/>
      <c r="Q584" s="10"/>
      <c r="R584" s="10"/>
      <c r="S584" s="10"/>
      <c r="T584" s="10"/>
      <c r="U584" s="10"/>
      <c r="V584" s="10"/>
      <c r="W584" s="10"/>
      <c r="X584" s="10"/>
      <c r="Y584" s="10"/>
      <c r="Z584" s="10"/>
      <c r="AA584" s="10"/>
      <c r="AB584" s="10"/>
      <c r="AC584" s="10"/>
      <c r="AD584" s="10"/>
      <c r="AE584" s="10"/>
    </row>
    <row r="585" spans="1:31" ht="13.2" x14ac:dyDescent="0.25">
      <c r="A585" s="10"/>
      <c r="B585" s="10"/>
      <c r="C585" s="10"/>
      <c r="D585" s="19"/>
      <c r="E585" s="10"/>
      <c r="F585" s="10"/>
      <c r="G585" s="10"/>
      <c r="H585" s="10"/>
      <c r="I585" s="10"/>
      <c r="J585" s="10"/>
      <c r="K585" s="10"/>
      <c r="L585" s="10"/>
      <c r="M585" s="10"/>
      <c r="N585" s="10"/>
      <c r="O585" s="10"/>
      <c r="P585" s="10"/>
      <c r="Q585" s="10"/>
      <c r="R585" s="10"/>
      <c r="S585" s="10"/>
      <c r="T585" s="10"/>
      <c r="U585" s="10"/>
      <c r="V585" s="10"/>
      <c r="W585" s="10"/>
      <c r="X585" s="10"/>
      <c r="Y585" s="10"/>
      <c r="Z585" s="10"/>
      <c r="AA585" s="10"/>
      <c r="AB585" s="10"/>
      <c r="AC585" s="10"/>
      <c r="AD585" s="10"/>
      <c r="AE585" s="10"/>
    </row>
    <row r="586" spans="1:31" ht="13.2" x14ac:dyDescent="0.25">
      <c r="A586" s="10"/>
      <c r="B586" s="10"/>
      <c r="C586" s="10"/>
      <c r="D586" s="19"/>
      <c r="E586" s="10"/>
      <c r="F586" s="10"/>
      <c r="G586" s="10"/>
      <c r="H586" s="10"/>
      <c r="I586" s="10"/>
      <c r="J586" s="10"/>
      <c r="K586" s="10"/>
      <c r="L586" s="10"/>
      <c r="M586" s="10"/>
      <c r="N586" s="10"/>
      <c r="O586" s="10"/>
      <c r="P586" s="10"/>
      <c r="Q586" s="10"/>
      <c r="R586" s="10"/>
      <c r="S586" s="10"/>
      <c r="T586" s="10"/>
      <c r="U586" s="10"/>
      <c r="V586" s="10"/>
      <c r="W586" s="10"/>
      <c r="X586" s="10"/>
      <c r="Y586" s="10"/>
      <c r="Z586" s="10"/>
      <c r="AA586" s="10"/>
      <c r="AB586" s="10"/>
      <c r="AC586" s="10"/>
      <c r="AD586" s="10"/>
      <c r="AE586" s="10"/>
    </row>
    <row r="587" spans="1:31" ht="13.2" x14ac:dyDescent="0.25">
      <c r="A587" s="10"/>
      <c r="B587" s="10"/>
      <c r="C587" s="10"/>
      <c r="D587" s="19"/>
      <c r="E587" s="10"/>
      <c r="F587" s="10"/>
      <c r="G587" s="10"/>
      <c r="H587" s="10"/>
      <c r="I587" s="10"/>
      <c r="J587" s="10"/>
      <c r="K587" s="10"/>
      <c r="L587" s="10"/>
      <c r="M587" s="10"/>
      <c r="N587" s="10"/>
      <c r="O587" s="10"/>
      <c r="P587" s="10"/>
      <c r="Q587" s="10"/>
      <c r="R587" s="10"/>
      <c r="S587" s="10"/>
      <c r="T587" s="10"/>
      <c r="U587" s="10"/>
      <c r="V587" s="10"/>
      <c r="W587" s="10"/>
      <c r="X587" s="10"/>
      <c r="Y587" s="10"/>
      <c r="Z587" s="10"/>
      <c r="AA587" s="10"/>
      <c r="AB587" s="10"/>
      <c r="AC587" s="10"/>
      <c r="AD587" s="10"/>
      <c r="AE587" s="10"/>
    </row>
    <row r="588" spans="1:31" ht="13.2" x14ac:dyDescent="0.25">
      <c r="A588" s="10"/>
      <c r="B588" s="10"/>
      <c r="C588" s="10"/>
      <c r="D588" s="19"/>
      <c r="E588" s="10"/>
      <c r="F588" s="10"/>
      <c r="G588" s="10"/>
      <c r="H588" s="10"/>
      <c r="I588" s="10"/>
      <c r="J588" s="10"/>
      <c r="K588" s="10"/>
      <c r="L588" s="10"/>
      <c r="M588" s="10"/>
      <c r="N588" s="10"/>
      <c r="O588" s="10"/>
      <c r="P588" s="10"/>
      <c r="Q588" s="10"/>
      <c r="R588" s="10"/>
      <c r="S588" s="10"/>
      <c r="T588" s="10"/>
      <c r="U588" s="10"/>
      <c r="V588" s="10"/>
      <c r="W588" s="10"/>
      <c r="X588" s="10"/>
      <c r="Y588" s="10"/>
      <c r="Z588" s="10"/>
      <c r="AA588" s="10"/>
      <c r="AB588" s="10"/>
      <c r="AC588" s="10"/>
      <c r="AD588" s="10"/>
      <c r="AE588" s="10"/>
    </row>
    <row r="589" spans="1:31" ht="13.2" x14ac:dyDescent="0.25">
      <c r="A589" s="10"/>
      <c r="B589" s="10"/>
      <c r="C589" s="10"/>
      <c r="D589" s="19"/>
      <c r="E589" s="10"/>
      <c r="F589" s="10"/>
      <c r="G589" s="10"/>
      <c r="H589" s="10"/>
      <c r="I589" s="10"/>
      <c r="J589" s="10"/>
      <c r="K589" s="10"/>
      <c r="L589" s="10"/>
      <c r="M589" s="10"/>
      <c r="N589" s="10"/>
      <c r="O589" s="10"/>
      <c r="P589" s="10"/>
      <c r="Q589" s="10"/>
      <c r="R589" s="10"/>
      <c r="S589" s="10"/>
      <c r="T589" s="10"/>
      <c r="U589" s="10"/>
      <c r="V589" s="10"/>
      <c r="W589" s="10"/>
      <c r="X589" s="10"/>
      <c r="Y589" s="10"/>
      <c r="Z589" s="10"/>
      <c r="AA589" s="10"/>
      <c r="AB589" s="10"/>
      <c r="AC589" s="10"/>
      <c r="AD589" s="10"/>
      <c r="AE589" s="10"/>
    </row>
    <row r="590" spans="1:31" ht="13.2" x14ac:dyDescent="0.25">
      <c r="A590" s="10"/>
      <c r="B590" s="10"/>
      <c r="C590" s="10"/>
      <c r="D590" s="19"/>
      <c r="E590" s="10"/>
      <c r="F590" s="10"/>
      <c r="G590" s="10"/>
      <c r="H590" s="10"/>
      <c r="I590" s="10"/>
      <c r="J590" s="10"/>
      <c r="K590" s="10"/>
      <c r="L590" s="10"/>
      <c r="M590" s="10"/>
      <c r="N590" s="10"/>
      <c r="O590" s="10"/>
      <c r="P590" s="10"/>
      <c r="Q590" s="10"/>
      <c r="R590" s="10"/>
      <c r="S590" s="10"/>
      <c r="T590" s="10"/>
      <c r="U590" s="10"/>
      <c r="V590" s="10"/>
      <c r="W590" s="10"/>
      <c r="X590" s="10"/>
      <c r="Y590" s="10"/>
      <c r="Z590" s="10"/>
      <c r="AA590" s="10"/>
      <c r="AB590" s="10"/>
      <c r="AC590" s="10"/>
      <c r="AD590" s="10"/>
      <c r="AE590" s="10"/>
    </row>
    <row r="591" spans="1:31" ht="13.2" x14ac:dyDescent="0.25">
      <c r="A591" s="10"/>
      <c r="B591" s="10"/>
      <c r="C591" s="10"/>
      <c r="D591" s="19"/>
      <c r="E591" s="10"/>
      <c r="F591" s="10"/>
      <c r="G591" s="10"/>
      <c r="H591" s="10"/>
      <c r="I591" s="10"/>
      <c r="J591" s="10"/>
      <c r="K591" s="10"/>
      <c r="L591" s="10"/>
      <c r="M591" s="10"/>
      <c r="N591" s="10"/>
      <c r="O591" s="10"/>
      <c r="P591" s="10"/>
      <c r="Q591" s="10"/>
      <c r="R591" s="10"/>
      <c r="S591" s="10"/>
      <c r="T591" s="10"/>
      <c r="U591" s="10"/>
      <c r="V591" s="10"/>
      <c r="W591" s="10"/>
      <c r="X591" s="10"/>
      <c r="Y591" s="10"/>
      <c r="Z591" s="10"/>
      <c r="AA591" s="10"/>
      <c r="AB591" s="10"/>
      <c r="AC591" s="10"/>
      <c r="AD591" s="10"/>
      <c r="AE591" s="10"/>
    </row>
    <row r="592" spans="1:31" ht="13.2" x14ac:dyDescent="0.25">
      <c r="A592" s="10"/>
      <c r="B592" s="10"/>
      <c r="C592" s="10"/>
      <c r="D592" s="19"/>
      <c r="E592" s="10"/>
      <c r="F592" s="10"/>
      <c r="G592" s="10"/>
      <c r="H592" s="10"/>
      <c r="I592" s="10"/>
      <c r="J592" s="10"/>
      <c r="K592" s="10"/>
      <c r="L592" s="10"/>
      <c r="M592" s="10"/>
      <c r="N592" s="10"/>
      <c r="O592" s="10"/>
      <c r="P592" s="10"/>
      <c r="Q592" s="10"/>
      <c r="R592" s="10"/>
      <c r="S592" s="10"/>
      <c r="T592" s="10"/>
      <c r="U592" s="10"/>
      <c r="V592" s="10"/>
      <c r="W592" s="10"/>
      <c r="X592" s="10"/>
      <c r="Y592" s="10"/>
      <c r="Z592" s="10"/>
      <c r="AA592" s="10"/>
      <c r="AB592" s="10"/>
      <c r="AC592" s="10"/>
      <c r="AD592" s="10"/>
      <c r="AE592" s="10"/>
    </row>
    <row r="593" spans="1:31" ht="13.2" x14ac:dyDescent="0.25">
      <c r="A593" s="10"/>
      <c r="B593" s="10"/>
      <c r="C593" s="10"/>
      <c r="D593" s="19"/>
      <c r="E593" s="10"/>
      <c r="F593" s="10"/>
      <c r="G593" s="10"/>
      <c r="H593" s="10"/>
      <c r="I593" s="10"/>
      <c r="J593" s="10"/>
      <c r="K593" s="10"/>
      <c r="L593" s="10"/>
      <c r="M593" s="10"/>
      <c r="N593" s="10"/>
      <c r="O593" s="10"/>
      <c r="P593" s="10"/>
      <c r="Q593" s="10"/>
      <c r="R593" s="10"/>
      <c r="S593" s="10"/>
      <c r="T593" s="10"/>
      <c r="U593" s="10"/>
      <c r="V593" s="10"/>
      <c r="W593" s="10"/>
      <c r="X593" s="10"/>
      <c r="Y593" s="10"/>
      <c r="Z593" s="10"/>
      <c r="AA593" s="10"/>
      <c r="AB593" s="10"/>
      <c r="AC593" s="10"/>
      <c r="AD593" s="10"/>
      <c r="AE593" s="10"/>
    </row>
    <row r="594" spans="1:31" ht="13.2" x14ac:dyDescent="0.25">
      <c r="A594" s="10"/>
      <c r="B594" s="10"/>
      <c r="C594" s="10"/>
      <c r="D594" s="19"/>
      <c r="E594" s="10"/>
      <c r="F594" s="10"/>
      <c r="G594" s="10"/>
      <c r="H594" s="10"/>
      <c r="I594" s="10"/>
      <c r="J594" s="10"/>
      <c r="K594" s="10"/>
      <c r="L594" s="10"/>
      <c r="M594" s="10"/>
      <c r="N594" s="10"/>
      <c r="O594" s="10"/>
      <c r="P594" s="10"/>
      <c r="Q594" s="10"/>
      <c r="R594" s="10"/>
      <c r="S594" s="10"/>
      <c r="T594" s="10"/>
      <c r="U594" s="10"/>
      <c r="V594" s="10"/>
      <c r="W594" s="10"/>
      <c r="X594" s="10"/>
      <c r="Y594" s="10"/>
      <c r="Z594" s="10"/>
      <c r="AA594" s="10"/>
      <c r="AB594" s="10"/>
      <c r="AC594" s="10"/>
      <c r="AD594" s="10"/>
      <c r="AE594" s="10"/>
    </row>
    <row r="595" spans="1:31" ht="13.2" x14ac:dyDescent="0.25">
      <c r="A595" s="10"/>
      <c r="B595" s="10"/>
      <c r="C595" s="10"/>
      <c r="D595" s="19"/>
      <c r="E595" s="10"/>
      <c r="F595" s="10"/>
      <c r="G595" s="10"/>
      <c r="H595" s="10"/>
      <c r="I595" s="10"/>
      <c r="J595" s="10"/>
      <c r="K595" s="10"/>
      <c r="L595" s="10"/>
      <c r="M595" s="10"/>
      <c r="N595" s="10"/>
      <c r="O595" s="10"/>
      <c r="P595" s="10"/>
      <c r="Q595" s="10"/>
      <c r="R595" s="10"/>
      <c r="S595" s="10"/>
      <c r="T595" s="10"/>
      <c r="U595" s="10"/>
      <c r="V595" s="10"/>
      <c r="W595" s="10"/>
      <c r="X595" s="10"/>
      <c r="Y595" s="10"/>
      <c r="Z595" s="10"/>
      <c r="AA595" s="10"/>
      <c r="AB595" s="10"/>
      <c r="AC595" s="10"/>
      <c r="AD595" s="10"/>
      <c r="AE595" s="10"/>
    </row>
    <row r="596" spans="1:31" ht="13.2" x14ac:dyDescent="0.25">
      <c r="A596" s="10"/>
      <c r="B596" s="10"/>
      <c r="C596" s="10"/>
      <c r="D596" s="19"/>
      <c r="E596" s="10"/>
      <c r="F596" s="10"/>
      <c r="G596" s="10"/>
      <c r="H596" s="10"/>
      <c r="I596" s="10"/>
      <c r="J596" s="10"/>
      <c r="K596" s="10"/>
      <c r="L596" s="10"/>
      <c r="M596" s="10"/>
      <c r="N596" s="10"/>
      <c r="O596" s="10"/>
      <c r="P596" s="10"/>
      <c r="Q596" s="10"/>
      <c r="R596" s="10"/>
      <c r="S596" s="10"/>
      <c r="T596" s="10"/>
      <c r="U596" s="10"/>
      <c r="V596" s="10"/>
      <c r="W596" s="10"/>
      <c r="X596" s="10"/>
      <c r="Y596" s="10"/>
      <c r="Z596" s="10"/>
      <c r="AA596" s="10"/>
      <c r="AB596" s="10"/>
      <c r="AC596" s="10"/>
      <c r="AD596" s="10"/>
      <c r="AE596" s="10"/>
    </row>
    <row r="597" spans="1:31" ht="13.2" x14ac:dyDescent="0.25">
      <c r="A597" s="10"/>
      <c r="B597" s="10"/>
      <c r="C597" s="10"/>
      <c r="D597" s="19"/>
      <c r="E597" s="10"/>
      <c r="F597" s="10"/>
      <c r="G597" s="10"/>
      <c r="H597" s="10"/>
      <c r="I597" s="10"/>
      <c r="J597" s="10"/>
      <c r="K597" s="10"/>
      <c r="L597" s="10"/>
      <c r="M597" s="10"/>
      <c r="N597" s="10"/>
      <c r="O597" s="10"/>
      <c r="P597" s="10"/>
      <c r="Q597" s="10"/>
      <c r="R597" s="10"/>
      <c r="S597" s="10"/>
      <c r="T597" s="10"/>
      <c r="U597" s="10"/>
      <c r="V597" s="10"/>
      <c r="W597" s="10"/>
      <c r="X597" s="10"/>
      <c r="Y597" s="10"/>
      <c r="Z597" s="10"/>
      <c r="AA597" s="10"/>
      <c r="AB597" s="10"/>
      <c r="AC597" s="10"/>
      <c r="AD597" s="10"/>
      <c r="AE597" s="10"/>
    </row>
    <row r="598" spans="1:31" ht="13.2" x14ac:dyDescent="0.25">
      <c r="A598" s="10"/>
      <c r="B598" s="10"/>
      <c r="C598" s="10"/>
      <c r="D598" s="19"/>
      <c r="E598" s="10"/>
      <c r="F598" s="10"/>
      <c r="G598" s="10"/>
      <c r="H598" s="10"/>
      <c r="I598" s="10"/>
      <c r="J598" s="10"/>
      <c r="K598" s="10"/>
      <c r="L598" s="10"/>
      <c r="M598" s="10"/>
      <c r="N598" s="10"/>
      <c r="O598" s="10"/>
      <c r="P598" s="10"/>
      <c r="Q598" s="10"/>
      <c r="R598" s="10"/>
      <c r="S598" s="10"/>
      <c r="T598" s="10"/>
      <c r="U598" s="10"/>
      <c r="V598" s="10"/>
      <c r="W598" s="10"/>
      <c r="X598" s="10"/>
      <c r="Y598" s="10"/>
      <c r="Z598" s="10"/>
      <c r="AA598" s="10"/>
      <c r="AB598" s="10"/>
      <c r="AC598" s="10"/>
      <c r="AD598" s="10"/>
      <c r="AE598" s="10"/>
    </row>
    <row r="599" spans="1:31" ht="13.2" x14ac:dyDescent="0.25">
      <c r="A599" s="10"/>
      <c r="B599" s="10"/>
      <c r="C599" s="10"/>
      <c r="D599" s="19"/>
      <c r="E599" s="10"/>
      <c r="F599" s="10"/>
      <c r="G599" s="10"/>
      <c r="H599" s="10"/>
      <c r="I599" s="10"/>
      <c r="J599" s="10"/>
      <c r="K599" s="10"/>
      <c r="L599" s="10"/>
      <c r="M599" s="10"/>
      <c r="N599" s="10"/>
      <c r="O599" s="10"/>
      <c r="P599" s="10"/>
      <c r="Q599" s="10"/>
      <c r="R599" s="10"/>
      <c r="S599" s="10"/>
      <c r="T599" s="10"/>
      <c r="U599" s="10"/>
      <c r="V599" s="10"/>
      <c r="W599" s="10"/>
      <c r="X599" s="10"/>
      <c r="Y599" s="10"/>
      <c r="Z599" s="10"/>
      <c r="AA599" s="10"/>
      <c r="AB599" s="10"/>
      <c r="AC599" s="10"/>
      <c r="AD599" s="10"/>
      <c r="AE599" s="10"/>
    </row>
    <row r="600" spans="1:31" ht="13.2" x14ac:dyDescent="0.25">
      <c r="A600" s="10"/>
      <c r="B600" s="10"/>
      <c r="C600" s="10"/>
      <c r="D600" s="19"/>
      <c r="E600" s="10"/>
      <c r="F600" s="10"/>
      <c r="G600" s="10"/>
      <c r="H600" s="10"/>
      <c r="I600" s="10"/>
      <c r="J600" s="10"/>
      <c r="K600" s="10"/>
      <c r="L600" s="10"/>
      <c r="M600" s="10"/>
      <c r="N600" s="10"/>
      <c r="O600" s="10"/>
      <c r="P600" s="10"/>
      <c r="Q600" s="10"/>
      <c r="R600" s="10"/>
      <c r="S600" s="10"/>
      <c r="T600" s="10"/>
      <c r="U600" s="10"/>
      <c r="V600" s="10"/>
      <c r="W600" s="10"/>
      <c r="X600" s="10"/>
      <c r="Y600" s="10"/>
      <c r="Z600" s="10"/>
      <c r="AA600" s="10"/>
      <c r="AB600" s="10"/>
      <c r="AC600" s="10"/>
      <c r="AD600" s="10"/>
      <c r="AE600" s="10"/>
    </row>
    <row r="601" spans="1:31" ht="13.2" x14ac:dyDescent="0.25">
      <c r="A601" s="10"/>
      <c r="B601" s="10"/>
      <c r="C601" s="10"/>
      <c r="D601" s="19"/>
      <c r="E601" s="10"/>
      <c r="F601" s="10"/>
      <c r="G601" s="10"/>
      <c r="H601" s="10"/>
      <c r="I601" s="10"/>
      <c r="J601" s="10"/>
      <c r="K601" s="10"/>
      <c r="L601" s="10"/>
      <c r="M601" s="10"/>
      <c r="N601" s="10"/>
      <c r="O601" s="10"/>
      <c r="P601" s="10"/>
      <c r="Q601" s="10"/>
      <c r="R601" s="10"/>
      <c r="S601" s="10"/>
      <c r="T601" s="10"/>
      <c r="U601" s="10"/>
      <c r="V601" s="10"/>
      <c r="W601" s="10"/>
      <c r="X601" s="10"/>
      <c r="Y601" s="10"/>
      <c r="Z601" s="10"/>
      <c r="AA601" s="10"/>
      <c r="AB601" s="10"/>
      <c r="AC601" s="10"/>
      <c r="AD601" s="10"/>
      <c r="AE601" s="10"/>
    </row>
    <row r="602" spans="1:31" ht="13.2" x14ac:dyDescent="0.25">
      <c r="A602" s="10"/>
      <c r="B602" s="10"/>
      <c r="C602" s="10"/>
      <c r="D602" s="19"/>
      <c r="E602" s="10"/>
      <c r="F602" s="10"/>
      <c r="G602" s="10"/>
      <c r="H602" s="10"/>
      <c r="I602" s="10"/>
      <c r="J602" s="10"/>
      <c r="K602" s="10"/>
      <c r="L602" s="10"/>
      <c r="M602" s="10"/>
      <c r="N602" s="10"/>
      <c r="O602" s="10"/>
      <c r="P602" s="10"/>
      <c r="Q602" s="10"/>
      <c r="R602" s="10"/>
      <c r="S602" s="10"/>
      <c r="T602" s="10"/>
      <c r="U602" s="10"/>
      <c r="V602" s="10"/>
      <c r="W602" s="10"/>
      <c r="X602" s="10"/>
      <c r="Y602" s="10"/>
      <c r="Z602" s="10"/>
      <c r="AA602" s="10"/>
      <c r="AB602" s="10"/>
      <c r="AC602" s="10"/>
      <c r="AD602" s="10"/>
      <c r="AE602" s="10"/>
    </row>
    <row r="603" spans="1:31" ht="13.2" x14ac:dyDescent="0.25">
      <c r="A603" s="10"/>
      <c r="B603" s="10"/>
      <c r="C603" s="10"/>
      <c r="D603" s="19"/>
      <c r="E603" s="10"/>
      <c r="F603" s="10"/>
      <c r="G603" s="10"/>
      <c r="H603" s="10"/>
      <c r="I603" s="10"/>
      <c r="J603" s="10"/>
      <c r="K603" s="10"/>
      <c r="L603" s="10"/>
      <c r="M603" s="10"/>
      <c r="N603" s="10"/>
      <c r="O603" s="10"/>
      <c r="P603" s="10"/>
      <c r="Q603" s="10"/>
      <c r="R603" s="10"/>
      <c r="S603" s="10"/>
      <c r="T603" s="10"/>
      <c r="U603" s="10"/>
      <c r="V603" s="10"/>
      <c r="W603" s="10"/>
      <c r="X603" s="10"/>
      <c r="Y603" s="10"/>
      <c r="Z603" s="10"/>
      <c r="AA603" s="10"/>
      <c r="AB603" s="10"/>
      <c r="AC603" s="10"/>
      <c r="AD603" s="10"/>
      <c r="AE603" s="10"/>
    </row>
    <row r="604" spans="1:31" ht="13.2" x14ac:dyDescent="0.25">
      <c r="A604" s="10"/>
      <c r="B604" s="10"/>
      <c r="C604" s="10"/>
      <c r="D604" s="19"/>
      <c r="E604" s="10"/>
      <c r="F604" s="10"/>
      <c r="G604" s="10"/>
      <c r="H604" s="10"/>
      <c r="I604" s="10"/>
      <c r="J604" s="10"/>
      <c r="K604" s="10"/>
      <c r="L604" s="10"/>
      <c r="M604" s="10"/>
      <c r="N604" s="10"/>
      <c r="O604" s="10"/>
      <c r="P604" s="10"/>
      <c r="Q604" s="10"/>
      <c r="R604" s="10"/>
      <c r="S604" s="10"/>
      <c r="T604" s="10"/>
      <c r="U604" s="10"/>
      <c r="V604" s="10"/>
      <c r="W604" s="10"/>
      <c r="X604" s="10"/>
      <c r="Y604" s="10"/>
      <c r="Z604" s="10"/>
      <c r="AA604" s="10"/>
      <c r="AB604" s="10"/>
      <c r="AC604" s="10"/>
      <c r="AD604" s="10"/>
      <c r="AE604" s="10"/>
    </row>
    <row r="605" spans="1:31" ht="13.2" x14ac:dyDescent="0.25">
      <c r="A605" s="10"/>
      <c r="B605" s="10"/>
      <c r="C605" s="10"/>
      <c r="D605" s="19"/>
      <c r="E605" s="10"/>
      <c r="F605" s="10"/>
      <c r="G605" s="10"/>
      <c r="H605" s="10"/>
      <c r="I605" s="10"/>
      <c r="J605" s="10"/>
      <c r="K605" s="10"/>
      <c r="L605" s="10"/>
      <c r="M605" s="10"/>
      <c r="N605" s="10"/>
      <c r="O605" s="10"/>
      <c r="P605" s="10"/>
      <c r="Q605" s="10"/>
      <c r="R605" s="10"/>
      <c r="S605" s="10"/>
      <c r="T605" s="10"/>
      <c r="U605" s="10"/>
      <c r="V605" s="10"/>
      <c r="W605" s="10"/>
      <c r="X605" s="10"/>
      <c r="Y605" s="10"/>
      <c r="Z605" s="10"/>
      <c r="AA605" s="10"/>
      <c r="AB605" s="10"/>
      <c r="AC605" s="10"/>
      <c r="AD605" s="10"/>
      <c r="AE605" s="10"/>
    </row>
    <row r="606" spans="1:31" ht="13.2" x14ac:dyDescent="0.25">
      <c r="A606" s="10"/>
      <c r="B606" s="10"/>
      <c r="C606" s="10"/>
      <c r="D606" s="19"/>
      <c r="E606" s="10"/>
      <c r="F606" s="10"/>
      <c r="G606" s="10"/>
      <c r="H606" s="10"/>
      <c r="I606" s="10"/>
      <c r="J606" s="10"/>
      <c r="K606" s="10"/>
      <c r="L606" s="10"/>
      <c r="M606" s="10"/>
      <c r="N606" s="10"/>
      <c r="O606" s="10"/>
      <c r="P606" s="10"/>
      <c r="Q606" s="10"/>
      <c r="R606" s="10"/>
      <c r="S606" s="10"/>
      <c r="T606" s="10"/>
      <c r="U606" s="10"/>
      <c r="V606" s="10"/>
      <c r="W606" s="10"/>
      <c r="X606" s="10"/>
      <c r="Y606" s="10"/>
      <c r="Z606" s="10"/>
      <c r="AA606" s="10"/>
      <c r="AB606" s="10"/>
      <c r="AC606" s="10"/>
      <c r="AD606" s="10"/>
      <c r="AE606" s="10"/>
    </row>
    <row r="607" spans="1:31" ht="13.2" x14ac:dyDescent="0.25">
      <c r="A607" s="10"/>
      <c r="B607" s="10"/>
      <c r="C607" s="10"/>
      <c r="D607" s="19"/>
      <c r="E607" s="10"/>
      <c r="F607" s="10"/>
      <c r="G607" s="10"/>
      <c r="H607" s="10"/>
      <c r="I607" s="10"/>
      <c r="J607" s="10"/>
      <c r="K607" s="10"/>
      <c r="L607" s="10"/>
      <c r="M607" s="10"/>
      <c r="N607" s="10"/>
      <c r="O607" s="10"/>
      <c r="P607" s="10"/>
      <c r="Q607" s="10"/>
      <c r="R607" s="10"/>
      <c r="S607" s="10"/>
      <c r="T607" s="10"/>
      <c r="U607" s="10"/>
      <c r="V607" s="10"/>
      <c r="W607" s="10"/>
      <c r="X607" s="10"/>
      <c r="Y607" s="10"/>
      <c r="Z607" s="10"/>
      <c r="AA607" s="10"/>
      <c r="AB607" s="10"/>
      <c r="AC607" s="10"/>
      <c r="AD607" s="10"/>
      <c r="AE607" s="10"/>
    </row>
    <row r="608" spans="1:31" ht="13.2" x14ac:dyDescent="0.25">
      <c r="A608" s="10"/>
      <c r="B608" s="10"/>
      <c r="C608" s="10"/>
      <c r="D608" s="19"/>
      <c r="E608" s="10"/>
      <c r="F608" s="10"/>
      <c r="G608" s="10"/>
      <c r="H608" s="10"/>
      <c r="I608" s="10"/>
      <c r="J608" s="10"/>
      <c r="K608" s="10"/>
      <c r="L608" s="10"/>
      <c r="M608" s="10"/>
      <c r="N608" s="10"/>
      <c r="O608" s="10"/>
      <c r="P608" s="10"/>
      <c r="Q608" s="10"/>
      <c r="R608" s="10"/>
      <c r="S608" s="10"/>
      <c r="T608" s="10"/>
      <c r="U608" s="10"/>
      <c r="V608" s="10"/>
      <c r="W608" s="10"/>
      <c r="X608" s="10"/>
      <c r="Y608" s="10"/>
      <c r="Z608" s="10"/>
      <c r="AA608" s="10"/>
      <c r="AB608" s="10"/>
      <c r="AC608" s="10"/>
      <c r="AD608" s="10"/>
      <c r="AE608" s="10"/>
    </row>
    <row r="609" spans="1:31" ht="13.2" x14ac:dyDescent="0.25">
      <c r="A609" s="10"/>
      <c r="B609" s="10"/>
      <c r="C609" s="10"/>
      <c r="D609" s="19"/>
      <c r="E609" s="10"/>
      <c r="F609" s="10"/>
      <c r="G609" s="10"/>
      <c r="H609" s="10"/>
      <c r="I609" s="10"/>
      <c r="J609" s="10"/>
      <c r="K609" s="10"/>
      <c r="L609" s="10"/>
      <c r="M609" s="10"/>
      <c r="N609" s="10"/>
      <c r="O609" s="10"/>
      <c r="P609" s="10"/>
      <c r="Q609" s="10"/>
      <c r="R609" s="10"/>
      <c r="S609" s="10"/>
      <c r="T609" s="10"/>
      <c r="U609" s="10"/>
      <c r="V609" s="10"/>
      <c r="W609" s="10"/>
      <c r="X609" s="10"/>
      <c r="Y609" s="10"/>
      <c r="Z609" s="10"/>
      <c r="AA609" s="10"/>
      <c r="AB609" s="10"/>
      <c r="AC609" s="10"/>
      <c r="AD609" s="10"/>
      <c r="AE609" s="10"/>
    </row>
    <row r="610" spans="1:31" ht="13.2" x14ac:dyDescent="0.25">
      <c r="A610" s="10"/>
      <c r="B610" s="10"/>
      <c r="C610" s="10"/>
      <c r="D610" s="19"/>
      <c r="E610" s="10"/>
      <c r="F610" s="10"/>
      <c r="G610" s="10"/>
      <c r="H610" s="10"/>
      <c r="I610" s="10"/>
      <c r="J610" s="10"/>
      <c r="K610" s="10"/>
      <c r="L610" s="10"/>
      <c r="M610" s="10"/>
      <c r="N610" s="10"/>
      <c r="O610" s="10"/>
      <c r="P610" s="10"/>
      <c r="Q610" s="10"/>
      <c r="R610" s="10"/>
      <c r="S610" s="10"/>
      <c r="T610" s="10"/>
      <c r="U610" s="10"/>
      <c r="V610" s="10"/>
      <c r="W610" s="10"/>
      <c r="X610" s="10"/>
      <c r="Y610" s="10"/>
      <c r="Z610" s="10"/>
      <c r="AA610" s="10"/>
      <c r="AB610" s="10"/>
      <c r="AC610" s="10"/>
      <c r="AD610" s="10"/>
      <c r="AE610" s="10"/>
    </row>
    <row r="611" spans="1:31" ht="13.2" x14ac:dyDescent="0.25">
      <c r="A611" s="10"/>
      <c r="B611" s="10"/>
      <c r="C611" s="10"/>
      <c r="D611" s="19"/>
      <c r="E611" s="10"/>
      <c r="F611" s="10"/>
      <c r="G611" s="10"/>
      <c r="H611" s="10"/>
      <c r="I611" s="10"/>
      <c r="J611" s="10"/>
      <c r="K611" s="10"/>
      <c r="L611" s="10"/>
      <c r="M611" s="10"/>
      <c r="N611" s="10"/>
      <c r="O611" s="10"/>
      <c r="P611" s="10"/>
      <c r="Q611" s="10"/>
      <c r="R611" s="10"/>
      <c r="S611" s="10"/>
      <c r="T611" s="10"/>
      <c r="U611" s="10"/>
      <c r="V611" s="10"/>
      <c r="W611" s="10"/>
      <c r="X611" s="10"/>
      <c r="Y611" s="10"/>
      <c r="Z611" s="10"/>
      <c r="AA611" s="10"/>
      <c r="AB611" s="10"/>
      <c r="AC611" s="10"/>
      <c r="AD611" s="10"/>
      <c r="AE611" s="10"/>
    </row>
    <row r="612" spans="1:31" ht="13.2" x14ac:dyDescent="0.25">
      <c r="A612" s="10"/>
      <c r="B612" s="10"/>
      <c r="C612" s="10"/>
      <c r="D612" s="19"/>
      <c r="E612" s="10"/>
      <c r="F612" s="10"/>
      <c r="G612" s="10"/>
      <c r="H612" s="10"/>
      <c r="I612" s="10"/>
      <c r="J612" s="10"/>
      <c r="K612" s="10"/>
      <c r="L612" s="10"/>
      <c r="M612" s="10"/>
      <c r="N612" s="10"/>
      <c r="O612" s="10"/>
      <c r="P612" s="10"/>
      <c r="Q612" s="10"/>
      <c r="R612" s="10"/>
      <c r="S612" s="10"/>
      <c r="T612" s="10"/>
      <c r="U612" s="10"/>
      <c r="V612" s="10"/>
      <c r="W612" s="10"/>
      <c r="X612" s="10"/>
      <c r="Y612" s="10"/>
      <c r="Z612" s="10"/>
      <c r="AA612" s="10"/>
      <c r="AB612" s="10"/>
      <c r="AC612" s="10"/>
      <c r="AD612" s="10"/>
      <c r="AE612" s="10"/>
    </row>
    <row r="613" spans="1:31" ht="13.2" x14ac:dyDescent="0.25">
      <c r="A613" s="10"/>
      <c r="B613" s="10"/>
      <c r="C613" s="10"/>
      <c r="D613" s="19"/>
      <c r="E613" s="10"/>
      <c r="F613" s="10"/>
      <c r="G613" s="10"/>
      <c r="H613" s="10"/>
      <c r="I613" s="10"/>
      <c r="J613" s="10"/>
      <c r="K613" s="10"/>
      <c r="L613" s="10"/>
      <c r="M613" s="10"/>
      <c r="N613" s="10"/>
      <c r="O613" s="10"/>
      <c r="P613" s="10"/>
      <c r="Q613" s="10"/>
      <c r="R613" s="10"/>
      <c r="S613" s="10"/>
      <c r="T613" s="10"/>
      <c r="U613" s="10"/>
      <c r="V613" s="10"/>
      <c r="W613" s="10"/>
      <c r="X613" s="10"/>
      <c r="Y613" s="10"/>
      <c r="Z613" s="10"/>
      <c r="AA613" s="10"/>
      <c r="AB613" s="10"/>
      <c r="AC613" s="10"/>
      <c r="AD613" s="10"/>
      <c r="AE613" s="10"/>
    </row>
    <row r="614" spans="1:31" ht="13.2" x14ac:dyDescent="0.25">
      <c r="A614" s="10"/>
      <c r="B614" s="10"/>
      <c r="C614" s="10"/>
      <c r="D614" s="19"/>
      <c r="E614" s="10"/>
      <c r="F614" s="10"/>
      <c r="G614" s="10"/>
      <c r="H614" s="10"/>
      <c r="I614" s="10"/>
      <c r="J614" s="10"/>
      <c r="K614" s="10"/>
      <c r="L614" s="10"/>
      <c r="M614" s="10"/>
      <c r="N614" s="10"/>
      <c r="O614" s="10"/>
      <c r="P614" s="10"/>
      <c r="Q614" s="10"/>
      <c r="R614" s="10"/>
      <c r="S614" s="10"/>
      <c r="T614" s="10"/>
      <c r="U614" s="10"/>
      <c r="V614" s="10"/>
      <c r="W614" s="10"/>
      <c r="X614" s="10"/>
      <c r="Y614" s="10"/>
      <c r="Z614" s="10"/>
      <c r="AA614" s="10"/>
      <c r="AB614" s="10"/>
      <c r="AC614" s="10"/>
      <c r="AD614" s="10"/>
      <c r="AE614" s="10"/>
    </row>
    <row r="615" spans="1:31" ht="13.2" x14ac:dyDescent="0.25">
      <c r="A615" s="10"/>
      <c r="B615" s="10"/>
      <c r="C615" s="10"/>
      <c r="D615" s="19"/>
      <c r="E615" s="10"/>
      <c r="F615" s="10"/>
      <c r="G615" s="10"/>
      <c r="H615" s="10"/>
      <c r="I615" s="10"/>
      <c r="J615" s="10"/>
      <c r="K615" s="10"/>
      <c r="L615" s="10"/>
      <c r="M615" s="10"/>
      <c r="N615" s="10"/>
      <c r="O615" s="10"/>
      <c r="P615" s="10"/>
      <c r="Q615" s="10"/>
      <c r="R615" s="10"/>
      <c r="S615" s="10"/>
      <c r="T615" s="10"/>
      <c r="U615" s="10"/>
      <c r="V615" s="10"/>
      <c r="W615" s="10"/>
      <c r="X615" s="10"/>
      <c r="Y615" s="10"/>
      <c r="Z615" s="10"/>
      <c r="AA615" s="10"/>
      <c r="AB615" s="10"/>
      <c r="AC615" s="10"/>
      <c r="AD615" s="10"/>
      <c r="AE615" s="10"/>
    </row>
    <row r="616" spans="1:31" ht="13.2" x14ac:dyDescent="0.25">
      <c r="A616" s="10"/>
      <c r="B616" s="10"/>
      <c r="C616" s="10"/>
      <c r="D616" s="19"/>
      <c r="E616" s="10"/>
      <c r="F616" s="10"/>
      <c r="G616" s="10"/>
      <c r="H616" s="10"/>
      <c r="I616" s="10"/>
      <c r="J616" s="10"/>
      <c r="K616" s="10"/>
      <c r="L616" s="10"/>
      <c r="M616" s="10"/>
      <c r="N616" s="10"/>
      <c r="O616" s="10"/>
      <c r="P616" s="10"/>
      <c r="Q616" s="10"/>
      <c r="R616" s="10"/>
      <c r="S616" s="10"/>
      <c r="T616" s="10"/>
      <c r="U616" s="10"/>
      <c r="V616" s="10"/>
      <c r="W616" s="10"/>
      <c r="X616" s="10"/>
      <c r="Y616" s="10"/>
      <c r="Z616" s="10"/>
      <c r="AA616" s="10"/>
      <c r="AB616" s="10"/>
      <c r="AC616" s="10"/>
      <c r="AD616" s="10"/>
      <c r="AE616" s="10"/>
    </row>
    <row r="617" spans="1:31" ht="13.2" x14ac:dyDescent="0.25">
      <c r="A617" s="10"/>
      <c r="B617" s="10"/>
      <c r="C617" s="10"/>
      <c r="D617" s="19"/>
      <c r="E617" s="10"/>
      <c r="F617" s="10"/>
      <c r="G617" s="10"/>
      <c r="H617" s="10"/>
      <c r="I617" s="10"/>
      <c r="J617" s="10"/>
      <c r="K617" s="10"/>
      <c r="L617" s="10"/>
      <c r="M617" s="10"/>
      <c r="N617" s="10"/>
      <c r="O617" s="10"/>
      <c r="P617" s="10"/>
      <c r="Q617" s="10"/>
      <c r="R617" s="10"/>
      <c r="S617" s="10"/>
      <c r="T617" s="10"/>
      <c r="U617" s="10"/>
      <c r="V617" s="10"/>
      <c r="W617" s="10"/>
      <c r="X617" s="10"/>
      <c r="Y617" s="10"/>
      <c r="Z617" s="10"/>
      <c r="AA617" s="10"/>
      <c r="AB617" s="10"/>
      <c r="AC617" s="10"/>
      <c r="AD617" s="10"/>
      <c r="AE617" s="10"/>
    </row>
    <row r="618" spans="1:31" ht="13.2" x14ac:dyDescent="0.25">
      <c r="A618" s="10"/>
      <c r="B618" s="10"/>
      <c r="C618" s="10"/>
      <c r="D618" s="19"/>
      <c r="E618" s="10"/>
      <c r="F618" s="10"/>
      <c r="G618" s="10"/>
      <c r="H618" s="10"/>
      <c r="I618" s="10"/>
      <c r="J618" s="10"/>
      <c r="K618" s="10"/>
      <c r="L618" s="10"/>
      <c r="M618" s="10"/>
      <c r="N618" s="10"/>
      <c r="O618" s="10"/>
      <c r="P618" s="10"/>
      <c r="Q618" s="10"/>
      <c r="R618" s="10"/>
      <c r="S618" s="10"/>
      <c r="T618" s="10"/>
      <c r="U618" s="10"/>
      <c r="V618" s="10"/>
      <c r="W618" s="10"/>
      <c r="X618" s="10"/>
      <c r="Y618" s="10"/>
      <c r="Z618" s="10"/>
      <c r="AA618" s="10"/>
      <c r="AB618" s="10"/>
      <c r="AC618" s="10"/>
      <c r="AD618" s="10"/>
      <c r="AE618" s="10"/>
    </row>
    <row r="619" spans="1:31" ht="13.2" x14ac:dyDescent="0.25">
      <c r="A619" s="10"/>
      <c r="B619" s="10"/>
      <c r="C619" s="10"/>
      <c r="D619" s="19"/>
      <c r="E619" s="10"/>
      <c r="F619" s="10"/>
      <c r="G619" s="10"/>
      <c r="H619" s="10"/>
      <c r="I619" s="10"/>
      <c r="J619" s="10"/>
      <c r="K619" s="10"/>
      <c r="L619" s="10"/>
      <c r="M619" s="10"/>
      <c r="N619" s="10"/>
      <c r="O619" s="10"/>
      <c r="P619" s="10"/>
      <c r="Q619" s="10"/>
      <c r="R619" s="10"/>
      <c r="S619" s="10"/>
      <c r="T619" s="10"/>
      <c r="U619" s="10"/>
      <c r="V619" s="10"/>
      <c r="W619" s="10"/>
      <c r="X619" s="10"/>
      <c r="Y619" s="10"/>
      <c r="Z619" s="10"/>
      <c r="AA619" s="10"/>
      <c r="AB619" s="10"/>
      <c r="AC619" s="10"/>
      <c r="AD619" s="10"/>
      <c r="AE619" s="10"/>
    </row>
    <row r="620" spans="1:31" ht="13.2" x14ac:dyDescent="0.25">
      <c r="A620" s="10"/>
      <c r="B620" s="10"/>
      <c r="C620" s="10"/>
      <c r="D620" s="19"/>
      <c r="E620" s="10"/>
      <c r="F620" s="10"/>
      <c r="G620" s="10"/>
      <c r="H620" s="10"/>
      <c r="I620" s="10"/>
      <c r="J620" s="10"/>
      <c r="K620" s="10"/>
      <c r="L620" s="10"/>
      <c r="M620" s="10"/>
      <c r="N620" s="10"/>
      <c r="O620" s="10"/>
      <c r="P620" s="10"/>
      <c r="Q620" s="10"/>
      <c r="R620" s="10"/>
      <c r="S620" s="10"/>
      <c r="T620" s="10"/>
      <c r="U620" s="10"/>
      <c r="V620" s="10"/>
      <c r="W620" s="10"/>
      <c r="X620" s="10"/>
      <c r="Y620" s="10"/>
      <c r="Z620" s="10"/>
      <c r="AA620" s="10"/>
      <c r="AB620" s="10"/>
      <c r="AC620" s="10"/>
      <c r="AD620" s="10"/>
      <c r="AE620" s="10"/>
    </row>
    <row r="621" spans="1:31" ht="13.2" x14ac:dyDescent="0.25">
      <c r="A621" s="10"/>
      <c r="B621" s="10"/>
      <c r="C621" s="10"/>
      <c r="D621" s="19"/>
      <c r="E621" s="10"/>
      <c r="F621" s="10"/>
      <c r="G621" s="10"/>
      <c r="H621" s="10"/>
      <c r="I621" s="10"/>
      <c r="J621" s="10"/>
      <c r="K621" s="10"/>
      <c r="L621" s="10"/>
      <c r="M621" s="10"/>
      <c r="N621" s="10"/>
      <c r="O621" s="10"/>
      <c r="P621" s="10"/>
      <c r="Q621" s="10"/>
      <c r="R621" s="10"/>
      <c r="S621" s="10"/>
      <c r="T621" s="10"/>
      <c r="U621" s="10"/>
      <c r="V621" s="10"/>
      <c r="W621" s="10"/>
      <c r="X621" s="10"/>
      <c r="Y621" s="10"/>
      <c r="Z621" s="10"/>
      <c r="AA621" s="10"/>
      <c r="AB621" s="10"/>
      <c r="AC621" s="10"/>
      <c r="AD621" s="10"/>
      <c r="AE621" s="10"/>
    </row>
    <row r="622" spans="1:31" ht="13.2" x14ac:dyDescent="0.25">
      <c r="A622" s="10"/>
      <c r="B622" s="10"/>
      <c r="C622" s="10"/>
      <c r="D622" s="19"/>
      <c r="E622" s="10"/>
      <c r="F622" s="10"/>
      <c r="G622" s="10"/>
      <c r="H622" s="10"/>
      <c r="I622" s="10"/>
      <c r="J622" s="10"/>
      <c r="K622" s="10"/>
      <c r="L622" s="10"/>
      <c r="M622" s="10"/>
      <c r="N622" s="10"/>
      <c r="O622" s="10"/>
      <c r="P622" s="10"/>
      <c r="Q622" s="10"/>
      <c r="R622" s="10"/>
      <c r="S622" s="10"/>
      <c r="T622" s="10"/>
      <c r="U622" s="10"/>
      <c r="V622" s="10"/>
      <c r="W622" s="10"/>
      <c r="X622" s="10"/>
      <c r="Y622" s="10"/>
      <c r="Z622" s="10"/>
      <c r="AA622" s="10"/>
      <c r="AB622" s="10"/>
      <c r="AC622" s="10"/>
      <c r="AD622" s="10"/>
      <c r="AE622" s="10"/>
    </row>
    <row r="623" spans="1:31" ht="13.2" x14ac:dyDescent="0.25">
      <c r="A623" s="10"/>
      <c r="B623" s="10"/>
      <c r="C623" s="10"/>
      <c r="D623" s="19"/>
      <c r="E623" s="10"/>
      <c r="F623" s="10"/>
      <c r="G623" s="10"/>
      <c r="H623" s="10"/>
      <c r="I623" s="10"/>
      <c r="J623" s="10"/>
      <c r="K623" s="10"/>
      <c r="L623" s="10"/>
      <c r="M623" s="10"/>
      <c r="N623" s="10"/>
      <c r="O623" s="10"/>
      <c r="P623" s="10"/>
      <c r="Q623" s="10"/>
      <c r="R623" s="10"/>
      <c r="S623" s="10"/>
      <c r="T623" s="10"/>
      <c r="U623" s="10"/>
      <c r="V623" s="10"/>
      <c r="W623" s="10"/>
      <c r="X623" s="10"/>
      <c r="Y623" s="10"/>
      <c r="Z623" s="10"/>
      <c r="AA623" s="10"/>
      <c r="AB623" s="10"/>
      <c r="AC623" s="10"/>
      <c r="AD623" s="10"/>
      <c r="AE623" s="10"/>
    </row>
    <row r="624" spans="1:31" ht="13.2" x14ac:dyDescent="0.25">
      <c r="A624" s="10"/>
      <c r="B624" s="10"/>
      <c r="C624" s="10"/>
      <c r="D624" s="19"/>
      <c r="E624" s="10"/>
      <c r="F624" s="10"/>
      <c r="G624" s="10"/>
      <c r="H624" s="10"/>
      <c r="I624" s="10"/>
      <c r="J624" s="10"/>
      <c r="K624" s="10"/>
      <c r="L624" s="10"/>
      <c r="M624" s="10"/>
      <c r="N624" s="10"/>
      <c r="O624" s="10"/>
      <c r="P624" s="10"/>
      <c r="Q624" s="10"/>
      <c r="R624" s="10"/>
      <c r="S624" s="10"/>
      <c r="T624" s="10"/>
      <c r="U624" s="10"/>
      <c r="V624" s="10"/>
      <c r="W624" s="10"/>
      <c r="X624" s="10"/>
      <c r="Y624" s="10"/>
      <c r="Z624" s="10"/>
      <c r="AA624" s="10"/>
      <c r="AB624" s="10"/>
      <c r="AC624" s="10"/>
      <c r="AD624" s="10"/>
      <c r="AE624" s="10"/>
    </row>
    <row r="625" spans="1:31" ht="13.2" x14ac:dyDescent="0.25">
      <c r="A625" s="10"/>
      <c r="B625" s="10"/>
      <c r="C625" s="10"/>
      <c r="D625" s="19"/>
      <c r="E625" s="10"/>
      <c r="F625" s="10"/>
      <c r="G625" s="10"/>
      <c r="H625" s="10"/>
      <c r="I625" s="10"/>
      <c r="J625" s="10"/>
      <c r="K625" s="10"/>
      <c r="L625" s="10"/>
      <c r="M625" s="10"/>
      <c r="N625" s="10"/>
      <c r="O625" s="10"/>
      <c r="P625" s="10"/>
      <c r="Q625" s="10"/>
      <c r="R625" s="10"/>
      <c r="S625" s="10"/>
      <c r="T625" s="10"/>
      <c r="U625" s="10"/>
      <c r="V625" s="10"/>
      <c r="W625" s="10"/>
      <c r="X625" s="10"/>
      <c r="Y625" s="10"/>
      <c r="Z625" s="10"/>
      <c r="AA625" s="10"/>
      <c r="AB625" s="10"/>
      <c r="AC625" s="10"/>
      <c r="AD625" s="10"/>
      <c r="AE625" s="10"/>
    </row>
    <row r="626" spans="1:31" ht="13.2" x14ac:dyDescent="0.25">
      <c r="A626" s="10"/>
      <c r="B626" s="10"/>
      <c r="C626" s="10"/>
      <c r="D626" s="19"/>
      <c r="E626" s="10"/>
      <c r="F626" s="10"/>
      <c r="G626" s="10"/>
      <c r="H626" s="10"/>
      <c r="I626" s="10"/>
      <c r="J626" s="10"/>
      <c r="K626" s="10"/>
      <c r="L626" s="10"/>
      <c r="M626" s="10"/>
      <c r="N626" s="10"/>
      <c r="O626" s="10"/>
      <c r="P626" s="10"/>
      <c r="Q626" s="10"/>
      <c r="R626" s="10"/>
      <c r="S626" s="10"/>
      <c r="T626" s="10"/>
      <c r="U626" s="10"/>
      <c r="V626" s="10"/>
      <c r="W626" s="10"/>
      <c r="X626" s="10"/>
      <c r="Y626" s="10"/>
      <c r="Z626" s="10"/>
      <c r="AA626" s="10"/>
      <c r="AB626" s="10"/>
      <c r="AC626" s="10"/>
      <c r="AD626" s="10"/>
      <c r="AE626" s="10"/>
    </row>
    <row r="627" spans="1:31" ht="13.2" x14ac:dyDescent="0.25">
      <c r="A627" s="10"/>
      <c r="B627" s="10"/>
      <c r="C627" s="10"/>
      <c r="D627" s="19"/>
      <c r="E627" s="10"/>
      <c r="F627" s="10"/>
      <c r="G627" s="10"/>
      <c r="H627" s="10"/>
      <c r="I627" s="10"/>
      <c r="J627" s="10"/>
      <c r="K627" s="10"/>
      <c r="L627" s="10"/>
      <c r="M627" s="10"/>
      <c r="N627" s="10"/>
      <c r="O627" s="10"/>
      <c r="P627" s="10"/>
      <c r="Q627" s="10"/>
      <c r="R627" s="10"/>
      <c r="S627" s="10"/>
      <c r="T627" s="10"/>
      <c r="U627" s="10"/>
      <c r="V627" s="10"/>
      <c r="W627" s="10"/>
      <c r="X627" s="10"/>
      <c r="Y627" s="10"/>
      <c r="Z627" s="10"/>
      <c r="AA627" s="10"/>
      <c r="AB627" s="10"/>
      <c r="AC627" s="10"/>
      <c r="AD627" s="10"/>
      <c r="AE627" s="10"/>
    </row>
    <row r="628" spans="1:31" ht="13.2" x14ac:dyDescent="0.25">
      <c r="A628" s="10"/>
      <c r="B628" s="10"/>
      <c r="C628" s="10"/>
      <c r="D628" s="19"/>
      <c r="E628" s="10"/>
      <c r="F628" s="10"/>
      <c r="G628" s="10"/>
      <c r="H628" s="10"/>
      <c r="I628" s="10"/>
      <c r="J628" s="10"/>
      <c r="K628" s="10"/>
      <c r="L628" s="10"/>
      <c r="M628" s="10"/>
      <c r="N628" s="10"/>
      <c r="O628" s="10"/>
      <c r="P628" s="10"/>
      <c r="Q628" s="10"/>
      <c r="R628" s="10"/>
      <c r="S628" s="10"/>
      <c r="T628" s="10"/>
      <c r="U628" s="10"/>
      <c r="V628" s="10"/>
      <c r="W628" s="10"/>
      <c r="X628" s="10"/>
      <c r="Y628" s="10"/>
      <c r="Z628" s="10"/>
      <c r="AA628" s="10"/>
      <c r="AB628" s="10"/>
      <c r="AC628" s="10"/>
      <c r="AD628" s="10"/>
      <c r="AE628" s="10"/>
    </row>
    <row r="629" spans="1:31" ht="13.2" x14ac:dyDescent="0.25">
      <c r="A629" s="10"/>
      <c r="B629" s="10"/>
      <c r="C629" s="10"/>
      <c r="D629" s="19"/>
      <c r="E629" s="10"/>
      <c r="F629" s="10"/>
      <c r="G629" s="10"/>
      <c r="H629" s="10"/>
      <c r="I629" s="10"/>
      <c r="J629" s="10"/>
      <c r="K629" s="10"/>
      <c r="L629" s="10"/>
      <c r="M629" s="10"/>
      <c r="N629" s="10"/>
      <c r="O629" s="10"/>
      <c r="P629" s="10"/>
      <c r="Q629" s="10"/>
      <c r="R629" s="10"/>
      <c r="S629" s="10"/>
      <c r="T629" s="10"/>
      <c r="U629" s="10"/>
      <c r="V629" s="10"/>
      <c r="W629" s="10"/>
      <c r="X629" s="10"/>
      <c r="Y629" s="10"/>
      <c r="Z629" s="10"/>
      <c r="AA629" s="10"/>
      <c r="AB629" s="10"/>
      <c r="AC629" s="10"/>
      <c r="AD629" s="10"/>
      <c r="AE629" s="10"/>
    </row>
    <row r="630" spans="1:31" ht="13.2" x14ac:dyDescent="0.25">
      <c r="A630" s="10"/>
      <c r="B630" s="10"/>
      <c r="C630" s="10"/>
      <c r="D630" s="19"/>
      <c r="E630" s="10"/>
      <c r="F630" s="10"/>
      <c r="G630" s="10"/>
      <c r="H630" s="10"/>
      <c r="I630" s="10"/>
      <c r="J630" s="10"/>
      <c r="K630" s="10"/>
      <c r="L630" s="10"/>
      <c r="M630" s="10"/>
      <c r="N630" s="10"/>
      <c r="O630" s="10"/>
      <c r="P630" s="10"/>
      <c r="Q630" s="10"/>
      <c r="R630" s="10"/>
      <c r="S630" s="10"/>
      <c r="T630" s="10"/>
      <c r="U630" s="10"/>
      <c r="V630" s="10"/>
      <c r="W630" s="10"/>
      <c r="X630" s="10"/>
      <c r="Y630" s="10"/>
      <c r="Z630" s="10"/>
      <c r="AA630" s="10"/>
      <c r="AB630" s="10"/>
      <c r="AC630" s="10"/>
      <c r="AD630" s="10"/>
      <c r="AE630" s="10"/>
    </row>
    <row r="631" spans="1:31" ht="13.2" x14ac:dyDescent="0.25">
      <c r="A631" s="10"/>
      <c r="B631" s="10"/>
      <c r="C631" s="10"/>
      <c r="D631" s="19"/>
      <c r="E631" s="10"/>
      <c r="F631" s="10"/>
      <c r="G631" s="10"/>
      <c r="H631" s="10"/>
      <c r="I631" s="10"/>
      <c r="J631" s="10"/>
      <c r="K631" s="10"/>
      <c r="L631" s="10"/>
      <c r="M631" s="10"/>
      <c r="N631" s="10"/>
      <c r="O631" s="10"/>
      <c r="P631" s="10"/>
      <c r="Q631" s="10"/>
      <c r="R631" s="10"/>
      <c r="S631" s="10"/>
      <c r="T631" s="10"/>
      <c r="U631" s="10"/>
      <c r="V631" s="10"/>
      <c r="W631" s="10"/>
      <c r="X631" s="10"/>
      <c r="Y631" s="10"/>
      <c r="Z631" s="10"/>
      <c r="AA631" s="10"/>
      <c r="AB631" s="10"/>
      <c r="AC631" s="10"/>
      <c r="AD631" s="10"/>
      <c r="AE631" s="10"/>
    </row>
    <row r="632" spans="1:31" ht="13.2" x14ac:dyDescent="0.25">
      <c r="A632" s="10"/>
      <c r="B632" s="10"/>
      <c r="C632" s="10"/>
      <c r="D632" s="19"/>
      <c r="E632" s="10"/>
      <c r="F632" s="10"/>
      <c r="G632" s="10"/>
      <c r="H632" s="10"/>
      <c r="I632" s="10"/>
      <c r="J632" s="10"/>
      <c r="K632" s="10"/>
      <c r="L632" s="10"/>
      <c r="M632" s="10"/>
      <c r="N632" s="10"/>
      <c r="O632" s="10"/>
      <c r="P632" s="10"/>
      <c r="Q632" s="10"/>
      <c r="R632" s="10"/>
      <c r="S632" s="10"/>
      <c r="T632" s="10"/>
      <c r="U632" s="10"/>
      <c r="V632" s="10"/>
      <c r="W632" s="10"/>
      <c r="X632" s="10"/>
      <c r="Y632" s="10"/>
      <c r="Z632" s="10"/>
      <c r="AA632" s="10"/>
      <c r="AB632" s="10"/>
      <c r="AC632" s="10"/>
      <c r="AD632" s="10"/>
      <c r="AE632" s="10"/>
    </row>
    <row r="633" spans="1:31" ht="13.2" x14ac:dyDescent="0.25">
      <c r="A633" s="10"/>
      <c r="B633" s="10"/>
      <c r="C633" s="10"/>
      <c r="D633" s="19"/>
      <c r="E633" s="10"/>
      <c r="F633" s="10"/>
      <c r="G633" s="10"/>
      <c r="H633" s="10"/>
      <c r="I633" s="10"/>
      <c r="J633" s="10"/>
      <c r="K633" s="10"/>
      <c r="L633" s="10"/>
      <c r="M633" s="10"/>
      <c r="N633" s="10"/>
      <c r="O633" s="10"/>
      <c r="P633" s="10"/>
      <c r="Q633" s="10"/>
      <c r="R633" s="10"/>
      <c r="S633" s="10"/>
      <c r="T633" s="10"/>
      <c r="U633" s="10"/>
      <c r="V633" s="10"/>
      <c r="W633" s="10"/>
      <c r="X633" s="10"/>
      <c r="Y633" s="10"/>
      <c r="Z633" s="10"/>
      <c r="AA633" s="10"/>
      <c r="AB633" s="10"/>
      <c r="AC633" s="10"/>
      <c r="AD633" s="10"/>
      <c r="AE633" s="10"/>
    </row>
    <row r="634" spans="1:31" ht="13.2" x14ac:dyDescent="0.25">
      <c r="A634" s="10"/>
      <c r="B634" s="10"/>
      <c r="C634" s="10"/>
      <c r="D634" s="19"/>
      <c r="E634" s="10"/>
      <c r="F634" s="10"/>
      <c r="G634" s="10"/>
      <c r="H634" s="10"/>
      <c r="I634" s="10"/>
      <c r="J634" s="10"/>
      <c r="K634" s="10"/>
      <c r="L634" s="10"/>
      <c r="M634" s="10"/>
      <c r="N634" s="10"/>
      <c r="O634" s="10"/>
      <c r="P634" s="10"/>
      <c r="Q634" s="10"/>
      <c r="R634" s="10"/>
      <c r="S634" s="10"/>
      <c r="T634" s="10"/>
      <c r="U634" s="10"/>
      <c r="V634" s="10"/>
      <c r="W634" s="10"/>
      <c r="X634" s="10"/>
      <c r="Y634" s="10"/>
      <c r="Z634" s="10"/>
      <c r="AA634" s="10"/>
      <c r="AB634" s="10"/>
      <c r="AC634" s="10"/>
      <c r="AD634" s="10"/>
      <c r="AE634" s="10"/>
    </row>
    <row r="635" spans="1:31" ht="13.2" x14ac:dyDescent="0.25">
      <c r="A635" s="10"/>
      <c r="B635" s="10"/>
      <c r="C635" s="10"/>
      <c r="D635" s="19"/>
      <c r="E635" s="10"/>
      <c r="F635" s="10"/>
      <c r="G635" s="10"/>
      <c r="H635" s="10"/>
      <c r="I635" s="10"/>
      <c r="J635" s="10"/>
      <c r="K635" s="10"/>
      <c r="L635" s="10"/>
      <c r="M635" s="10"/>
      <c r="N635" s="10"/>
      <c r="O635" s="10"/>
      <c r="P635" s="10"/>
      <c r="Q635" s="10"/>
      <c r="R635" s="10"/>
      <c r="S635" s="10"/>
      <c r="T635" s="10"/>
      <c r="U635" s="10"/>
      <c r="V635" s="10"/>
      <c r="W635" s="10"/>
      <c r="X635" s="10"/>
      <c r="Y635" s="10"/>
      <c r="Z635" s="10"/>
      <c r="AA635" s="10"/>
      <c r="AB635" s="10"/>
      <c r="AC635" s="10"/>
      <c r="AD635" s="10"/>
      <c r="AE635" s="10"/>
    </row>
    <row r="636" spans="1:31" ht="13.2" x14ac:dyDescent="0.25">
      <c r="A636" s="10"/>
      <c r="B636" s="10"/>
      <c r="C636" s="10"/>
      <c r="D636" s="19"/>
      <c r="E636" s="10"/>
      <c r="F636" s="10"/>
      <c r="G636" s="10"/>
      <c r="H636" s="10"/>
      <c r="I636" s="10"/>
      <c r="J636" s="10"/>
      <c r="K636" s="10"/>
      <c r="L636" s="10"/>
      <c r="M636" s="10"/>
      <c r="N636" s="10"/>
      <c r="O636" s="10"/>
      <c r="P636" s="10"/>
      <c r="Q636" s="10"/>
      <c r="R636" s="10"/>
      <c r="S636" s="10"/>
      <c r="T636" s="10"/>
      <c r="U636" s="10"/>
      <c r="V636" s="10"/>
      <c r="W636" s="10"/>
      <c r="X636" s="10"/>
      <c r="Y636" s="10"/>
      <c r="Z636" s="10"/>
      <c r="AA636" s="10"/>
      <c r="AB636" s="10"/>
      <c r="AC636" s="10"/>
      <c r="AD636" s="10"/>
      <c r="AE636" s="10"/>
    </row>
    <row r="637" spans="1:31" ht="13.2" x14ac:dyDescent="0.25">
      <c r="A637" s="10"/>
      <c r="B637" s="10"/>
      <c r="C637" s="10"/>
      <c r="D637" s="19"/>
      <c r="E637" s="10"/>
      <c r="F637" s="10"/>
      <c r="G637" s="10"/>
      <c r="H637" s="10"/>
      <c r="I637" s="10"/>
      <c r="J637" s="10"/>
      <c r="K637" s="10"/>
      <c r="L637" s="10"/>
      <c r="M637" s="10"/>
      <c r="N637" s="10"/>
      <c r="O637" s="10"/>
      <c r="P637" s="10"/>
      <c r="Q637" s="10"/>
      <c r="R637" s="10"/>
      <c r="S637" s="10"/>
      <c r="T637" s="10"/>
      <c r="U637" s="10"/>
      <c r="V637" s="10"/>
      <c r="W637" s="10"/>
      <c r="X637" s="10"/>
      <c r="Y637" s="10"/>
      <c r="Z637" s="10"/>
      <c r="AA637" s="10"/>
      <c r="AB637" s="10"/>
      <c r="AC637" s="10"/>
      <c r="AD637" s="10"/>
      <c r="AE637" s="10"/>
    </row>
    <row r="638" spans="1:31" ht="13.2" x14ac:dyDescent="0.25">
      <c r="A638" s="10"/>
      <c r="B638" s="10"/>
      <c r="C638" s="10"/>
      <c r="D638" s="19"/>
      <c r="E638" s="10"/>
      <c r="F638" s="10"/>
      <c r="G638" s="10"/>
      <c r="H638" s="10"/>
      <c r="I638" s="10"/>
      <c r="J638" s="10"/>
      <c r="K638" s="10"/>
      <c r="L638" s="10"/>
      <c r="M638" s="10"/>
      <c r="N638" s="10"/>
      <c r="O638" s="10"/>
      <c r="P638" s="10"/>
      <c r="Q638" s="10"/>
      <c r="R638" s="10"/>
      <c r="S638" s="10"/>
      <c r="T638" s="10"/>
      <c r="U638" s="10"/>
      <c r="V638" s="10"/>
      <c r="W638" s="10"/>
      <c r="X638" s="10"/>
      <c r="Y638" s="10"/>
      <c r="Z638" s="10"/>
      <c r="AA638" s="10"/>
      <c r="AB638" s="10"/>
      <c r="AC638" s="10"/>
      <c r="AD638" s="10"/>
      <c r="AE638" s="10"/>
    </row>
    <row r="639" spans="1:31" ht="13.2" x14ac:dyDescent="0.25">
      <c r="A639" s="10"/>
      <c r="B639" s="10"/>
      <c r="C639" s="10"/>
      <c r="D639" s="19"/>
      <c r="E639" s="10"/>
      <c r="F639" s="10"/>
      <c r="G639" s="10"/>
      <c r="H639" s="10"/>
      <c r="I639" s="10"/>
      <c r="J639" s="10"/>
      <c r="K639" s="10"/>
      <c r="L639" s="10"/>
      <c r="M639" s="10"/>
      <c r="N639" s="10"/>
      <c r="O639" s="10"/>
      <c r="P639" s="10"/>
      <c r="Q639" s="10"/>
      <c r="R639" s="10"/>
      <c r="S639" s="10"/>
      <c r="T639" s="10"/>
      <c r="U639" s="10"/>
      <c r="V639" s="10"/>
      <c r="W639" s="10"/>
      <c r="X639" s="10"/>
      <c r="Y639" s="10"/>
      <c r="Z639" s="10"/>
      <c r="AA639" s="10"/>
      <c r="AB639" s="10"/>
      <c r="AC639" s="10"/>
      <c r="AD639" s="10"/>
      <c r="AE639" s="10"/>
    </row>
    <row r="640" spans="1:31" ht="13.2" x14ac:dyDescent="0.25">
      <c r="A640" s="10"/>
      <c r="B640" s="10"/>
      <c r="C640" s="10"/>
      <c r="D640" s="19"/>
      <c r="E640" s="10"/>
      <c r="F640" s="10"/>
      <c r="G640" s="10"/>
      <c r="H640" s="10"/>
      <c r="I640" s="10"/>
      <c r="J640" s="10"/>
      <c r="K640" s="10"/>
      <c r="L640" s="10"/>
      <c r="M640" s="10"/>
      <c r="N640" s="10"/>
      <c r="O640" s="10"/>
      <c r="P640" s="10"/>
      <c r="Q640" s="10"/>
      <c r="R640" s="10"/>
      <c r="S640" s="10"/>
      <c r="T640" s="10"/>
      <c r="U640" s="10"/>
      <c r="V640" s="10"/>
      <c r="W640" s="10"/>
      <c r="X640" s="10"/>
      <c r="Y640" s="10"/>
      <c r="Z640" s="10"/>
      <c r="AA640" s="10"/>
      <c r="AB640" s="10"/>
      <c r="AC640" s="10"/>
      <c r="AD640" s="10"/>
      <c r="AE640" s="10"/>
    </row>
    <row r="641" spans="1:31" ht="13.2" x14ac:dyDescent="0.25">
      <c r="A641" s="10"/>
      <c r="B641" s="10"/>
      <c r="C641" s="10"/>
      <c r="D641" s="19"/>
      <c r="E641" s="10"/>
      <c r="F641" s="10"/>
      <c r="G641" s="10"/>
      <c r="H641" s="10"/>
      <c r="I641" s="10"/>
      <c r="J641" s="10"/>
      <c r="K641" s="10"/>
      <c r="L641" s="10"/>
      <c r="M641" s="10"/>
      <c r="N641" s="10"/>
      <c r="O641" s="10"/>
      <c r="P641" s="10"/>
      <c r="Q641" s="10"/>
      <c r="R641" s="10"/>
      <c r="S641" s="10"/>
      <c r="T641" s="10"/>
      <c r="U641" s="10"/>
      <c r="V641" s="10"/>
      <c r="W641" s="10"/>
      <c r="X641" s="10"/>
      <c r="Y641" s="10"/>
      <c r="Z641" s="10"/>
      <c r="AA641" s="10"/>
      <c r="AB641" s="10"/>
      <c r="AC641" s="10"/>
      <c r="AD641" s="10"/>
      <c r="AE641" s="10"/>
    </row>
    <row r="642" spans="1:31" ht="13.2" x14ac:dyDescent="0.25">
      <c r="A642" s="10"/>
      <c r="B642" s="10"/>
      <c r="C642" s="10"/>
      <c r="D642" s="19"/>
      <c r="E642" s="10"/>
      <c r="F642" s="10"/>
      <c r="G642" s="10"/>
      <c r="H642" s="10"/>
      <c r="I642" s="10"/>
      <c r="J642" s="10"/>
      <c r="K642" s="10"/>
      <c r="L642" s="10"/>
      <c r="M642" s="10"/>
      <c r="N642" s="10"/>
      <c r="O642" s="10"/>
      <c r="P642" s="10"/>
      <c r="Q642" s="10"/>
      <c r="R642" s="10"/>
      <c r="S642" s="10"/>
      <c r="T642" s="10"/>
      <c r="U642" s="10"/>
      <c r="V642" s="10"/>
      <c r="W642" s="10"/>
      <c r="X642" s="10"/>
      <c r="Y642" s="10"/>
      <c r="Z642" s="10"/>
      <c r="AA642" s="10"/>
      <c r="AB642" s="10"/>
      <c r="AC642" s="10"/>
      <c r="AD642" s="10"/>
      <c r="AE642" s="10"/>
    </row>
    <row r="643" spans="1:31" ht="13.2" x14ac:dyDescent="0.25">
      <c r="A643" s="10"/>
      <c r="B643" s="10"/>
      <c r="C643" s="10"/>
      <c r="D643" s="19"/>
      <c r="E643" s="10"/>
      <c r="F643" s="10"/>
      <c r="G643" s="10"/>
      <c r="H643" s="10"/>
      <c r="I643" s="10"/>
      <c r="J643" s="10"/>
      <c r="K643" s="10"/>
      <c r="L643" s="10"/>
      <c r="M643" s="10"/>
      <c r="N643" s="10"/>
      <c r="O643" s="10"/>
      <c r="P643" s="10"/>
      <c r="Q643" s="10"/>
      <c r="R643" s="10"/>
      <c r="S643" s="10"/>
      <c r="T643" s="10"/>
      <c r="U643" s="10"/>
      <c r="V643" s="10"/>
      <c r="W643" s="10"/>
      <c r="X643" s="10"/>
      <c r="Y643" s="10"/>
      <c r="Z643" s="10"/>
      <c r="AA643" s="10"/>
      <c r="AB643" s="10"/>
      <c r="AC643" s="10"/>
      <c r="AD643" s="10"/>
      <c r="AE643" s="10"/>
    </row>
    <row r="644" spans="1:31" ht="13.2" x14ac:dyDescent="0.25">
      <c r="A644" s="10"/>
      <c r="B644" s="10"/>
      <c r="C644" s="10"/>
      <c r="D644" s="19"/>
      <c r="E644" s="10"/>
      <c r="F644" s="10"/>
      <c r="G644" s="10"/>
      <c r="H644" s="10"/>
      <c r="I644" s="10"/>
      <c r="J644" s="10"/>
      <c r="K644" s="10"/>
      <c r="L644" s="10"/>
      <c r="M644" s="10"/>
      <c r="N644" s="10"/>
      <c r="O644" s="10"/>
      <c r="P644" s="10"/>
      <c r="Q644" s="10"/>
      <c r="R644" s="10"/>
      <c r="S644" s="10"/>
      <c r="T644" s="10"/>
      <c r="U644" s="10"/>
      <c r="V644" s="10"/>
      <c r="W644" s="10"/>
      <c r="X644" s="10"/>
      <c r="Y644" s="10"/>
      <c r="Z644" s="10"/>
      <c r="AA644" s="10"/>
      <c r="AB644" s="10"/>
      <c r="AC644" s="10"/>
      <c r="AD644" s="10"/>
      <c r="AE644" s="10"/>
    </row>
    <row r="645" spans="1:31" ht="13.2" x14ac:dyDescent="0.25">
      <c r="A645" s="10"/>
      <c r="B645" s="10"/>
      <c r="C645" s="10"/>
      <c r="D645" s="19"/>
      <c r="E645" s="10"/>
      <c r="F645" s="10"/>
      <c r="G645" s="10"/>
      <c r="H645" s="10"/>
      <c r="I645" s="10"/>
      <c r="J645" s="10"/>
      <c r="K645" s="10"/>
      <c r="L645" s="10"/>
      <c r="M645" s="10"/>
      <c r="N645" s="10"/>
      <c r="O645" s="10"/>
      <c r="P645" s="10"/>
      <c r="Q645" s="10"/>
      <c r="R645" s="10"/>
      <c r="S645" s="10"/>
      <c r="T645" s="10"/>
      <c r="U645" s="10"/>
      <c r="V645" s="10"/>
      <c r="W645" s="10"/>
      <c r="X645" s="10"/>
      <c r="Y645" s="10"/>
      <c r="Z645" s="10"/>
      <c r="AA645" s="10"/>
      <c r="AB645" s="10"/>
      <c r="AC645" s="10"/>
      <c r="AD645" s="10"/>
      <c r="AE645" s="10"/>
    </row>
    <row r="646" spans="1:31" ht="13.2" x14ac:dyDescent="0.25">
      <c r="A646" s="10"/>
      <c r="B646" s="10"/>
      <c r="C646" s="10"/>
      <c r="D646" s="19"/>
      <c r="E646" s="10"/>
      <c r="F646" s="10"/>
      <c r="G646" s="10"/>
      <c r="H646" s="10"/>
      <c r="I646" s="10"/>
      <c r="J646" s="10"/>
      <c r="K646" s="10"/>
      <c r="L646" s="10"/>
      <c r="M646" s="10"/>
      <c r="N646" s="10"/>
      <c r="O646" s="10"/>
      <c r="P646" s="10"/>
      <c r="Q646" s="10"/>
      <c r="R646" s="10"/>
      <c r="S646" s="10"/>
      <c r="T646" s="10"/>
      <c r="U646" s="10"/>
      <c r="V646" s="10"/>
      <c r="W646" s="10"/>
      <c r="X646" s="10"/>
      <c r="Y646" s="10"/>
      <c r="Z646" s="10"/>
      <c r="AA646" s="10"/>
      <c r="AB646" s="10"/>
      <c r="AC646" s="10"/>
      <c r="AD646" s="10"/>
      <c r="AE646" s="10"/>
    </row>
    <row r="647" spans="1:31" ht="13.2" x14ac:dyDescent="0.25">
      <c r="A647" s="10"/>
      <c r="B647" s="10"/>
      <c r="C647" s="10"/>
      <c r="D647" s="19"/>
      <c r="E647" s="10"/>
      <c r="F647" s="10"/>
      <c r="G647" s="10"/>
      <c r="H647" s="10"/>
      <c r="I647" s="10"/>
      <c r="J647" s="10"/>
      <c r="K647" s="10"/>
      <c r="L647" s="10"/>
      <c r="M647" s="10"/>
      <c r="N647" s="10"/>
      <c r="O647" s="10"/>
      <c r="P647" s="10"/>
      <c r="Q647" s="10"/>
      <c r="R647" s="10"/>
      <c r="S647" s="10"/>
      <c r="T647" s="10"/>
      <c r="U647" s="10"/>
      <c r="V647" s="10"/>
      <c r="W647" s="10"/>
      <c r="X647" s="10"/>
      <c r="Y647" s="10"/>
      <c r="Z647" s="10"/>
      <c r="AA647" s="10"/>
      <c r="AB647" s="10"/>
      <c r="AC647" s="10"/>
      <c r="AD647" s="10"/>
      <c r="AE647" s="10"/>
    </row>
    <row r="648" spans="1:31" ht="13.2" x14ac:dyDescent="0.25">
      <c r="A648" s="10"/>
      <c r="B648" s="10"/>
      <c r="C648" s="10"/>
      <c r="D648" s="19"/>
      <c r="E648" s="10"/>
      <c r="F648" s="10"/>
      <c r="G648" s="10"/>
      <c r="H648" s="10"/>
      <c r="I648" s="10"/>
      <c r="J648" s="10"/>
      <c r="K648" s="10"/>
      <c r="L648" s="10"/>
      <c r="M648" s="10"/>
      <c r="N648" s="10"/>
      <c r="O648" s="10"/>
      <c r="P648" s="10"/>
      <c r="Q648" s="10"/>
      <c r="R648" s="10"/>
      <c r="S648" s="10"/>
      <c r="T648" s="10"/>
      <c r="U648" s="10"/>
      <c r="V648" s="10"/>
      <c r="W648" s="10"/>
      <c r="X648" s="10"/>
      <c r="Y648" s="10"/>
      <c r="Z648" s="10"/>
      <c r="AA648" s="10"/>
      <c r="AB648" s="10"/>
      <c r="AC648" s="10"/>
      <c r="AD648" s="10"/>
      <c r="AE648" s="10"/>
    </row>
    <row r="649" spans="1:31" ht="13.2" x14ac:dyDescent="0.25">
      <c r="A649" s="10"/>
      <c r="B649" s="10"/>
      <c r="C649" s="10"/>
      <c r="D649" s="19"/>
      <c r="E649" s="10"/>
      <c r="F649" s="10"/>
      <c r="G649" s="10"/>
      <c r="H649" s="10"/>
      <c r="I649" s="10"/>
      <c r="J649" s="10"/>
      <c r="K649" s="10"/>
      <c r="L649" s="10"/>
      <c r="M649" s="10"/>
      <c r="N649" s="10"/>
      <c r="O649" s="10"/>
      <c r="P649" s="10"/>
      <c r="Q649" s="10"/>
      <c r="R649" s="10"/>
      <c r="S649" s="10"/>
      <c r="T649" s="10"/>
      <c r="U649" s="10"/>
      <c r="V649" s="10"/>
      <c r="W649" s="10"/>
      <c r="X649" s="10"/>
      <c r="Y649" s="10"/>
      <c r="Z649" s="10"/>
      <c r="AA649" s="10"/>
      <c r="AB649" s="10"/>
      <c r="AC649" s="10"/>
      <c r="AD649" s="10"/>
      <c r="AE649" s="10"/>
    </row>
    <row r="650" spans="1:31" ht="13.2" x14ac:dyDescent="0.25">
      <c r="A650" s="10"/>
      <c r="B650" s="10"/>
      <c r="C650" s="10"/>
      <c r="D650" s="19"/>
      <c r="E650" s="10"/>
      <c r="F650" s="10"/>
      <c r="G650" s="10"/>
      <c r="H650" s="10"/>
      <c r="I650" s="10"/>
      <c r="J650" s="10"/>
      <c r="K650" s="10"/>
      <c r="L650" s="10"/>
      <c r="M650" s="10"/>
      <c r="N650" s="10"/>
      <c r="O650" s="10"/>
      <c r="P650" s="10"/>
      <c r="Q650" s="10"/>
      <c r="R650" s="10"/>
      <c r="S650" s="10"/>
      <c r="T650" s="10"/>
      <c r="U650" s="10"/>
      <c r="V650" s="10"/>
      <c r="W650" s="10"/>
      <c r="X650" s="10"/>
      <c r="Y650" s="10"/>
      <c r="Z650" s="10"/>
      <c r="AA650" s="10"/>
      <c r="AB650" s="10"/>
      <c r="AC650" s="10"/>
      <c r="AD650" s="10"/>
      <c r="AE650" s="10"/>
    </row>
    <row r="651" spans="1:31" ht="13.2" x14ac:dyDescent="0.25">
      <c r="A651" s="10"/>
      <c r="B651" s="10"/>
      <c r="C651" s="10"/>
      <c r="D651" s="19"/>
      <c r="E651" s="10"/>
      <c r="F651" s="10"/>
      <c r="G651" s="10"/>
      <c r="H651" s="10"/>
      <c r="I651" s="10"/>
      <c r="J651" s="10"/>
      <c r="K651" s="10"/>
      <c r="L651" s="10"/>
      <c r="M651" s="10"/>
      <c r="N651" s="10"/>
      <c r="O651" s="10"/>
      <c r="P651" s="10"/>
      <c r="Q651" s="10"/>
      <c r="R651" s="10"/>
      <c r="S651" s="10"/>
      <c r="T651" s="10"/>
      <c r="U651" s="10"/>
      <c r="V651" s="10"/>
      <c r="W651" s="10"/>
      <c r="X651" s="10"/>
      <c r="Y651" s="10"/>
      <c r="Z651" s="10"/>
      <c r="AA651" s="10"/>
      <c r="AB651" s="10"/>
      <c r="AC651" s="10"/>
      <c r="AD651" s="10"/>
      <c r="AE651" s="10"/>
    </row>
    <row r="652" spans="1:31" ht="13.2" x14ac:dyDescent="0.25">
      <c r="A652" s="10"/>
      <c r="B652" s="10"/>
      <c r="C652" s="10"/>
      <c r="D652" s="19"/>
      <c r="E652" s="10"/>
      <c r="F652" s="10"/>
      <c r="G652" s="10"/>
      <c r="H652" s="10"/>
      <c r="I652" s="10"/>
      <c r="J652" s="10"/>
      <c r="K652" s="10"/>
      <c r="L652" s="10"/>
      <c r="M652" s="10"/>
      <c r="N652" s="10"/>
      <c r="O652" s="10"/>
      <c r="P652" s="10"/>
      <c r="Q652" s="10"/>
      <c r="R652" s="10"/>
      <c r="S652" s="10"/>
      <c r="T652" s="10"/>
      <c r="U652" s="10"/>
      <c r="V652" s="10"/>
      <c r="W652" s="10"/>
      <c r="X652" s="10"/>
      <c r="Y652" s="10"/>
      <c r="Z652" s="10"/>
      <c r="AA652" s="10"/>
      <c r="AB652" s="10"/>
      <c r="AC652" s="10"/>
      <c r="AD652" s="10"/>
      <c r="AE652" s="10"/>
    </row>
    <row r="653" spans="1:31" ht="13.2" x14ac:dyDescent="0.25">
      <c r="A653" s="10"/>
      <c r="B653" s="10"/>
      <c r="C653" s="10"/>
      <c r="D653" s="19"/>
      <c r="E653" s="10"/>
      <c r="F653" s="10"/>
      <c r="G653" s="10"/>
      <c r="H653" s="10"/>
      <c r="I653" s="10"/>
      <c r="J653" s="10"/>
      <c r="K653" s="10"/>
      <c r="L653" s="10"/>
      <c r="M653" s="10"/>
      <c r="N653" s="10"/>
      <c r="O653" s="10"/>
      <c r="P653" s="10"/>
      <c r="Q653" s="10"/>
      <c r="R653" s="10"/>
      <c r="S653" s="10"/>
      <c r="T653" s="10"/>
      <c r="U653" s="10"/>
      <c r="V653" s="10"/>
      <c r="W653" s="10"/>
      <c r="X653" s="10"/>
      <c r="Y653" s="10"/>
      <c r="Z653" s="10"/>
      <c r="AA653" s="10"/>
      <c r="AB653" s="10"/>
      <c r="AC653" s="10"/>
      <c r="AD653" s="10"/>
      <c r="AE653" s="10"/>
    </row>
    <row r="654" spans="1:31" ht="13.2" x14ac:dyDescent="0.25">
      <c r="A654" s="10"/>
      <c r="B654" s="10"/>
      <c r="C654" s="10"/>
      <c r="D654" s="19"/>
      <c r="E654" s="10"/>
      <c r="F654" s="10"/>
      <c r="G654" s="10"/>
      <c r="H654" s="10"/>
      <c r="I654" s="10"/>
      <c r="J654" s="10"/>
      <c r="K654" s="10"/>
      <c r="L654" s="10"/>
      <c r="M654" s="10"/>
      <c r="N654" s="10"/>
      <c r="O654" s="10"/>
      <c r="P654" s="10"/>
      <c r="Q654" s="10"/>
      <c r="R654" s="10"/>
      <c r="S654" s="10"/>
      <c r="T654" s="10"/>
      <c r="U654" s="10"/>
      <c r="V654" s="10"/>
      <c r="W654" s="10"/>
      <c r="X654" s="10"/>
      <c r="Y654" s="10"/>
      <c r="Z654" s="10"/>
      <c r="AA654" s="10"/>
      <c r="AB654" s="10"/>
      <c r="AC654" s="10"/>
      <c r="AD654" s="10"/>
      <c r="AE654" s="10"/>
    </row>
    <row r="655" spans="1:31" ht="13.2" x14ac:dyDescent="0.25">
      <c r="A655" s="10"/>
      <c r="B655" s="10"/>
      <c r="C655" s="10"/>
      <c r="D655" s="19"/>
      <c r="E655" s="10"/>
      <c r="F655" s="10"/>
      <c r="G655" s="10"/>
      <c r="H655" s="10"/>
      <c r="I655" s="10"/>
      <c r="J655" s="10"/>
      <c r="K655" s="10"/>
      <c r="L655" s="10"/>
      <c r="M655" s="10"/>
      <c r="N655" s="10"/>
      <c r="O655" s="10"/>
      <c r="P655" s="10"/>
      <c r="Q655" s="10"/>
      <c r="R655" s="10"/>
      <c r="S655" s="10"/>
      <c r="T655" s="10"/>
      <c r="U655" s="10"/>
      <c r="V655" s="10"/>
      <c r="W655" s="10"/>
      <c r="X655" s="10"/>
      <c r="Y655" s="10"/>
      <c r="Z655" s="10"/>
      <c r="AA655" s="10"/>
      <c r="AB655" s="10"/>
      <c r="AC655" s="10"/>
      <c r="AD655" s="10"/>
      <c r="AE655" s="10"/>
    </row>
    <row r="656" spans="1:31" ht="13.2" x14ac:dyDescent="0.25">
      <c r="A656" s="10"/>
      <c r="B656" s="10"/>
      <c r="C656" s="10"/>
      <c r="D656" s="19"/>
      <c r="E656" s="10"/>
      <c r="F656" s="10"/>
      <c r="G656" s="10"/>
      <c r="H656" s="10"/>
      <c r="I656" s="10"/>
      <c r="J656" s="10"/>
      <c r="K656" s="10"/>
      <c r="L656" s="10"/>
      <c r="M656" s="10"/>
      <c r="N656" s="10"/>
      <c r="O656" s="10"/>
      <c r="P656" s="10"/>
      <c r="Q656" s="10"/>
      <c r="R656" s="10"/>
      <c r="S656" s="10"/>
      <c r="T656" s="10"/>
      <c r="U656" s="10"/>
      <c r="V656" s="10"/>
      <c r="W656" s="10"/>
      <c r="X656" s="10"/>
      <c r="Y656" s="10"/>
      <c r="Z656" s="10"/>
      <c r="AA656" s="10"/>
      <c r="AB656" s="10"/>
      <c r="AC656" s="10"/>
      <c r="AD656" s="10"/>
      <c r="AE656" s="10"/>
    </row>
    <row r="657" spans="1:31" ht="13.2" x14ac:dyDescent="0.25">
      <c r="A657" s="10"/>
      <c r="B657" s="10"/>
      <c r="C657" s="10"/>
      <c r="D657" s="19"/>
      <c r="E657" s="10"/>
      <c r="F657" s="10"/>
      <c r="G657" s="10"/>
      <c r="H657" s="10"/>
      <c r="I657" s="10"/>
      <c r="J657" s="10"/>
      <c r="K657" s="10"/>
      <c r="L657" s="10"/>
      <c r="M657" s="10"/>
      <c r="N657" s="10"/>
      <c r="O657" s="10"/>
      <c r="P657" s="10"/>
      <c r="Q657" s="10"/>
      <c r="R657" s="10"/>
      <c r="S657" s="10"/>
      <c r="T657" s="10"/>
      <c r="U657" s="10"/>
      <c r="V657" s="10"/>
      <c r="W657" s="10"/>
      <c r="X657" s="10"/>
      <c r="Y657" s="10"/>
      <c r="Z657" s="10"/>
      <c r="AA657" s="10"/>
      <c r="AB657" s="10"/>
      <c r="AC657" s="10"/>
      <c r="AD657" s="10"/>
      <c r="AE657" s="10"/>
    </row>
    <row r="658" spans="1:31" ht="13.2" x14ac:dyDescent="0.25">
      <c r="A658" s="10"/>
      <c r="B658" s="10"/>
      <c r="C658" s="10"/>
      <c r="D658" s="19"/>
      <c r="E658" s="10"/>
      <c r="F658" s="10"/>
      <c r="G658" s="10"/>
      <c r="H658" s="10"/>
      <c r="I658" s="10"/>
      <c r="J658" s="10"/>
      <c r="K658" s="10"/>
      <c r="L658" s="10"/>
      <c r="M658" s="10"/>
      <c r="N658" s="10"/>
      <c r="O658" s="10"/>
      <c r="P658" s="10"/>
      <c r="Q658" s="10"/>
      <c r="R658" s="10"/>
      <c r="S658" s="10"/>
      <c r="T658" s="10"/>
      <c r="U658" s="10"/>
      <c r="V658" s="10"/>
      <c r="W658" s="10"/>
      <c r="X658" s="10"/>
      <c r="Y658" s="10"/>
      <c r="Z658" s="10"/>
      <c r="AA658" s="10"/>
      <c r="AB658" s="10"/>
      <c r="AC658" s="10"/>
      <c r="AD658" s="10"/>
      <c r="AE658" s="10"/>
    </row>
    <row r="659" spans="1:31" ht="13.2" x14ac:dyDescent="0.25">
      <c r="A659" s="10"/>
      <c r="B659" s="10"/>
      <c r="C659" s="10"/>
      <c r="D659" s="19"/>
      <c r="E659" s="10"/>
      <c r="F659" s="10"/>
      <c r="G659" s="10"/>
      <c r="H659" s="10"/>
      <c r="I659" s="10"/>
      <c r="J659" s="10"/>
      <c r="K659" s="10"/>
      <c r="L659" s="10"/>
      <c r="M659" s="10"/>
      <c r="N659" s="10"/>
      <c r="O659" s="10"/>
      <c r="P659" s="10"/>
      <c r="Q659" s="10"/>
      <c r="R659" s="10"/>
      <c r="S659" s="10"/>
      <c r="T659" s="10"/>
      <c r="U659" s="10"/>
      <c r="V659" s="10"/>
      <c r="W659" s="10"/>
      <c r="X659" s="10"/>
      <c r="Y659" s="10"/>
      <c r="Z659" s="10"/>
      <c r="AA659" s="10"/>
      <c r="AB659" s="10"/>
      <c r="AC659" s="10"/>
      <c r="AD659" s="10"/>
      <c r="AE659" s="10"/>
    </row>
    <row r="660" spans="1:31" ht="13.2" x14ac:dyDescent="0.25">
      <c r="A660" s="10"/>
      <c r="B660" s="10"/>
      <c r="C660" s="10"/>
      <c r="D660" s="19"/>
      <c r="E660" s="10"/>
      <c r="F660" s="10"/>
      <c r="G660" s="10"/>
      <c r="H660" s="10"/>
      <c r="I660" s="10"/>
      <c r="J660" s="10"/>
      <c r="K660" s="10"/>
      <c r="L660" s="10"/>
      <c r="M660" s="10"/>
      <c r="N660" s="10"/>
      <c r="O660" s="10"/>
      <c r="P660" s="10"/>
      <c r="Q660" s="10"/>
      <c r="R660" s="10"/>
      <c r="S660" s="10"/>
      <c r="T660" s="10"/>
      <c r="U660" s="10"/>
      <c r="V660" s="10"/>
      <c r="W660" s="10"/>
      <c r="X660" s="10"/>
      <c r="Y660" s="10"/>
      <c r="Z660" s="10"/>
      <c r="AA660" s="10"/>
      <c r="AB660" s="10"/>
      <c r="AC660" s="10"/>
      <c r="AD660" s="10"/>
      <c r="AE660" s="10"/>
    </row>
    <row r="661" spans="1:31" ht="13.2" x14ac:dyDescent="0.25">
      <c r="A661" s="10"/>
      <c r="B661" s="10"/>
      <c r="C661" s="10"/>
      <c r="D661" s="19"/>
      <c r="E661" s="10"/>
      <c r="F661" s="10"/>
      <c r="G661" s="10"/>
      <c r="H661" s="10"/>
      <c r="I661" s="10"/>
      <c r="J661" s="10"/>
      <c r="K661" s="10"/>
      <c r="L661" s="10"/>
      <c r="M661" s="10"/>
      <c r="N661" s="10"/>
      <c r="O661" s="10"/>
      <c r="P661" s="10"/>
      <c r="Q661" s="10"/>
      <c r="R661" s="10"/>
      <c r="S661" s="10"/>
      <c r="T661" s="10"/>
      <c r="U661" s="10"/>
      <c r="V661" s="10"/>
      <c r="W661" s="10"/>
      <c r="X661" s="10"/>
      <c r="Y661" s="10"/>
      <c r="Z661" s="10"/>
      <c r="AA661" s="10"/>
      <c r="AB661" s="10"/>
      <c r="AC661" s="10"/>
      <c r="AD661" s="10"/>
      <c r="AE661" s="10"/>
    </row>
    <row r="662" spans="1:31" ht="13.2" x14ac:dyDescent="0.25">
      <c r="A662" s="10"/>
      <c r="B662" s="10"/>
      <c r="C662" s="10"/>
      <c r="D662" s="19"/>
      <c r="E662" s="10"/>
      <c r="F662" s="10"/>
      <c r="G662" s="10"/>
      <c r="H662" s="10"/>
      <c r="I662" s="10"/>
      <c r="J662" s="10"/>
      <c r="K662" s="10"/>
      <c r="L662" s="10"/>
      <c r="M662" s="10"/>
      <c r="N662" s="10"/>
      <c r="O662" s="10"/>
      <c r="P662" s="10"/>
      <c r="Q662" s="10"/>
      <c r="R662" s="10"/>
      <c r="S662" s="10"/>
      <c r="T662" s="10"/>
      <c r="U662" s="10"/>
      <c r="V662" s="10"/>
      <c r="W662" s="10"/>
      <c r="X662" s="10"/>
      <c r="Y662" s="10"/>
      <c r="Z662" s="10"/>
      <c r="AA662" s="10"/>
      <c r="AB662" s="10"/>
      <c r="AC662" s="10"/>
      <c r="AD662" s="10"/>
      <c r="AE662" s="10"/>
    </row>
    <row r="663" spans="1:31" ht="13.2" x14ac:dyDescent="0.25">
      <c r="A663" s="10"/>
      <c r="B663" s="10"/>
      <c r="C663" s="10"/>
      <c r="D663" s="19"/>
      <c r="E663" s="10"/>
      <c r="F663" s="10"/>
      <c r="G663" s="10"/>
      <c r="H663" s="10"/>
      <c r="I663" s="10"/>
      <c r="J663" s="10"/>
      <c r="K663" s="10"/>
      <c r="L663" s="10"/>
      <c r="M663" s="10"/>
      <c r="N663" s="10"/>
      <c r="O663" s="10"/>
      <c r="P663" s="10"/>
      <c r="Q663" s="10"/>
      <c r="R663" s="10"/>
      <c r="S663" s="10"/>
      <c r="T663" s="10"/>
      <c r="U663" s="10"/>
      <c r="V663" s="10"/>
      <c r="W663" s="10"/>
      <c r="X663" s="10"/>
      <c r="Y663" s="10"/>
      <c r="Z663" s="10"/>
      <c r="AA663" s="10"/>
      <c r="AB663" s="10"/>
      <c r="AC663" s="10"/>
      <c r="AD663" s="10"/>
      <c r="AE663" s="10"/>
    </row>
    <row r="664" spans="1:31" ht="13.2" x14ac:dyDescent="0.25">
      <c r="A664" s="10"/>
      <c r="B664" s="10"/>
      <c r="C664" s="10"/>
      <c r="D664" s="19"/>
      <c r="E664" s="10"/>
      <c r="F664" s="10"/>
      <c r="G664" s="10"/>
      <c r="H664" s="10"/>
      <c r="I664" s="10"/>
      <c r="J664" s="10"/>
      <c r="K664" s="10"/>
      <c r="L664" s="10"/>
      <c r="M664" s="10"/>
      <c r="N664" s="10"/>
      <c r="O664" s="10"/>
      <c r="P664" s="10"/>
      <c r="Q664" s="10"/>
      <c r="R664" s="10"/>
      <c r="S664" s="10"/>
      <c r="T664" s="10"/>
      <c r="U664" s="10"/>
      <c r="V664" s="10"/>
      <c r="W664" s="10"/>
      <c r="X664" s="10"/>
      <c r="Y664" s="10"/>
      <c r="Z664" s="10"/>
      <c r="AA664" s="10"/>
      <c r="AB664" s="10"/>
      <c r="AC664" s="10"/>
      <c r="AD664" s="10"/>
      <c r="AE664" s="10"/>
    </row>
    <row r="665" spans="1:31" ht="13.2" x14ac:dyDescent="0.25">
      <c r="A665" s="10"/>
      <c r="B665" s="10"/>
      <c r="C665" s="10"/>
      <c r="D665" s="19"/>
      <c r="E665" s="10"/>
      <c r="F665" s="10"/>
      <c r="G665" s="10"/>
      <c r="H665" s="10"/>
      <c r="I665" s="10"/>
      <c r="J665" s="10"/>
      <c r="K665" s="10"/>
      <c r="L665" s="10"/>
      <c r="M665" s="10"/>
      <c r="N665" s="10"/>
      <c r="O665" s="10"/>
      <c r="P665" s="10"/>
      <c r="Q665" s="10"/>
      <c r="R665" s="10"/>
      <c r="S665" s="10"/>
      <c r="T665" s="10"/>
      <c r="U665" s="10"/>
      <c r="V665" s="10"/>
      <c r="W665" s="10"/>
      <c r="X665" s="10"/>
      <c r="Y665" s="10"/>
      <c r="Z665" s="10"/>
      <c r="AA665" s="10"/>
      <c r="AB665" s="10"/>
      <c r="AC665" s="10"/>
      <c r="AD665" s="10"/>
      <c r="AE665" s="10"/>
    </row>
    <row r="666" spans="1:31" ht="13.2" x14ac:dyDescent="0.25">
      <c r="A666" s="10"/>
      <c r="B666" s="10"/>
      <c r="C666" s="10"/>
      <c r="D666" s="19"/>
      <c r="E666" s="10"/>
      <c r="F666" s="10"/>
      <c r="G666" s="10"/>
      <c r="H666" s="10"/>
      <c r="I666" s="10"/>
      <c r="J666" s="10"/>
      <c r="K666" s="10"/>
      <c r="L666" s="10"/>
      <c r="M666" s="10"/>
      <c r="N666" s="10"/>
      <c r="O666" s="10"/>
      <c r="P666" s="10"/>
      <c r="Q666" s="10"/>
      <c r="R666" s="10"/>
      <c r="S666" s="10"/>
      <c r="T666" s="10"/>
      <c r="U666" s="10"/>
      <c r="V666" s="10"/>
      <c r="W666" s="10"/>
      <c r="X666" s="10"/>
      <c r="Y666" s="10"/>
      <c r="Z666" s="10"/>
      <c r="AA666" s="10"/>
      <c r="AB666" s="10"/>
      <c r="AC666" s="10"/>
      <c r="AD666" s="10"/>
      <c r="AE666" s="10"/>
    </row>
    <row r="667" spans="1:31" ht="13.2" x14ac:dyDescent="0.25">
      <c r="A667" s="10"/>
      <c r="B667" s="10"/>
      <c r="C667" s="10"/>
      <c r="D667" s="19"/>
      <c r="E667" s="10"/>
      <c r="F667" s="10"/>
      <c r="G667" s="10"/>
      <c r="H667" s="10"/>
      <c r="I667" s="10"/>
      <c r="J667" s="10"/>
      <c r="K667" s="10"/>
      <c r="L667" s="10"/>
      <c r="M667" s="10"/>
      <c r="N667" s="10"/>
      <c r="O667" s="10"/>
      <c r="P667" s="10"/>
      <c r="Q667" s="10"/>
      <c r="R667" s="10"/>
      <c r="S667" s="10"/>
      <c r="T667" s="10"/>
      <c r="U667" s="10"/>
      <c r="V667" s="10"/>
      <c r="W667" s="10"/>
      <c r="X667" s="10"/>
      <c r="Y667" s="10"/>
      <c r="Z667" s="10"/>
      <c r="AA667" s="10"/>
      <c r="AB667" s="10"/>
      <c r="AC667" s="10"/>
      <c r="AD667" s="10"/>
      <c r="AE667" s="10"/>
    </row>
    <row r="668" spans="1:31" ht="13.2" x14ac:dyDescent="0.25">
      <c r="A668" s="10"/>
      <c r="B668" s="10"/>
      <c r="C668" s="10"/>
      <c r="D668" s="19"/>
      <c r="E668" s="10"/>
      <c r="F668" s="10"/>
      <c r="G668" s="10"/>
      <c r="H668" s="10"/>
      <c r="I668" s="10"/>
      <c r="J668" s="10"/>
      <c r="K668" s="10"/>
      <c r="L668" s="10"/>
      <c r="M668" s="10"/>
      <c r="N668" s="10"/>
      <c r="O668" s="10"/>
      <c r="P668" s="10"/>
      <c r="Q668" s="10"/>
      <c r="R668" s="10"/>
      <c r="S668" s="10"/>
      <c r="T668" s="10"/>
      <c r="U668" s="10"/>
      <c r="V668" s="10"/>
      <c r="W668" s="10"/>
      <c r="X668" s="10"/>
      <c r="Y668" s="10"/>
      <c r="Z668" s="10"/>
      <c r="AA668" s="10"/>
      <c r="AB668" s="10"/>
      <c r="AC668" s="10"/>
      <c r="AD668" s="10"/>
      <c r="AE668" s="10"/>
    </row>
    <row r="669" spans="1:31" ht="13.2" x14ac:dyDescent="0.25">
      <c r="A669" s="10"/>
      <c r="B669" s="10"/>
      <c r="C669" s="10"/>
      <c r="D669" s="19"/>
      <c r="E669" s="10"/>
      <c r="F669" s="10"/>
      <c r="G669" s="10"/>
      <c r="H669" s="10"/>
      <c r="I669" s="10"/>
      <c r="J669" s="10"/>
      <c r="K669" s="10"/>
      <c r="L669" s="10"/>
      <c r="M669" s="10"/>
      <c r="N669" s="10"/>
      <c r="O669" s="10"/>
      <c r="P669" s="10"/>
      <c r="Q669" s="10"/>
      <c r="R669" s="10"/>
      <c r="S669" s="10"/>
      <c r="T669" s="10"/>
      <c r="U669" s="10"/>
      <c r="V669" s="10"/>
      <c r="W669" s="10"/>
      <c r="X669" s="10"/>
      <c r="Y669" s="10"/>
      <c r="Z669" s="10"/>
      <c r="AA669" s="10"/>
      <c r="AB669" s="10"/>
      <c r="AC669" s="10"/>
      <c r="AD669" s="10"/>
      <c r="AE669" s="10"/>
    </row>
    <row r="670" spans="1:31" ht="13.2" x14ac:dyDescent="0.25">
      <c r="A670" s="10"/>
      <c r="B670" s="10"/>
      <c r="C670" s="10"/>
      <c r="D670" s="19"/>
      <c r="E670" s="10"/>
      <c r="F670" s="10"/>
      <c r="G670" s="10"/>
      <c r="H670" s="10"/>
      <c r="I670" s="10"/>
      <c r="J670" s="10"/>
      <c r="K670" s="10"/>
      <c r="L670" s="10"/>
      <c r="M670" s="10"/>
      <c r="N670" s="10"/>
      <c r="O670" s="10"/>
      <c r="P670" s="10"/>
      <c r="Q670" s="10"/>
      <c r="R670" s="10"/>
      <c r="S670" s="10"/>
      <c r="T670" s="10"/>
      <c r="U670" s="10"/>
      <c r="V670" s="10"/>
      <c r="W670" s="10"/>
      <c r="X670" s="10"/>
      <c r="Y670" s="10"/>
      <c r="Z670" s="10"/>
      <c r="AA670" s="10"/>
      <c r="AB670" s="10"/>
      <c r="AC670" s="10"/>
      <c r="AD670" s="10"/>
      <c r="AE670" s="10"/>
    </row>
    <row r="671" spans="1:31" ht="13.2" x14ac:dyDescent="0.25">
      <c r="A671" s="10"/>
      <c r="B671" s="10"/>
      <c r="C671" s="10"/>
      <c r="D671" s="19"/>
      <c r="E671" s="10"/>
      <c r="F671" s="10"/>
      <c r="G671" s="10"/>
      <c r="H671" s="10"/>
      <c r="I671" s="10"/>
      <c r="J671" s="10"/>
      <c r="K671" s="10"/>
      <c r="L671" s="10"/>
      <c r="M671" s="10"/>
      <c r="N671" s="10"/>
      <c r="O671" s="10"/>
      <c r="P671" s="10"/>
      <c r="Q671" s="10"/>
      <c r="R671" s="10"/>
      <c r="S671" s="10"/>
      <c r="T671" s="10"/>
      <c r="U671" s="10"/>
      <c r="V671" s="10"/>
      <c r="W671" s="10"/>
      <c r="X671" s="10"/>
      <c r="Y671" s="10"/>
      <c r="Z671" s="10"/>
      <c r="AA671" s="10"/>
      <c r="AB671" s="10"/>
      <c r="AC671" s="10"/>
      <c r="AD671" s="10"/>
      <c r="AE671" s="10"/>
    </row>
    <row r="672" spans="1:31" ht="13.2" x14ac:dyDescent="0.25">
      <c r="A672" s="10"/>
      <c r="B672" s="10"/>
      <c r="C672" s="10"/>
      <c r="D672" s="19"/>
      <c r="E672" s="10"/>
      <c r="F672" s="10"/>
      <c r="G672" s="10"/>
      <c r="H672" s="10"/>
      <c r="I672" s="10"/>
      <c r="J672" s="10"/>
      <c r="K672" s="10"/>
      <c r="L672" s="10"/>
      <c r="M672" s="10"/>
      <c r="N672" s="10"/>
      <c r="O672" s="10"/>
      <c r="P672" s="10"/>
      <c r="Q672" s="10"/>
      <c r="R672" s="10"/>
      <c r="S672" s="10"/>
      <c r="T672" s="10"/>
      <c r="U672" s="10"/>
      <c r="V672" s="10"/>
      <c r="W672" s="10"/>
      <c r="X672" s="10"/>
      <c r="Y672" s="10"/>
      <c r="Z672" s="10"/>
      <c r="AA672" s="10"/>
      <c r="AB672" s="10"/>
      <c r="AC672" s="10"/>
      <c r="AD672" s="10"/>
      <c r="AE672" s="10"/>
    </row>
    <row r="673" spans="1:31" ht="13.2" x14ac:dyDescent="0.25">
      <c r="A673" s="10"/>
      <c r="B673" s="10"/>
      <c r="C673" s="10"/>
      <c r="D673" s="19"/>
      <c r="E673" s="10"/>
      <c r="F673" s="10"/>
      <c r="G673" s="10"/>
      <c r="H673" s="10"/>
      <c r="I673" s="10"/>
      <c r="J673" s="10"/>
      <c r="K673" s="10"/>
      <c r="L673" s="10"/>
      <c r="M673" s="10"/>
      <c r="N673" s="10"/>
      <c r="O673" s="10"/>
      <c r="P673" s="10"/>
      <c r="Q673" s="10"/>
      <c r="R673" s="10"/>
      <c r="S673" s="10"/>
      <c r="T673" s="10"/>
      <c r="U673" s="10"/>
      <c r="V673" s="10"/>
      <c r="W673" s="10"/>
      <c r="X673" s="10"/>
      <c r="Y673" s="10"/>
      <c r="Z673" s="10"/>
      <c r="AA673" s="10"/>
      <c r="AB673" s="10"/>
      <c r="AC673" s="10"/>
      <c r="AD673" s="10"/>
      <c r="AE673" s="10"/>
    </row>
    <row r="674" spans="1:31" ht="13.2" x14ac:dyDescent="0.25">
      <c r="A674" s="10"/>
      <c r="B674" s="10"/>
      <c r="C674" s="10"/>
      <c r="D674" s="19"/>
      <c r="E674" s="10"/>
      <c r="F674" s="10"/>
      <c r="G674" s="10"/>
      <c r="H674" s="10"/>
      <c r="I674" s="10"/>
      <c r="J674" s="10"/>
      <c r="K674" s="10"/>
      <c r="L674" s="10"/>
      <c r="M674" s="10"/>
      <c r="N674" s="10"/>
      <c r="O674" s="10"/>
      <c r="P674" s="10"/>
      <c r="Q674" s="10"/>
      <c r="R674" s="10"/>
      <c r="S674" s="10"/>
      <c r="T674" s="10"/>
      <c r="U674" s="10"/>
      <c r="V674" s="10"/>
      <c r="W674" s="10"/>
      <c r="X674" s="10"/>
      <c r="Y674" s="10"/>
      <c r="Z674" s="10"/>
      <c r="AA674" s="10"/>
      <c r="AB674" s="10"/>
      <c r="AC674" s="10"/>
      <c r="AD674" s="10"/>
      <c r="AE674" s="10"/>
    </row>
    <row r="675" spans="1:31" ht="13.2" x14ac:dyDescent="0.25">
      <c r="A675" s="10"/>
      <c r="B675" s="10"/>
      <c r="C675" s="10"/>
      <c r="D675" s="19"/>
      <c r="E675" s="10"/>
      <c r="F675" s="10"/>
      <c r="G675" s="10"/>
      <c r="H675" s="10"/>
      <c r="I675" s="10"/>
      <c r="J675" s="10"/>
      <c r="K675" s="10"/>
      <c r="L675" s="10"/>
      <c r="M675" s="10"/>
      <c r="N675" s="10"/>
      <c r="O675" s="10"/>
      <c r="P675" s="10"/>
      <c r="Q675" s="10"/>
      <c r="R675" s="10"/>
      <c r="S675" s="10"/>
      <c r="T675" s="10"/>
      <c r="U675" s="10"/>
      <c r="V675" s="10"/>
      <c r="W675" s="10"/>
      <c r="X675" s="10"/>
      <c r="Y675" s="10"/>
      <c r="Z675" s="10"/>
      <c r="AA675" s="10"/>
      <c r="AB675" s="10"/>
      <c r="AC675" s="10"/>
      <c r="AD675" s="10"/>
      <c r="AE675" s="10"/>
    </row>
    <row r="676" spans="1:31" ht="13.2" x14ac:dyDescent="0.25">
      <c r="A676" s="10"/>
      <c r="B676" s="10"/>
      <c r="C676" s="10"/>
      <c r="D676" s="19"/>
      <c r="E676" s="10"/>
      <c r="F676" s="10"/>
      <c r="G676" s="10"/>
      <c r="H676" s="10"/>
      <c r="I676" s="10"/>
      <c r="J676" s="10"/>
      <c r="K676" s="10"/>
      <c r="L676" s="10"/>
      <c r="M676" s="10"/>
      <c r="N676" s="10"/>
      <c r="O676" s="10"/>
      <c r="P676" s="10"/>
      <c r="Q676" s="10"/>
      <c r="R676" s="10"/>
      <c r="S676" s="10"/>
      <c r="T676" s="10"/>
      <c r="U676" s="10"/>
      <c r="V676" s="10"/>
      <c r="W676" s="10"/>
      <c r="X676" s="10"/>
      <c r="Y676" s="10"/>
      <c r="Z676" s="10"/>
      <c r="AA676" s="10"/>
      <c r="AB676" s="10"/>
      <c r="AC676" s="10"/>
      <c r="AD676" s="10"/>
      <c r="AE676" s="10"/>
    </row>
    <row r="677" spans="1:31" ht="13.2" x14ac:dyDescent="0.25">
      <c r="A677" s="10"/>
      <c r="B677" s="10"/>
      <c r="C677" s="10"/>
      <c r="D677" s="19"/>
      <c r="E677" s="10"/>
      <c r="F677" s="10"/>
      <c r="G677" s="10"/>
      <c r="H677" s="10"/>
      <c r="I677" s="10"/>
      <c r="J677" s="10"/>
      <c r="K677" s="10"/>
      <c r="L677" s="10"/>
      <c r="M677" s="10"/>
      <c r="N677" s="10"/>
      <c r="O677" s="10"/>
      <c r="P677" s="10"/>
      <c r="Q677" s="10"/>
      <c r="R677" s="10"/>
      <c r="S677" s="10"/>
      <c r="T677" s="10"/>
      <c r="U677" s="10"/>
      <c r="V677" s="10"/>
      <c r="W677" s="10"/>
      <c r="X677" s="10"/>
      <c r="Y677" s="10"/>
      <c r="Z677" s="10"/>
      <c r="AA677" s="10"/>
      <c r="AB677" s="10"/>
      <c r="AC677" s="10"/>
      <c r="AD677" s="10"/>
      <c r="AE677" s="10"/>
    </row>
    <row r="678" spans="1:31" ht="13.2" x14ac:dyDescent="0.25">
      <c r="A678" s="10"/>
      <c r="B678" s="10"/>
      <c r="C678" s="10"/>
      <c r="D678" s="19"/>
      <c r="E678" s="10"/>
      <c r="F678" s="10"/>
      <c r="G678" s="10"/>
      <c r="H678" s="10"/>
      <c r="I678" s="10"/>
      <c r="J678" s="10"/>
      <c r="K678" s="10"/>
      <c r="L678" s="10"/>
      <c r="M678" s="10"/>
      <c r="N678" s="10"/>
      <c r="O678" s="10"/>
      <c r="P678" s="10"/>
      <c r="Q678" s="10"/>
      <c r="R678" s="10"/>
      <c r="S678" s="10"/>
      <c r="T678" s="10"/>
      <c r="U678" s="10"/>
      <c r="V678" s="10"/>
      <c r="W678" s="10"/>
      <c r="X678" s="10"/>
      <c r="Y678" s="10"/>
      <c r="Z678" s="10"/>
      <c r="AA678" s="10"/>
      <c r="AB678" s="10"/>
      <c r="AC678" s="10"/>
      <c r="AD678" s="10"/>
      <c r="AE678" s="10"/>
    </row>
    <row r="679" spans="1:31" ht="13.2" x14ac:dyDescent="0.25">
      <c r="A679" s="10"/>
      <c r="B679" s="10"/>
      <c r="C679" s="10"/>
      <c r="D679" s="19"/>
      <c r="E679" s="10"/>
      <c r="F679" s="10"/>
      <c r="G679" s="10"/>
      <c r="H679" s="10"/>
      <c r="I679" s="10"/>
      <c r="J679" s="10"/>
      <c r="K679" s="10"/>
      <c r="L679" s="10"/>
      <c r="M679" s="10"/>
      <c r="N679" s="10"/>
      <c r="O679" s="10"/>
      <c r="P679" s="10"/>
      <c r="Q679" s="10"/>
      <c r="R679" s="10"/>
      <c r="S679" s="10"/>
      <c r="T679" s="10"/>
      <c r="U679" s="10"/>
      <c r="V679" s="10"/>
      <c r="W679" s="10"/>
      <c r="X679" s="10"/>
      <c r="Y679" s="10"/>
      <c r="Z679" s="10"/>
      <c r="AA679" s="10"/>
      <c r="AB679" s="10"/>
      <c r="AC679" s="10"/>
      <c r="AD679" s="10"/>
      <c r="AE679" s="10"/>
    </row>
    <row r="680" spans="1:31" ht="13.2" x14ac:dyDescent="0.25">
      <c r="A680" s="10"/>
      <c r="B680" s="10"/>
      <c r="C680" s="10"/>
      <c r="D680" s="19"/>
      <c r="E680" s="10"/>
      <c r="F680" s="10"/>
      <c r="G680" s="10"/>
      <c r="H680" s="10"/>
      <c r="I680" s="10"/>
      <c r="J680" s="10"/>
      <c r="K680" s="10"/>
      <c r="L680" s="10"/>
      <c r="M680" s="10"/>
      <c r="N680" s="10"/>
      <c r="O680" s="10"/>
      <c r="P680" s="10"/>
      <c r="Q680" s="10"/>
      <c r="R680" s="10"/>
      <c r="S680" s="10"/>
      <c r="T680" s="10"/>
      <c r="U680" s="10"/>
      <c r="V680" s="10"/>
      <c r="W680" s="10"/>
      <c r="X680" s="10"/>
      <c r="Y680" s="10"/>
      <c r="Z680" s="10"/>
      <c r="AA680" s="10"/>
      <c r="AB680" s="10"/>
      <c r="AC680" s="10"/>
      <c r="AD680" s="10"/>
      <c r="AE680" s="10"/>
    </row>
    <row r="681" spans="1:31" ht="13.2" x14ac:dyDescent="0.25">
      <c r="A681" s="10"/>
      <c r="B681" s="10"/>
      <c r="C681" s="10"/>
      <c r="D681" s="19"/>
      <c r="E681" s="10"/>
      <c r="F681" s="10"/>
      <c r="G681" s="10"/>
      <c r="H681" s="10"/>
      <c r="I681" s="10"/>
      <c r="J681" s="10"/>
      <c r="K681" s="10"/>
      <c r="L681" s="10"/>
      <c r="M681" s="10"/>
      <c r="N681" s="10"/>
      <c r="O681" s="10"/>
      <c r="P681" s="10"/>
      <c r="Q681" s="10"/>
      <c r="R681" s="10"/>
      <c r="S681" s="10"/>
      <c r="T681" s="10"/>
      <c r="U681" s="10"/>
      <c r="V681" s="10"/>
      <c r="W681" s="10"/>
      <c r="X681" s="10"/>
      <c r="Y681" s="10"/>
      <c r="Z681" s="10"/>
      <c r="AA681" s="10"/>
      <c r="AB681" s="10"/>
      <c r="AC681" s="10"/>
      <c r="AD681" s="10"/>
      <c r="AE681" s="10"/>
    </row>
    <row r="682" spans="1:31" ht="13.2" x14ac:dyDescent="0.25">
      <c r="A682" s="10"/>
      <c r="B682" s="10"/>
      <c r="C682" s="10"/>
      <c r="D682" s="19"/>
      <c r="E682" s="10"/>
      <c r="F682" s="10"/>
      <c r="G682" s="10"/>
      <c r="H682" s="10"/>
      <c r="I682" s="10"/>
      <c r="J682" s="10"/>
      <c r="K682" s="10"/>
      <c r="L682" s="10"/>
      <c r="M682" s="10"/>
      <c r="N682" s="10"/>
      <c r="O682" s="10"/>
      <c r="P682" s="10"/>
      <c r="Q682" s="10"/>
      <c r="R682" s="10"/>
      <c r="S682" s="10"/>
      <c r="T682" s="10"/>
      <c r="U682" s="10"/>
      <c r="V682" s="10"/>
      <c r="W682" s="10"/>
      <c r="X682" s="10"/>
      <c r="Y682" s="10"/>
      <c r="Z682" s="10"/>
      <c r="AA682" s="10"/>
      <c r="AB682" s="10"/>
      <c r="AC682" s="10"/>
      <c r="AD682" s="10"/>
      <c r="AE682" s="10"/>
    </row>
    <row r="683" spans="1:31" ht="13.2" x14ac:dyDescent="0.25">
      <c r="A683" s="10"/>
      <c r="B683" s="10"/>
      <c r="C683" s="10"/>
      <c r="D683" s="19"/>
      <c r="E683" s="10"/>
      <c r="F683" s="10"/>
      <c r="G683" s="10"/>
      <c r="H683" s="10"/>
      <c r="I683" s="10"/>
      <c r="J683" s="10"/>
      <c r="K683" s="10"/>
      <c r="L683" s="10"/>
      <c r="M683" s="10"/>
      <c r="N683" s="10"/>
      <c r="O683" s="10"/>
      <c r="P683" s="10"/>
      <c r="Q683" s="10"/>
      <c r="R683" s="10"/>
      <c r="S683" s="10"/>
      <c r="T683" s="10"/>
      <c r="U683" s="10"/>
      <c r="V683" s="10"/>
      <c r="W683" s="10"/>
      <c r="X683" s="10"/>
      <c r="Y683" s="10"/>
      <c r="Z683" s="10"/>
      <c r="AA683" s="10"/>
      <c r="AB683" s="10"/>
      <c r="AC683" s="10"/>
      <c r="AD683" s="10"/>
      <c r="AE683" s="10"/>
    </row>
    <row r="684" spans="1:31" ht="13.2" x14ac:dyDescent="0.25">
      <c r="A684" s="10"/>
      <c r="B684" s="10"/>
      <c r="C684" s="10"/>
      <c r="D684" s="19"/>
      <c r="E684" s="10"/>
      <c r="F684" s="10"/>
      <c r="G684" s="10"/>
      <c r="H684" s="10"/>
      <c r="I684" s="10"/>
      <c r="J684" s="10"/>
      <c r="K684" s="10"/>
      <c r="L684" s="10"/>
      <c r="M684" s="10"/>
      <c r="N684" s="10"/>
      <c r="O684" s="10"/>
      <c r="P684" s="10"/>
      <c r="Q684" s="10"/>
      <c r="R684" s="10"/>
      <c r="S684" s="10"/>
      <c r="T684" s="10"/>
      <c r="U684" s="10"/>
      <c r="V684" s="10"/>
      <c r="W684" s="10"/>
      <c r="X684" s="10"/>
      <c r="Y684" s="10"/>
      <c r="Z684" s="10"/>
      <c r="AA684" s="10"/>
      <c r="AB684" s="10"/>
      <c r="AC684" s="10"/>
      <c r="AD684" s="10"/>
      <c r="AE684" s="10"/>
    </row>
    <row r="685" spans="1:31" ht="13.2" x14ac:dyDescent="0.25">
      <c r="A685" s="10"/>
      <c r="B685" s="10"/>
      <c r="C685" s="10"/>
      <c r="D685" s="19"/>
      <c r="E685" s="10"/>
      <c r="F685" s="10"/>
      <c r="G685" s="10"/>
      <c r="H685" s="10"/>
      <c r="I685" s="10"/>
      <c r="J685" s="10"/>
      <c r="K685" s="10"/>
      <c r="L685" s="10"/>
      <c r="M685" s="10"/>
      <c r="N685" s="10"/>
      <c r="O685" s="10"/>
      <c r="P685" s="10"/>
      <c r="Q685" s="10"/>
      <c r="R685" s="10"/>
      <c r="S685" s="10"/>
      <c r="T685" s="10"/>
      <c r="U685" s="10"/>
      <c r="V685" s="10"/>
      <c r="W685" s="10"/>
      <c r="X685" s="10"/>
      <c r="Y685" s="10"/>
      <c r="Z685" s="10"/>
      <c r="AA685" s="10"/>
      <c r="AB685" s="10"/>
      <c r="AC685" s="10"/>
      <c r="AD685" s="10"/>
      <c r="AE685" s="10"/>
    </row>
    <row r="686" spans="1:31" ht="13.2" x14ac:dyDescent="0.25">
      <c r="A686" s="10"/>
      <c r="B686" s="10"/>
      <c r="C686" s="10"/>
      <c r="D686" s="19"/>
      <c r="E686" s="10"/>
      <c r="F686" s="10"/>
      <c r="G686" s="10"/>
      <c r="H686" s="10"/>
      <c r="I686" s="10"/>
      <c r="J686" s="10"/>
      <c r="K686" s="10"/>
      <c r="L686" s="10"/>
      <c r="M686" s="10"/>
      <c r="N686" s="10"/>
      <c r="O686" s="10"/>
      <c r="P686" s="10"/>
      <c r="Q686" s="10"/>
      <c r="R686" s="10"/>
      <c r="S686" s="10"/>
      <c r="T686" s="10"/>
      <c r="U686" s="10"/>
      <c r="V686" s="10"/>
      <c r="W686" s="10"/>
      <c r="X686" s="10"/>
      <c r="Y686" s="10"/>
      <c r="Z686" s="10"/>
      <c r="AA686" s="10"/>
      <c r="AB686" s="10"/>
      <c r="AC686" s="10"/>
      <c r="AD686" s="10"/>
      <c r="AE686" s="10"/>
    </row>
    <row r="687" spans="1:31" ht="13.2" x14ac:dyDescent="0.25">
      <c r="A687" s="10"/>
      <c r="B687" s="10"/>
      <c r="C687" s="10"/>
      <c r="D687" s="19"/>
      <c r="E687" s="10"/>
      <c r="F687" s="10"/>
      <c r="G687" s="10"/>
      <c r="H687" s="10"/>
      <c r="I687" s="10"/>
      <c r="J687" s="10"/>
      <c r="K687" s="10"/>
      <c r="L687" s="10"/>
      <c r="M687" s="10"/>
      <c r="N687" s="10"/>
      <c r="O687" s="10"/>
      <c r="P687" s="10"/>
      <c r="Q687" s="10"/>
      <c r="R687" s="10"/>
      <c r="S687" s="10"/>
      <c r="T687" s="10"/>
      <c r="U687" s="10"/>
      <c r="V687" s="10"/>
      <c r="W687" s="10"/>
      <c r="X687" s="10"/>
      <c r="Y687" s="10"/>
      <c r="Z687" s="10"/>
      <c r="AA687" s="10"/>
      <c r="AB687" s="10"/>
      <c r="AC687" s="10"/>
      <c r="AD687" s="10"/>
      <c r="AE687" s="10"/>
    </row>
    <row r="688" spans="1:31" ht="13.2" x14ac:dyDescent="0.25">
      <c r="A688" s="10"/>
      <c r="B688" s="10"/>
      <c r="C688" s="10"/>
      <c r="D688" s="19"/>
      <c r="E688" s="10"/>
      <c r="F688" s="10"/>
      <c r="G688" s="10"/>
      <c r="H688" s="10"/>
      <c r="I688" s="10"/>
      <c r="J688" s="10"/>
      <c r="K688" s="10"/>
      <c r="L688" s="10"/>
      <c r="M688" s="10"/>
      <c r="N688" s="10"/>
      <c r="O688" s="10"/>
      <c r="P688" s="10"/>
      <c r="Q688" s="10"/>
      <c r="R688" s="10"/>
      <c r="S688" s="10"/>
      <c r="T688" s="10"/>
      <c r="U688" s="10"/>
      <c r="V688" s="10"/>
      <c r="W688" s="10"/>
      <c r="X688" s="10"/>
      <c r="Y688" s="10"/>
      <c r="Z688" s="10"/>
      <c r="AA688" s="10"/>
      <c r="AB688" s="10"/>
      <c r="AC688" s="10"/>
      <c r="AD688" s="10"/>
      <c r="AE688" s="10"/>
    </row>
    <row r="689" spans="1:31" ht="13.2" x14ac:dyDescent="0.25">
      <c r="A689" s="10"/>
      <c r="B689" s="10"/>
      <c r="C689" s="10"/>
      <c r="D689" s="19"/>
      <c r="E689" s="10"/>
      <c r="F689" s="10"/>
      <c r="G689" s="10"/>
      <c r="H689" s="10"/>
      <c r="I689" s="10"/>
      <c r="J689" s="10"/>
      <c r="K689" s="10"/>
      <c r="L689" s="10"/>
      <c r="M689" s="10"/>
      <c r="N689" s="10"/>
      <c r="O689" s="10"/>
      <c r="P689" s="10"/>
      <c r="Q689" s="10"/>
      <c r="R689" s="10"/>
      <c r="S689" s="10"/>
      <c r="T689" s="10"/>
      <c r="U689" s="10"/>
      <c r="V689" s="10"/>
      <c r="W689" s="10"/>
      <c r="X689" s="10"/>
      <c r="Y689" s="10"/>
      <c r="Z689" s="10"/>
      <c r="AA689" s="10"/>
      <c r="AB689" s="10"/>
      <c r="AC689" s="10"/>
      <c r="AD689" s="10"/>
      <c r="AE689" s="10"/>
    </row>
    <row r="690" spans="1:31" ht="13.2" x14ac:dyDescent="0.25">
      <c r="A690" s="10"/>
      <c r="B690" s="10"/>
      <c r="C690" s="10"/>
      <c r="D690" s="19"/>
      <c r="E690" s="10"/>
      <c r="F690" s="10"/>
      <c r="G690" s="10"/>
      <c r="H690" s="10"/>
      <c r="I690" s="10"/>
      <c r="J690" s="10"/>
      <c r="K690" s="10"/>
      <c r="L690" s="10"/>
      <c r="M690" s="10"/>
      <c r="N690" s="10"/>
      <c r="O690" s="10"/>
      <c r="P690" s="10"/>
      <c r="Q690" s="10"/>
      <c r="R690" s="10"/>
      <c r="S690" s="10"/>
      <c r="T690" s="10"/>
      <c r="U690" s="10"/>
      <c r="V690" s="10"/>
      <c r="W690" s="10"/>
      <c r="X690" s="10"/>
      <c r="Y690" s="10"/>
      <c r="Z690" s="10"/>
      <c r="AA690" s="10"/>
      <c r="AB690" s="10"/>
      <c r="AC690" s="10"/>
      <c r="AD690" s="10"/>
      <c r="AE690" s="10"/>
    </row>
    <row r="691" spans="1:31" ht="13.2" x14ac:dyDescent="0.25">
      <c r="A691" s="10"/>
      <c r="B691" s="10"/>
      <c r="C691" s="10"/>
      <c r="D691" s="19"/>
      <c r="E691" s="10"/>
      <c r="F691" s="10"/>
      <c r="G691" s="10"/>
      <c r="H691" s="10"/>
      <c r="I691" s="10"/>
      <c r="J691" s="10"/>
      <c r="K691" s="10"/>
      <c r="L691" s="10"/>
      <c r="M691" s="10"/>
      <c r="N691" s="10"/>
      <c r="O691" s="10"/>
      <c r="P691" s="10"/>
      <c r="Q691" s="10"/>
      <c r="R691" s="10"/>
      <c r="S691" s="10"/>
      <c r="T691" s="10"/>
      <c r="U691" s="10"/>
      <c r="V691" s="10"/>
      <c r="W691" s="10"/>
      <c r="X691" s="10"/>
      <c r="Y691" s="10"/>
      <c r="Z691" s="10"/>
      <c r="AA691" s="10"/>
      <c r="AB691" s="10"/>
      <c r="AC691" s="10"/>
      <c r="AD691" s="10"/>
      <c r="AE691" s="10"/>
    </row>
    <row r="692" spans="1:31" ht="13.2" x14ac:dyDescent="0.25">
      <c r="A692" s="10"/>
      <c r="B692" s="10"/>
      <c r="C692" s="10"/>
      <c r="D692" s="19"/>
      <c r="E692" s="10"/>
      <c r="F692" s="10"/>
      <c r="G692" s="10"/>
      <c r="H692" s="10"/>
      <c r="I692" s="10"/>
      <c r="J692" s="10"/>
      <c r="K692" s="10"/>
      <c r="L692" s="10"/>
      <c r="M692" s="10"/>
      <c r="N692" s="10"/>
      <c r="O692" s="10"/>
      <c r="P692" s="10"/>
      <c r="Q692" s="10"/>
      <c r="R692" s="10"/>
      <c r="S692" s="10"/>
      <c r="T692" s="10"/>
      <c r="U692" s="10"/>
      <c r="V692" s="10"/>
      <c r="W692" s="10"/>
      <c r="X692" s="10"/>
      <c r="Y692" s="10"/>
      <c r="Z692" s="10"/>
      <c r="AA692" s="10"/>
      <c r="AB692" s="10"/>
      <c r="AC692" s="10"/>
      <c r="AD692" s="10"/>
      <c r="AE692" s="10"/>
    </row>
    <row r="693" spans="1:31" ht="13.2" x14ac:dyDescent="0.25">
      <c r="A693" s="10"/>
      <c r="B693" s="10"/>
      <c r="C693" s="10"/>
      <c r="D693" s="19"/>
      <c r="E693" s="10"/>
      <c r="F693" s="10"/>
      <c r="G693" s="10"/>
      <c r="H693" s="10"/>
      <c r="I693" s="10"/>
      <c r="J693" s="10"/>
      <c r="K693" s="10"/>
      <c r="L693" s="10"/>
      <c r="M693" s="10"/>
      <c r="N693" s="10"/>
      <c r="O693" s="10"/>
      <c r="P693" s="10"/>
      <c r="Q693" s="10"/>
      <c r="R693" s="10"/>
      <c r="S693" s="10"/>
      <c r="T693" s="10"/>
      <c r="U693" s="10"/>
      <c r="V693" s="10"/>
      <c r="W693" s="10"/>
      <c r="X693" s="10"/>
      <c r="Y693" s="10"/>
      <c r="Z693" s="10"/>
      <c r="AA693" s="10"/>
      <c r="AB693" s="10"/>
      <c r="AC693" s="10"/>
      <c r="AD693" s="10"/>
      <c r="AE693" s="10"/>
    </row>
    <row r="694" spans="1:31" ht="13.2" x14ac:dyDescent="0.25">
      <c r="A694" s="10"/>
      <c r="B694" s="10"/>
      <c r="C694" s="10"/>
      <c r="D694" s="19"/>
      <c r="E694" s="10"/>
      <c r="F694" s="10"/>
      <c r="G694" s="10"/>
      <c r="H694" s="10"/>
      <c r="I694" s="10"/>
      <c r="J694" s="10"/>
      <c r="K694" s="10"/>
      <c r="L694" s="10"/>
      <c r="M694" s="10"/>
      <c r="N694" s="10"/>
      <c r="O694" s="10"/>
      <c r="P694" s="10"/>
      <c r="Q694" s="10"/>
      <c r="R694" s="10"/>
      <c r="S694" s="10"/>
      <c r="T694" s="10"/>
      <c r="U694" s="10"/>
      <c r="V694" s="10"/>
      <c r="W694" s="10"/>
      <c r="X694" s="10"/>
      <c r="Y694" s="10"/>
      <c r="Z694" s="10"/>
      <c r="AA694" s="10"/>
      <c r="AB694" s="10"/>
      <c r="AC694" s="10"/>
      <c r="AD694" s="10"/>
      <c r="AE694" s="10"/>
    </row>
    <row r="695" spans="1:31" ht="13.2" x14ac:dyDescent="0.25">
      <c r="A695" s="10"/>
      <c r="B695" s="10"/>
      <c r="C695" s="10"/>
      <c r="D695" s="19"/>
      <c r="E695" s="10"/>
      <c r="F695" s="10"/>
      <c r="G695" s="10"/>
      <c r="H695" s="10"/>
      <c r="I695" s="10"/>
      <c r="J695" s="10"/>
      <c r="K695" s="10"/>
      <c r="L695" s="10"/>
      <c r="M695" s="10"/>
      <c r="N695" s="10"/>
      <c r="O695" s="10"/>
      <c r="P695" s="10"/>
      <c r="Q695" s="10"/>
      <c r="R695" s="10"/>
      <c r="S695" s="10"/>
      <c r="T695" s="10"/>
      <c r="U695" s="10"/>
      <c r="V695" s="10"/>
      <c r="W695" s="10"/>
      <c r="X695" s="10"/>
      <c r="Y695" s="10"/>
      <c r="Z695" s="10"/>
      <c r="AA695" s="10"/>
      <c r="AB695" s="10"/>
      <c r="AC695" s="10"/>
      <c r="AD695" s="10"/>
      <c r="AE695" s="10"/>
    </row>
    <row r="696" spans="1:31" ht="13.2" x14ac:dyDescent="0.25">
      <c r="A696" s="10"/>
      <c r="B696" s="10"/>
      <c r="C696" s="10"/>
      <c r="D696" s="19"/>
      <c r="E696" s="10"/>
      <c r="F696" s="10"/>
      <c r="G696" s="10"/>
      <c r="H696" s="10"/>
      <c r="I696" s="10"/>
      <c r="J696" s="10"/>
      <c r="K696" s="10"/>
      <c r="L696" s="10"/>
      <c r="M696" s="10"/>
      <c r="N696" s="10"/>
      <c r="O696" s="10"/>
      <c r="P696" s="10"/>
      <c r="Q696" s="10"/>
      <c r="R696" s="10"/>
      <c r="S696" s="10"/>
      <c r="T696" s="10"/>
      <c r="U696" s="10"/>
      <c r="V696" s="10"/>
      <c r="W696" s="10"/>
      <c r="X696" s="10"/>
      <c r="Y696" s="10"/>
      <c r="Z696" s="10"/>
      <c r="AA696" s="10"/>
      <c r="AB696" s="10"/>
      <c r="AC696" s="10"/>
      <c r="AD696" s="10"/>
      <c r="AE696" s="10"/>
    </row>
    <row r="697" spans="1:31" ht="13.2" x14ac:dyDescent="0.25">
      <c r="A697" s="10"/>
      <c r="B697" s="10"/>
      <c r="C697" s="10"/>
      <c r="D697" s="19"/>
      <c r="E697" s="10"/>
      <c r="F697" s="10"/>
      <c r="G697" s="10"/>
      <c r="H697" s="10"/>
      <c r="I697" s="10"/>
      <c r="J697" s="10"/>
      <c r="K697" s="10"/>
      <c r="L697" s="10"/>
      <c r="M697" s="10"/>
      <c r="N697" s="10"/>
      <c r="O697" s="10"/>
      <c r="P697" s="10"/>
      <c r="Q697" s="10"/>
      <c r="R697" s="10"/>
      <c r="S697" s="10"/>
      <c r="T697" s="10"/>
      <c r="U697" s="10"/>
      <c r="V697" s="10"/>
      <c r="W697" s="10"/>
      <c r="X697" s="10"/>
      <c r="Y697" s="10"/>
      <c r="Z697" s="10"/>
      <c r="AA697" s="10"/>
      <c r="AB697" s="10"/>
      <c r="AC697" s="10"/>
      <c r="AD697" s="10"/>
      <c r="AE697" s="10"/>
    </row>
    <row r="698" spans="1:31" ht="13.2" x14ac:dyDescent="0.25">
      <c r="A698" s="10"/>
      <c r="B698" s="10"/>
      <c r="C698" s="10"/>
      <c r="D698" s="19"/>
      <c r="E698" s="10"/>
      <c r="F698" s="10"/>
      <c r="G698" s="10"/>
      <c r="H698" s="10"/>
      <c r="I698" s="10"/>
      <c r="J698" s="10"/>
      <c r="K698" s="10"/>
      <c r="L698" s="10"/>
      <c r="M698" s="10"/>
      <c r="N698" s="10"/>
      <c r="O698" s="10"/>
      <c r="P698" s="10"/>
      <c r="Q698" s="10"/>
      <c r="R698" s="10"/>
      <c r="S698" s="10"/>
      <c r="T698" s="10"/>
      <c r="U698" s="10"/>
      <c r="V698" s="10"/>
      <c r="W698" s="10"/>
      <c r="X698" s="10"/>
      <c r="Y698" s="10"/>
      <c r="Z698" s="10"/>
      <c r="AA698" s="10"/>
      <c r="AB698" s="10"/>
      <c r="AC698" s="10"/>
      <c r="AD698" s="10"/>
      <c r="AE698" s="10"/>
    </row>
    <row r="699" spans="1:31" ht="13.2" x14ac:dyDescent="0.25">
      <c r="A699" s="10"/>
      <c r="B699" s="10"/>
      <c r="C699" s="10"/>
      <c r="D699" s="19"/>
      <c r="E699" s="10"/>
      <c r="F699" s="10"/>
      <c r="G699" s="10"/>
      <c r="H699" s="10"/>
      <c r="I699" s="10"/>
      <c r="J699" s="10"/>
      <c r="K699" s="10"/>
      <c r="L699" s="10"/>
      <c r="M699" s="10"/>
      <c r="N699" s="10"/>
      <c r="O699" s="10"/>
      <c r="P699" s="10"/>
      <c r="Q699" s="10"/>
      <c r="R699" s="10"/>
      <c r="S699" s="10"/>
      <c r="T699" s="10"/>
      <c r="U699" s="10"/>
      <c r="V699" s="10"/>
      <c r="W699" s="10"/>
      <c r="X699" s="10"/>
      <c r="Y699" s="10"/>
      <c r="Z699" s="10"/>
      <c r="AA699" s="10"/>
      <c r="AB699" s="10"/>
      <c r="AC699" s="10"/>
      <c r="AD699" s="10"/>
      <c r="AE699" s="10"/>
    </row>
    <row r="700" spans="1:31" ht="13.2" x14ac:dyDescent="0.25">
      <c r="A700" s="10"/>
      <c r="B700" s="10"/>
      <c r="C700" s="10"/>
      <c r="D700" s="19"/>
      <c r="E700" s="10"/>
      <c r="F700" s="10"/>
      <c r="G700" s="10"/>
      <c r="H700" s="10"/>
      <c r="I700" s="10"/>
      <c r="J700" s="10"/>
      <c r="K700" s="10"/>
      <c r="L700" s="10"/>
      <c r="M700" s="10"/>
      <c r="N700" s="10"/>
      <c r="O700" s="10"/>
      <c r="P700" s="10"/>
      <c r="Q700" s="10"/>
      <c r="R700" s="10"/>
      <c r="S700" s="10"/>
      <c r="T700" s="10"/>
      <c r="U700" s="10"/>
      <c r="V700" s="10"/>
      <c r="W700" s="10"/>
      <c r="X700" s="10"/>
      <c r="Y700" s="10"/>
      <c r="Z700" s="10"/>
      <c r="AA700" s="10"/>
      <c r="AB700" s="10"/>
      <c r="AC700" s="10"/>
      <c r="AD700" s="10"/>
      <c r="AE700" s="10"/>
    </row>
    <row r="701" spans="1:31" ht="13.2" x14ac:dyDescent="0.25">
      <c r="A701" s="10"/>
      <c r="B701" s="10"/>
      <c r="C701" s="10"/>
      <c r="D701" s="19"/>
      <c r="E701" s="10"/>
      <c r="F701" s="10"/>
      <c r="G701" s="10"/>
      <c r="H701" s="10"/>
      <c r="I701" s="10"/>
      <c r="J701" s="10"/>
      <c r="K701" s="10"/>
      <c r="L701" s="10"/>
      <c r="M701" s="10"/>
      <c r="N701" s="10"/>
      <c r="O701" s="10"/>
      <c r="P701" s="10"/>
      <c r="Q701" s="10"/>
      <c r="R701" s="10"/>
      <c r="S701" s="10"/>
      <c r="T701" s="10"/>
      <c r="U701" s="10"/>
      <c r="V701" s="10"/>
      <c r="W701" s="10"/>
      <c r="X701" s="10"/>
      <c r="Y701" s="10"/>
      <c r="Z701" s="10"/>
      <c r="AA701" s="10"/>
      <c r="AB701" s="10"/>
      <c r="AC701" s="10"/>
      <c r="AD701" s="10"/>
      <c r="AE701" s="10"/>
    </row>
    <row r="702" spans="1:31" ht="13.2" x14ac:dyDescent="0.25">
      <c r="A702" s="10"/>
      <c r="B702" s="10"/>
      <c r="C702" s="10"/>
      <c r="D702" s="19"/>
      <c r="E702" s="10"/>
      <c r="F702" s="10"/>
      <c r="G702" s="10"/>
      <c r="H702" s="10"/>
      <c r="I702" s="10"/>
      <c r="J702" s="10"/>
      <c r="K702" s="10"/>
      <c r="L702" s="10"/>
      <c r="M702" s="10"/>
      <c r="N702" s="10"/>
      <c r="O702" s="10"/>
      <c r="P702" s="10"/>
      <c r="Q702" s="10"/>
      <c r="R702" s="10"/>
      <c r="S702" s="10"/>
      <c r="T702" s="10"/>
      <c r="U702" s="10"/>
      <c r="V702" s="10"/>
      <c r="W702" s="10"/>
      <c r="X702" s="10"/>
      <c r="Y702" s="10"/>
      <c r="Z702" s="10"/>
      <c r="AA702" s="10"/>
      <c r="AB702" s="10"/>
      <c r="AC702" s="10"/>
      <c r="AD702" s="10"/>
      <c r="AE702" s="10"/>
    </row>
    <row r="703" spans="1:31" ht="13.2" x14ac:dyDescent="0.25">
      <c r="A703" s="10"/>
      <c r="B703" s="10"/>
      <c r="C703" s="10"/>
      <c r="D703" s="19"/>
      <c r="E703" s="10"/>
      <c r="F703" s="10"/>
      <c r="G703" s="10"/>
      <c r="H703" s="10"/>
      <c r="I703" s="10"/>
      <c r="J703" s="10"/>
      <c r="K703" s="10"/>
      <c r="L703" s="10"/>
      <c r="M703" s="10"/>
      <c r="N703" s="10"/>
      <c r="O703" s="10"/>
      <c r="P703" s="10"/>
      <c r="Q703" s="10"/>
      <c r="R703" s="10"/>
      <c r="S703" s="10"/>
      <c r="T703" s="10"/>
      <c r="U703" s="10"/>
      <c r="V703" s="10"/>
      <c r="W703" s="10"/>
      <c r="X703" s="10"/>
      <c r="Y703" s="10"/>
      <c r="Z703" s="10"/>
      <c r="AA703" s="10"/>
      <c r="AB703" s="10"/>
      <c r="AC703" s="10"/>
      <c r="AD703" s="10"/>
      <c r="AE703" s="10"/>
    </row>
    <row r="704" spans="1:31" ht="13.2" x14ac:dyDescent="0.25">
      <c r="A704" s="10"/>
      <c r="B704" s="10"/>
      <c r="C704" s="10"/>
      <c r="D704" s="19"/>
      <c r="E704" s="10"/>
      <c r="F704" s="10"/>
      <c r="G704" s="10"/>
      <c r="H704" s="10"/>
      <c r="I704" s="10"/>
      <c r="J704" s="10"/>
      <c r="K704" s="10"/>
      <c r="L704" s="10"/>
      <c r="M704" s="10"/>
      <c r="N704" s="10"/>
      <c r="O704" s="10"/>
      <c r="P704" s="10"/>
      <c r="Q704" s="10"/>
      <c r="R704" s="10"/>
      <c r="S704" s="10"/>
      <c r="T704" s="10"/>
      <c r="U704" s="10"/>
      <c r="V704" s="10"/>
      <c r="W704" s="10"/>
      <c r="X704" s="10"/>
      <c r="Y704" s="10"/>
      <c r="Z704" s="10"/>
      <c r="AA704" s="10"/>
      <c r="AB704" s="10"/>
      <c r="AC704" s="10"/>
      <c r="AD704" s="10"/>
      <c r="AE704" s="10"/>
    </row>
    <row r="705" spans="1:31" ht="13.2" x14ac:dyDescent="0.25">
      <c r="A705" s="10"/>
      <c r="B705" s="10"/>
      <c r="C705" s="10"/>
      <c r="D705" s="19"/>
      <c r="E705" s="10"/>
      <c r="F705" s="10"/>
      <c r="G705" s="10"/>
      <c r="H705" s="10"/>
      <c r="I705" s="10"/>
      <c r="J705" s="10"/>
      <c r="K705" s="10"/>
      <c r="L705" s="10"/>
      <c r="M705" s="10"/>
      <c r="N705" s="10"/>
      <c r="O705" s="10"/>
      <c r="P705" s="10"/>
      <c r="Q705" s="10"/>
      <c r="R705" s="10"/>
      <c r="S705" s="10"/>
      <c r="T705" s="10"/>
      <c r="U705" s="10"/>
      <c r="V705" s="10"/>
      <c r="W705" s="10"/>
      <c r="X705" s="10"/>
      <c r="Y705" s="10"/>
      <c r="Z705" s="10"/>
      <c r="AA705" s="10"/>
      <c r="AB705" s="10"/>
      <c r="AC705" s="10"/>
      <c r="AD705" s="10"/>
      <c r="AE705" s="10"/>
    </row>
    <row r="706" spans="1:31" ht="13.2" x14ac:dyDescent="0.25">
      <c r="A706" s="10"/>
      <c r="B706" s="10"/>
      <c r="C706" s="10"/>
      <c r="D706" s="19"/>
      <c r="E706" s="10"/>
      <c r="F706" s="10"/>
      <c r="G706" s="10"/>
      <c r="H706" s="10"/>
      <c r="I706" s="10"/>
      <c r="J706" s="10"/>
      <c r="K706" s="10"/>
      <c r="L706" s="10"/>
      <c r="M706" s="10"/>
      <c r="N706" s="10"/>
      <c r="O706" s="10"/>
      <c r="P706" s="10"/>
      <c r="Q706" s="10"/>
      <c r="R706" s="10"/>
      <c r="S706" s="10"/>
      <c r="T706" s="10"/>
      <c r="U706" s="10"/>
      <c r="V706" s="10"/>
      <c r="W706" s="10"/>
      <c r="X706" s="10"/>
      <c r="Y706" s="10"/>
      <c r="Z706" s="10"/>
      <c r="AA706" s="10"/>
      <c r="AB706" s="10"/>
      <c r="AC706" s="10"/>
      <c r="AD706" s="10"/>
      <c r="AE706" s="10"/>
    </row>
    <row r="707" spans="1:31" ht="13.2" x14ac:dyDescent="0.25">
      <c r="A707" s="10"/>
      <c r="B707" s="10"/>
      <c r="C707" s="10"/>
      <c r="D707" s="19"/>
      <c r="E707" s="10"/>
      <c r="F707" s="10"/>
      <c r="G707" s="10"/>
      <c r="H707" s="10"/>
      <c r="I707" s="10"/>
      <c r="J707" s="10"/>
      <c r="K707" s="10"/>
      <c r="L707" s="10"/>
      <c r="M707" s="10"/>
      <c r="N707" s="10"/>
      <c r="O707" s="10"/>
      <c r="P707" s="10"/>
      <c r="Q707" s="10"/>
      <c r="R707" s="10"/>
      <c r="S707" s="10"/>
      <c r="T707" s="10"/>
      <c r="U707" s="10"/>
      <c r="V707" s="10"/>
      <c r="W707" s="10"/>
      <c r="X707" s="10"/>
      <c r="Y707" s="10"/>
      <c r="Z707" s="10"/>
      <c r="AA707" s="10"/>
      <c r="AB707" s="10"/>
      <c r="AC707" s="10"/>
      <c r="AD707" s="10"/>
      <c r="AE707" s="10"/>
    </row>
    <row r="708" spans="1:31" ht="13.2" x14ac:dyDescent="0.25">
      <c r="A708" s="10"/>
      <c r="B708" s="10"/>
      <c r="C708" s="10"/>
      <c r="D708" s="19"/>
      <c r="E708" s="10"/>
      <c r="F708" s="10"/>
      <c r="G708" s="10"/>
      <c r="H708" s="10"/>
      <c r="I708" s="10"/>
      <c r="J708" s="10"/>
      <c r="K708" s="10"/>
      <c r="L708" s="10"/>
      <c r="M708" s="10"/>
      <c r="N708" s="10"/>
      <c r="O708" s="10"/>
      <c r="P708" s="10"/>
      <c r="Q708" s="10"/>
      <c r="R708" s="10"/>
      <c r="S708" s="10"/>
      <c r="T708" s="10"/>
      <c r="U708" s="10"/>
      <c r="V708" s="10"/>
      <c r="W708" s="10"/>
      <c r="X708" s="10"/>
      <c r="Y708" s="10"/>
      <c r="Z708" s="10"/>
      <c r="AA708" s="10"/>
      <c r="AB708" s="10"/>
      <c r="AC708" s="10"/>
      <c r="AD708" s="10"/>
      <c r="AE708" s="10"/>
    </row>
    <row r="709" spans="1:31" ht="13.2" x14ac:dyDescent="0.25">
      <c r="A709" s="10"/>
      <c r="B709" s="10"/>
      <c r="C709" s="10"/>
      <c r="D709" s="19"/>
      <c r="E709" s="10"/>
      <c r="F709" s="10"/>
      <c r="G709" s="10"/>
      <c r="H709" s="10"/>
      <c r="I709" s="10"/>
      <c r="J709" s="10"/>
      <c r="K709" s="10"/>
      <c r="L709" s="10"/>
      <c r="M709" s="10"/>
      <c r="N709" s="10"/>
      <c r="O709" s="10"/>
      <c r="P709" s="10"/>
      <c r="Q709" s="10"/>
      <c r="R709" s="10"/>
      <c r="S709" s="10"/>
      <c r="T709" s="10"/>
      <c r="U709" s="10"/>
      <c r="V709" s="10"/>
      <c r="W709" s="10"/>
      <c r="X709" s="10"/>
      <c r="Y709" s="10"/>
      <c r="Z709" s="10"/>
      <c r="AA709" s="10"/>
      <c r="AB709" s="10"/>
      <c r="AC709" s="10"/>
      <c r="AD709" s="10"/>
      <c r="AE709" s="10"/>
    </row>
    <row r="710" spans="1:31" ht="13.2" x14ac:dyDescent="0.25">
      <c r="A710" s="10"/>
      <c r="B710" s="10"/>
      <c r="C710" s="10"/>
      <c r="D710" s="19"/>
      <c r="E710" s="10"/>
      <c r="F710" s="10"/>
      <c r="G710" s="10"/>
      <c r="H710" s="10"/>
      <c r="I710" s="10"/>
      <c r="J710" s="10"/>
      <c r="K710" s="10"/>
      <c r="L710" s="10"/>
      <c r="M710" s="10"/>
      <c r="N710" s="10"/>
      <c r="O710" s="10"/>
      <c r="P710" s="10"/>
      <c r="Q710" s="10"/>
      <c r="R710" s="10"/>
      <c r="S710" s="10"/>
      <c r="T710" s="10"/>
      <c r="U710" s="10"/>
      <c r="V710" s="10"/>
      <c r="W710" s="10"/>
      <c r="X710" s="10"/>
      <c r="Y710" s="10"/>
      <c r="Z710" s="10"/>
      <c r="AA710" s="10"/>
      <c r="AB710" s="10"/>
      <c r="AC710" s="10"/>
      <c r="AD710" s="10"/>
      <c r="AE710" s="10"/>
    </row>
    <row r="711" spans="1:31" ht="13.2" x14ac:dyDescent="0.25">
      <c r="A711" s="10"/>
      <c r="B711" s="10"/>
      <c r="C711" s="10"/>
      <c r="D711" s="19"/>
      <c r="E711" s="10"/>
      <c r="F711" s="10"/>
      <c r="G711" s="10"/>
      <c r="H711" s="10"/>
      <c r="I711" s="10"/>
      <c r="J711" s="10"/>
      <c r="K711" s="10"/>
      <c r="L711" s="10"/>
      <c r="M711" s="10"/>
      <c r="N711" s="10"/>
      <c r="O711" s="10"/>
      <c r="P711" s="10"/>
      <c r="Q711" s="10"/>
      <c r="R711" s="10"/>
      <c r="S711" s="10"/>
      <c r="T711" s="10"/>
      <c r="U711" s="10"/>
      <c r="V711" s="10"/>
      <c r="W711" s="10"/>
      <c r="X711" s="10"/>
      <c r="Y711" s="10"/>
      <c r="Z711" s="10"/>
      <c r="AA711" s="10"/>
      <c r="AB711" s="10"/>
      <c r="AC711" s="10"/>
      <c r="AD711" s="10"/>
      <c r="AE711" s="10"/>
    </row>
    <row r="712" spans="1:31" ht="13.2" x14ac:dyDescent="0.25">
      <c r="A712" s="10"/>
      <c r="B712" s="10"/>
      <c r="C712" s="10"/>
      <c r="D712" s="19"/>
      <c r="E712" s="10"/>
      <c r="F712" s="10"/>
      <c r="G712" s="10"/>
      <c r="H712" s="10"/>
      <c r="I712" s="10"/>
      <c r="J712" s="10"/>
      <c r="K712" s="10"/>
      <c r="L712" s="10"/>
      <c r="M712" s="10"/>
      <c r="N712" s="10"/>
      <c r="O712" s="10"/>
      <c r="P712" s="10"/>
      <c r="Q712" s="10"/>
      <c r="R712" s="10"/>
      <c r="S712" s="10"/>
      <c r="T712" s="10"/>
      <c r="U712" s="10"/>
      <c r="V712" s="10"/>
      <c r="W712" s="10"/>
      <c r="X712" s="10"/>
      <c r="Y712" s="10"/>
      <c r="Z712" s="10"/>
      <c r="AA712" s="10"/>
      <c r="AB712" s="10"/>
      <c r="AC712" s="10"/>
      <c r="AD712" s="10"/>
      <c r="AE712" s="10"/>
    </row>
    <row r="713" spans="1:31" ht="13.2" x14ac:dyDescent="0.25">
      <c r="A713" s="10"/>
      <c r="B713" s="10"/>
      <c r="C713" s="10"/>
      <c r="D713" s="19"/>
      <c r="E713" s="10"/>
      <c r="F713" s="10"/>
      <c r="G713" s="10"/>
      <c r="H713" s="10"/>
      <c r="I713" s="10"/>
      <c r="J713" s="10"/>
      <c r="K713" s="10"/>
      <c r="L713" s="10"/>
      <c r="M713" s="10"/>
      <c r="N713" s="10"/>
      <c r="O713" s="10"/>
      <c r="P713" s="10"/>
      <c r="Q713" s="10"/>
      <c r="R713" s="10"/>
      <c r="S713" s="10"/>
      <c r="T713" s="10"/>
      <c r="U713" s="10"/>
      <c r="V713" s="10"/>
      <c r="W713" s="10"/>
      <c r="X713" s="10"/>
      <c r="Y713" s="10"/>
      <c r="Z713" s="10"/>
      <c r="AA713" s="10"/>
      <c r="AB713" s="10"/>
      <c r="AC713" s="10"/>
      <c r="AD713" s="10"/>
      <c r="AE713" s="10"/>
    </row>
    <row r="714" spans="1:31" ht="13.2" x14ac:dyDescent="0.25">
      <c r="A714" s="10"/>
      <c r="B714" s="10"/>
      <c r="C714" s="10"/>
      <c r="D714" s="19"/>
      <c r="E714" s="10"/>
      <c r="F714" s="10"/>
      <c r="G714" s="10"/>
      <c r="H714" s="10"/>
      <c r="I714" s="10"/>
      <c r="J714" s="10"/>
      <c r="K714" s="10"/>
      <c r="L714" s="10"/>
      <c r="M714" s="10"/>
      <c r="N714" s="10"/>
      <c r="O714" s="10"/>
      <c r="P714" s="10"/>
      <c r="Q714" s="10"/>
      <c r="R714" s="10"/>
      <c r="S714" s="10"/>
      <c r="T714" s="10"/>
      <c r="U714" s="10"/>
      <c r="V714" s="10"/>
      <c r="W714" s="10"/>
      <c r="X714" s="10"/>
      <c r="Y714" s="10"/>
      <c r="Z714" s="10"/>
      <c r="AA714" s="10"/>
      <c r="AB714" s="10"/>
      <c r="AC714" s="10"/>
      <c r="AD714" s="10"/>
      <c r="AE714" s="10"/>
    </row>
    <row r="715" spans="1:31" ht="13.2" x14ac:dyDescent="0.25">
      <c r="A715" s="10"/>
      <c r="B715" s="10"/>
      <c r="C715" s="10"/>
      <c r="D715" s="19"/>
      <c r="E715" s="10"/>
      <c r="F715" s="10"/>
      <c r="G715" s="10"/>
      <c r="H715" s="10"/>
      <c r="I715" s="10"/>
      <c r="J715" s="10"/>
      <c r="K715" s="10"/>
      <c r="L715" s="10"/>
      <c r="M715" s="10"/>
      <c r="N715" s="10"/>
      <c r="O715" s="10"/>
      <c r="P715" s="10"/>
      <c r="Q715" s="10"/>
      <c r="R715" s="10"/>
      <c r="S715" s="10"/>
      <c r="T715" s="10"/>
      <c r="U715" s="10"/>
      <c r="V715" s="10"/>
      <c r="W715" s="10"/>
      <c r="X715" s="10"/>
      <c r="Y715" s="10"/>
      <c r="Z715" s="10"/>
      <c r="AA715" s="10"/>
      <c r="AB715" s="10"/>
      <c r="AC715" s="10"/>
      <c r="AD715" s="10"/>
      <c r="AE715" s="10"/>
    </row>
    <row r="716" spans="1:31" ht="13.2" x14ac:dyDescent="0.25">
      <c r="A716" s="10"/>
      <c r="B716" s="10"/>
      <c r="C716" s="10"/>
      <c r="D716" s="19"/>
      <c r="E716" s="10"/>
      <c r="F716" s="10"/>
      <c r="G716" s="10"/>
      <c r="H716" s="10"/>
      <c r="I716" s="10"/>
      <c r="J716" s="10"/>
      <c r="K716" s="10"/>
      <c r="L716" s="10"/>
      <c r="M716" s="10"/>
      <c r="N716" s="10"/>
      <c r="O716" s="10"/>
      <c r="P716" s="10"/>
      <c r="Q716" s="10"/>
      <c r="R716" s="10"/>
      <c r="S716" s="10"/>
      <c r="T716" s="10"/>
      <c r="U716" s="10"/>
      <c r="V716" s="10"/>
      <c r="W716" s="10"/>
      <c r="X716" s="10"/>
      <c r="Y716" s="10"/>
      <c r="Z716" s="10"/>
      <c r="AA716" s="10"/>
      <c r="AB716" s="10"/>
      <c r="AC716" s="10"/>
      <c r="AD716" s="10"/>
      <c r="AE716" s="10"/>
    </row>
    <row r="717" spans="1:31" ht="13.2" x14ac:dyDescent="0.25">
      <c r="A717" s="10"/>
      <c r="B717" s="10"/>
      <c r="C717" s="10"/>
      <c r="D717" s="19"/>
      <c r="E717" s="10"/>
      <c r="F717" s="10"/>
      <c r="G717" s="10"/>
      <c r="H717" s="10"/>
      <c r="I717" s="10"/>
      <c r="J717" s="10"/>
      <c r="K717" s="10"/>
      <c r="L717" s="10"/>
      <c r="M717" s="10"/>
      <c r="N717" s="10"/>
      <c r="O717" s="10"/>
      <c r="P717" s="10"/>
      <c r="Q717" s="10"/>
      <c r="R717" s="10"/>
      <c r="S717" s="10"/>
      <c r="T717" s="10"/>
      <c r="U717" s="10"/>
      <c r="V717" s="10"/>
      <c r="W717" s="10"/>
      <c r="X717" s="10"/>
      <c r="Y717" s="10"/>
      <c r="Z717" s="10"/>
      <c r="AA717" s="10"/>
      <c r="AB717" s="10"/>
      <c r="AC717" s="10"/>
      <c r="AD717" s="10"/>
      <c r="AE717" s="10"/>
    </row>
    <row r="718" spans="1:31" ht="13.2" x14ac:dyDescent="0.25">
      <c r="A718" s="10"/>
      <c r="B718" s="10"/>
      <c r="C718" s="10"/>
      <c r="D718" s="19"/>
      <c r="E718" s="10"/>
      <c r="F718" s="10"/>
      <c r="G718" s="10"/>
      <c r="H718" s="10"/>
      <c r="I718" s="10"/>
      <c r="J718" s="10"/>
      <c r="K718" s="10"/>
      <c r="L718" s="10"/>
      <c r="M718" s="10"/>
      <c r="N718" s="10"/>
      <c r="O718" s="10"/>
      <c r="P718" s="10"/>
      <c r="Q718" s="10"/>
      <c r="R718" s="10"/>
      <c r="S718" s="10"/>
      <c r="T718" s="10"/>
      <c r="U718" s="10"/>
      <c r="V718" s="10"/>
      <c r="W718" s="10"/>
      <c r="X718" s="10"/>
      <c r="Y718" s="10"/>
      <c r="Z718" s="10"/>
      <c r="AA718" s="10"/>
      <c r="AB718" s="10"/>
      <c r="AC718" s="10"/>
      <c r="AD718" s="10"/>
      <c r="AE718" s="10"/>
    </row>
    <row r="719" spans="1:31" ht="13.2" x14ac:dyDescent="0.25">
      <c r="A719" s="10"/>
      <c r="B719" s="10"/>
      <c r="C719" s="10"/>
      <c r="D719" s="19"/>
      <c r="E719" s="10"/>
      <c r="F719" s="10"/>
      <c r="G719" s="10"/>
      <c r="H719" s="10"/>
      <c r="I719" s="10"/>
      <c r="J719" s="10"/>
      <c r="K719" s="10"/>
      <c r="L719" s="10"/>
      <c r="M719" s="10"/>
      <c r="N719" s="10"/>
      <c r="O719" s="10"/>
      <c r="P719" s="10"/>
      <c r="Q719" s="10"/>
      <c r="R719" s="10"/>
      <c r="S719" s="10"/>
      <c r="T719" s="10"/>
      <c r="U719" s="10"/>
      <c r="V719" s="10"/>
      <c r="W719" s="10"/>
      <c r="X719" s="10"/>
      <c r="Y719" s="10"/>
      <c r="Z719" s="10"/>
      <c r="AA719" s="10"/>
      <c r="AB719" s="10"/>
      <c r="AC719" s="10"/>
      <c r="AD719" s="10"/>
      <c r="AE719" s="10"/>
    </row>
    <row r="720" spans="1:31" ht="13.2" x14ac:dyDescent="0.25">
      <c r="A720" s="10"/>
      <c r="B720" s="10"/>
      <c r="C720" s="10"/>
      <c r="D720" s="19"/>
      <c r="E720" s="10"/>
      <c r="F720" s="10"/>
      <c r="G720" s="10"/>
      <c r="H720" s="10"/>
      <c r="I720" s="10"/>
      <c r="J720" s="10"/>
      <c r="K720" s="10"/>
      <c r="L720" s="10"/>
      <c r="M720" s="10"/>
      <c r="N720" s="10"/>
      <c r="O720" s="10"/>
      <c r="P720" s="10"/>
      <c r="Q720" s="10"/>
      <c r="R720" s="10"/>
      <c r="S720" s="10"/>
      <c r="T720" s="10"/>
      <c r="U720" s="10"/>
      <c r="V720" s="10"/>
      <c r="W720" s="10"/>
      <c r="X720" s="10"/>
      <c r="Y720" s="10"/>
      <c r="Z720" s="10"/>
      <c r="AA720" s="10"/>
      <c r="AB720" s="10"/>
      <c r="AC720" s="10"/>
      <c r="AD720" s="10"/>
      <c r="AE720" s="10"/>
    </row>
    <row r="721" spans="1:31" ht="13.2" x14ac:dyDescent="0.25">
      <c r="A721" s="10"/>
      <c r="B721" s="10"/>
      <c r="C721" s="10"/>
      <c r="D721" s="19"/>
      <c r="E721" s="10"/>
      <c r="F721" s="10"/>
      <c r="G721" s="10"/>
      <c r="H721" s="10"/>
      <c r="I721" s="10"/>
      <c r="J721" s="10"/>
      <c r="K721" s="10"/>
      <c r="L721" s="10"/>
      <c r="M721" s="10"/>
      <c r="N721" s="10"/>
      <c r="O721" s="10"/>
      <c r="P721" s="10"/>
      <c r="Q721" s="10"/>
      <c r="R721" s="10"/>
      <c r="S721" s="10"/>
      <c r="T721" s="10"/>
      <c r="U721" s="10"/>
      <c r="V721" s="10"/>
      <c r="W721" s="10"/>
      <c r="X721" s="10"/>
      <c r="Y721" s="10"/>
      <c r="Z721" s="10"/>
      <c r="AA721" s="10"/>
      <c r="AB721" s="10"/>
      <c r="AC721" s="10"/>
      <c r="AD721" s="10"/>
      <c r="AE721" s="10"/>
    </row>
    <row r="722" spans="1:31" ht="13.2" x14ac:dyDescent="0.25">
      <c r="A722" s="10"/>
      <c r="B722" s="10"/>
      <c r="C722" s="10"/>
      <c r="D722" s="19"/>
      <c r="E722" s="10"/>
      <c r="F722" s="10"/>
      <c r="G722" s="10"/>
      <c r="H722" s="10"/>
      <c r="I722" s="10"/>
      <c r="J722" s="10"/>
      <c r="K722" s="10"/>
      <c r="L722" s="10"/>
      <c r="M722" s="10"/>
      <c r="N722" s="10"/>
      <c r="O722" s="10"/>
      <c r="P722" s="10"/>
      <c r="Q722" s="10"/>
      <c r="R722" s="10"/>
      <c r="S722" s="10"/>
      <c r="T722" s="10"/>
      <c r="U722" s="10"/>
      <c r="V722" s="10"/>
      <c r="W722" s="10"/>
      <c r="X722" s="10"/>
      <c r="Y722" s="10"/>
      <c r="Z722" s="10"/>
      <c r="AA722" s="10"/>
      <c r="AB722" s="10"/>
      <c r="AC722" s="10"/>
      <c r="AD722" s="10"/>
      <c r="AE722" s="10"/>
    </row>
    <row r="723" spans="1:31" ht="13.2" x14ac:dyDescent="0.25">
      <c r="A723" s="10"/>
      <c r="B723" s="10"/>
      <c r="C723" s="10"/>
      <c r="D723" s="19"/>
      <c r="E723" s="10"/>
      <c r="F723" s="10"/>
      <c r="G723" s="10"/>
      <c r="H723" s="10"/>
      <c r="I723" s="10"/>
      <c r="J723" s="10"/>
      <c r="K723" s="10"/>
      <c r="L723" s="10"/>
      <c r="M723" s="10"/>
      <c r="N723" s="10"/>
      <c r="O723" s="10"/>
      <c r="P723" s="10"/>
      <c r="Q723" s="10"/>
      <c r="R723" s="10"/>
      <c r="S723" s="10"/>
      <c r="T723" s="10"/>
      <c r="U723" s="10"/>
      <c r="V723" s="10"/>
      <c r="W723" s="10"/>
      <c r="X723" s="10"/>
      <c r="Y723" s="10"/>
      <c r="Z723" s="10"/>
      <c r="AA723" s="10"/>
      <c r="AB723" s="10"/>
      <c r="AC723" s="10"/>
      <c r="AD723" s="10"/>
      <c r="AE723" s="10"/>
    </row>
    <row r="724" spans="1:31" ht="13.2" x14ac:dyDescent="0.25">
      <c r="A724" s="10"/>
      <c r="B724" s="10"/>
      <c r="C724" s="10"/>
      <c r="D724" s="19"/>
      <c r="E724" s="10"/>
      <c r="F724" s="10"/>
      <c r="G724" s="10"/>
      <c r="H724" s="10"/>
      <c r="I724" s="10"/>
      <c r="J724" s="10"/>
      <c r="K724" s="10"/>
      <c r="L724" s="10"/>
      <c r="M724" s="10"/>
      <c r="N724" s="10"/>
      <c r="O724" s="10"/>
      <c r="P724" s="10"/>
      <c r="Q724" s="10"/>
      <c r="R724" s="10"/>
      <c r="S724" s="10"/>
      <c r="T724" s="10"/>
      <c r="U724" s="10"/>
      <c r="V724" s="10"/>
      <c r="W724" s="10"/>
      <c r="X724" s="10"/>
      <c r="Y724" s="10"/>
      <c r="Z724" s="10"/>
      <c r="AA724" s="10"/>
      <c r="AB724" s="10"/>
      <c r="AC724" s="10"/>
      <c r="AD724" s="10"/>
      <c r="AE724" s="10"/>
    </row>
    <row r="725" spans="1:31" ht="13.2" x14ac:dyDescent="0.25">
      <c r="A725" s="10"/>
      <c r="B725" s="10"/>
      <c r="C725" s="10"/>
      <c r="D725" s="19"/>
      <c r="E725" s="10"/>
      <c r="F725" s="10"/>
      <c r="G725" s="10"/>
      <c r="H725" s="10"/>
      <c r="I725" s="10"/>
      <c r="J725" s="10"/>
      <c r="K725" s="10"/>
      <c r="L725" s="10"/>
      <c r="M725" s="10"/>
      <c r="N725" s="10"/>
      <c r="O725" s="10"/>
      <c r="P725" s="10"/>
      <c r="Q725" s="10"/>
      <c r="R725" s="10"/>
      <c r="S725" s="10"/>
      <c r="T725" s="10"/>
      <c r="U725" s="10"/>
      <c r="V725" s="10"/>
      <c r="W725" s="10"/>
      <c r="X725" s="10"/>
      <c r="Y725" s="10"/>
      <c r="Z725" s="10"/>
      <c r="AA725" s="10"/>
      <c r="AB725" s="10"/>
      <c r="AC725" s="10"/>
      <c r="AD725" s="10"/>
      <c r="AE725" s="10"/>
    </row>
    <row r="726" spans="1:31" ht="13.2" x14ac:dyDescent="0.25">
      <c r="A726" s="10"/>
      <c r="B726" s="10"/>
      <c r="C726" s="10"/>
      <c r="D726" s="19"/>
      <c r="E726" s="10"/>
      <c r="F726" s="10"/>
      <c r="G726" s="10"/>
      <c r="H726" s="10"/>
      <c r="I726" s="10"/>
      <c r="J726" s="10"/>
      <c r="K726" s="10"/>
      <c r="L726" s="10"/>
      <c r="M726" s="10"/>
      <c r="N726" s="10"/>
      <c r="O726" s="10"/>
      <c r="P726" s="10"/>
      <c r="Q726" s="10"/>
      <c r="R726" s="10"/>
      <c r="S726" s="10"/>
      <c r="T726" s="10"/>
      <c r="U726" s="10"/>
      <c r="V726" s="10"/>
      <c r="W726" s="10"/>
      <c r="X726" s="10"/>
      <c r="Y726" s="10"/>
      <c r="Z726" s="10"/>
      <c r="AA726" s="10"/>
      <c r="AB726" s="10"/>
      <c r="AC726" s="10"/>
      <c r="AD726" s="10"/>
      <c r="AE726" s="10"/>
    </row>
    <row r="727" spans="1:31" ht="13.2" x14ac:dyDescent="0.25">
      <c r="A727" s="10"/>
      <c r="B727" s="10"/>
      <c r="C727" s="10"/>
      <c r="D727" s="19"/>
      <c r="E727" s="10"/>
      <c r="F727" s="10"/>
      <c r="G727" s="10"/>
      <c r="H727" s="10"/>
      <c r="I727" s="10"/>
      <c r="J727" s="10"/>
      <c r="K727" s="10"/>
      <c r="L727" s="10"/>
      <c r="M727" s="10"/>
      <c r="N727" s="10"/>
      <c r="O727" s="10"/>
      <c r="P727" s="10"/>
      <c r="Q727" s="10"/>
      <c r="R727" s="10"/>
      <c r="S727" s="10"/>
      <c r="T727" s="10"/>
      <c r="U727" s="10"/>
      <c r="V727" s="10"/>
      <c r="W727" s="10"/>
      <c r="X727" s="10"/>
      <c r="Y727" s="10"/>
      <c r="Z727" s="10"/>
      <c r="AA727" s="10"/>
      <c r="AB727" s="10"/>
      <c r="AC727" s="10"/>
      <c r="AD727" s="10"/>
      <c r="AE727" s="10"/>
    </row>
    <row r="728" spans="1:31" ht="13.2" x14ac:dyDescent="0.25">
      <c r="A728" s="10"/>
      <c r="B728" s="10"/>
      <c r="C728" s="10"/>
      <c r="D728" s="19"/>
      <c r="E728" s="10"/>
      <c r="F728" s="10"/>
      <c r="G728" s="10"/>
      <c r="H728" s="10"/>
      <c r="I728" s="10"/>
      <c r="J728" s="10"/>
      <c r="K728" s="10"/>
      <c r="L728" s="10"/>
      <c r="M728" s="10"/>
      <c r="N728" s="10"/>
      <c r="O728" s="10"/>
      <c r="P728" s="10"/>
      <c r="Q728" s="10"/>
      <c r="R728" s="10"/>
      <c r="S728" s="10"/>
      <c r="T728" s="10"/>
      <c r="U728" s="10"/>
      <c r="V728" s="10"/>
      <c r="W728" s="10"/>
      <c r="X728" s="10"/>
      <c r="Y728" s="10"/>
      <c r="Z728" s="10"/>
      <c r="AA728" s="10"/>
      <c r="AB728" s="10"/>
      <c r="AC728" s="10"/>
      <c r="AD728" s="10"/>
      <c r="AE728" s="10"/>
    </row>
    <row r="729" spans="1:31" ht="13.2" x14ac:dyDescent="0.25">
      <c r="A729" s="10"/>
      <c r="B729" s="10"/>
      <c r="C729" s="10"/>
      <c r="D729" s="19"/>
      <c r="E729" s="10"/>
      <c r="F729" s="10"/>
      <c r="G729" s="10"/>
      <c r="H729" s="10"/>
      <c r="I729" s="10"/>
      <c r="J729" s="10"/>
      <c r="K729" s="10"/>
      <c r="L729" s="10"/>
      <c r="M729" s="10"/>
      <c r="N729" s="10"/>
      <c r="O729" s="10"/>
      <c r="P729" s="10"/>
      <c r="Q729" s="10"/>
      <c r="R729" s="10"/>
      <c r="S729" s="10"/>
      <c r="T729" s="10"/>
      <c r="U729" s="10"/>
      <c r="V729" s="10"/>
      <c r="W729" s="10"/>
      <c r="X729" s="10"/>
      <c r="Y729" s="10"/>
      <c r="Z729" s="10"/>
      <c r="AA729" s="10"/>
      <c r="AB729" s="10"/>
      <c r="AC729" s="10"/>
      <c r="AD729" s="10"/>
      <c r="AE729" s="10"/>
    </row>
    <row r="730" spans="1:31" ht="13.2" x14ac:dyDescent="0.25">
      <c r="A730" s="10"/>
      <c r="B730" s="10"/>
      <c r="C730" s="10"/>
      <c r="D730" s="19"/>
      <c r="E730" s="10"/>
      <c r="F730" s="10"/>
      <c r="G730" s="10"/>
      <c r="H730" s="10"/>
      <c r="I730" s="10"/>
      <c r="J730" s="10"/>
      <c r="K730" s="10"/>
      <c r="L730" s="10"/>
      <c r="M730" s="10"/>
      <c r="N730" s="10"/>
      <c r="O730" s="10"/>
      <c r="P730" s="10"/>
      <c r="Q730" s="10"/>
      <c r="R730" s="10"/>
      <c r="S730" s="10"/>
      <c r="T730" s="10"/>
      <c r="U730" s="10"/>
      <c r="V730" s="10"/>
      <c r="W730" s="10"/>
      <c r="X730" s="10"/>
      <c r="Y730" s="10"/>
      <c r="Z730" s="10"/>
      <c r="AA730" s="10"/>
      <c r="AB730" s="10"/>
      <c r="AC730" s="10"/>
      <c r="AD730" s="10"/>
      <c r="AE730" s="10"/>
    </row>
    <row r="731" spans="1:31" ht="13.2" x14ac:dyDescent="0.25">
      <c r="A731" s="10"/>
      <c r="B731" s="10"/>
      <c r="C731" s="10"/>
      <c r="D731" s="19"/>
      <c r="E731" s="10"/>
      <c r="F731" s="10"/>
      <c r="G731" s="10"/>
      <c r="H731" s="10"/>
      <c r="I731" s="10"/>
      <c r="J731" s="10"/>
      <c r="K731" s="10"/>
      <c r="L731" s="10"/>
      <c r="M731" s="10"/>
      <c r="N731" s="10"/>
      <c r="O731" s="10"/>
      <c r="P731" s="10"/>
      <c r="Q731" s="10"/>
      <c r="R731" s="10"/>
      <c r="S731" s="10"/>
      <c r="T731" s="10"/>
      <c r="U731" s="10"/>
      <c r="V731" s="10"/>
      <c r="W731" s="10"/>
      <c r="X731" s="10"/>
      <c r="Y731" s="10"/>
      <c r="Z731" s="10"/>
      <c r="AA731" s="10"/>
      <c r="AB731" s="10"/>
      <c r="AC731" s="10"/>
      <c r="AD731" s="10"/>
      <c r="AE731" s="10"/>
    </row>
    <row r="732" spans="1:31" ht="13.2" x14ac:dyDescent="0.25">
      <c r="A732" s="10"/>
      <c r="B732" s="10"/>
      <c r="C732" s="10"/>
      <c r="D732" s="19"/>
      <c r="E732" s="10"/>
      <c r="F732" s="10"/>
      <c r="G732" s="10"/>
      <c r="H732" s="10"/>
      <c r="I732" s="10"/>
      <c r="J732" s="10"/>
      <c r="K732" s="10"/>
      <c r="L732" s="10"/>
      <c r="M732" s="10"/>
      <c r="N732" s="10"/>
      <c r="O732" s="10"/>
      <c r="P732" s="10"/>
      <c r="Q732" s="10"/>
      <c r="R732" s="10"/>
      <c r="S732" s="10"/>
      <c r="T732" s="10"/>
      <c r="U732" s="10"/>
      <c r="V732" s="10"/>
      <c r="W732" s="10"/>
      <c r="X732" s="10"/>
      <c r="Y732" s="10"/>
      <c r="Z732" s="10"/>
      <c r="AA732" s="10"/>
      <c r="AB732" s="10"/>
      <c r="AC732" s="10"/>
      <c r="AD732" s="10"/>
      <c r="AE732" s="10"/>
    </row>
    <row r="733" spans="1:31" ht="13.2" x14ac:dyDescent="0.25">
      <c r="A733" s="10"/>
      <c r="B733" s="10"/>
      <c r="C733" s="10"/>
      <c r="D733" s="19"/>
      <c r="E733" s="10"/>
      <c r="F733" s="10"/>
      <c r="G733" s="10"/>
      <c r="H733" s="10"/>
      <c r="I733" s="10"/>
      <c r="J733" s="10"/>
      <c r="K733" s="10"/>
      <c r="L733" s="10"/>
      <c r="M733" s="10"/>
      <c r="N733" s="10"/>
      <c r="O733" s="10"/>
      <c r="P733" s="10"/>
      <c r="Q733" s="10"/>
      <c r="R733" s="10"/>
      <c r="S733" s="10"/>
      <c r="T733" s="10"/>
      <c r="U733" s="10"/>
      <c r="V733" s="10"/>
      <c r="W733" s="10"/>
      <c r="X733" s="10"/>
      <c r="Y733" s="10"/>
      <c r="Z733" s="10"/>
      <c r="AA733" s="10"/>
      <c r="AB733" s="10"/>
      <c r="AC733" s="10"/>
      <c r="AD733" s="10"/>
      <c r="AE733" s="10"/>
    </row>
    <row r="734" spans="1:31" ht="13.2" x14ac:dyDescent="0.25">
      <c r="A734" s="10"/>
      <c r="B734" s="10"/>
      <c r="C734" s="10"/>
      <c r="D734" s="19"/>
      <c r="E734" s="10"/>
      <c r="F734" s="10"/>
      <c r="G734" s="10"/>
      <c r="H734" s="10"/>
      <c r="I734" s="10"/>
      <c r="J734" s="10"/>
      <c r="K734" s="10"/>
      <c r="L734" s="10"/>
      <c r="M734" s="10"/>
      <c r="N734" s="10"/>
      <c r="O734" s="10"/>
      <c r="P734" s="10"/>
      <c r="Q734" s="10"/>
      <c r="R734" s="10"/>
      <c r="S734" s="10"/>
      <c r="T734" s="10"/>
      <c r="U734" s="10"/>
      <c r="V734" s="10"/>
      <c r="W734" s="10"/>
      <c r="X734" s="10"/>
      <c r="Y734" s="10"/>
      <c r="Z734" s="10"/>
      <c r="AA734" s="10"/>
      <c r="AB734" s="10"/>
      <c r="AC734" s="10"/>
      <c r="AD734" s="10"/>
      <c r="AE734" s="10"/>
    </row>
    <row r="735" spans="1:31" ht="13.2" x14ac:dyDescent="0.25">
      <c r="A735" s="10"/>
      <c r="B735" s="10"/>
      <c r="C735" s="10"/>
      <c r="D735" s="19"/>
      <c r="E735" s="10"/>
      <c r="F735" s="10"/>
      <c r="G735" s="10"/>
      <c r="H735" s="10"/>
      <c r="I735" s="10"/>
      <c r="J735" s="10"/>
      <c r="K735" s="10"/>
      <c r="L735" s="10"/>
      <c r="M735" s="10"/>
      <c r="N735" s="10"/>
      <c r="O735" s="10"/>
      <c r="P735" s="10"/>
      <c r="Q735" s="10"/>
      <c r="R735" s="10"/>
      <c r="S735" s="10"/>
      <c r="T735" s="10"/>
      <c r="U735" s="10"/>
      <c r="V735" s="10"/>
      <c r="W735" s="10"/>
      <c r="X735" s="10"/>
      <c r="Y735" s="10"/>
      <c r="Z735" s="10"/>
      <c r="AA735" s="10"/>
      <c r="AB735" s="10"/>
      <c r="AC735" s="10"/>
      <c r="AD735" s="10"/>
      <c r="AE735" s="10"/>
    </row>
    <row r="736" spans="1:31" ht="13.2" x14ac:dyDescent="0.25">
      <c r="A736" s="10"/>
      <c r="B736" s="10"/>
      <c r="C736" s="10"/>
      <c r="D736" s="19"/>
      <c r="E736" s="10"/>
      <c r="F736" s="10"/>
      <c r="G736" s="10"/>
      <c r="H736" s="10"/>
      <c r="I736" s="10"/>
      <c r="J736" s="10"/>
      <c r="K736" s="10"/>
      <c r="L736" s="10"/>
      <c r="M736" s="10"/>
      <c r="N736" s="10"/>
      <c r="O736" s="10"/>
      <c r="P736" s="10"/>
      <c r="Q736" s="10"/>
      <c r="R736" s="10"/>
      <c r="S736" s="10"/>
      <c r="T736" s="10"/>
      <c r="U736" s="10"/>
      <c r="V736" s="10"/>
      <c r="W736" s="10"/>
      <c r="X736" s="10"/>
      <c r="Y736" s="10"/>
      <c r="Z736" s="10"/>
      <c r="AA736" s="10"/>
      <c r="AB736" s="10"/>
      <c r="AC736" s="10"/>
      <c r="AD736" s="10"/>
      <c r="AE736" s="10"/>
    </row>
    <row r="737" spans="1:31" ht="13.2" x14ac:dyDescent="0.25">
      <c r="A737" s="10"/>
      <c r="B737" s="10"/>
      <c r="C737" s="10"/>
      <c r="D737" s="19"/>
      <c r="E737" s="10"/>
      <c r="F737" s="10"/>
      <c r="G737" s="10"/>
      <c r="H737" s="10"/>
      <c r="I737" s="10"/>
      <c r="J737" s="10"/>
      <c r="K737" s="10"/>
      <c r="L737" s="10"/>
      <c r="M737" s="10"/>
      <c r="N737" s="10"/>
      <c r="O737" s="10"/>
      <c r="P737" s="10"/>
      <c r="Q737" s="10"/>
      <c r="R737" s="10"/>
      <c r="S737" s="10"/>
      <c r="T737" s="10"/>
      <c r="U737" s="10"/>
      <c r="V737" s="10"/>
      <c r="W737" s="10"/>
      <c r="X737" s="10"/>
      <c r="Y737" s="10"/>
      <c r="Z737" s="10"/>
      <c r="AA737" s="10"/>
      <c r="AB737" s="10"/>
      <c r="AC737" s="10"/>
      <c r="AD737" s="10"/>
      <c r="AE737" s="10"/>
    </row>
    <row r="738" spans="1:31" ht="13.2" x14ac:dyDescent="0.25">
      <c r="A738" s="10"/>
      <c r="B738" s="10"/>
      <c r="C738" s="10"/>
      <c r="D738" s="19"/>
      <c r="E738" s="10"/>
      <c r="F738" s="10"/>
      <c r="G738" s="10"/>
      <c r="H738" s="10"/>
      <c r="I738" s="10"/>
      <c r="J738" s="10"/>
      <c r="K738" s="10"/>
      <c r="L738" s="10"/>
      <c r="M738" s="10"/>
      <c r="N738" s="10"/>
      <c r="O738" s="10"/>
      <c r="P738" s="10"/>
      <c r="Q738" s="10"/>
      <c r="R738" s="10"/>
      <c r="S738" s="10"/>
      <c r="T738" s="10"/>
      <c r="U738" s="10"/>
      <c r="V738" s="10"/>
      <c r="W738" s="10"/>
      <c r="X738" s="10"/>
      <c r="Y738" s="10"/>
      <c r="Z738" s="10"/>
      <c r="AA738" s="10"/>
      <c r="AB738" s="10"/>
      <c r="AC738" s="10"/>
      <c r="AD738" s="10"/>
      <c r="AE738" s="10"/>
    </row>
    <row r="739" spans="1:31" ht="13.2" x14ac:dyDescent="0.25">
      <c r="A739" s="10"/>
      <c r="B739" s="10"/>
      <c r="C739" s="10"/>
      <c r="D739" s="19"/>
      <c r="E739" s="10"/>
      <c r="F739" s="10"/>
      <c r="G739" s="10"/>
      <c r="H739" s="10"/>
      <c r="I739" s="10"/>
      <c r="J739" s="10"/>
      <c r="K739" s="10"/>
      <c r="L739" s="10"/>
      <c r="M739" s="10"/>
      <c r="N739" s="10"/>
      <c r="O739" s="10"/>
      <c r="P739" s="10"/>
      <c r="Q739" s="10"/>
      <c r="R739" s="10"/>
      <c r="S739" s="10"/>
      <c r="T739" s="10"/>
      <c r="U739" s="10"/>
      <c r="V739" s="10"/>
      <c r="W739" s="10"/>
      <c r="X739" s="10"/>
      <c r="Y739" s="10"/>
      <c r="Z739" s="10"/>
      <c r="AA739" s="10"/>
      <c r="AB739" s="10"/>
      <c r="AC739" s="10"/>
      <c r="AD739" s="10"/>
      <c r="AE739" s="10"/>
    </row>
    <row r="740" spans="1:31" ht="13.2" x14ac:dyDescent="0.25">
      <c r="A740" s="10"/>
      <c r="B740" s="10"/>
      <c r="C740" s="10"/>
      <c r="D740" s="19"/>
      <c r="E740" s="10"/>
      <c r="F740" s="10"/>
      <c r="G740" s="10"/>
      <c r="H740" s="10"/>
      <c r="I740" s="10"/>
      <c r="J740" s="10"/>
      <c r="K740" s="10"/>
      <c r="L740" s="10"/>
      <c r="M740" s="10"/>
      <c r="N740" s="10"/>
      <c r="O740" s="10"/>
      <c r="P740" s="10"/>
      <c r="Q740" s="10"/>
      <c r="R740" s="10"/>
      <c r="S740" s="10"/>
      <c r="T740" s="10"/>
      <c r="U740" s="10"/>
      <c r="V740" s="10"/>
      <c r="W740" s="10"/>
      <c r="X740" s="10"/>
      <c r="Y740" s="10"/>
      <c r="Z740" s="10"/>
      <c r="AA740" s="10"/>
      <c r="AB740" s="10"/>
      <c r="AC740" s="10"/>
      <c r="AD740" s="10"/>
      <c r="AE740" s="10"/>
    </row>
    <row r="741" spans="1:31" ht="13.2" x14ac:dyDescent="0.25">
      <c r="A741" s="10"/>
      <c r="B741" s="10"/>
      <c r="C741" s="10"/>
      <c r="D741" s="19"/>
      <c r="E741" s="10"/>
      <c r="F741" s="10"/>
      <c r="G741" s="10"/>
      <c r="H741" s="10"/>
      <c r="I741" s="10"/>
      <c r="J741" s="10"/>
      <c r="K741" s="10"/>
      <c r="L741" s="10"/>
      <c r="M741" s="10"/>
      <c r="N741" s="10"/>
      <c r="O741" s="10"/>
      <c r="P741" s="10"/>
      <c r="Q741" s="10"/>
      <c r="R741" s="10"/>
      <c r="S741" s="10"/>
      <c r="T741" s="10"/>
      <c r="U741" s="10"/>
      <c r="V741" s="10"/>
      <c r="W741" s="10"/>
      <c r="X741" s="10"/>
      <c r="Y741" s="10"/>
      <c r="Z741" s="10"/>
      <c r="AA741" s="10"/>
      <c r="AB741" s="10"/>
      <c r="AC741" s="10"/>
      <c r="AD741" s="10"/>
      <c r="AE741" s="10"/>
    </row>
    <row r="742" spans="1:31" ht="13.2" x14ac:dyDescent="0.25">
      <c r="A742" s="10"/>
      <c r="B742" s="10"/>
      <c r="C742" s="10"/>
      <c r="D742" s="19"/>
      <c r="E742" s="10"/>
      <c r="F742" s="10"/>
      <c r="G742" s="10"/>
      <c r="H742" s="10"/>
      <c r="I742" s="10"/>
      <c r="J742" s="10"/>
      <c r="K742" s="10"/>
      <c r="L742" s="10"/>
      <c r="M742" s="10"/>
      <c r="N742" s="10"/>
      <c r="O742" s="10"/>
      <c r="P742" s="10"/>
      <c r="Q742" s="10"/>
      <c r="R742" s="10"/>
      <c r="S742" s="10"/>
      <c r="T742" s="10"/>
      <c r="U742" s="10"/>
      <c r="V742" s="10"/>
      <c r="W742" s="10"/>
      <c r="X742" s="10"/>
      <c r="Y742" s="10"/>
      <c r="Z742" s="10"/>
      <c r="AA742" s="10"/>
      <c r="AB742" s="10"/>
      <c r="AC742" s="10"/>
      <c r="AD742" s="10"/>
      <c r="AE742" s="10"/>
    </row>
    <row r="743" spans="1:31" ht="13.2" x14ac:dyDescent="0.25">
      <c r="A743" s="10"/>
      <c r="B743" s="10"/>
      <c r="C743" s="10"/>
      <c r="D743" s="19"/>
      <c r="E743" s="10"/>
      <c r="F743" s="10"/>
      <c r="G743" s="10"/>
      <c r="H743" s="10"/>
      <c r="I743" s="10"/>
      <c r="J743" s="10"/>
      <c r="K743" s="10"/>
      <c r="L743" s="10"/>
      <c r="M743" s="10"/>
      <c r="N743" s="10"/>
      <c r="O743" s="10"/>
      <c r="P743" s="10"/>
      <c r="Q743" s="10"/>
      <c r="R743" s="10"/>
      <c r="S743" s="10"/>
      <c r="T743" s="10"/>
      <c r="U743" s="10"/>
      <c r="V743" s="10"/>
      <c r="W743" s="10"/>
      <c r="X743" s="10"/>
      <c r="Y743" s="10"/>
      <c r="Z743" s="10"/>
      <c r="AA743" s="10"/>
      <c r="AB743" s="10"/>
      <c r="AC743" s="10"/>
      <c r="AD743" s="10"/>
      <c r="AE743" s="10"/>
    </row>
    <row r="744" spans="1:31" ht="13.2" x14ac:dyDescent="0.25">
      <c r="A744" s="10"/>
      <c r="B744" s="10"/>
      <c r="C744" s="10"/>
      <c r="D744" s="19"/>
      <c r="E744" s="10"/>
      <c r="F744" s="10"/>
      <c r="G744" s="10"/>
      <c r="H744" s="10"/>
      <c r="I744" s="10"/>
      <c r="J744" s="10"/>
      <c r="K744" s="10"/>
      <c r="L744" s="10"/>
      <c r="M744" s="10"/>
      <c r="N744" s="10"/>
      <c r="O744" s="10"/>
      <c r="P744" s="10"/>
      <c r="Q744" s="10"/>
      <c r="R744" s="10"/>
      <c r="S744" s="10"/>
      <c r="T744" s="10"/>
      <c r="U744" s="10"/>
      <c r="V744" s="10"/>
      <c r="W744" s="10"/>
      <c r="X744" s="10"/>
      <c r="Y744" s="10"/>
      <c r="Z744" s="10"/>
      <c r="AA744" s="10"/>
      <c r="AB744" s="10"/>
      <c r="AC744" s="10"/>
      <c r="AD744" s="10"/>
      <c r="AE744" s="10"/>
    </row>
    <row r="745" spans="1:31" ht="13.2" x14ac:dyDescent="0.25">
      <c r="A745" s="10"/>
      <c r="B745" s="10"/>
      <c r="C745" s="10"/>
      <c r="D745" s="19"/>
      <c r="E745" s="10"/>
      <c r="F745" s="10"/>
      <c r="G745" s="10"/>
      <c r="H745" s="10"/>
      <c r="I745" s="10"/>
      <c r="J745" s="10"/>
      <c r="K745" s="10"/>
      <c r="L745" s="10"/>
      <c r="M745" s="10"/>
      <c r="N745" s="10"/>
      <c r="O745" s="10"/>
      <c r="P745" s="10"/>
      <c r="Q745" s="10"/>
      <c r="R745" s="10"/>
      <c r="S745" s="10"/>
      <c r="T745" s="10"/>
      <c r="U745" s="10"/>
      <c r="V745" s="10"/>
      <c r="W745" s="10"/>
      <c r="X745" s="10"/>
      <c r="Y745" s="10"/>
      <c r="Z745" s="10"/>
      <c r="AA745" s="10"/>
      <c r="AB745" s="10"/>
      <c r="AC745" s="10"/>
      <c r="AD745" s="10"/>
      <c r="AE745" s="10"/>
    </row>
    <row r="746" spans="1:31" ht="13.2" x14ac:dyDescent="0.25">
      <c r="A746" s="10"/>
      <c r="B746" s="10"/>
      <c r="C746" s="10"/>
      <c r="D746" s="19"/>
      <c r="E746" s="10"/>
      <c r="F746" s="10"/>
      <c r="G746" s="10"/>
      <c r="H746" s="10"/>
      <c r="I746" s="10"/>
      <c r="J746" s="10"/>
      <c r="K746" s="10"/>
      <c r="L746" s="10"/>
      <c r="M746" s="10"/>
      <c r="N746" s="10"/>
      <c r="O746" s="10"/>
      <c r="P746" s="10"/>
      <c r="Q746" s="10"/>
      <c r="R746" s="10"/>
      <c r="S746" s="10"/>
      <c r="T746" s="10"/>
      <c r="U746" s="10"/>
      <c r="V746" s="10"/>
      <c r="W746" s="10"/>
      <c r="X746" s="10"/>
      <c r="Y746" s="10"/>
      <c r="Z746" s="10"/>
      <c r="AA746" s="10"/>
      <c r="AB746" s="10"/>
      <c r="AC746" s="10"/>
      <c r="AD746" s="10"/>
      <c r="AE746" s="10"/>
    </row>
    <row r="747" spans="1:31" ht="13.2" x14ac:dyDescent="0.25">
      <c r="A747" s="10"/>
      <c r="B747" s="10"/>
      <c r="C747" s="10"/>
      <c r="D747" s="19"/>
      <c r="E747" s="10"/>
      <c r="F747" s="10"/>
      <c r="G747" s="10"/>
      <c r="H747" s="10"/>
      <c r="I747" s="10"/>
      <c r="J747" s="10"/>
      <c r="K747" s="10"/>
      <c r="L747" s="10"/>
      <c r="M747" s="10"/>
      <c r="N747" s="10"/>
      <c r="O747" s="10"/>
      <c r="P747" s="10"/>
      <c r="Q747" s="10"/>
      <c r="R747" s="10"/>
      <c r="S747" s="10"/>
      <c r="T747" s="10"/>
      <c r="U747" s="10"/>
      <c r="V747" s="10"/>
      <c r="W747" s="10"/>
      <c r="X747" s="10"/>
      <c r="Y747" s="10"/>
      <c r="Z747" s="10"/>
      <c r="AA747" s="10"/>
      <c r="AB747" s="10"/>
      <c r="AC747" s="10"/>
      <c r="AD747" s="10"/>
      <c r="AE747" s="10"/>
    </row>
    <row r="748" spans="1:31" ht="13.2" x14ac:dyDescent="0.25">
      <c r="A748" s="10"/>
      <c r="B748" s="10"/>
      <c r="C748" s="10"/>
      <c r="D748" s="19"/>
      <c r="E748" s="10"/>
      <c r="F748" s="10"/>
      <c r="G748" s="10"/>
      <c r="H748" s="10"/>
      <c r="I748" s="10"/>
      <c r="J748" s="10"/>
      <c r="K748" s="10"/>
      <c r="L748" s="10"/>
      <c r="M748" s="10"/>
      <c r="N748" s="10"/>
      <c r="O748" s="10"/>
      <c r="P748" s="10"/>
      <c r="Q748" s="10"/>
      <c r="R748" s="10"/>
      <c r="S748" s="10"/>
      <c r="T748" s="10"/>
      <c r="U748" s="10"/>
      <c r="V748" s="10"/>
      <c r="W748" s="10"/>
      <c r="X748" s="10"/>
      <c r="Y748" s="10"/>
      <c r="Z748" s="10"/>
      <c r="AA748" s="10"/>
      <c r="AB748" s="10"/>
      <c r="AC748" s="10"/>
      <c r="AD748" s="10"/>
      <c r="AE748" s="10"/>
    </row>
    <row r="749" spans="1:31" ht="13.2" x14ac:dyDescent="0.25">
      <c r="A749" s="10"/>
      <c r="B749" s="10"/>
      <c r="C749" s="10"/>
      <c r="D749" s="19"/>
      <c r="E749" s="10"/>
      <c r="F749" s="10"/>
      <c r="G749" s="10"/>
      <c r="H749" s="10"/>
      <c r="I749" s="10"/>
      <c r="J749" s="10"/>
      <c r="K749" s="10"/>
      <c r="L749" s="10"/>
      <c r="M749" s="10"/>
      <c r="N749" s="10"/>
      <c r="O749" s="10"/>
      <c r="P749" s="10"/>
      <c r="Q749" s="10"/>
      <c r="R749" s="10"/>
      <c r="S749" s="10"/>
      <c r="T749" s="10"/>
      <c r="U749" s="10"/>
      <c r="V749" s="10"/>
      <c r="W749" s="10"/>
      <c r="X749" s="10"/>
      <c r="Y749" s="10"/>
      <c r="Z749" s="10"/>
      <c r="AA749" s="10"/>
      <c r="AB749" s="10"/>
      <c r="AC749" s="10"/>
      <c r="AD749" s="10"/>
      <c r="AE749" s="10"/>
    </row>
    <row r="750" spans="1:31" ht="13.2" x14ac:dyDescent="0.25">
      <c r="A750" s="10"/>
      <c r="B750" s="10"/>
      <c r="C750" s="10"/>
      <c r="D750" s="19"/>
      <c r="E750" s="10"/>
      <c r="F750" s="10"/>
      <c r="G750" s="10"/>
      <c r="H750" s="10"/>
      <c r="I750" s="10"/>
      <c r="J750" s="10"/>
      <c r="K750" s="10"/>
      <c r="L750" s="10"/>
      <c r="M750" s="10"/>
      <c r="N750" s="10"/>
      <c r="O750" s="10"/>
      <c r="P750" s="10"/>
      <c r="Q750" s="10"/>
      <c r="R750" s="10"/>
      <c r="S750" s="10"/>
      <c r="T750" s="10"/>
      <c r="U750" s="10"/>
      <c r="V750" s="10"/>
      <c r="W750" s="10"/>
      <c r="X750" s="10"/>
      <c r="Y750" s="10"/>
      <c r="Z750" s="10"/>
      <c r="AA750" s="10"/>
      <c r="AB750" s="10"/>
      <c r="AC750" s="10"/>
      <c r="AD750" s="10"/>
      <c r="AE750" s="10"/>
    </row>
    <row r="751" spans="1:31" ht="13.2" x14ac:dyDescent="0.25">
      <c r="A751" s="10"/>
      <c r="B751" s="10"/>
      <c r="C751" s="10"/>
      <c r="D751" s="19"/>
      <c r="E751" s="10"/>
      <c r="F751" s="10"/>
      <c r="G751" s="10"/>
      <c r="H751" s="10"/>
      <c r="I751" s="10"/>
      <c r="J751" s="10"/>
      <c r="K751" s="10"/>
      <c r="L751" s="10"/>
      <c r="M751" s="10"/>
      <c r="N751" s="10"/>
      <c r="O751" s="10"/>
      <c r="P751" s="10"/>
      <c r="Q751" s="10"/>
      <c r="R751" s="10"/>
      <c r="S751" s="10"/>
      <c r="T751" s="10"/>
      <c r="U751" s="10"/>
      <c r="V751" s="10"/>
      <c r="W751" s="10"/>
      <c r="X751" s="10"/>
      <c r="Y751" s="10"/>
      <c r="Z751" s="10"/>
      <c r="AA751" s="10"/>
      <c r="AB751" s="10"/>
      <c r="AC751" s="10"/>
      <c r="AD751" s="10"/>
      <c r="AE751" s="10"/>
    </row>
    <row r="752" spans="1:31" ht="13.2" x14ac:dyDescent="0.25">
      <c r="A752" s="10"/>
      <c r="B752" s="10"/>
      <c r="C752" s="10"/>
      <c r="D752" s="19"/>
      <c r="E752" s="10"/>
      <c r="F752" s="10"/>
      <c r="G752" s="10"/>
      <c r="H752" s="10"/>
      <c r="I752" s="10"/>
      <c r="J752" s="10"/>
      <c r="K752" s="10"/>
      <c r="L752" s="10"/>
      <c r="M752" s="10"/>
      <c r="N752" s="10"/>
      <c r="O752" s="10"/>
      <c r="P752" s="10"/>
      <c r="Q752" s="10"/>
      <c r="R752" s="10"/>
      <c r="S752" s="10"/>
      <c r="T752" s="10"/>
      <c r="U752" s="10"/>
      <c r="V752" s="10"/>
      <c r="W752" s="10"/>
      <c r="X752" s="10"/>
      <c r="Y752" s="10"/>
      <c r="Z752" s="10"/>
      <c r="AA752" s="10"/>
      <c r="AB752" s="10"/>
      <c r="AC752" s="10"/>
      <c r="AD752" s="10"/>
      <c r="AE752" s="10"/>
    </row>
    <row r="753" spans="1:31" ht="13.2" x14ac:dyDescent="0.25">
      <c r="A753" s="10"/>
      <c r="B753" s="10"/>
      <c r="C753" s="10"/>
      <c r="D753" s="19"/>
      <c r="E753" s="10"/>
      <c r="F753" s="10"/>
      <c r="G753" s="10"/>
      <c r="H753" s="10"/>
      <c r="I753" s="10"/>
      <c r="J753" s="10"/>
      <c r="K753" s="10"/>
      <c r="L753" s="10"/>
      <c r="M753" s="10"/>
      <c r="N753" s="10"/>
      <c r="O753" s="10"/>
      <c r="P753" s="10"/>
      <c r="Q753" s="10"/>
      <c r="R753" s="10"/>
      <c r="S753" s="10"/>
      <c r="T753" s="10"/>
      <c r="U753" s="10"/>
      <c r="V753" s="10"/>
      <c r="W753" s="10"/>
      <c r="X753" s="10"/>
      <c r="Y753" s="10"/>
      <c r="Z753" s="10"/>
      <c r="AA753" s="10"/>
      <c r="AB753" s="10"/>
      <c r="AC753" s="10"/>
      <c r="AD753" s="10"/>
      <c r="AE753" s="10"/>
    </row>
    <row r="754" spans="1:31" ht="13.2" x14ac:dyDescent="0.25">
      <c r="A754" s="10"/>
      <c r="B754" s="10"/>
      <c r="C754" s="10"/>
      <c r="D754" s="19"/>
      <c r="E754" s="10"/>
      <c r="F754" s="10"/>
      <c r="G754" s="10"/>
      <c r="H754" s="10"/>
      <c r="I754" s="10"/>
      <c r="J754" s="10"/>
      <c r="K754" s="10"/>
      <c r="L754" s="10"/>
      <c r="M754" s="10"/>
      <c r="N754" s="10"/>
      <c r="O754" s="10"/>
      <c r="P754" s="10"/>
      <c r="Q754" s="10"/>
      <c r="R754" s="10"/>
      <c r="S754" s="10"/>
      <c r="T754" s="10"/>
      <c r="U754" s="10"/>
      <c r="V754" s="10"/>
      <c r="W754" s="10"/>
      <c r="X754" s="10"/>
      <c r="Y754" s="10"/>
      <c r="Z754" s="10"/>
      <c r="AA754" s="10"/>
      <c r="AB754" s="10"/>
      <c r="AC754" s="10"/>
      <c r="AD754" s="10"/>
      <c r="AE754" s="10"/>
    </row>
    <row r="755" spans="1:31" ht="13.2" x14ac:dyDescent="0.25">
      <c r="A755" s="10"/>
      <c r="B755" s="10"/>
      <c r="C755" s="10"/>
      <c r="D755" s="19"/>
      <c r="E755" s="10"/>
      <c r="F755" s="10"/>
      <c r="G755" s="10"/>
      <c r="H755" s="10"/>
      <c r="I755" s="10"/>
      <c r="J755" s="10"/>
      <c r="K755" s="10"/>
      <c r="L755" s="10"/>
      <c r="M755" s="10"/>
      <c r="N755" s="10"/>
      <c r="O755" s="10"/>
      <c r="P755" s="10"/>
      <c r="Q755" s="10"/>
      <c r="R755" s="10"/>
      <c r="S755" s="10"/>
      <c r="T755" s="10"/>
      <c r="U755" s="10"/>
      <c r="V755" s="10"/>
      <c r="W755" s="10"/>
      <c r="X755" s="10"/>
      <c r="Y755" s="10"/>
      <c r="Z755" s="10"/>
      <c r="AA755" s="10"/>
      <c r="AB755" s="10"/>
      <c r="AC755" s="10"/>
      <c r="AD755" s="10"/>
      <c r="AE755" s="10"/>
    </row>
    <row r="756" spans="1:31" ht="13.2" x14ac:dyDescent="0.25">
      <c r="A756" s="10"/>
      <c r="B756" s="10"/>
      <c r="C756" s="10"/>
      <c r="D756" s="19"/>
      <c r="E756" s="10"/>
      <c r="F756" s="10"/>
      <c r="G756" s="10"/>
      <c r="H756" s="10"/>
      <c r="I756" s="10"/>
      <c r="J756" s="10"/>
      <c r="K756" s="10"/>
      <c r="L756" s="10"/>
      <c r="M756" s="10"/>
      <c r="N756" s="10"/>
      <c r="O756" s="10"/>
      <c r="P756" s="10"/>
      <c r="Q756" s="10"/>
      <c r="R756" s="10"/>
      <c r="S756" s="10"/>
      <c r="T756" s="10"/>
      <c r="U756" s="10"/>
      <c r="V756" s="10"/>
      <c r="W756" s="10"/>
      <c r="X756" s="10"/>
      <c r="Y756" s="10"/>
      <c r="Z756" s="10"/>
      <c r="AA756" s="10"/>
      <c r="AB756" s="10"/>
      <c r="AC756" s="10"/>
      <c r="AD756" s="10"/>
      <c r="AE756" s="10"/>
    </row>
    <row r="757" spans="1:31" ht="13.2" x14ac:dyDescent="0.25">
      <c r="A757" s="10"/>
      <c r="B757" s="10"/>
      <c r="C757" s="10"/>
      <c r="D757" s="19"/>
      <c r="E757" s="10"/>
      <c r="F757" s="10"/>
      <c r="G757" s="10"/>
      <c r="H757" s="10"/>
      <c r="I757" s="10"/>
      <c r="J757" s="10"/>
      <c r="K757" s="10"/>
      <c r="L757" s="10"/>
      <c r="M757" s="10"/>
      <c r="N757" s="10"/>
      <c r="O757" s="10"/>
      <c r="P757" s="10"/>
      <c r="Q757" s="10"/>
      <c r="R757" s="10"/>
      <c r="S757" s="10"/>
      <c r="T757" s="10"/>
      <c r="U757" s="10"/>
      <c r="V757" s="10"/>
      <c r="W757" s="10"/>
      <c r="X757" s="10"/>
      <c r="Y757" s="10"/>
      <c r="Z757" s="10"/>
      <c r="AA757" s="10"/>
      <c r="AB757" s="10"/>
      <c r="AC757" s="10"/>
      <c r="AD757" s="10"/>
      <c r="AE757" s="10"/>
    </row>
    <row r="758" spans="1:31" ht="13.2" x14ac:dyDescent="0.25">
      <c r="A758" s="10"/>
      <c r="B758" s="10"/>
      <c r="C758" s="10"/>
      <c r="D758" s="19"/>
      <c r="E758" s="10"/>
      <c r="F758" s="10"/>
      <c r="G758" s="10"/>
      <c r="H758" s="10"/>
      <c r="I758" s="10"/>
      <c r="J758" s="10"/>
      <c r="K758" s="10"/>
      <c r="L758" s="10"/>
      <c r="M758" s="10"/>
      <c r="N758" s="10"/>
      <c r="O758" s="10"/>
      <c r="P758" s="10"/>
      <c r="Q758" s="10"/>
      <c r="R758" s="10"/>
      <c r="S758" s="10"/>
      <c r="T758" s="10"/>
      <c r="U758" s="10"/>
      <c r="V758" s="10"/>
      <c r="W758" s="10"/>
      <c r="X758" s="10"/>
      <c r="Y758" s="10"/>
      <c r="Z758" s="10"/>
      <c r="AA758" s="10"/>
      <c r="AB758" s="10"/>
      <c r="AC758" s="10"/>
      <c r="AD758" s="10"/>
      <c r="AE758" s="10"/>
    </row>
    <row r="759" spans="1:31" ht="13.2" x14ac:dyDescent="0.25">
      <c r="A759" s="10"/>
      <c r="B759" s="10"/>
      <c r="C759" s="10"/>
      <c r="D759" s="19"/>
      <c r="E759" s="10"/>
      <c r="F759" s="10"/>
      <c r="G759" s="10"/>
      <c r="H759" s="10"/>
      <c r="I759" s="10"/>
      <c r="J759" s="10"/>
      <c r="K759" s="10"/>
      <c r="L759" s="10"/>
      <c r="M759" s="10"/>
      <c r="N759" s="10"/>
      <c r="O759" s="10"/>
      <c r="P759" s="10"/>
      <c r="Q759" s="10"/>
      <c r="R759" s="10"/>
      <c r="S759" s="10"/>
      <c r="T759" s="10"/>
      <c r="U759" s="10"/>
      <c r="V759" s="10"/>
      <c r="W759" s="10"/>
      <c r="X759" s="10"/>
      <c r="Y759" s="10"/>
      <c r="Z759" s="10"/>
      <c r="AA759" s="10"/>
      <c r="AB759" s="10"/>
      <c r="AC759" s="10"/>
      <c r="AD759" s="10"/>
      <c r="AE759" s="10"/>
    </row>
    <row r="760" spans="1:31" ht="13.2" x14ac:dyDescent="0.25">
      <c r="A760" s="10"/>
      <c r="B760" s="10"/>
      <c r="C760" s="10"/>
      <c r="D760" s="19"/>
      <c r="E760" s="10"/>
      <c r="F760" s="10"/>
      <c r="G760" s="10"/>
      <c r="H760" s="10"/>
      <c r="I760" s="10"/>
      <c r="J760" s="10"/>
      <c r="K760" s="10"/>
      <c r="L760" s="10"/>
      <c r="M760" s="10"/>
      <c r="N760" s="10"/>
      <c r="O760" s="10"/>
      <c r="P760" s="10"/>
      <c r="Q760" s="10"/>
      <c r="R760" s="10"/>
      <c r="S760" s="10"/>
      <c r="T760" s="10"/>
      <c r="U760" s="10"/>
      <c r="V760" s="10"/>
      <c r="W760" s="10"/>
      <c r="X760" s="10"/>
      <c r="Y760" s="10"/>
      <c r="Z760" s="10"/>
      <c r="AA760" s="10"/>
      <c r="AB760" s="10"/>
      <c r="AC760" s="10"/>
      <c r="AD760" s="10"/>
      <c r="AE760" s="10"/>
    </row>
    <row r="761" spans="1:31" ht="13.2" x14ac:dyDescent="0.25">
      <c r="A761" s="10"/>
      <c r="B761" s="10"/>
      <c r="C761" s="10"/>
      <c r="D761" s="19"/>
      <c r="E761" s="10"/>
      <c r="F761" s="10"/>
      <c r="G761" s="10"/>
      <c r="H761" s="10"/>
      <c r="I761" s="10"/>
      <c r="J761" s="10"/>
      <c r="K761" s="10"/>
      <c r="L761" s="10"/>
      <c r="M761" s="10"/>
      <c r="N761" s="10"/>
      <c r="O761" s="10"/>
      <c r="P761" s="10"/>
      <c r="Q761" s="10"/>
      <c r="R761" s="10"/>
      <c r="S761" s="10"/>
      <c r="T761" s="10"/>
      <c r="U761" s="10"/>
      <c r="V761" s="10"/>
      <c r="W761" s="10"/>
      <c r="X761" s="10"/>
      <c r="Y761" s="10"/>
      <c r="Z761" s="10"/>
      <c r="AA761" s="10"/>
      <c r="AB761" s="10"/>
      <c r="AC761" s="10"/>
      <c r="AD761" s="10"/>
      <c r="AE761" s="10"/>
    </row>
    <row r="762" spans="1:31" ht="13.2" x14ac:dyDescent="0.25">
      <c r="A762" s="10"/>
      <c r="B762" s="10"/>
      <c r="C762" s="10"/>
      <c r="D762" s="19"/>
      <c r="E762" s="10"/>
      <c r="F762" s="10"/>
      <c r="G762" s="10"/>
      <c r="H762" s="10"/>
      <c r="I762" s="10"/>
      <c r="J762" s="10"/>
      <c r="K762" s="10"/>
      <c r="L762" s="10"/>
      <c r="M762" s="10"/>
      <c r="N762" s="10"/>
      <c r="O762" s="10"/>
      <c r="P762" s="10"/>
      <c r="Q762" s="10"/>
      <c r="R762" s="10"/>
      <c r="S762" s="10"/>
      <c r="T762" s="10"/>
      <c r="U762" s="10"/>
      <c r="V762" s="10"/>
      <c r="W762" s="10"/>
      <c r="X762" s="10"/>
      <c r="Y762" s="10"/>
      <c r="Z762" s="10"/>
      <c r="AA762" s="10"/>
      <c r="AB762" s="10"/>
      <c r="AC762" s="10"/>
      <c r="AD762" s="10"/>
      <c r="AE762" s="10"/>
    </row>
    <row r="763" spans="1:31" ht="13.2" x14ac:dyDescent="0.25">
      <c r="A763" s="10"/>
      <c r="B763" s="10"/>
      <c r="C763" s="10"/>
      <c r="D763" s="19"/>
      <c r="E763" s="10"/>
      <c r="F763" s="10"/>
      <c r="G763" s="10"/>
      <c r="H763" s="10"/>
      <c r="I763" s="10"/>
      <c r="J763" s="10"/>
      <c r="K763" s="10"/>
      <c r="L763" s="10"/>
      <c r="M763" s="10"/>
      <c r="N763" s="10"/>
      <c r="O763" s="10"/>
      <c r="P763" s="10"/>
      <c r="Q763" s="10"/>
      <c r="R763" s="10"/>
      <c r="S763" s="10"/>
      <c r="T763" s="10"/>
      <c r="U763" s="10"/>
      <c r="V763" s="10"/>
      <c r="W763" s="10"/>
      <c r="X763" s="10"/>
      <c r="Y763" s="10"/>
      <c r="Z763" s="10"/>
      <c r="AA763" s="10"/>
      <c r="AB763" s="10"/>
      <c r="AC763" s="10"/>
      <c r="AD763" s="10"/>
      <c r="AE763" s="10"/>
    </row>
    <row r="764" spans="1:31" ht="13.2" x14ac:dyDescent="0.25">
      <c r="A764" s="10"/>
      <c r="B764" s="10"/>
      <c r="C764" s="10"/>
      <c r="D764" s="19"/>
      <c r="E764" s="10"/>
      <c r="F764" s="10"/>
      <c r="G764" s="10"/>
      <c r="H764" s="10"/>
      <c r="I764" s="10"/>
      <c r="J764" s="10"/>
      <c r="K764" s="10"/>
      <c r="L764" s="10"/>
      <c r="M764" s="10"/>
      <c r="N764" s="10"/>
      <c r="O764" s="10"/>
      <c r="P764" s="10"/>
      <c r="Q764" s="10"/>
      <c r="R764" s="10"/>
      <c r="S764" s="10"/>
      <c r="T764" s="10"/>
      <c r="U764" s="10"/>
      <c r="V764" s="10"/>
      <c r="W764" s="10"/>
      <c r="X764" s="10"/>
      <c r="Y764" s="10"/>
      <c r="Z764" s="10"/>
      <c r="AA764" s="10"/>
      <c r="AB764" s="10"/>
      <c r="AC764" s="10"/>
      <c r="AD764" s="10"/>
      <c r="AE764" s="10"/>
    </row>
    <row r="765" spans="1:31" ht="13.2" x14ac:dyDescent="0.25">
      <c r="A765" s="10"/>
      <c r="B765" s="10"/>
      <c r="C765" s="10"/>
      <c r="D765" s="19"/>
      <c r="E765" s="10"/>
      <c r="F765" s="10"/>
      <c r="G765" s="10"/>
      <c r="H765" s="10"/>
      <c r="I765" s="10"/>
      <c r="J765" s="10"/>
      <c r="K765" s="10"/>
      <c r="L765" s="10"/>
      <c r="M765" s="10"/>
      <c r="N765" s="10"/>
      <c r="O765" s="10"/>
      <c r="P765" s="10"/>
      <c r="Q765" s="10"/>
      <c r="R765" s="10"/>
      <c r="S765" s="10"/>
      <c r="T765" s="10"/>
      <c r="U765" s="10"/>
      <c r="V765" s="10"/>
      <c r="W765" s="10"/>
      <c r="X765" s="10"/>
      <c r="Y765" s="10"/>
      <c r="Z765" s="10"/>
      <c r="AA765" s="10"/>
      <c r="AB765" s="10"/>
      <c r="AC765" s="10"/>
      <c r="AD765" s="10"/>
      <c r="AE765" s="10"/>
    </row>
    <row r="766" spans="1:31" ht="13.2" x14ac:dyDescent="0.25">
      <c r="A766" s="10"/>
      <c r="B766" s="10"/>
      <c r="C766" s="10"/>
      <c r="D766" s="19"/>
      <c r="E766" s="10"/>
      <c r="F766" s="10"/>
      <c r="G766" s="10"/>
      <c r="H766" s="10"/>
      <c r="I766" s="10"/>
      <c r="J766" s="10"/>
      <c r="K766" s="10"/>
      <c r="L766" s="10"/>
      <c r="M766" s="10"/>
      <c r="N766" s="10"/>
      <c r="O766" s="10"/>
      <c r="P766" s="10"/>
      <c r="Q766" s="10"/>
      <c r="R766" s="10"/>
      <c r="S766" s="10"/>
      <c r="T766" s="10"/>
      <c r="U766" s="10"/>
      <c r="V766" s="10"/>
      <c r="W766" s="10"/>
      <c r="X766" s="10"/>
      <c r="Y766" s="10"/>
      <c r="Z766" s="10"/>
      <c r="AA766" s="10"/>
      <c r="AB766" s="10"/>
      <c r="AC766" s="10"/>
      <c r="AD766" s="10"/>
      <c r="AE766" s="10"/>
    </row>
    <row r="767" spans="1:31" ht="13.2" x14ac:dyDescent="0.25">
      <c r="A767" s="10"/>
      <c r="B767" s="10"/>
      <c r="C767" s="10"/>
      <c r="D767" s="19"/>
      <c r="E767" s="10"/>
      <c r="F767" s="10"/>
      <c r="G767" s="10"/>
      <c r="H767" s="10"/>
      <c r="I767" s="10"/>
      <c r="J767" s="10"/>
      <c r="K767" s="10"/>
      <c r="L767" s="10"/>
      <c r="M767" s="10"/>
      <c r="N767" s="10"/>
      <c r="O767" s="10"/>
      <c r="P767" s="10"/>
      <c r="Q767" s="10"/>
      <c r="R767" s="10"/>
      <c r="S767" s="10"/>
      <c r="T767" s="10"/>
      <c r="U767" s="10"/>
      <c r="V767" s="10"/>
      <c r="W767" s="10"/>
      <c r="X767" s="10"/>
      <c r="Y767" s="10"/>
      <c r="Z767" s="10"/>
      <c r="AA767" s="10"/>
      <c r="AB767" s="10"/>
      <c r="AC767" s="10"/>
      <c r="AD767" s="10"/>
      <c r="AE767" s="10"/>
    </row>
    <row r="768" spans="1:31" ht="13.2" x14ac:dyDescent="0.25">
      <c r="A768" s="10"/>
      <c r="B768" s="10"/>
      <c r="C768" s="10"/>
      <c r="D768" s="19"/>
      <c r="E768" s="10"/>
      <c r="F768" s="10"/>
      <c r="G768" s="10"/>
      <c r="H768" s="10"/>
      <c r="I768" s="10"/>
      <c r="J768" s="10"/>
      <c r="K768" s="10"/>
      <c r="L768" s="10"/>
      <c r="M768" s="10"/>
      <c r="N768" s="10"/>
      <c r="O768" s="10"/>
      <c r="P768" s="10"/>
      <c r="Q768" s="10"/>
      <c r="R768" s="10"/>
      <c r="S768" s="10"/>
      <c r="T768" s="10"/>
      <c r="U768" s="10"/>
      <c r="V768" s="10"/>
      <c r="W768" s="10"/>
      <c r="X768" s="10"/>
      <c r="Y768" s="10"/>
      <c r="Z768" s="10"/>
      <c r="AA768" s="10"/>
      <c r="AB768" s="10"/>
      <c r="AC768" s="10"/>
      <c r="AD768" s="10"/>
      <c r="AE768" s="10"/>
    </row>
    <row r="769" spans="1:31" ht="13.2" x14ac:dyDescent="0.25">
      <c r="A769" s="10"/>
      <c r="B769" s="10"/>
      <c r="C769" s="10"/>
      <c r="D769" s="19"/>
      <c r="E769" s="10"/>
      <c r="F769" s="10"/>
      <c r="G769" s="10"/>
      <c r="H769" s="10"/>
      <c r="I769" s="10"/>
      <c r="J769" s="10"/>
      <c r="K769" s="10"/>
      <c r="L769" s="10"/>
      <c r="M769" s="10"/>
      <c r="N769" s="10"/>
      <c r="O769" s="10"/>
      <c r="P769" s="10"/>
      <c r="Q769" s="10"/>
      <c r="R769" s="10"/>
      <c r="S769" s="10"/>
      <c r="T769" s="10"/>
      <c r="U769" s="10"/>
      <c r="V769" s="10"/>
      <c r="W769" s="10"/>
      <c r="X769" s="10"/>
      <c r="Y769" s="10"/>
      <c r="Z769" s="10"/>
      <c r="AA769" s="10"/>
      <c r="AB769" s="10"/>
      <c r="AC769" s="10"/>
      <c r="AD769" s="10"/>
      <c r="AE769" s="10"/>
    </row>
    <row r="770" spans="1:31" ht="13.2" x14ac:dyDescent="0.25">
      <c r="A770" s="10"/>
      <c r="B770" s="10"/>
      <c r="C770" s="10"/>
      <c r="D770" s="19"/>
      <c r="E770" s="10"/>
      <c r="F770" s="10"/>
      <c r="G770" s="10"/>
      <c r="H770" s="10"/>
      <c r="I770" s="10"/>
      <c r="J770" s="10"/>
      <c r="K770" s="10"/>
      <c r="L770" s="10"/>
      <c r="M770" s="10"/>
      <c r="N770" s="10"/>
      <c r="O770" s="10"/>
      <c r="P770" s="10"/>
      <c r="Q770" s="10"/>
      <c r="R770" s="10"/>
      <c r="S770" s="10"/>
      <c r="T770" s="10"/>
      <c r="U770" s="10"/>
      <c r="V770" s="10"/>
      <c r="W770" s="10"/>
      <c r="X770" s="10"/>
      <c r="Y770" s="10"/>
      <c r="Z770" s="10"/>
      <c r="AA770" s="10"/>
      <c r="AB770" s="10"/>
      <c r="AC770" s="10"/>
      <c r="AD770" s="10"/>
      <c r="AE770" s="10"/>
    </row>
    <row r="771" spans="1:31" ht="13.2" x14ac:dyDescent="0.25">
      <c r="A771" s="10"/>
      <c r="B771" s="10"/>
      <c r="C771" s="10"/>
      <c r="D771" s="19"/>
      <c r="E771" s="10"/>
      <c r="F771" s="10"/>
      <c r="G771" s="10"/>
      <c r="H771" s="10"/>
      <c r="I771" s="10"/>
      <c r="J771" s="10"/>
      <c r="K771" s="10"/>
      <c r="L771" s="10"/>
      <c r="M771" s="10"/>
      <c r="N771" s="10"/>
      <c r="O771" s="10"/>
      <c r="P771" s="10"/>
      <c r="Q771" s="10"/>
      <c r="R771" s="10"/>
      <c r="S771" s="10"/>
      <c r="T771" s="10"/>
      <c r="U771" s="10"/>
      <c r="V771" s="10"/>
      <c r="W771" s="10"/>
      <c r="X771" s="10"/>
      <c r="Y771" s="10"/>
      <c r="Z771" s="10"/>
      <c r="AA771" s="10"/>
      <c r="AB771" s="10"/>
      <c r="AC771" s="10"/>
      <c r="AD771" s="10"/>
      <c r="AE771" s="10"/>
    </row>
    <row r="772" spans="1:31" ht="13.2" x14ac:dyDescent="0.25">
      <c r="A772" s="10"/>
      <c r="B772" s="10"/>
      <c r="C772" s="10"/>
      <c r="D772" s="19"/>
      <c r="E772" s="10"/>
      <c r="F772" s="10"/>
      <c r="G772" s="10"/>
      <c r="H772" s="10"/>
      <c r="I772" s="10"/>
      <c r="J772" s="10"/>
      <c r="K772" s="10"/>
      <c r="L772" s="10"/>
      <c r="M772" s="10"/>
      <c r="N772" s="10"/>
      <c r="O772" s="10"/>
      <c r="P772" s="10"/>
      <c r="Q772" s="10"/>
      <c r="R772" s="10"/>
      <c r="S772" s="10"/>
      <c r="T772" s="10"/>
      <c r="U772" s="10"/>
      <c r="V772" s="10"/>
      <c r="W772" s="10"/>
      <c r="X772" s="10"/>
      <c r="Y772" s="10"/>
      <c r="Z772" s="10"/>
      <c r="AA772" s="10"/>
      <c r="AB772" s="10"/>
      <c r="AC772" s="10"/>
      <c r="AD772" s="10"/>
      <c r="AE772" s="10"/>
    </row>
    <row r="773" spans="1:31" ht="13.2" x14ac:dyDescent="0.25">
      <c r="A773" s="10"/>
      <c r="B773" s="10"/>
      <c r="C773" s="10"/>
      <c r="D773" s="19"/>
      <c r="E773" s="10"/>
      <c r="F773" s="10"/>
      <c r="G773" s="10"/>
      <c r="H773" s="10"/>
      <c r="I773" s="10"/>
      <c r="J773" s="10"/>
      <c r="K773" s="10"/>
      <c r="L773" s="10"/>
      <c r="M773" s="10"/>
      <c r="N773" s="10"/>
      <c r="O773" s="10"/>
      <c r="P773" s="10"/>
      <c r="Q773" s="10"/>
      <c r="R773" s="10"/>
      <c r="S773" s="10"/>
      <c r="T773" s="10"/>
      <c r="U773" s="10"/>
      <c r="V773" s="10"/>
      <c r="W773" s="10"/>
      <c r="X773" s="10"/>
      <c r="Y773" s="10"/>
      <c r="Z773" s="10"/>
      <c r="AA773" s="10"/>
      <c r="AB773" s="10"/>
      <c r="AC773" s="10"/>
      <c r="AD773" s="10"/>
      <c r="AE773" s="10"/>
    </row>
    <row r="774" spans="1:31" ht="13.2" x14ac:dyDescent="0.25">
      <c r="A774" s="10"/>
      <c r="B774" s="10"/>
      <c r="C774" s="10"/>
      <c r="D774" s="19"/>
      <c r="E774" s="10"/>
      <c r="F774" s="10"/>
      <c r="G774" s="10"/>
      <c r="H774" s="10"/>
      <c r="I774" s="10"/>
      <c r="J774" s="10"/>
      <c r="K774" s="10"/>
      <c r="L774" s="10"/>
      <c r="M774" s="10"/>
      <c r="N774" s="10"/>
      <c r="O774" s="10"/>
      <c r="P774" s="10"/>
      <c r="Q774" s="10"/>
      <c r="R774" s="10"/>
      <c r="S774" s="10"/>
      <c r="T774" s="10"/>
      <c r="U774" s="10"/>
      <c r="V774" s="10"/>
      <c r="W774" s="10"/>
      <c r="X774" s="10"/>
      <c r="Y774" s="10"/>
      <c r="Z774" s="10"/>
      <c r="AA774" s="10"/>
      <c r="AB774" s="10"/>
      <c r="AC774" s="10"/>
      <c r="AD774" s="10"/>
      <c r="AE774" s="10"/>
    </row>
    <row r="775" spans="1:31" ht="13.2" x14ac:dyDescent="0.25">
      <c r="A775" s="10"/>
      <c r="B775" s="10"/>
      <c r="C775" s="10"/>
      <c r="D775" s="19"/>
      <c r="E775" s="10"/>
      <c r="F775" s="10"/>
      <c r="G775" s="10"/>
      <c r="H775" s="10"/>
      <c r="I775" s="10"/>
      <c r="J775" s="10"/>
      <c r="K775" s="10"/>
      <c r="L775" s="10"/>
      <c r="M775" s="10"/>
      <c r="N775" s="10"/>
      <c r="O775" s="10"/>
      <c r="P775" s="10"/>
      <c r="Q775" s="10"/>
      <c r="R775" s="10"/>
      <c r="S775" s="10"/>
      <c r="T775" s="10"/>
      <c r="U775" s="10"/>
      <c r="V775" s="10"/>
      <c r="W775" s="10"/>
      <c r="X775" s="10"/>
      <c r="Y775" s="10"/>
      <c r="Z775" s="10"/>
      <c r="AA775" s="10"/>
      <c r="AB775" s="10"/>
      <c r="AC775" s="10"/>
      <c r="AD775" s="10"/>
      <c r="AE775" s="10"/>
    </row>
    <row r="776" spans="1:31" ht="13.2" x14ac:dyDescent="0.25">
      <c r="A776" s="10"/>
      <c r="B776" s="10"/>
      <c r="C776" s="10"/>
      <c r="D776" s="19"/>
      <c r="E776" s="10"/>
      <c r="F776" s="10"/>
      <c r="G776" s="10"/>
      <c r="H776" s="10"/>
      <c r="I776" s="10"/>
      <c r="J776" s="10"/>
      <c r="K776" s="10"/>
      <c r="L776" s="10"/>
      <c r="M776" s="10"/>
      <c r="N776" s="10"/>
      <c r="O776" s="10"/>
      <c r="P776" s="10"/>
      <c r="Q776" s="10"/>
      <c r="R776" s="10"/>
      <c r="S776" s="10"/>
      <c r="T776" s="10"/>
      <c r="U776" s="10"/>
      <c r="V776" s="10"/>
      <c r="W776" s="10"/>
      <c r="X776" s="10"/>
      <c r="Y776" s="10"/>
      <c r="Z776" s="10"/>
      <c r="AA776" s="10"/>
      <c r="AB776" s="10"/>
      <c r="AC776" s="10"/>
      <c r="AD776" s="10"/>
      <c r="AE776" s="10"/>
    </row>
    <row r="777" spans="1:31" ht="13.2" x14ac:dyDescent="0.25">
      <c r="A777" s="10"/>
      <c r="B777" s="10"/>
      <c r="C777" s="10"/>
      <c r="D777" s="19"/>
      <c r="E777" s="10"/>
      <c r="F777" s="10"/>
      <c r="G777" s="10"/>
      <c r="H777" s="10"/>
      <c r="I777" s="10"/>
      <c r="J777" s="10"/>
      <c r="K777" s="10"/>
      <c r="L777" s="10"/>
      <c r="M777" s="10"/>
      <c r="N777" s="10"/>
      <c r="O777" s="10"/>
      <c r="P777" s="10"/>
      <c r="Q777" s="10"/>
      <c r="R777" s="10"/>
      <c r="S777" s="10"/>
      <c r="T777" s="10"/>
      <c r="U777" s="10"/>
      <c r="V777" s="10"/>
      <c r="W777" s="10"/>
      <c r="X777" s="10"/>
      <c r="Y777" s="10"/>
      <c r="Z777" s="10"/>
      <c r="AA777" s="10"/>
      <c r="AB777" s="10"/>
      <c r="AC777" s="10"/>
      <c r="AD777" s="10"/>
      <c r="AE777" s="10"/>
    </row>
    <row r="778" spans="1:31" ht="13.2" x14ac:dyDescent="0.25">
      <c r="A778" s="10"/>
      <c r="B778" s="10"/>
      <c r="C778" s="10"/>
      <c r="D778" s="19"/>
      <c r="E778" s="10"/>
      <c r="F778" s="10"/>
      <c r="G778" s="10"/>
      <c r="H778" s="10"/>
      <c r="I778" s="10"/>
      <c r="J778" s="10"/>
      <c r="K778" s="10"/>
      <c r="L778" s="10"/>
      <c r="M778" s="10"/>
      <c r="N778" s="10"/>
      <c r="O778" s="10"/>
      <c r="P778" s="10"/>
      <c r="Q778" s="10"/>
      <c r="R778" s="10"/>
      <c r="S778" s="10"/>
      <c r="T778" s="10"/>
      <c r="U778" s="10"/>
      <c r="V778" s="10"/>
      <c r="W778" s="10"/>
      <c r="X778" s="10"/>
      <c r="Y778" s="10"/>
      <c r="Z778" s="10"/>
      <c r="AA778" s="10"/>
      <c r="AB778" s="10"/>
      <c r="AC778" s="10"/>
      <c r="AD778" s="10"/>
      <c r="AE778" s="10"/>
    </row>
    <row r="779" spans="1:31" ht="13.2" x14ac:dyDescent="0.25">
      <c r="A779" s="10"/>
      <c r="B779" s="10"/>
      <c r="C779" s="10"/>
      <c r="D779" s="19"/>
      <c r="E779" s="10"/>
      <c r="F779" s="10"/>
      <c r="G779" s="10"/>
      <c r="H779" s="10"/>
      <c r="I779" s="10"/>
      <c r="J779" s="10"/>
      <c r="K779" s="10"/>
      <c r="L779" s="10"/>
      <c r="M779" s="10"/>
      <c r="N779" s="10"/>
      <c r="O779" s="10"/>
      <c r="P779" s="10"/>
      <c r="Q779" s="10"/>
      <c r="R779" s="10"/>
      <c r="S779" s="10"/>
      <c r="T779" s="10"/>
      <c r="U779" s="10"/>
      <c r="V779" s="10"/>
      <c r="W779" s="10"/>
      <c r="X779" s="10"/>
      <c r="Y779" s="10"/>
      <c r="Z779" s="10"/>
      <c r="AA779" s="10"/>
      <c r="AB779" s="10"/>
      <c r="AC779" s="10"/>
      <c r="AD779" s="10"/>
      <c r="AE779" s="10"/>
    </row>
    <row r="780" spans="1:31" ht="13.2" x14ac:dyDescent="0.25">
      <c r="A780" s="10"/>
      <c r="B780" s="10"/>
      <c r="C780" s="10"/>
      <c r="D780" s="19"/>
      <c r="E780" s="10"/>
      <c r="F780" s="10"/>
      <c r="G780" s="10"/>
      <c r="H780" s="10"/>
      <c r="I780" s="10"/>
      <c r="J780" s="10"/>
      <c r="K780" s="10"/>
      <c r="L780" s="10"/>
      <c r="M780" s="10"/>
      <c r="N780" s="10"/>
      <c r="O780" s="10"/>
      <c r="P780" s="10"/>
      <c r="Q780" s="10"/>
      <c r="R780" s="10"/>
      <c r="S780" s="10"/>
      <c r="T780" s="10"/>
      <c r="U780" s="10"/>
      <c r="V780" s="10"/>
      <c r="W780" s="10"/>
      <c r="X780" s="10"/>
      <c r="Y780" s="10"/>
      <c r="Z780" s="10"/>
      <c r="AA780" s="10"/>
      <c r="AB780" s="10"/>
      <c r="AC780" s="10"/>
      <c r="AD780" s="10"/>
      <c r="AE780" s="10"/>
    </row>
    <row r="781" spans="1:31" ht="13.2" x14ac:dyDescent="0.25">
      <c r="A781" s="10"/>
      <c r="B781" s="10"/>
      <c r="C781" s="10"/>
      <c r="D781" s="19"/>
      <c r="E781" s="10"/>
      <c r="F781" s="10"/>
      <c r="G781" s="10"/>
      <c r="H781" s="10"/>
      <c r="I781" s="10"/>
      <c r="J781" s="10"/>
      <c r="K781" s="10"/>
      <c r="L781" s="10"/>
      <c r="M781" s="10"/>
      <c r="N781" s="10"/>
      <c r="O781" s="10"/>
      <c r="P781" s="10"/>
      <c r="Q781" s="10"/>
      <c r="R781" s="10"/>
      <c r="S781" s="10"/>
      <c r="T781" s="10"/>
      <c r="U781" s="10"/>
      <c r="V781" s="10"/>
      <c r="W781" s="10"/>
      <c r="X781" s="10"/>
      <c r="Y781" s="10"/>
      <c r="Z781" s="10"/>
      <c r="AA781" s="10"/>
      <c r="AB781" s="10"/>
      <c r="AC781" s="10"/>
      <c r="AD781" s="10"/>
      <c r="AE781" s="10"/>
    </row>
    <row r="782" spans="1:31" ht="13.2" x14ac:dyDescent="0.25">
      <c r="A782" s="10"/>
      <c r="B782" s="10"/>
      <c r="C782" s="10"/>
      <c r="D782" s="19"/>
      <c r="E782" s="10"/>
      <c r="F782" s="10"/>
      <c r="G782" s="10"/>
      <c r="H782" s="10"/>
      <c r="I782" s="10"/>
      <c r="J782" s="10"/>
      <c r="K782" s="10"/>
      <c r="L782" s="10"/>
      <c r="M782" s="10"/>
      <c r="N782" s="10"/>
      <c r="O782" s="10"/>
      <c r="P782" s="10"/>
      <c r="Q782" s="10"/>
      <c r="R782" s="10"/>
      <c r="S782" s="10"/>
      <c r="T782" s="10"/>
      <c r="U782" s="10"/>
      <c r="V782" s="10"/>
      <c r="W782" s="10"/>
      <c r="X782" s="10"/>
      <c r="Y782" s="10"/>
      <c r="Z782" s="10"/>
      <c r="AA782" s="10"/>
      <c r="AB782" s="10"/>
      <c r="AC782" s="10"/>
      <c r="AD782" s="10"/>
      <c r="AE782" s="10"/>
    </row>
    <row r="783" spans="1:31" ht="13.2" x14ac:dyDescent="0.25">
      <c r="A783" s="10"/>
      <c r="B783" s="10"/>
      <c r="C783" s="10"/>
      <c r="D783" s="19"/>
      <c r="E783" s="10"/>
      <c r="F783" s="10"/>
      <c r="G783" s="10"/>
      <c r="H783" s="10"/>
      <c r="I783" s="10"/>
      <c r="J783" s="10"/>
      <c r="K783" s="10"/>
      <c r="L783" s="10"/>
      <c r="M783" s="10"/>
      <c r="N783" s="10"/>
      <c r="O783" s="10"/>
      <c r="P783" s="10"/>
      <c r="Q783" s="10"/>
      <c r="R783" s="10"/>
      <c r="S783" s="10"/>
      <c r="T783" s="10"/>
      <c r="U783" s="10"/>
      <c r="V783" s="10"/>
      <c r="W783" s="10"/>
      <c r="X783" s="10"/>
      <c r="Y783" s="10"/>
      <c r="Z783" s="10"/>
      <c r="AA783" s="10"/>
      <c r="AB783" s="10"/>
      <c r="AC783" s="10"/>
      <c r="AD783" s="10"/>
      <c r="AE783" s="10"/>
    </row>
    <row r="784" spans="1:31" ht="13.2" x14ac:dyDescent="0.25">
      <c r="A784" s="10"/>
      <c r="B784" s="10"/>
      <c r="C784" s="10"/>
      <c r="D784" s="19"/>
      <c r="E784" s="10"/>
      <c r="F784" s="10"/>
      <c r="G784" s="10"/>
      <c r="H784" s="10"/>
      <c r="I784" s="10"/>
      <c r="J784" s="10"/>
      <c r="K784" s="10"/>
      <c r="L784" s="10"/>
      <c r="M784" s="10"/>
      <c r="N784" s="10"/>
      <c r="O784" s="10"/>
      <c r="P784" s="10"/>
      <c r="Q784" s="10"/>
      <c r="R784" s="10"/>
      <c r="S784" s="10"/>
      <c r="T784" s="10"/>
      <c r="U784" s="10"/>
      <c r="V784" s="10"/>
      <c r="W784" s="10"/>
      <c r="X784" s="10"/>
      <c r="Y784" s="10"/>
      <c r="Z784" s="10"/>
      <c r="AA784" s="10"/>
      <c r="AB784" s="10"/>
      <c r="AC784" s="10"/>
      <c r="AD784" s="10"/>
      <c r="AE784" s="10"/>
    </row>
    <row r="785" spans="1:31" ht="13.2" x14ac:dyDescent="0.25">
      <c r="A785" s="10"/>
      <c r="B785" s="10"/>
      <c r="C785" s="10"/>
      <c r="D785" s="19"/>
      <c r="E785" s="10"/>
      <c r="F785" s="10"/>
      <c r="G785" s="10"/>
      <c r="H785" s="10"/>
      <c r="I785" s="10"/>
      <c r="J785" s="10"/>
      <c r="K785" s="10"/>
      <c r="L785" s="10"/>
      <c r="M785" s="10"/>
      <c r="N785" s="10"/>
      <c r="O785" s="10"/>
      <c r="P785" s="10"/>
      <c r="Q785" s="10"/>
      <c r="R785" s="10"/>
      <c r="S785" s="10"/>
      <c r="T785" s="10"/>
      <c r="U785" s="10"/>
      <c r="V785" s="10"/>
      <c r="W785" s="10"/>
      <c r="X785" s="10"/>
      <c r="Y785" s="10"/>
      <c r="Z785" s="10"/>
      <c r="AA785" s="10"/>
      <c r="AB785" s="10"/>
      <c r="AC785" s="10"/>
      <c r="AD785" s="10"/>
      <c r="AE785" s="10"/>
    </row>
    <row r="786" spans="1:31" ht="13.2" x14ac:dyDescent="0.25">
      <c r="A786" s="10"/>
      <c r="B786" s="10"/>
      <c r="C786" s="10"/>
      <c r="D786" s="19"/>
      <c r="E786" s="10"/>
      <c r="F786" s="10"/>
      <c r="G786" s="10"/>
      <c r="H786" s="10"/>
      <c r="I786" s="10"/>
      <c r="J786" s="10"/>
      <c r="K786" s="10"/>
      <c r="L786" s="10"/>
      <c r="M786" s="10"/>
      <c r="N786" s="10"/>
      <c r="O786" s="10"/>
      <c r="P786" s="10"/>
      <c r="Q786" s="10"/>
      <c r="R786" s="10"/>
      <c r="S786" s="10"/>
      <c r="T786" s="10"/>
      <c r="U786" s="10"/>
      <c r="V786" s="10"/>
      <c r="W786" s="10"/>
      <c r="X786" s="10"/>
      <c r="Y786" s="10"/>
      <c r="Z786" s="10"/>
      <c r="AA786" s="10"/>
      <c r="AB786" s="10"/>
      <c r="AC786" s="10"/>
      <c r="AD786" s="10"/>
      <c r="AE786" s="10"/>
    </row>
    <row r="787" spans="1:31" ht="13.2" x14ac:dyDescent="0.25">
      <c r="A787" s="10"/>
      <c r="B787" s="10"/>
      <c r="C787" s="10"/>
      <c r="D787" s="19"/>
      <c r="E787" s="10"/>
      <c r="F787" s="10"/>
      <c r="G787" s="10"/>
      <c r="H787" s="10"/>
      <c r="I787" s="10"/>
      <c r="J787" s="10"/>
      <c r="K787" s="10"/>
      <c r="L787" s="10"/>
      <c r="M787" s="10"/>
      <c r="N787" s="10"/>
      <c r="O787" s="10"/>
      <c r="P787" s="10"/>
      <c r="Q787" s="10"/>
      <c r="R787" s="10"/>
      <c r="S787" s="10"/>
      <c r="T787" s="10"/>
      <c r="U787" s="10"/>
      <c r="V787" s="10"/>
      <c r="W787" s="10"/>
      <c r="X787" s="10"/>
      <c r="Y787" s="10"/>
      <c r="Z787" s="10"/>
      <c r="AA787" s="10"/>
      <c r="AB787" s="10"/>
      <c r="AC787" s="10"/>
      <c r="AD787" s="10"/>
      <c r="AE787" s="10"/>
    </row>
    <row r="788" spans="1:31" ht="13.2" x14ac:dyDescent="0.25">
      <c r="A788" s="10"/>
      <c r="B788" s="10"/>
      <c r="C788" s="10"/>
      <c r="D788" s="19"/>
      <c r="E788" s="10"/>
      <c r="F788" s="10"/>
      <c r="G788" s="10"/>
      <c r="H788" s="10"/>
      <c r="I788" s="10"/>
      <c r="J788" s="10"/>
      <c r="K788" s="10"/>
      <c r="L788" s="10"/>
      <c r="M788" s="10"/>
      <c r="N788" s="10"/>
      <c r="O788" s="10"/>
      <c r="P788" s="10"/>
      <c r="Q788" s="10"/>
      <c r="R788" s="10"/>
      <c r="S788" s="10"/>
      <c r="T788" s="10"/>
      <c r="U788" s="10"/>
      <c r="V788" s="10"/>
      <c r="W788" s="10"/>
      <c r="X788" s="10"/>
      <c r="Y788" s="10"/>
      <c r="Z788" s="10"/>
      <c r="AA788" s="10"/>
      <c r="AB788" s="10"/>
      <c r="AC788" s="10"/>
      <c r="AD788" s="10"/>
      <c r="AE788" s="10"/>
    </row>
    <row r="789" spans="1:31" ht="13.2" x14ac:dyDescent="0.25">
      <c r="A789" s="10"/>
      <c r="B789" s="10"/>
      <c r="C789" s="10"/>
      <c r="D789" s="19"/>
      <c r="E789" s="10"/>
      <c r="F789" s="10"/>
      <c r="G789" s="10"/>
      <c r="H789" s="10"/>
      <c r="I789" s="10"/>
      <c r="J789" s="10"/>
      <c r="K789" s="10"/>
      <c r="L789" s="10"/>
      <c r="M789" s="10"/>
      <c r="N789" s="10"/>
      <c r="O789" s="10"/>
      <c r="P789" s="10"/>
      <c r="Q789" s="10"/>
      <c r="R789" s="10"/>
      <c r="S789" s="10"/>
      <c r="T789" s="10"/>
      <c r="U789" s="10"/>
      <c r="V789" s="10"/>
      <c r="W789" s="10"/>
      <c r="X789" s="10"/>
      <c r="Y789" s="10"/>
      <c r="Z789" s="10"/>
      <c r="AA789" s="10"/>
      <c r="AB789" s="10"/>
      <c r="AC789" s="10"/>
      <c r="AD789" s="10"/>
      <c r="AE789" s="10"/>
    </row>
    <row r="790" spans="1:31" ht="13.2" x14ac:dyDescent="0.25">
      <c r="A790" s="10"/>
      <c r="B790" s="10"/>
      <c r="C790" s="10"/>
      <c r="D790" s="19"/>
      <c r="E790" s="10"/>
      <c r="F790" s="10"/>
      <c r="G790" s="10"/>
      <c r="H790" s="10"/>
      <c r="I790" s="10"/>
      <c r="J790" s="10"/>
      <c r="K790" s="10"/>
      <c r="L790" s="10"/>
      <c r="M790" s="10"/>
      <c r="N790" s="10"/>
      <c r="O790" s="10"/>
      <c r="P790" s="10"/>
      <c r="Q790" s="10"/>
      <c r="R790" s="10"/>
      <c r="S790" s="10"/>
      <c r="T790" s="10"/>
      <c r="U790" s="10"/>
      <c r="V790" s="10"/>
      <c r="W790" s="10"/>
      <c r="X790" s="10"/>
      <c r="Y790" s="10"/>
      <c r="Z790" s="10"/>
      <c r="AA790" s="10"/>
      <c r="AB790" s="10"/>
      <c r="AC790" s="10"/>
      <c r="AD790" s="10"/>
      <c r="AE790" s="10"/>
    </row>
    <row r="791" spans="1:31" ht="13.2" x14ac:dyDescent="0.25">
      <c r="A791" s="10"/>
      <c r="B791" s="10"/>
      <c r="C791" s="10"/>
      <c r="D791" s="19"/>
      <c r="E791" s="10"/>
      <c r="F791" s="10"/>
      <c r="G791" s="10"/>
      <c r="H791" s="10"/>
      <c r="I791" s="10"/>
      <c r="J791" s="10"/>
      <c r="K791" s="10"/>
      <c r="L791" s="10"/>
      <c r="M791" s="10"/>
      <c r="N791" s="10"/>
      <c r="O791" s="10"/>
      <c r="P791" s="10"/>
      <c r="Q791" s="10"/>
      <c r="R791" s="10"/>
      <c r="S791" s="10"/>
      <c r="T791" s="10"/>
      <c r="U791" s="10"/>
      <c r="V791" s="10"/>
      <c r="W791" s="10"/>
      <c r="X791" s="10"/>
      <c r="Y791" s="10"/>
      <c r="Z791" s="10"/>
      <c r="AA791" s="10"/>
      <c r="AB791" s="10"/>
      <c r="AC791" s="10"/>
      <c r="AD791" s="10"/>
      <c r="AE791" s="10"/>
    </row>
    <row r="792" spans="1:31" ht="13.2" x14ac:dyDescent="0.25">
      <c r="A792" s="10"/>
      <c r="B792" s="10"/>
      <c r="C792" s="10"/>
      <c r="D792" s="19"/>
      <c r="E792" s="10"/>
      <c r="F792" s="10"/>
      <c r="G792" s="10"/>
      <c r="H792" s="10"/>
      <c r="I792" s="10"/>
      <c r="J792" s="10"/>
      <c r="K792" s="10"/>
      <c r="L792" s="10"/>
      <c r="M792" s="10"/>
      <c r="N792" s="10"/>
      <c r="O792" s="10"/>
      <c r="P792" s="10"/>
      <c r="Q792" s="10"/>
      <c r="R792" s="10"/>
      <c r="S792" s="10"/>
      <c r="T792" s="10"/>
      <c r="U792" s="10"/>
      <c r="V792" s="10"/>
      <c r="W792" s="10"/>
      <c r="X792" s="10"/>
      <c r="Y792" s="10"/>
      <c r="Z792" s="10"/>
      <c r="AA792" s="10"/>
      <c r="AB792" s="10"/>
      <c r="AC792" s="10"/>
      <c r="AD792" s="10"/>
      <c r="AE792" s="10"/>
    </row>
    <row r="793" spans="1:31" ht="13.2" x14ac:dyDescent="0.25">
      <c r="A793" s="10"/>
      <c r="B793" s="10"/>
      <c r="C793" s="10"/>
      <c r="D793" s="19"/>
      <c r="E793" s="10"/>
      <c r="F793" s="10"/>
      <c r="G793" s="10"/>
      <c r="H793" s="10"/>
      <c r="I793" s="10"/>
      <c r="J793" s="10"/>
      <c r="K793" s="10"/>
      <c r="L793" s="10"/>
      <c r="M793" s="10"/>
      <c r="N793" s="10"/>
      <c r="O793" s="10"/>
      <c r="P793" s="10"/>
      <c r="Q793" s="10"/>
      <c r="R793" s="10"/>
      <c r="S793" s="10"/>
      <c r="T793" s="10"/>
      <c r="U793" s="10"/>
      <c r="V793" s="10"/>
      <c r="W793" s="10"/>
      <c r="X793" s="10"/>
      <c r="Y793" s="10"/>
      <c r="Z793" s="10"/>
      <c r="AA793" s="10"/>
      <c r="AB793" s="10"/>
      <c r="AC793" s="10"/>
      <c r="AD793" s="10"/>
      <c r="AE793" s="10"/>
    </row>
    <row r="794" spans="1:31" ht="13.2" x14ac:dyDescent="0.25">
      <c r="A794" s="10"/>
      <c r="B794" s="10"/>
      <c r="C794" s="10"/>
      <c r="D794" s="19"/>
      <c r="E794" s="10"/>
      <c r="F794" s="10"/>
      <c r="G794" s="10"/>
      <c r="H794" s="10"/>
      <c r="I794" s="10"/>
      <c r="J794" s="10"/>
      <c r="K794" s="10"/>
      <c r="L794" s="10"/>
      <c r="M794" s="10"/>
      <c r="N794" s="10"/>
      <c r="O794" s="10"/>
      <c r="P794" s="10"/>
      <c r="Q794" s="10"/>
      <c r="R794" s="10"/>
      <c r="S794" s="10"/>
      <c r="T794" s="10"/>
      <c r="U794" s="10"/>
      <c r="V794" s="10"/>
      <c r="W794" s="10"/>
      <c r="X794" s="10"/>
      <c r="Y794" s="10"/>
      <c r="Z794" s="10"/>
      <c r="AA794" s="10"/>
      <c r="AB794" s="10"/>
      <c r="AC794" s="10"/>
      <c r="AD794" s="10"/>
      <c r="AE794" s="10"/>
    </row>
    <row r="795" spans="1:31" ht="13.2" x14ac:dyDescent="0.25">
      <c r="A795" s="10"/>
      <c r="B795" s="10"/>
      <c r="C795" s="10"/>
      <c r="D795" s="19"/>
      <c r="E795" s="10"/>
      <c r="F795" s="10"/>
      <c r="G795" s="10"/>
      <c r="H795" s="10"/>
      <c r="I795" s="10"/>
      <c r="J795" s="10"/>
      <c r="K795" s="10"/>
      <c r="L795" s="10"/>
      <c r="M795" s="10"/>
      <c r="N795" s="10"/>
      <c r="O795" s="10"/>
      <c r="P795" s="10"/>
      <c r="Q795" s="10"/>
      <c r="R795" s="10"/>
      <c r="S795" s="10"/>
      <c r="T795" s="10"/>
      <c r="U795" s="10"/>
      <c r="V795" s="10"/>
      <c r="W795" s="10"/>
      <c r="X795" s="10"/>
      <c r="Y795" s="10"/>
      <c r="Z795" s="10"/>
      <c r="AA795" s="10"/>
      <c r="AB795" s="10"/>
      <c r="AC795" s="10"/>
      <c r="AD795" s="10"/>
      <c r="AE795" s="10"/>
    </row>
    <row r="796" spans="1:31" ht="13.2" x14ac:dyDescent="0.25">
      <c r="A796" s="10"/>
      <c r="B796" s="10"/>
      <c r="C796" s="10"/>
      <c r="D796" s="19"/>
      <c r="E796" s="10"/>
      <c r="F796" s="10"/>
      <c r="G796" s="10"/>
      <c r="H796" s="10"/>
      <c r="I796" s="10"/>
      <c r="J796" s="10"/>
      <c r="K796" s="10"/>
      <c r="L796" s="10"/>
      <c r="M796" s="10"/>
      <c r="N796" s="10"/>
      <c r="O796" s="10"/>
      <c r="P796" s="10"/>
      <c r="Q796" s="10"/>
      <c r="R796" s="10"/>
      <c r="S796" s="10"/>
      <c r="T796" s="10"/>
      <c r="U796" s="10"/>
      <c r="V796" s="10"/>
      <c r="W796" s="10"/>
      <c r="X796" s="10"/>
      <c r="Y796" s="10"/>
      <c r="Z796" s="10"/>
      <c r="AA796" s="10"/>
      <c r="AB796" s="10"/>
      <c r="AC796" s="10"/>
      <c r="AD796" s="10"/>
      <c r="AE796" s="10"/>
    </row>
    <row r="797" spans="1:31" ht="13.2" x14ac:dyDescent="0.25">
      <c r="A797" s="10"/>
      <c r="B797" s="10"/>
      <c r="C797" s="10"/>
      <c r="D797" s="19"/>
      <c r="E797" s="10"/>
      <c r="F797" s="10"/>
      <c r="G797" s="10"/>
      <c r="H797" s="10"/>
      <c r="I797" s="10"/>
      <c r="J797" s="10"/>
      <c r="K797" s="10"/>
      <c r="L797" s="10"/>
      <c r="M797" s="10"/>
      <c r="N797" s="10"/>
      <c r="O797" s="10"/>
      <c r="P797" s="10"/>
      <c r="Q797" s="10"/>
      <c r="R797" s="10"/>
      <c r="S797" s="10"/>
      <c r="T797" s="10"/>
      <c r="U797" s="10"/>
      <c r="V797" s="10"/>
      <c r="W797" s="10"/>
      <c r="X797" s="10"/>
      <c r="Y797" s="10"/>
      <c r="Z797" s="10"/>
      <c r="AA797" s="10"/>
      <c r="AB797" s="10"/>
      <c r="AC797" s="10"/>
      <c r="AD797" s="10"/>
      <c r="AE797" s="10"/>
    </row>
    <row r="798" spans="1:31" ht="13.2" x14ac:dyDescent="0.25">
      <c r="A798" s="10"/>
      <c r="B798" s="10"/>
      <c r="C798" s="10"/>
      <c r="D798" s="19"/>
      <c r="E798" s="10"/>
      <c r="F798" s="10"/>
      <c r="G798" s="10"/>
      <c r="H798" s="10"/>
      <c r="I798" s="10"/>
      <c r="J798" s="10"/>
      <c r="K798" s="10"/>
      <c r="L798" s="10"/>
      <c r="M798" s="10"/>
      <c r="N798" s="10"/>
      <c r="O798" s="10"/>
      <c r="P798" s="10"/>
      <c r="Q798" s="10"/>
      <c r="R798" s="10"/>
      <c r="S798" s="10"/>
      <c r="T798" s="10"/>
      <c r="U798" s="10"/>
      <c r="V798" s="10"/>
      <c r="W798" s="10"/>
      <c r="X798" s="10"/>
      <c r="Y798" s="10"/>
      <c r="Z798" s="10"/>
      <c r="AA798" s="10"/>
      <c r="AB798" s="10"/>
      <c r="AC798" s="10"/>
      <c r="AD798" s="10"/>
      <c r="AE798" s="10"/>
    </row>
    <row r="799" spans="1:31" ht="13.2" x14ac:dyDescent="0.25">
      <c r="A799" s="10"/>
      <c r="B799" s="10"/>
      <c r="C799" s="10"/>
      <c r="D799" s="19"/>
      <c r="E799" s="10"/>
      <c r="F799" s="10"/>
      <c r="G799" s="10"/>
      <c r="H799" s="10"/>
      <c r="I799" s="10"/>
      <c r="J799" s="10"/>
      <c r="K799" s="10"/>
      <c r="L799" s="10"/>
      <c r="M799" s="10"/>
      <c r="N799" s="10"/>
      <c r="O799" s="10"/>
      <c r="P799" s="10"/>
      <c r="Q799" s="10"/>
      <c r="R799" s="10"/>
      <c r="S799" s="10"/>
      <c r="T799" s="10"/>
      <c r="U799" s="10"/>
      <c r="V799" s="10"/>
      <c r="W799" s="10"/>
      <c r="X799" s="10"/>
      <c r="Y799" s="10"/>
      <c r="Z799" s="10"/>
      <c r="AA799" s="10"/>
      <c r="AB799" s="10"/>
      <c r="AC799" s="10"/>
      <c r="AD799" s="10"/>
      <c r="AE799" s="10"/>
    </row>
    <row r="800" spans="1:31" ht="13.2" x14ac:dyDescent="0.25">
      <c r="A800" s="10"/>
      <c r="B800" s="10"/>
      <c r="C800" s="10"/>
      <c r="D800" s="19"/>
      <c r="E800" s="10"/>
      <c r="F800" s="10"/>
      <c r="G800" s="10"/>
      <c r="H800" s="10"/>
      <c r="I800" s="10"/>
      <c r="J800" s="10"/>
      <c r="K800" s="10"/>
      <c r="L800" s="10"/>
      <c r="M800" s="10"/>
      <c r="N800" s="10"/>
      <c r="O800" s="10"/>
      <c r="P800" s="10"/>
      <c r="Q800" s="10"/>
      <c r="R800" s="10"/>
      <c r="S800" s="10"/>
      <c r="T800" s="10"/>
      <c r="U800" s="10"/>
      <c r="V800" s="10"/>
      <c r="W800" s="10"/>
      <c r="X800" s="10"/>
      <c r="Y800" s="10"/>
      <c r="Z800" s="10"/>
      <c r="AA800" s="10"/>
      <c r="AB800" s="10"/>
      <c r="AC800" s="10"/>
      <c r="AD800" s="10"/>
      <c r="AE800" s="10"/>
    </row>
    <row r="801" spans="1:31" ht="13.2" x14ac:dyDescent="0.25">
      <c r="A801" s="10"/>
      <c r="B801" s="10"/>
      <c r="C801" s="10"/>
      <c r="D801" s="19"/>
      <c r="E801" s="10"/>
      <c r="F801" s="10"/>
      <c r="G801" s="10"/>
      <c r="H801" s="10"/>
      <c r="I801" s="10"/>
      <c r="J801" s="10"/>
      <c r="K801" s="10"/>
      <c r="L801" s="10"/>
      <c r="M801" s="10"/>
      <c r="N801" s="10"/>
      <c r="O801" s="10"/>
      <c r="P801" s="10"/>
      <c r="Q801" s="10"/>
      <c r="R801" s="10"/>
      <c r="S801" s="10"/>
      <c r="T801" s="10"/>
      <c r="U801" s="10"/>
      <c r="V801" s="10"/>
      <c r="W801" s="10"/>
      <c r="X801" s="10"/>
      <c r="Y801" s="10"/>
      <c r="Z801" s="10"/>
      <c r="AA801" s="10"/>
      <c r="AB801" s="10"/>
      <c r="AC801" s="10"/>
      <c r="AD801" s="10"/>
      <c r="AE801" s="10"/>
    </row>
    <row r="802" spans="1:31" ht="13.2" x14ac:dyDescent="0.25">
      <c r="A802" s="10"/>
      <c r="B802" s="10"/>
      <c r="C802" s="10"/>
      <c r="D802" s="19"/>
      <c r="E802" s="10"/>
      <c r="F802" s="10"/>
      <c r="G802" s="10"/>
      <c r="H802" s="10"/>
      <c r="I802" s="10"/>
      <c r="J802" s="10"/>
      <c r="K802" s="10"/>
      <c r="L802" s="10"/>
      <c r="M802" s="10"/>
      <c r="N802" s="10"/>
      <c r="O802" s="10"/>
      <c r="P802" s="10"/>
      <c r="Q802" s="10"/>
      <c r="R802" s="10"/>
      <c r="S802" s="10"/>
      <c r="T802" s="10"/>
      <c r="U802" s="10"/>
      <c r="V802" s="10"/>
      <c r="W802" s="10"/>
      <c r="X802" s="10"/>
      <c r="Y802" s="10"/>
      <c r="Z802" s="10"/>
      <c r="AA802" s="10"/>
      <c r="AB802" s="10"/>
      <c r="AC802" s="10"/>
      <c r="AD802" s="10"/>
      <c r="AE802" s="10"/>
    </row>
    <row r="803" spans="1:31" ht="13.2" x14ac:dyDescent="0.25">
      <c r="A803" s="10"/>
      <c r="B803" s="10"/>
      <c r="C803" s="10"/>
      <c r="D803" s="19"/>
      <c r="E803" s="10"/>
      <c r="F803" s="10"/>
      <c r="G803" s="10"/>
      <c r="H803" s="10"/>
      <c r="I803" s="10"/>
      <c r="J803" s="10"/>
      <c r="K803" s="10"/>
      <c r="L803" s="10"/>
      <c r="M803" s="10"/>
      <c r="N803" s="10"/>
      <c r="O803" s="10"/>
      <c r="P803" s="10"/>
      <c r="Q803" s="10"/>
      <c r="R803" s="10"/>
      <c r="S803" s="10"/>
      <c r="T803" s="10"/>
      <c r="U803" s="10"/>
      <c r="V803" s="10"/>
      <c r="W803" s="10"/>
      <c r="X803" s="10"/>
      <c r="Y803" s="10"/>
      <c r="Z803" s="10"/>
      <c r="AA803" s="10"/>
      <c r="AB803" s="10"/>
      <c r="AC803" s="10"/>
      <c r="AD803" s="10"/>
      <c r="AE803" s="10"/>
    </row>
    <row r="804" spans="1:31" ht="13.2" x14ac:dyDescent="0.25">
      <c r="A804" s="10"/>
      <c r="B804" s="10"/>
      <c r="C804" s="10"/>
      <c r="D804" s="19"/>
      <c r="E804" s="10"/>
      <c r="F804" s="10"/>
      <c r="G804" s="10"/>
      <c r="H804" s="10"/>
      <c r="I804" s="10"/>
      <c r="J804" s="10"/>
      <c r="K804" s="10"/>
      <c r="L804" s="10"/>
      <c r="M804" s="10"/>
      <c r="N804" s="10"/>
      <c r="O804" s="10"/>
      <c r="P804" s="10"/>
      <c r="Q804" s="10"/>
      <c r="R804" s="10"/>
      <c r="S804" s="10"/>
      <c r="T804" s="10"/>
      <c r="U804" s="10"/>
      <c r="V804" s="10"/>
      <c r="W804" s="10"/>
      <c r="X804" s="10"/>
      <c r="Y804" s="10"/>
      <c r="Z804" s="10"/>
      <c r="AA804" s="10"/>
      <c r="AB804" s="10"/>
      <c r="AC804" s="10"/>
      <c r="AD804" s="10"/>
      <c r="AE804" s="10"/>
    </row>
    <row r="805" spans="1:31" ht="13.2" x14ac:dyDescent="0.25">
      <c r="A805" s="10"/>
      <c r="B805" s="10"/>
      <c r="C805" s="10"/>
      <c r="D805" s="19"/>
      <c r="E805" s="10"/>
      <c r="F805" s="10"/>
      <c r="G805" s="10"/>
      <c r="H805" s="10"/>
      <c r="I805" s="10"/>
      <c r="J805" s="10"/>
      <c r="K805" s="10"/>
      <c r="L805" s="10"/>
      <c r="M805" s="10"/>
      <c r="N805" s="10"/>
      <c r="O805" s="10"/>
      <c r="P805" s="10"/>
      <c r="Q805" s="10"/>
      <c r="R805" s="10"/>
      <c r="S805" s="10"/>
      <c r="T805" s="10"/>
      <c r="U805" s="10"/>
      <c r="V805" s="10"/>
      <c r="W805" s="10"/>
      <c r="X805" s="10"/>
      <c r="Y805" s="10"/>
      <c r="Z805" s="10"/>
      <c r="AA805" s="10"/>
      <c r="AB805" s="10"/>
      <c r="AC805" s="10"/>
      <c r="AD805" s="10"/>
      <c r="AE805" s="10"/>
    </row>
    <row r="806" spans="1:31" ht="13.2" x14ac:dyDescent="0.25">
      <c r="A806" s="10"/>
      <c r="B806" s="10"/>
      <c r="C806" s="10"/>
      <c r="D806" s="19"/>
      <c r="E806" s="10"/>
      <c r="F806" s="10"/>
      <c r="G806" s="10"/>
      <c r="H806" s="10"/>
      <c r="I806" s="10"/>
      <c r="J806" s="10"/>
      <c r="K806" s="10"/>
      <c r="L806" s="10"/>
      <c r="M806" s="10"/>
      <c r="N806" s="10"/>
      <c r="O806" s="10"/>
      <c r="P806" s="10"/>
      <c r="Q806" s="10"/>
      <c r="R806" s="10"/>
      <c r="S806" s="10"/>
      <c r="T806" s="10"/>
      <c r="U806" s="10"/>
      <c r="V806" s="10"/>
      <c r="W806" s="10"/>
      <c r="X806" s="10"/>
      <c r="Y806" s="10"/>
      <c r="Z806" s="10"/>
      <c r="AA806" s="10"/>
      <c r="AB806" s="10"/>
      <c r="AC806" s="10"/>
      <c r="AD806" s="10"/>
      <c r="AE806" s="10"/>
    </row>
    <row r="807" spans="1:31" ht="13.2" x14ac:dyDescent="0.25">
      <c r="A807" s="10"/>
      <c r="B807" s="10"/>
      <c r="C807" s="10"/>
      <c r="D807" s="19"/>
      <c r="E807" s="10"/>
      <c r="F807" s="10"/>
      <c r="G807" s="10"/>
      <c r="H807" s="10"/>
      <c r="I807" s="10"/>
      <c r="J807" s="10"/>
      <c r="K807" s="10"/>
      <c r="L807" s="10"/>
      <c r="M807" s="10"/>
      <c r="N807" s="10"/>
      <c r="O807" s="10"/>
      <c r="P807" s="10"/>
      <c r="Q807" s="10"/>
      <c r="R807" s="10"/>
      <c r="S807" s="10"/>
      <c r="T807" s="10"/>
      <c r="U807" s="10"/>
      <c r="V807" s="10"/>
      <c r="W807" s="10"/>
      <c r="X807" s="10"/>
      <c r="Y807" s="10"/>
      <c r="Z807" s="10"/>
      <c r="AA807" s="10"/>
      <c r="AB807" s="10"/>
      <c r="AC807" s="10"/>
      <c r="AD807" s="10"/>
      <c r="AE807" s="10"/>
    </row>
    <row r="808" spans="1:31" ht="13.2" x14ac:dyDescent="0.25">
      <c r="A808" s="10"/>
      <c r="B808" s="10"/>
      <c r="C808" s="10"/>
      <c r="D808" s="19"/>
      <c r="E808" s="10"/>
      <c r="F808" s="10"/>
      <c r="G808" s="10"/>
      <c r="H808" s="10"/>
      <c r="I808" s="10"/>
      <c r="J808" s="10"/>
      <c r="K808" s="10"/>
      <c r="L808" s="10"/>
      <c r="M808" s="10"/>
      <c r="N808" s="10"/>
      <c r="O808" s="10"/>
      <c r="P808" s="10"/>
      <c r="Q808" s="10"/>
      <c r="R808" s="10"/>
      <c r="S808" s="10"/>
      <c r="T808" s="10"/>
      <c r="U808" s="10"/>
      <c r="V808" s="10"/>
      <c r="W808" s="10"/>
      <c r="X808" s="10"/>
      <c r="Y808" s="10"/>
      <c r="Z808" s="10"/>
      <c r="AA808" s="10"/>
      <c r="AB808" s="10"/>
      <c r="AC808" s="10"/>
      <c r="AD808" s="10"/>
      <c r="AE808" s="10"/>
    </row>
    <row r="809" spans="1:31" ht="13.2" x14ac:dyDescent="0.25">
      <c r="A809" s="10"/>
      <c r="B809" s="10"/>
      <c r="C809" s="10"/>
      <c r="D809" s="19"/>
      <c r="E809" s="10"/>
      <c r="F809" s="10"/>
      <c r="G809" s="10"/>
      <c r="H809" s="10"/>
      <c r="I809" s="10"/>
      <c r="J809" s="10"/>
      <c r="K809" s="10"/>
      <c r="L809" s="10"/>
      <c r="M809" s="10"/>
      <c r="N809" s="10"/>
      <c r="O809" s="10"/>
      <c r="P809" s="10"/>
      <c r="Q809" s="10"/>
      <c r="R809" s="10"/>
      <c r="S809" s="10"/>
      <c r="T809" s="10"/>
      <c r="U809" s="10"/>
      <c r="V809" s="10"/>
      <c r="W809" s="10"/>
      <c r="X809" s="10"/>
      <c r="Y809" s="10"/>
      <c r="Z809" s="10"/>
      <c r="AA809" s="10"/>
      <c r="AB809" s="10"/>
      <c r="AC809" s="10"/>
      <c r="AD809" s="10"/>
      <c r="AE809" s="10"/>
    </row>
    <row r="810" spans="1:31" ht="13.2" x14ac:dyDescent="0.25">
      <c r="A810" s="10"/>
      <c r="B810" s="10"/>
      <c r="C810" s="10"/>
      <c r="D810" s="19"/>
      <c r="E810" s="10"/>
      <c r="F810" s="10"/>
      <c r="G810" s="10"/>
      <c r="H810" s="10"/>
      <c r="I810" s="10"/>
      <c r="J810" s="10"/>
      <c r="K810" s="10"/>
      <c r="L810" s="10"/>
      <c r="M810" s="10"/>
      <c r="N810" s="10"/>
      <c r="O810" s="10"/>
      <c r="P810" s="10"/>
      <c r="Q810" s="10"/>
      <c r="R810" s="10"/>
      <c r="S810" s="10"/>
      <c r="T810" s="10"/>
      <c r="U810" s="10"/>
      <c r="V810" s="10"/>
      <c r="W810" s="10"/>
      <c r="X810" s="10"/>
      <c r="Y810" s="10"/>
      <c r="Z810" s="10"/>
      <c r="AA810" s="10"/>
      <c r="AB810" s="10"/>
      <c r="AC810" s="10"/>
      <c r="AD810" s="10"/>
      <c r="AE810" s="10"/>
    </row>
    <row r="811" spans="1:31" ht="13.2" x14ac:dyDescent="0.25">
      <c r="A811" s="10"/>
      <c r="B811" s="10"/>
      <c r="C811" s="10"/>
      <c r="D811" s="19"/>
      <c r="E811" s="10"/>
      <c r="F811" s="10"/>
      <c r="G811" s="10"/>
      <c r="H811" s="10"/>
      <c r="I811" s="10"/>
      <c r="J811" s="10"/>
      <c r="K811" s="10"/>
      <c r="L811" s="10"/>
      <c r="M811" s="10"/>
      <c r="N811" s="10"/>
      <c r="O811" s="10"/>
      <c r="P811" s="10"/>
      <c r="Q811" s="10"/>
      <c r="R811" s="10"/>
      <c r="S811" s="10"/>
      <c r="T811" s="10"/>
      <c r="U811" s="10"/>
      <c r="V811" s="10"/>
      <c r="W811" s="10"/>
      <c r="X811" s="10"/>
      <c r="Y811" s="10"/>
      <c r="Z811" s="10"/>
      <c r="AA811" s="10"/>
      <c r="AB811" s="10"/>
      <c r="AC811" s="10"/>
      <c r="AD811" s="10"/>
      <c r="AE811" s="10"/>
    </row>
    <row r="812" spans="1:31" ht="13.2" x14ac:dyDescent="0.25">
      <c r="A812" s="10"/>
      <c r="B812" s="10"/>
      <c r="C812" s="10"/>
      <c r="D812" s="19"/>
      <c r="E812" s="10"/>
      <c r="F812" s="10"/>
      <c r="G812" s="10"/>
      <c r="H812" s="10"/>
      <c r="I812" s="10"/>
      <c r="J812" s="10"/>
      <c r="K812" s="10"/>
      <c r="L812" s="10"/>
      <c r="M812" s="10"/>
      <c r="N812" s="10"/>
      <c r="O812" s="10"/>
      <c r="P812" s="10"/>
      <c r="Q812" s="10"/>
      <c r="R812" s="10"/>
      <c r="S812" s="10"/>
      <c r="T812" s="10"/>
      <c r="U812" s="10"/>
      <c r="V812" s="10"/>
      <c r="W812" s="10"/>
      <c r="X812" s="10"/>
      <c r="Y812" s="10"/>
      <c r="Z812" s="10"/>
      <c r="AA812" s="10"/>
      <c r="AB812" s="10"/>
      <c r="AC812" s="10"/>
      <c r="AD812" s="10"/>
      <c r="AE812" s="10"/>
    </row>
    <row r="813" spans="1:31" ht="13.2" x14ac:dyDescent="0.25">
      <c r="A813" s="10"/>
      <c r="B813" s="10"/>
      <c r="C813" s="10"/>
      <c r="D813" s="19"/>
      <c r="E813" s="10"/>
      <c r="F813" s="10"/>
      <c r="G813" s="10"/>
      <c r="H813" s="10"/>
      <c r="I813" s="10"/>
      <c r="J813" s="10"/>
      <c r="K813" s="10"/>
      <c r="L813" s="10"/>
      <c r="M813" s="10"/>
      <c r="N813" s="10"/>
      <c r="O813" s="10"/>
      <c r="P813" s="10"/>
      <c r="Q813" s="10"/>
      <c r="R813" s="10"/>
      <c r="S813" s="10"/>
      <c r="T813" s="10"/>
      <c r="U813" s="10"/>
      <c r="V813" s="10"/>
      <c r="W813" s="10"/>
      <c r="X813" s="10"/>
      <c r="Y813" s="10"/>
      <c r="Z813" s="10"/>
      <c r="AA813" s="10"/>
      <c r="AB813" s="10"/>
      <c r="AC813" s="10"/>
      <c r="AD813" s="10"/>
      <c r="AE813" s="10"/>
    </row>
    <row r="814" spans="1:31" ht="13.2" x14ac:dyDescent="0.25">
      <c r="A814" s="10"/>
      <c r="B814" s="10"/>
      <c r="C814" s="10"/>
      <c r="D814" s="19"/>
      <c r="E814" s="10"/>
      <c r="F814" s="10"/>
      <c r="G814" s="10"/>
      <c r="H814" s="10"/>
      <c r="I814" s="10"/>
      <c r="J814" s="10"/>
      <c r="K814" s="10"/>
      <c r="L814" s="10"/>
      <c r="M814" s="10"/>
      <c r="N814" s="10"/>
      <c r="O814" s="10"/>
      <c r="P814" s="10"/>
      <c r="Q814" s="10"/>
      <c r="R814" s="10"/>
      <c r="S814" s="10"/>
      <c r="T814" s="10"/>
      <c r="U814" s="10"/>
      <c r="V814" s="10"/>
      <c r="W814" s="10"/>
      <c r="X814" s="10"/>
      <c r="Y814" s="10"/>
      <c r="Z814" s="10"/>
      <c r="AA814" s="10"/>
      <c r="AB814" s="10"/>
      <c r="AC814" s="10"/>
      <c r="AD814" s="10"/>
      <c r="AE814" s="10"/>
    </row>
    <row r="815" spans="1:31" ht="13.2" x14ac:dyDescent="0.25">
      <c r="A815" s="10"/>
      <c r="B815" s="10"/>
      <c r="C815" s="10"/>
      <c r="D815" s="19"/>
      <c r="E815" s="10"/>
      <c r="F815" s="10"/>
      <c r="G815" s="10"/>
      <c r="H815" s="10"/>
      <c r="I815" s="10"/>
      <c r="J815" s="10"/>
      <c r="K815" s="10"/>
      <c r="L815" s="10"/>
      <c r="M815" s="10"/>
      <c r="N815" s="10"/>
      <c r="O815" s="10"/>
      <c r="P815" s="10"/>
      <c r="Q815" s="10"/>
      <c r="R815" s="10"/>
      <c r="S815" s="10"/>
      <c r="T815" s="10"/>
      <c r="U815" s="10"/>
      <c r="V815" s="10"/>
      <c r="W815" s="10"/>
      <c r="X815" s="10"/>
      <c r="Y815" s="10"/>
      <c r="Z815" s="10"/>
      <c r="AA815" s="10"/>
      <c r="AB815" s="10"/>
      <c r="AC815" s="10"/>
      <c r="AD815" s="10"/>
      <c r="AE815" s="10"/>
    </row>
    <row r="816" spans="1:31" ht="13.2" x14ac:dyDescent="0.25">
      <c r="A816" s="10"/>
      <c r="B816" s="10"/>
      <c r="C816" s="10"/>
      <c r="D816" s="19"/>
      <c r="E816" s="10"/>
      <c r="F816" s="10"/>
      <c r="G816" s="10"/>
      <c r="H816" s="10"/>
      <c r="I816" s="10"/>
      <c r="J816" s="10"/>
      <c r="K816" s="10"/>
      <c r="L816" s="10"/>
      <c r="M816" s="10"/>
      <c r="N816" s="10"/>
      <c r="O816" s="10"/>
      <c r="P816" s="10"/>
      <c r="Q816" s="10"/>
      <c r="R816" s="10"/>
      <c r="S816" s="10"/>
      <c r="T816" s="10"/>
      <c r="U816" s="10"/>
      <c r="V816" s="10"/>
      <c r="W816" s="10"/>
      <c r="X816" s="10"/>
      <c r="Y816" s="10"/>
      <c r="Z816" s="10"/>
      <c r="AA816" s="10"/>
      <c r="AB816" s="10"/>
      <c r="AC816" s="10"/>
      <c r="AD816" s="10"/>
      <c r="AE816" s="10"/>
    </row>
    <row r="817" spans="1:31" ht="13.2" x14ac:dyDescent="0.25">
      <c r="A817" s="10"/>
      <c r="B817" s="10"/>
      <c r="C817" s="10"/>
      <c r="D817" s="19"/>
      <c r="E817" s="10"/>
      <c r="F817" s="10"/>
      <c r="G817" s="10"/>
      <c r="H817" s="10"/>
      <c r="I817" s="10"/>
      <c r="J817" s="10"/>
      <c r="K817" s="10"/>
      <c r="L817" s="10"/>
      <c r="M817" s="10"/>
      <c r="N817" s="10"/>
      <c r="O817" s="10"/>
      <c r="P817" s="10"/>
      <c r="Q817" s="10"/>
      <c r="R817" s="10"/>
      <c r="S817" s="10"/>
      <c r="T817" s="10"/>
      <c r="U817" s="10"/>
      <c r="V817" s="10"/>
      <c r="W817" s="10"/>
      <c r="X817" s="10"/>
      <c r="Y817" s="10"/>
      <c r="Z817" s="10"/>
      <c r="AA817" s="10"/>
      <c r="AB817" s="10"/>
      <c r="AC817" s="10"/>
      <c r="AD817" s="10"/>
      <c r="AE817" s="10"/>
    </row>
    <row r="818" spans="1:31" ht="13.2" x14ac:dyDescent="0.25">
      <c r="A818" s="10"/>
      <c r="B818" s="10"/>
      <c r="C818" s="10"/>
      <c r="D818" s="19"/>
      <c r="E818" s="10"/>
      <c r="F818" s="10"/>
      <c r="G818" s="10"/>
      <c r="H818" s="10"/>
      <c r="I818" s="10"/>
      <c r="J818" s="10"/>
      <c r="K818" s="10"/>
      <c r="L818" s="10"/>
      <c r="M818" s="10"/>
      <c r="N818" s="10"/>
      <c r="O818" s="10"/>
      <c r="P818" s="10"/>
      <c r="Q818" s="10"/>
      <c r="R818" s="10"/>
      <c r="S818" s="10"/>
      <c r="T818" s="10"/>
      <c r="U818" s="10"/>
      <c r="V818" s="10"/>
      <c r="W818" s="10"/>
      <c r="X818" s="10"/>
      <c r="Y818" s="10"/>
      <c r="Z818" s="10"/>
      <c r="AA818" s="10"/>
      <c r="AB818" s="10"/>
      <c r="AC818" s="10"/>
      <c r="AD818" s="10"/>
      <c r="AE818" s="10"/>
    </row>
    <row r="819" spans="1:31" ht="13.2" x14ac:dyDescent="0.25">
      <c r="A819" s="10"/>
      <c r="B819" s="10"/>
      <c r="C819" s="10"/>
      <c r="D819" s="19"/>
      <c r="E819" s="10"/>
      <c r="F819" s="10"/>
      <c r="G819" s="10"/>
      <c r="H819" s="10"/>
      <c r="I819" s="10"/>
      <c r="J819" s="10"/>
      <c r="K819" s="10"/>
      <c r="L819" s="10"/>
      <c r="M819" s="10"/>
      <c r="N819" s="10"/>
      <c r="O819" s="10"/>
      <c r="P819" s="10"/>
      <c r="Q819" s="10"/>
      <c r="R819" s="10"/>
      <c r="S819" s="10"/>
      <c r="T819" s="10"/>
      <c r="U819" s="10"/>
      <c r="V819" s="10"/>
      <c r="W819" s="10"/>
      <c r="X819" s="10"/>
      <c r="Y819" s="10"/>
      <c r="Z819" s="10"/>
      <c r="AA819" s="10"/>
      <c r="AB819" s="10"/>
      <c r="AC819" s="10"/>
      <c r="AD819" s="10"/>
      <c r="AE819" s="10"/>
    </row>
    <row r="820" spans="1:31" ht="13.2" x14ac:dyDescent="0.25">
      <c r="A820" s="10"/>
      <c r="B820" s="10"/>
      <c r="C820" s="10"/>
      <c r="D820" s="19"/>
      <c r="E820" s="10"/>
      <c r="F820" s="10"/>
      <c r="G820" s="10"/>
      <c r="H820" s="10"/>
      <c r="I820" s="10"/>
      <c r="J820" s="10"/>
      <c r="K820" s="10"/>
      <c r="L820" s="10"/>
      <c r="M820" s="10"/>
      <c r="N820" s="10"/>
      <c r="O820" s="10"/>
      <c r="P820" s="10"/>
      <c r="Q820" s="10"/>
      <c r="R820" s="10"/>
      <c r="S820" s="10"/>
      <c r="T820" s="10"/>
      <c r="U820" s="10"/>
      <c r="V820" s="10"/>
      <c r="W820" s="10"/>
      <c r="X820" s="10"/>
      <c r="Y820" s="10"/>
      <c r="Z820" s="10"/>
      <c r="AA820" s="10"/>
      <c r="AB820" s="10"/>
      <c r="AC820" s="10"/>
      <c r="AD820" s="10"/>
      <c r="AE820" s="10"/>
    </row>
    <row r="821" spans="1:31" ht="13.2" x14ac:dyDescent="0.25">
      <c r="A821" s="10"/>
      <c r="B821" s="10"/>
      <c r="C821" s="10"/>
      <c r="D821" s="19"/>
      <c r="E821" s="10"/>
      <c r="F821" s="10"/>
      <c r="G821" s="10"/>
      <c r="H821" s="10"/>
      <c r="I821" s="10"/>
      <c r="J821" s="10"/>
      <c r="K821" s="10"/>
      <c r="L821" s="10"/>
      <c r="M821" s="10"/>
      <c r="N821" s="10"/>
      <c r="O821" s="10"/>
      <c r="P821" s="10"/>
      <c r="Q821" s="10"/>
      <c r="R821" s="10"/>
      <c r="S821" s="10"/>
      <c r="T821" s="10"/>
      <c r="U821" s="10"/>
      <c r="V821" s="10"/>
      <c r="W821" s="10"/>
      <c r="X821" s="10"/>
      <c r="Y821" s="10"/>
      <c r="Z821" s="10"/>
      <c r="AA821" s="10"/>
      <c r="AB821" s="10"/>
      <c r="AC821" s="10"/>
      <c r="AD821" s="10"/>
      <c r="AE821" s="10"/>
    </row>
    <row r="822" spans="1:31" ht="13.2" x14ac:dyDescent="0.25">
      <c r="A822" s="10"/>
      <c r="B822" s="10"/>
      <c r="C822" s="10"/>
      <c r="D822" s="19"/>
      <c r="E822" s="10"/>
      <c r="F822" s="10"/>
      <c r="G822" s="10"/>
      <c r="H822" s="10"/>
      <c r="I822" s="10"/>
      <c r="J822" s="10"/>
      <c r="K822" s="10"/>
      <c r="L822" s="10"/>
      <c r="M822" s="10"/>
      <c r="N822" s="10"/>
      <c r="O822" s="10"/>
      <c r="P822" s="10"/>
      <c r="Q822" s="10"/>
      <c r="R822" s="10"/>
      <c r="S822" s="10"/>
      <c r="T822" s="10"/>
      <c r="U822" s="10"/>
      <c r="V822" s="10"/>
      <c r="W822" s="10"/>
      <c r="X822" s="10"/>
      <c r="Y822" s="10"/>
      <c r="Z822" s="10"/>
      <c r="AA822" s="10"/>
      <c r="AB822" s="10"/>
      <c r="AC822" s="10"/>
      <c r="AD822" s="10"/>
      <c r="AE822" s="10"/>
    </row>
    <row r="823" spans="1:31" ht="13.2" x14ac:dyDescent="0.25">
      <c r="A823" s="10"/>
      <c r="B823" s="10"/>
      <c r="C823" s="10"/>
      <c r="D823" s="19"/>
      <c r="E823" s="10"/>
      <c r="F823" s="10"/>
      <c r="G823" s="10"/>
      <c r="H823" s="10"/>
      <c r="I823" s="10"/>
      <c r="J823" s="10"/>
      <c r="K823" s="10"/>
      <c r="L823" s="10"/>
      <c r="M823" s="10"/>
      <c r="N823" s="10"/>
      <c r="O823" s="10"/>
      <c r="P823" s="10"/>
      <c r="Q823" s="10"/>
      <c r="R823" s="10"/>
      <c r="S823" s="10"/>
      <c r="T823" s="10"/>
      <c r="U823" s="10"/>
      <c r="V823" s="10"/>
      <c r="W823" s="10"/>
      <c r="X823" s="10"/>
      <c r="Y823" s="10"/>
      <c r="Z823" s="10"/>
      <c r="AA823" s="10"/>
      <c r="AB823" s="10"/>
      <c r="AC823" s="10"/>
      <c r="AD823" s="10"/>
      <c r="AE823" s="10"/>
    </row>
    <row r="824" spans="1:31" ht="13.2" x14ac:dyDescent="0.25">
      <c r="A824" s="10"/>
      <c r="B824" s="10"/>
      <c r="C824" s="10"/>
      <c r="D824" s="19"/>
      <c r="E824" s="10"/>
      <c r="F824" s="10"/>
      <c r="G824" s="10"/>
      <c r="H824" s="10"/>
      <c r="I824" s="10"/>
      <c r="J824" s="10"/>
      <c r="K824" s="10"/>
      <c r="L824" s="10"/>
      <c r="M824" s="10"/>
      <c r="N824" s="10"/>
      <c r="O824" s="10"/>
      <c r="P824" s="10"/>
      <c r="Q824" s="10"/>
      <c r="R824" s="10"/>
      <c r="S824" s="10"/>
      <c r="T824" s="10"/>
      <c r="U824" s="10"/>
      <c r="V824" s="10"/>
      <c r="W824" s="10"/>
      <c r="X824" s="10"/>
      <c r="Y824" s="10"/>
      <c r="Z824" s="10"/>
      <c r="AA824" s="10"/>
      <c r="AB824" s="10"/>
      <c r="AC824" s="10"/>
      <c r="AD824" s="10"/>
      <c r="AE824" s="10"/>
    </row>
    <row r="825" spans="1:31" ht="13.2" x14ac:dyDescent="0.25">
      <c r="A825" s="10"/>
      <c r="B825" s="10"/>
      <c r="C825" s="10"/>
      <c r="D825" s="19"/>
      <c r="E825" s="10"/>
      <c r="F825" s="10"/>
      <c r="G825" s="10"/>
      <c r="H825" s="10"/>
      <c r="I825" s="10"/>
      <c r="J825" s="10"/>
      <c r="K825" s="10"/>
      <c r="L825" s="10"/>
      <c r="M825" s="10"/>
      <c r="N825" s="10"/>
      <c r="O825" s="10"/>
      <c r="P825" s="10"/>
      <c r="Q825" s="10"/>
      <c r="R825" s="10"/>
      <c r="S825" s="10"/>
      <c r="T825" s="10"/>
      <c r="U825" s="10"/>
      <c r="V825" s="10"/>
      <c r="W825" s="10"/>
      <c r="X825" s="10"/>
      <c r="Y825" s="10"/>
      <c r="Z825" s="10"/>
      <c r="AA825" s="10"/>
      <c r="AB825" s="10"/>
      <c r="AC825" s="10"/>
      <c r="AD825" s="10"/>
      <c r="AE825" s="10"/>
    </row>
    <row r="826" spans="1:31" ht="13.2" x14ac:dyDescent="0.25">
      <c r="A826" s="10"/>
      <c r="B826" s="10"/>
      <c r="C826" s="10"/>
      <c r="D826" s="19"/>
      <c r="E826" s="10"/>
      <c r="F826" s="10"/>
      <c r="G826" s="10"/>
      <c r="H826" s="10"/>
      <c r="I826" s="10"/>
      <c r="J826" s="10"/>
      <c r="K826" s="10"/>
      <c r="L826" s="10"/>
      <c r="M826" s="10"/>
      <c r="N826" s="10"/>
      <c r="O826" s="10"/>
      <c r="P826" s="10"/>
      <c r="Q826" s="10"/>
      <c r="R826" s="10"/>
      <c r="S826" s="10"/>
      <c r="T826" s="10"/>
      <c r="U826" s="10"/>
      <c r="V826" s="10"/>
      <c r="W826" s="10"/>
      <c r="X826" s="10"/>
      <c r="Y826" s="10"/>
      <c r="Z826" s="10"/>
      <c r="AA826" s="10"/>
      <c r="AB826" s="10"/>
      <c r="AC826" s="10"/>
      <c r="AD826" s="10"/>
      <c r="AE826" s="10"/>
    </row>
    <row r="827" spans="1:31" ht="13.2" x14ac:dyDescent="0.25">
      <c r="A827" s="10"/>
      <c r="B827" s="10"/>
      <c r="C827" s="10"/>
      <c r="D827" s="19"/>
      <c r="E827" s="10"/>
      <c r="F827" s="10"/>
      <c r="G827" s="10"/>
      <c r="H827" s="10"/>
      <c r="I827" s="10"/>
      <c r="J827" s="10"/>
      <c r="K827" s="10"/>
      <c r="L827" s="10"/>
      <c r="M827" s="10"/>
      <c r="N827" s="10"/>
      <c r="O827" s="10"/>
      <c r="P827" s="10"/>
      <c r="Q827" s="10"/>
      <c r="R827" s="10"/>
      <c r="S827" s="10"/>
      <c r="T827" s="10"/>
      <c r="U827" s="10"/>
      <c r="V827" s="10"/>
      <c r="W827" s="10"/>
      <c r="X827" s="10"/>
      <c r="Y827" s="10"/>
      <c r="Z827" s="10"/>
      <c r="AA827" s="10"/>
      <c r="AB827" s="10"/>
      <c r="AC827" s="10"/>
      <c r="AD827" s="10"/>
      <c r="AE827" s="10"/>
    </row>
    <row r="828" spans="1:31" ht="13.2" x14ac:dyDescent="0.25">
      <c r="A828" s="10"/>
      <c r="B828" s="10"/>
      <c r="C828" s="10"/>
      <c r="D828" s="19"/>
      <c r="E828" s="10"/>
      <c r="F828" s="10"/>
      <c r="G828" s="10"/>
      <c r="H828" s="10"/>
      <c r="I828" s="10"/>
      <c r="J828" s="10"/>
      <c r="K828" s="10"/>
      <c r="L828" s="10"/>
      <c r="M828" s="10"/>
      <c r="N828" s="10"/>
      <c r="O828" s="10"/>
      <c r="P828" s="10"/>
      <c r="Q828" s="10"/>
      <c r="R828" s="10"/>
      <c r="S828" s="10"/>
      <c r="T828" s="10"/>
      <c r="U828" s="10"/>
      <c r="V828" s="10"/>
      <c r="W828" s="10"/>
      <c r="X828" s="10"/>
      <c r="Y828" s="10"/>
      <c r="Z828" s="10"/>
      <c r="AA828" s="10"/>
      <c r="AB828" s="10"/>
      <c r="AC828" s="10"/>
      <c r="AD828" s="10"/>
      <c r="AE828" s="10"/>
    </row>
    <row r="829" spans="1:31" ht="13.2" x14ac:dyDescent="0.25">
      <c r="A829" s="10"/>
      <c r="B829" s="10"/>
      <c r="C829" s="10"/>
      <c r="D829" s="19"/>
      <c r="E829" s="10"/>
      <c r="F829" s="10"/>
      <c r="G829" s="10"/>
      <c r="H829" s="10"/>
      <c r="I829" s="10"/>
      <c r="J829" s="10"/>
      <c r="K829" s="10"/>
      <c r="L829" s="10"/>
      <c r="M829" s="10"/>
      <c r="N829" s="10"/>
      <c r="O829" s="10"/>
      <c r="P829" s="10"/>
      <c r="Q829" s="10"/>
      <c r="R829" s="10"/>
      <c r="S829" s="10"/>
      <c r="T829" s="10"/>
      <c r="U829" s="10"/>
      <c r="V829" s="10"/>
      <c r="W829" s="10"/>
      <c r="X829" s="10"/>
      <c r="Y829" s="10"/>
      <c r="Z829" s="10"/>
      <c r="AA829" s="10"/>
      <c r="AB829" s="10"/>
      <c r="AC829" s="10"/>
      <c r="AD829" s="10"/>
      <c r="AE829" s="10"/>
    </row>
    <row r="830" spans="1:31" ht="13.2" x14ac:dyDescent="0.25">
      <c r="A830" s="10"/>
      <c r="B830" s="10"/>
      <c r="C830" s="10"/>
      <c r="D830" s="19"/>
      <c r="E830" s="10"/>
      <c r="F830" s="10"/>
      <c r="G830" s="10"/>
      <c r="H830" s="10"/>
      <c r="I830" s="10"/>
      <c r="J830" s="10"/>
      <c r="K830" s="10"/>
      <c r="L830" s="10"/>
      <c r="M830" s="10"/>
      <c r="N830" s="10"/>
      <c r="O830" s="10"/>
      <c r="P830" s="10"/>
      <c r="Q830" s="10"/>
      <c r="R830" s="10"/>
      <c r="S830" s="10"/>
      <c r="T830" s="10"/>
      <c r="U830" s="10"/>
      <c r="V830" s="10"/>
      <c r="W830" s="10"/>
      <c r="X830" s="10"/>
      <c r="Y830" s="10"/>
      <c r="Z830" s="10"/>
      <c r="AA830" s="10"/>
      <c r="AB830" s="10"/>
      <c r="AC830" s="10"/>
      <c r="AD830" s="10"/>
      <c r="AE830" s="10"/>
    </row>
    <row r="831" spans="1:31" ht="13.2" x14ac:dyDescent="0.25">
      <c r="A831" s="10"/>
      <c r="B831" s="10"/>
      <c r="C831" s="10"/>
      <c r="D831" s="19"/>
      <c r="E831" s="10"/>
      <c r="F831" s="10"/>
      <c r="G831" s="10"/>
      <c r="H831" s="10"/>
      <c r="I831" s="10"/>
      <c r="J831" s="10"/>
      <c r="K831" s="10"/>
      <c r="L831" s="10"/>
      <c r="M831" s="10"/>
      <c r="N831" s="10"/>
      <c r="O831" s="10"/>
      <c r="P831" s="10"/>
      <c r="Q831" s="10"/>
      <c r="R831" s="10"/>
      <c r="S831" s="10"/>
      <c r="T831" s="10"/>
      <c r="U831" s="10"/>
      <c r="V831" s="10"/>
      <c r="W831" s="10"/>
      <c r="X831" s="10"/>
      <c r="Y831" s="10"/>
      <c r="Z831" s="10"/>
      <c r="AA831" s="10"/>
      <c r="AB831" s="10"/>
      <c r="AC831" s="10"/>
      <c r="AD831" s="10"/>
      <c r="AE831" s="10"/>
    </row>
    <row r="832" spans="1:31" ht="13.2" x14ac:dyDescent="0.25">
      <c r="A832" s="10"/>
      <c r="B832" s="10"/>
      <c r="C832" s="10"/>
      <c r="D832" s="19"/>
      <c r="E832" s="10"/>
      <c r="F832" s="10"/>
      <c r="G832" s="10"/>
      <c r="H832" s="10"/>
      <c r="I832" s="10"/>
      <c r="J832" s="10"/>
      <c r="K832" s="10"/>
      <c r="L832" s="10"/>
      <c r="M832" s="10"/>
      <c r="N832" s="10"/>
      <c r="O832" s="10"/>
      <c r="P832" s="10"/>
      <c r="Q832" s="10"/>
      <c r="R832" s="10"/>
      <c r="S832" s="10"/>
      <c r="T832" s="10"/>
      <c r="U832" s="10"/>
      <c r="V832" s="10"/>
      <c r="W832" s="10"/>
      <c r="X832" s="10"/>
      <c r="Y832" s="10"/>
      <c r="Z832" s="10"/>
      <c r="AA832" s="10"/>
      <c r="AB832" s="10"/>
      <c r="AC832" s="10"/>
      <c r="AD832" s="10"/>
      <c r="AE832" s="10"/>
    </row>
    <row r="833" spans="1:31" ht="13.2" x14ac:dyDescent="0.25">
      <c r="A833" s="10"/>
      <c r="B833" s="10"/>
      <c r="C833" s="10"/>
      <c r="D833" s="19"/>
      <c r="E833" s="10"/>
      <c r="F833" s="10"/>
      <c r="G833" s="10"/>
      <c r="H833" s="10"/>
      <c r="I833" s="10"/>
      <c r="J833" s="10"/>
      <c r="K833" s="10"/>
      <c r="L833" s="10"/>
      <c r="M833" s="10"/>
      <c r="N833" s="10"/>
      <c r="O833" s="10"/>
      <c r="P833" s="10"/>
      <c r="Q833" s="10"/>
      <c r="R833" s="10"/>
      <c r="S833" s="10"/>
      <c r="T833" s="10"/>
      <c r="U833" s="10"/>
      <c r="V833" s="10"/>
      <c r="W833" s="10"/>
      <c r="X833" s="10"/>
      <c r="Y833" s="10"/>
      <c r="Z833" s="10"/>
      <c r="AA833" s="10"/>
      <c r="AB833" s="10"/>
      <c r="AC833" s="10"/>
      <c r="AD833" s="10"/>
      <c r="AE833" s="10"/>
    </row>
    <row r="834" spans="1:31" ht="13.2" x14ac:dyDescent="0.25">
      <c r="A834" s="10"/>
      <c r="B834" s="10"/>
      <c r="C834" s="10"/>
      <c r="D834" s="19"/>
      <c r="E834" s="10"/>
      <c r="F834" s="10"/>
      <c r="G834" s="10"/>
      <c r="H834" s="10"/>
      <c r="I834" s="10"/>
      <c r="J834" s="10"/>
      <c r="K834" s="10"/>
      <c r="L834" s="10"/>
      <c r="M834" s="10"/>
      <c r="N834" s="10"/>
      <c r="O834" s="10"/>
      <c r="P834" s="10"/>
      <c r="Q834" s="10"/>
      <c r="R834" s="10"/>
      <c r="S834" s="10"/>
      <c r="T834" s="10"/>
      <c r="U834" s="10"/>
      <c r="V834" s="10"/>
      <c r="W834" s="10"/>
      <c r="X834" s="10"/>
      <c r="Y834" s="10"/>
      <c r="Z834" s="10"/>
      <c r="AA834" s="10"/>
      <c r="AB834" s="10"/>
      <c r="AC834" s="10"/>
      <c r="AD834" s="10"/>
      <c r="AE834" s="10"/>
    </row>
    <row r="835" spans="1:31" ht="13.2" x14ac:dyDescent="0.25">
      <c r="A835" s="10"/>
      <c r="B835" s="10"/>
      <c r="C835" s="10"/>
      <c r="D835" s="19"/>
      <c r="E835" s="10"/>
      <c r="F835" s="10"/>
      <c r="G835" s="10"/>
      <c r="H835" s="10"/>
      <c r="I835" s="10"/>
      <c r="J835" s="10"/>
      <c r="K835" s="10"/>
      <c r="L835" s="10"/>
      <c r="M835" s="10"/>
      <c r="N835" s="10"/>
      <c r="O835" s="10"/>
      <c r="P835" s="10"/>
      <c r="Q835" s="10"/>
      <c r="R835" s="10"/>
      <c r="S835" s="10"/>
      <c r="T835" s="10"/>
      <c r="U835" s="10"/>
      <c r="V835" s="10"/>
      <c r="W835" s="10"/>
      <c r="X835" s="10"/>
      <c r="Y835" s="10"/>
      <c r="Z835" s="10"/>
      <c r="AA835" s="10"/>
      <c r="AB835" s="10"/>
      <c r="AC835" s="10"/>
      <c r="AD835" s="10"/>
      <c r="AE835" s="10"/>
    </row>
    <row r="836" spans="1:31" ht="13.2" x14ac:dyDescent="0.25">
      <c r="A836" s="10"/>
      <c r="B836" s="10"/>
      <c r="C836" s="10"/>
      <c r="D836" s="19"/>
      <c r="E836" s="10"/>
      <c r="F836" s="10"/>
      <c r="G836" s="10"/>
      <c r="H836" s="10"/>
      <c r="I836" s="10"/>
      <c r="J836" s="10"/>
      <c r="K836" s="10"/>
      <c r="L836" s="10"/>
      <c r="M836" s="10"/>
      <c r="N836" s="10"/>
      <c r="O836" s="10"/>
      <c r="P836" s="10"/>
      <c r="Q836" s="10"/>
      <c r="R836" s="10"/>
      <c r="S836" s="10"/>
      <c r="T836" s="10"/>
      <c r="U836" s="10"/>
      <c r="V836" s="10"/>
      <c r="W836" s="10"/>
      <c r="X836" s="10"/>
      <c r="Y836" s="10"/>
      <c r="Z836" s="10"/>
      <c r="AA836" s="10"/>
      <c r="AB836" s="10"/>
      <c r="AC836" s="10"/>
      <c r="AD836" s="10"/>
      <c r="AE836" s="10"/>
    </row>
    <row r="837" spans="1:31" ht="13.2" x14ac:dyDescent="0.25">
      <c r="A837" s="10"/>
      <c r="B837" s="10"/>
      <c r="C837" s="10"/>
      <c r="D837" s="19"/>
      <c r="E837" s="10"/>
      <c r="F837" s="10"/>
      <c r="G837" s="10"/>
      <c r="H837" s="10"/>
      <c r="I837" s="10"/>
      <c r="J837" s="10"/>
      <c r="K837" s="10"/>
      <c r="L837" s="10"/>
      <c r="M837" s="10"/>
      <c r="N837" s="10"/>
      <c r="O837" s="10"/>
      <c r="P837" s="10"/>
      <c r="Q837" s="10"/>
      <c r="R837" s="10"/>
      <c r="S837" s="10"/>
      <c r="T837" s="10"/>
      <c r="U837" s="10"/>
      <c r="V837" s="10"/>
      <c r="W837" s="10"/>
      <c r="X837" s="10"/>
      <c r="Y837" s="10"/>
      <c r="Z837" s="10"/>
      <c r="AA837" s="10"/>
      <c r="AB837" s="10"/>
      <c r="AC837" s="10"/>
      <c r="AD837" s="10"/>
      <c r="AE837" s="10"/>
    </row>
    <row r="838" spans="1:31" ht="13.2" x14ac:dyDescent="0.25">
      <c r="A838" s="10"/>
      <c r="B838" s="10"/>
      <c r="C838" s="10"/>
      <c r="D838" s="19"/>
      <c r="E838" s="10"/>
      <c r="F838" s="10"/>
      <c r="G838" s="10"/>
      <c r="H838" s="10"/>
      <c r="I838" s="10"/>
      <c r="J838" s="10"/>
      <c r="K838" s="10"/>
      <c r="L838" s="10"/>
      <c r="M838" s="10"/>
      <c r="N838" s="10"/>
      <c r="O838" s="10"/>
      <c r="P838" s="10"/>
      <c r="Q838" s="10"/>
      <c r="R838" s="10"/>
      <c r="S838" s="10"/>
      <c r="T838" s="10"/>
      <c r="U838" s="10"/>
      <c r="V838" s="10"/>
      <c r="W838" s="10"/>
      <c r="X838" s="10"/>
      <c r="Y838" s="10"/>
      <c r="Z838" s="10"/>
      <c r="AA838" s="10"/>
      <c r="AB838" s="10"/>
      <c r="AC838" s="10"/>
      <c r="AD838" s="10"/>
      <c r="AE838" s="10"/>
    </row>
    <row r="839" spans="1:31" ht="13.2" x14ac:dyDescent="0.25">
      <c r="A839" s="10"/>
      <c r="B839" s="10"/>
      <c r="C839" s="10"/>
      <c r="D839" s="19"/>
      <c r="E839" s="10"/>
      <c r="F839" s="10"/>
      <c r="G839" s="10"/>
      <c r="H839" s="10"/>
      <c r="I839" s="10"/>
      <c r="J839" s="10"/>
      <c r="K839" s="10"/>
      <c r="L839" s="10"/>
      <c r="M839" s="10"/>
      <c r="N839" s="10"/>
      <c r="O839" s="10"/>
      <c r="P839" s="10"/>
      <c r="Q839" s="10"/>
      <c r="R839" s="10"/>
      <c r="S839" s="10"/>
      <c r="T839" s="10"/>
      <c r="U839" s="10"/>
      <c r="V839" s="10"/>
      <c r="W839" s="10"/>
      <c r="X839" s="10"/>
      <c r="Y839" s="10"/>
      <c r="Z839" s="10"/>
      <c r="AA839" s="10"/>
      <c r="AB839" s="10"/>
      <c r="AC839" s="10"/>
      <c r="AD839" s="10"/>
      <c r="AE839" s="10"/>
    </row>
    <row r="840" spans="1:31" ht="13.2" x14ac:dyDescent="0.25">
      <c r="A840" s="10"/>
      <c r="B840" s="10"/>
      <c r="C840" s="10"/>
      <c r="D840" s="19"/>
      <c r="E840" s="10"/>
      <c r="F840" s="10"/>
      <c r="G840" s="10"/>
      <c r="H840" s="10"/>
      <c r="I840" s="10"/>
      <c r="J840" s="10"/>
      <c r="K840" s="10"/>
      <c r="L840" s="10"/>
      <c r="M840" s="10"/>
      <c r="N840" s="10"/>
      <c r="O840" s="10"/>
      <c r="P840" s="10"/>
      <c r="Q840" s="10"/>
      <c r="R840" s="10"/>
      <c r="S840" s="10"/>
      <c r="T840" s="10"/>
      <c r="U840" s="10"/>
      <c r="V840" s="10"/>
      <c r="W840" s="10"/>
      <c r="X840" s="10"/>
      <c r="Y840" s="10"/>
      <c r="Z840" s="10"/>
      <c r="AA840" s="10"/>
      <c r="AB840" s="10"/>
      <c r="AC840" s="10"/>
      <c r="AD840" s="10"/>
      <c r="AE840" s="10"/>
    </row>
    <row r="841" spans="1:31" ht="13.2" x14ac:dyDescent="0.25">
      <c r="A841" s="10"/>
      <c r="B841" s="10"/>
      <c r="C841" s="10"/>
      <c r="D841" s="19"/>
      <c r="E841" s="10"/>
      <c r="F841" s="10"/>
      <c r="G841" s="10"/>
      <c r="H841" s="10"/>
      <c r="I841" s="10"/>
      <c r="J841" s="10"/>
      <c r="K841" s="10"/>
      <c r="L841" s="10"/>
      <c r="M841" s="10"/>
      <c r="N841" s="10"/>
      <c r="O841" s="10"/>
      <c r="P841" s="10"/>
      <c r="Q841" s="10"/>
      <c r="R841" s="10"/>
      <c r="S841" s="10"/>
      <c r="T841" s="10"/>
      <c r="U841" s="10"/>
      <c r="V841" s="10"/>
      <c r="W841" s="10"/>
      <c r="X841" s="10"/>
      <c r="Y841" s="10"/>
      <c r="Z841" s="10"/>
      <c r="AA841" s="10"/>
      <c r="AB841" s="10"/>
      <c r="AC841" s="10"/>
      <c r="AD841" s="10"/>
      <c r="AE841" s="10"/>
    </row>
    <row r="842" spans="1:31" ht="13.2" x14ac:dyDescent="0.25">
      <c r="A842" s="10"/>
      <c r="B842" s="10"/>
      <c r="C842" s="10"/>
      <c r="D842" s="19"/>
      <c r="E842" s="10"/>
      <c r="F842" s="10"/>
      <c r="G842" s="10"/>
      <c r="H842" s="10"/>
      <c r="I842" s="10"/>
      <c r="J842" s="10"/>
      <c r="K842" s="10"/>
      <c r="L842" s="10"/>
      <c r="M842" s="10"/>
      <c r="N842" s="10"/>
      <c r="O842" s="10"/>
      <c r="P842" s="10"/>
      <c r="Q842" s="10"/>
      <c r="R842" s="10"/>
      <c r="S842" s="10"/>
      <c r="T842" s="10"/>
      <c r="U842" s="10"/>
      <c r="V842" s="10"/>
      <c r="W842" s="10"/>
      <c r="X842" s="10"/>
      <c r="Y842" s="10"/>
      <c r="Z842" s="10"/>
      <c r="AA842" s="10"/>
      <c r="AB842" s="10"/>
      <c r="AC842" s="10"/>
      <c r="AD842" s="10"/>
      <c r="AE842" s="10"/>
    </row>
    <row r="843" spans="1:31" ht="13.2" x14ac:dyDescent="0.25">
      <c r="A843" s="10"/>
      <c r="B843" s="10"/>
      <c r="C843" s="10"/>
      <c r="D843" s="19"/>
      <c r="E843" s="10"/>
      <c r="F843" s="10"/>
      <c r="G843" s="10"/>
      <c r="H843" s="10"/>
      <c r="I843" s="10"/>
      <c r="J843" s="10"/>
      <c r="K843" s="10"/>
      <c r="L843" s="10"/>
      <c r="M843" s="10"/>
      <c r="N843" s="10"/>
      <c r="O843" s="10"/>
      <c r="P843" s="10"/>
      <c r="Q843" s="10"/>
      <c r="R843" s="10"/>
      <c r="S843" s="10"/>
      <c r="T843" s="10"/>
      <c r="U843" s="10"/>
      <c r="V843" s="10"/>
      <c r="W843" s="10"/>
      <c r="X843" s="10"/>
      <c r="Y843" s="10"/>
      <c r="Z843" s="10"/>
      <c r="AA843" s="10"/>
      <c r="AB843" s="10"/>
      <c r="AC843" s="10"/>
      <c r="AD843" s="10"/>
      <c r="AE843" s="10"/>
    </row>
    <row r="844" spans="1:31" ht="13.2" x14ac:dyDescent="0.25">
      <c r="A844" s="10"/>
      <c r="B844" s="10"/>
      <c r="C844" s="10"/>
      <c r="D844" s="19"/>
      <c r="E844" s="10"/>
      <c r="F844" s="10"/>
      <c r="G844" s="10"/>
      <c r="H844" s="10"/>
      <c r="I844" s="10"/>
      <c r="J844" s="10"/>
      <c r="K844" s="10"/>
      <c r="L844" s="10"/>
      <c r="M844" s="10"/>
      <c r="N844" s="10"/>
      <c r="O844" s="10"/>
      <c r="P844" s="10"/>
      <c r="Q844" s="10"/>
      <c r="R844" s="10"/>
      <c r="S844" s="10"/>
      <c r="T844" s="10"/>
      <c r="U844" s="10"/>
      <c r="V844" s="10"/>
      <c r="W844" s="10"/>
      <c r="X844" s="10"/>
      <c r="Y844" s="10"/>
      <c r="Z844" s="10"/>
      <c r="AA844" s="10"/>
      <c r="AB844" s="10"/>
      <c r="AC844" s="10"/>
      <c r="AD844" s="10"/>
      <c r="AE844" s="10"/>
    </row>
    <row r="845" spans="1:31" ht="13.2" x14ac:dyDescent="0.25">
      <c r="A845" s="10"/>
      <c r="B845" s="10"/>
      <c r="C845" s="10"/>
      <c r="D845" s="19"/>
      <c r="E845" s="10"/>
      <c r="F845" s="10"/>
      <c r="G845" s="10"/>
      <c r="H845" s="10"/>
      <c r="I845" s="10"/>
      <c r="J845" s="10"/>
      <c r="K845" s="10"/>
      <c r="L845" s="10"/>
      <c r="M845" s="10"/>
      <c r="N845" s="10"/>
      <c r="O845" s="10"/>
      <c r="P845" s="10"/>
      <c r="Q845" s="10"/>
      <c r="R845" s="10"/>
      <c r="S845" s="10"/>
      <c r="T845" s="10"/>
      <c r="U845" s="10"/>
      <c r="V845" s="10"/>
      <c r="W845" s="10"/>
      <c r="X845" s="10"/>
      <c r="Y845" s="10"/>
      <c r="Z845" s="10"/>
      <c r="AA845" s="10"/>
      <c r="AB845" s="10"/>
      <c r="AC845" s="10"/>
      <c r="AD845" s="10"/>
      <c r="AE845" s="10"/>
    </row>
    <row r="846" spans="1:31" ht="13.2" x14ac:dyDescent="0.25">
      <c r="A846" s="10"/>
      <c r="B846" s="10"/>
      <c r="C846" s="10"/>
      <c r="D846" s="19"/>
      <c r="E846" s="10"/>
      <c r="F846" s="10"/>
      <c r="G846" s="10"/>
      <c r="H846" s="10"/>
      <c r="I846" s="10"/>
      <c r="J846" s="10"/>
      <c r="K846" s="10"/>
      <c r="L846" s="10"/>
      <c r="M846" s="10"/>
      <c r="N846" s="10"/>
      <c r="O846" s="10"/>
      <c r="P846" s="10"/>
      <c r="Q846" s="10"/>
      <c r="R846" s="10"/>
      <c r="S846" s="10"/>
      <c r="T846" s="10"/>
      <c r="U846" s="10"/>
      <c r="V846" s="10"/>
      <c r="W846" s="10"/>
      <c r="X846" s="10"/>
      <c r="Y846" s="10"/>
      <c r="Z846" s="10"/>
      <c r="AA846" s="10"/>
      <c r="AB846" s="10"/>
      <c r="AC846" s="10"/>
      <c r="AD846" s="10"/>
      <c r="AE846" s="10"/>
    </row>
    <row r="847" spans="1:31" ht="13.2" x14ac:dyDescent="0.25">
      <c r="A847" s="10"/>
      <c r="B847" s="10"/>
      <c r="C847" s="10"/>
      <c r="D847" s="19"/>
      <c r="E847" s="10"/>
      <c r="F847" s="10"/>
      <c r="G847" s="10"/>
      <c r="H847" s="10"/>
      <c r="I847" s="10"/>
      <c r="J847" s="10"/>
      <c r="K847" s="10"/>
      <c r="L847" s="10"/>
      <c r="M847" s="10"/>
      <c r="N847" s="10"/>
      <c r="O847" s="10"/>
      <c r="P847" s="10"/>
      <c r="Q847" s="10"/>
      <c r="R847" s="10"/>
      <c r="S847" s="10"/>
      <c r="T847" s="10"/>
      <c r="U847" s="10"/>
      <c r="V847" s="10"/>
      <c r="W847" s="10"/>
      <c r="X847" s="10"/>
      <c r="Y847" s="10"/>
      <c r="Z847" s="10"/>
      <c r="AA847" s="10"/>
      <c r="AB847" s="10"/>
      <c r="AC847" s="10"/>
      <c r="AD847" s="10"/>
      <c r="AE847" s="10"/>
    </row>
    <row r="848" spans="1:31" ht="13.2" x14ac:dyDescent="0.25">
      <c r="A848" s="10"/>
      <c r="B848" s="10"/>
      <c r="C848" s="10"/>
      <c r="D848" s="19"/>
      <c r="E848" s="10"/>
      <c r="F848" s="10"/>
      <c r="G848" s="10"/>
      <c r="H848" s="10"/>
      <c r="I848" s="10"/>
      <c r="J848" s="10"/>
      <c r="K848" s="10"/>
      <c r="L848" s="10"/>
      <c r="M848" s="10"/>
      <c r="N848" s="10"/>
      <c r="O848" s="10"/>
      <c r="P848" s="10"/>
      <c r="Q848" s="10"/>
      <c r="R848" s="10"/>
      <c r="S848" s="10"/>
      <c r="T848" s="10"/>
      <c r="U848" s="10"/>
      <c r="V848" s="10"/>
      <c r="W848" s="10"/>
      <c r="X848" s="10"/>
      <c r="Y848" s="10"/>
      <c r="Z848" s="10"/>
      <c r="AA848" s="10"/>
      <c r="AB848" s="10"/>
      <c r="AC848" s="10"/>
      <c r="AD848" s="10"/>
      <c r="AE848" s="10"/>
    </row>
    <row r="849" spans="1:31" ht="13.2" x14ac:dyDescent="0.25">
      <c r="A849" s="10"/>
      <c r="B849" s="10"/>
      <c r="C849" s="10"/>
      <c r="D849" s="19"/>
      <c r="E849" s="10"/>
      <c r="F849" s="10"/>
      <c r="G849" s="10"/>
      <c r="H849" s="10"/>
      <c r="I849" s="10"/>
      <c r="J849" s="10"/>
      <c r="K849" s="10"/>
      <c r="L849" s="10"/>
      <c r="M849" s="10"/>
      <c r="N849" s="10"/>
      <c r="O849" s="10"/>
      <c r="P849" s="10"/>
      <c r="Q849" s="10"/>
      <c r="R849" s="10"/>
      <c r="S849" s="10"/>
      <c r="T849" s="10"/>
      <c r="U849" s="10"/>
      <c r="V849" s="10"/>
      <c r="W849" s="10"/>
      <c r="X849" s="10"/>
      <c r="Y849" s="10"/>
      <c r="Z849" s="10"/>
      <c r="AA849" s="10"/>
      <c r="AB849" s="10"/>
      <c r="AC849" s="10"/>
      <c r="AD849" s="10"/>
      <c r="AE849" s="10"/>
    </row>
    <row r="850" spans="1:31" ht="13.2" x14ac:dyDescent="0.25">
      <c r="A850" s="10"/>
      <c r="B850" s="10"/>
      <c r="C850" s="10"/>
      <c r="D850" s="19"/>
      <c r="E850" s="10"/>
      <c r="F850" s="10"/>
      <c r="G850" s="10"/>
      <c r="H850" s="10"/>
      <c r="I850" s="10"/>
      <c r="J850" s="10"/>
      <c r="K850" s="10"/>
      <c r="L850" s="10"/>
      <c r="M850" s="10"/>
      <c r="N850" s="10"/>
      <c r="O850" s="10"/>
      <c r="P850" s="10"/>
      <c r="Q850" s="10"/>
      <c r="R850" s="10"/>
      <c r="S850" s="10"/>
      <c r="T850" s="10"/>
      <c r="U850" s="10"/>
      <c r="V850" s="10"/>
      <c r="W850" s="10"/>
      <c r="X850" s="10"/>
      <c r="Y850" s="10"/>
      <c r="Z850" s="10"/>
      <c r="AA850" s="10"/>
      <c r="AB850" s="10"/>
      <c r="AC850" s="10"/>
      <c r="AD850" s="10"/>
      <c r="AE850" s="10"/>
    </row>
    <row r="851" spans="1:31" ht="13.2" x14ac:dyDescent="0.25">
      <c r="A851" s="10"/>
      <c r="B851" s="10"/>
      <c r="C851" s="10"/>
      <c r="D851" s="19"/>
      <c r="E851" s="10"/>
      <c r="F851" s="10"/>
      <c r="G851" s="10"/>
      <c r="H851" s="10"/>
      <c r="I851" s="10"/>
      <c r="J851" s="10"/>
      <c r="K851" s="10"/>
      <c r="L851" s="10"/>
      <c r="M851" s="10"/>
      <c r="N851" s="10"/>
      <c r="O851" s="10"/>
      <c r="P851" s="10"/>
      <c r="Q851" s="10"/>
      <c r="R851" s="10"/>
      <c r="S851" s="10"/>
      <c r="T851" s="10"/>
      <c r="U851" s="10"/>
      <c r="V851" s="10"/>
      <c r="W851" s="10"/>
      <c r="X851" s="10"/>
      <c r="Y851" s="10"/>
      <c r="Z851" s="10"/>
      <c r="AA851" s="10"/>
      <c r="AB851" s="10"/>
      <c r="AC851" s="10"/>
      <c r="AD851" s="10"/>
      <c r="AE851" s="10"/>
    </row>
    <row r="852" spans="1:31" ht="13.2" x14ac:dyDescent="0.25">
      <c r="A852" s="10"/>
      <c r="B852" s="10"/>
      <c r="C852" s="10"/>
      <c r="D852" s="19"/>
      <c r="E852" s="10"/>
      <c r="F852" s="10"/>
      <c r="G852" s="10"/>
      <c r="H852" s="10"/>
      <c r="I852" s="10"/>
      <c r="J852" s="10"/>
      <c r="K852" s="10"/>
      <c r="L852" s="10"/>
      <c r="M852" s="10"/>
      <c r="N852" s="10"/>
      <c r="O852" s="10"/>
      <c r="P852" s="10"/>
      <c r="Q852" s="10"/>
      <c r="R852" s="10"/>
      <c r="S852" s="10"/>
      <c r="T852" s="10"/>
      <c r="U852" s="10"/>
      <c r="V852" s="10"/>
      <c r="W852" s="10"/>
      <c r="X852" s="10"/>
      <c r="Y852" s="10"/>
      <c r="Z852" s="10"/>
      <c r="AA852" s="10"/>
      <c r="AB852" s="10"/>
      <c r="AC852" s="10"/>
      <c r="AD852" s="10"/>
      <c r="AE852" s="10"/>
    </row>
    <row r="853" spans="1:31" ht="13.2" x14ac:dyDescent="0.25">
      <c r="A853" s="10"/>
      <c r="B853" s="10"/>
      <c r="C853" s="10"/>
      <c r="D853" s="19"/>
      <c r="E853" s="10"/>
      <c r="F853" s="10"/>
      <c r="G853" s="10"/>
      <c r="H853" s="10"/>
      <c r="I853" s="10"/>
      <c r="J853" s="10"/>
      <c r="K853" s="10"/>
      <c r="L853" s="10"/>
      <c r="M853" s="10"/>
      <c r="N853" s="10"/>
      <c r="O853" s="10"/>
      <c r="P853" s="10"/>
      <c r="Q853" s="10"/>
      <c r="R853" s="10"/>
      <c r="S853" s="10"/>
      <c r="T853" s="10"/>
      <c r="U853" s="10"/>
      <c r="V853" s="10"/>
      <c r="W853" s="10"/>
      <c r="X853" s="10"/>
      <c r="Y853" s="10"/>
      <c r="Z853" s="10"/>
      <c r="AA853" s="10"/>
      <c r="AB853" s="10"/>
      <c r="AC853" s="10"/>
      <c r="AD853" s="10"/>
      <c r="AE853" s="10"/>
    </row>
    <row r="854" spans="1:31" ht="13.2" x14ac:dyDescent="0.25">
      <c r="A854" s="10"/>
      <c r="B854" s="10"/>
      <c r="C854" s="10"/>
      <c r="D854" s="19"/>
      <c r="E854" s="10"/>
      <c r="F854" s="10"/>
      <c r="G854" s="10"/>
      <c r="H854" s="10"/>
      <c r="I854" s="10"/>
      <c r="J854" s="10"/>
      <c r="K854" s="10"/>
      <c r="L854" s="10"/>
      <c r="M854" s="10"/>
      <c r="N854" s="10"/>
      <c r="O854" s="10"/>
      <c r="P854" s="10"/>
      <c r="Q854" s="10"/>
      <c r="R854" s="10"/>
      <c r="S854" s="10"/>
      <c r="T854" s="10"/>
      <c r="U854" s="10"/>
      <c r="V854" s="10"/>
      <c r="W854" s="10"/>
      <c r="X854" s="10"/>
      <c r="Y854" s="10"/>
      <c r="Z854" s="10"/>
      <c r="AA854" s="10"/>
      <c r="AB854" s="10"/>
      <c r="AC854" s="10"/>
      <c r="AD854" s="10"/>
      <c r="AE854" s="10"/>
    </row>
    <row r="855" spans="1:31" ht="13.2" x14ac:dyDescent="0.25">
      <c r="A855" s="10"/>
      <c r="B855" s="10"/>
      <c r="C855" s="10"/>
      <c r="D855" s="19"/>
      <c r="E855" s="10"/>
      <c r="F855" s="10"/>
      <c r="G855" s="10"/>
      <c r="H855" s="10"/>
      <c r="I855" s="10"/>
      <c r="J855" s="10"/>
      <c r="K855" s="10"/>
      <c r="L855" s="10"/>
      <c r="M855" s="10"/>
      <c r="N855" s="10"/>
      <c r="O855" s="10"/>
      <c r="P855" s="10"/>
      <c r="Q855" s="10"/>
      <c r="R855" s="10"/>
      <c r="S855" s="10"/>
      <c r="T855" s="10"/>
      <c r="U855" s="10"/>
      <c r="V855" s="10"/>
      <c r="W855" s="10"/>
      <c r="X855" s="10"/>
      <c r="Y855" s="10"/>
      <c r="Z855" s="10"/>
      <c r="AA855" s="10"/>
      <c r="AB855" s="10"/>
      <c r="AC855" s="10"/>
      <c r="AD855" s="10"/>
      <c r="AE855" s="10"/>
    </row>
    <row r="856" spans="1:31" ht="13.2" x14ac:dyDescent="0.25">
      <c r="A856" s="10"/>
      <c r="B856" s="10"/>
      <c r="C856" s="10"/>
      <c r="D856" s="19"/>
      <c r="E856" s="10"/>
      <c r="F856" s="10"/>
      <c r="G856" s="10"/>
      <c r="H856" s="10"/>
      <c r="I856" s="10"/>
      <c r="J856" s="10"/>
      <c r="K856" s="10"/>
      <c r="L856" s="10"/>
      <c r="M856" s="10"/>
      <c r="N856" s="10"/>
      <c r="O856" s="10"/>
      <c r="P856" s="10"/>
      <c r="Q856" s="10"/>
      <c r="R856" s="10"/>
      <c r="S856" s="10"/>
      <c r="T856" s="10"/>
      <c r="U856" s="10"/>
      <c r="V856" s="10"/>
      <c r="W856" s="10"/>
      <c r="X856" s="10"/>
      <c r="Y856" s="10"/>
      <c r="Z856" s="10"/>
      <c r="AA856" s="10"/>
      <c r="AB856" s="10"/>
      <c r="AC856" s="10"/>
      <c r="AD856" s="10"/>
      <c r="AE856" s="10"/>
    </row>
    <row r="857" spans="1:31" ht="13.2" x14ac:dyDescent="0.25">
      <c r="A857" s="10"/>
      <c r="B857" s="10"/>
      <c r="C857" s="10"/>
      <c r="D857" s="19"/>
      <c r="E857" s="10"/>
      <c r="F857" s="10"/>
      <c r="G857" s="10"/>
      <c r="H857" s="10"/>
      <c r="I857" s="10"/>
      <c r="J857" s="10"/>
      <c r="K857" s="10"/>
      <c r="L857" s="10"/>
      <c r="M857" s="10"/>
      <c r="N857" s="10"/>
      <c r="O857" s="10"/>
      <c r="P857" s="10"/>
      <c r="Q857" s="10"/>
      <c r="R857" s="10"/>
      <c r="S857" s="10"/>
      <c r="T857" s="10"/>
      <c r="U857" s="10"/>
      <c r="V857" s="10"/>
      <c r="W857" s="10"/>
      <c r="X857" s="10"/>
      <c r="Y857" s="10"/>
      <c r="Z857" s="10"/>
      <c r="AA857" s="10"/>
      <c r="AB857" s="10"/>
      <c r="AC857" s="10"/>
      <c r="AD857" s="10"/>
      <c r="AE857" s="10"/>
    </row>
    <row r="858" spans="1:31" ht="13.2" x14ac:dyDescent="0.25">
      <c r="A858" s="10"/>
      <c r="B858" s="10"/>
      <c r="C858" s="10"/>
      <c r="D858" s="19"/>
      <c r="E858" s="10"/>
      <c r="F858" s="10"/>
      <c r="G858" s="10"/>
      <c r="H858" s="10"/>
      <c r="I858" s="10"/>
      <c r="J858" s="10"/>
      <c r="K858" s="10"/>
      <c r="L858" s="10"/>
      <c r="M858" s="10"/>
      <c r="N858" s="10"/>
      <c r="O858" s="10"/>
      <c r="P858" s="10"/>
      <c r="Q858" s="10"/>
      <c r="R858" s="10"/>
      <c r="S858" s="10"/>
      <c r="T858" s="10"/>
      <c r="U858" s="10"/>
      <c r="V858" s="10"/>
      <c r="W858" s="10"/>
      <c r="X858" s="10"/>
      <c r="Y858" s="10"/>
      <c r="Z858" s="10"/>
      <c r="AA858" s="10"/>
      <c r="AB858" s="10"/>
      <c r="AC858" s="10"/>
      <c r="AD858" s="10"/>
      <c r="AE858" s="10"/>
    </row>
    <row r="859" spans="1:31" ht="13.2" x14ac:dyDescent="0.25">
      <c r="A859" s="10"/>
      <c r="B859" s="10"/>
      <c r="C859" s="10"/>
      <c r="D859" s="19"/>
      <c r="E859" s="10"/>
      <c r="F859" s="10"/>
      <c r="G859" s="10"/>
      <c r="H859" s="10"/>
      <c r="I859" s="10"/>
      <c r="J859" s="10"/>
      <c r="K859" s="10"/>
      <c r="L859" s="10"/>
      <c r="M859" s="10"/>
      <c r="N859" s="10"/>
      <c r="O859" s="10"/>
      <c r="P859" s="10"/>
      <c r="Q859" s="10"/>
      <c r="R859" s="10"/>
      <c r="S859" s="10"/>
      <c r="T859" s="10"/>
      <c r="U859" s="10"/>
      <c r="V859" s="10"/>
      <c r="W859" s="10"/>
      <c r="X859" s="10"/>
      <c r="Y859" s="10"/>
      <c r="Z859" s="10"/>
      <c r="AA859" s="10"/>
      <c r="AB859" s="10"/>
      <c r="AC859" s="10"/>
      <c r="AD859" s="10"/>
      <c r="AE859" s="10"/>
    </row>
    <row r="860" spans="1:31" ht="13.2" x14ac:dyDescent="0.25">
      <c r="A860" s="10"/>
      <c r="B860" s="10"/>
      <c r="C860" s="10"/>
      <c r="D860" s="19"/>
      <c r="E860" s="10"/>
      <c r="F860" s="10"/>
      <c r="G860" s="10"/>
      <c r="H860" s="10"/>
      <c r="I860" s="10"/>
      <c r="J860" s="10"/>
      <c r="K860" s="10"/>
      <c r="L860" s="10"/>
      <c r="M860" s="10"/>
      <c r="N860" s="10"/>
      <c r="O860" s="10"/>
      <c r="P860" s="10"/>
      <c r="Q860" s="10"/>
      <c r="R860" s="10"/>
      <c r="S860" s="10"/>
      <c r="T860" s="10"/>
      <c r="U860" s="10"/>
      <c r="V860" s="10"/>
      <c r="W860" s="10"/>
      <c r="X860" s="10"/>
      <c r="Y860" s="10"/>
      <c r="Z860" s="10"/>
      <c r="AA860" s="10"/>
      <c r="AB860" s="10"/>
      <c r="AC860" s="10"/>
      <c r="AD860" s="10"/>
      <c r="AE860" s="10"/>
    </row>
    <row r="861" spans="1:31" ht="13.2" x14ac:dyDescent="0.25">
      <c r="A861" s="10"/>
      <c r="B861" s="10"/>
      <c r="C861" s="10"/>
      <c r="D861" s="19"/>
      <c r="E861" s="10"/>
      <c r="F861" s="10"/>
      <c r="G861" s="10"/>
      <c r="H861" s="10"/>
      <c r="I861" s="10"/>
      <c r="J861" s="10"/>
      <c r="K861" s="10"/>
      <c r="L861" s="10"/>
      <c r="M861" s="10"/>
      <c r="N861" s="10"/>
      <c r="O861" s="10"/>
      <c r="P861" s="10"/>
      <c r="Q861" s="10"/>
      <c r="R861" s="10"/>
      <c r="S861" s="10"/>
      <c r="T861" s="10"/>
      <c r="U861" s="10"/>
      <c r="V861" s="10"/>
      <c r="W861" s="10"/>
      <c r="X861" s="10"/>
      <c r="Y861" s="10"/>
      <c r="Z861" s="10"/>
      <c r="AA861" s="10"/>
      <c r="AB861" s="10"/>
      <c r="AC861" s="10"/>
      <c r="AD861" s="10"/>
      <c r="AE861" s="10"/>
    </row>
    <row r="862" spans="1:31" ht="13.2" x14ac:dyDescent="0.25">
      <c r="A862" s="10"/>
      <c r="B862" s="10"/>
      <c r="C862" s="10"/>
      <c r="D862" s="19"/>
      <c r="E862" s="10"/>
      <c r="F862" s="10"/>
      <c r="G862" s="10"/>
      <c r="H862" s="10"/>
      <c r="I862" s="10"/>
      <c r="J862" s="10"/>
      <c r="K862" s="10"/>
      <c r="L862" s="10"/>
      <c r="M862" s="10"/>
      <c r="N862" s="10"/>
      <c r="O862" s="10"/>
      <c r="P862" s="10"/>
      <c r="Q862" s="10"/>
      <c r="R862" s="10"/>
      <c r="S862" s="10"/>
      <c r="T862" s="10"/>
      <c r="U862" s="10"/>
      <c r="V862" s="10"/>
      <c r="W862" s="10"/>
      <c r="X862" s="10"/>
      <c r="Y862" s="10"/>
      <c r="Z862" s="10"/>
      <c r="AA862" s="10"/>
      <c r="AB862" s="10"/>
      <c r="AC862" s="10"/>
      <c r="AD862" s="10"/>
      <c r="AE862" s="10"/>
    </row>
    <row r="863" spans="1:31" ht="13.2" x14ac:dyDescent="0.25">
      <c r="A863" s="10"/>
      <c r="B863" s="10"/>
      <c r="C863" s="10"/>
      <c r="D863" s="19"/>
      <c r="E863" s="10"/>
      <c r="F863" s="10"/>
      <c r="G863" s="10"/>
      <c r="H863" s="10"/>
      <c r="I863" s="10"/>
      <c r="J863" s="10"/>
      <c r="K863" s="10"/>
      <c r="L863" s="10"/>
      <c r="M863" s="10"/>
      <c r="N863" s="10"/>
      <c r="O863" s="10"/>
      <c r="P863" s="10"/>
      <c r="Q863" s="10"/>
      <c r="R863" s="10"/>
      <c r="S863" s="10"/>
      <c r="T863" s="10"/>
      <c r="U863" s="10"/>
      <c r="V863" s="10"/>
      <c r="W863" s="10"/>
      <c r="X863" s="10"/>
      <c r="Y863" s="10"/>
      <c r="Z863" s="10"/>
      <c r="AA863" s="10"/>
      <c r="AB863" s="10"/>
      <c r="AC863" s="10"/>
      <c r="AD863" s="10"/>
      <c r="AE863" s="10"/>
    </row>
    <row r="864" spans="1:31" ht="13.2" x14ac:dyDescent="0.25">
      <c r="A864" s="10"/>
      <c r="B864" s="10"/>
      <c r="C864" s="10"/>
      <c r="D864" s="19"/>
      <c r="E864" s="10"/>
      <c r="F864" s="10"/>
      <c r="G864" s="10"/>
      <c r="H864" s="10"/>
      <c r="I864" s="10"/>
      <c r="J864" s="10"/>
      <c r="K864" s="10"/>
      <c r="L864" s="10"/>
      <c r="M864" s="10"/>
      <c r="N864" s="10"/>
      <c r="O864" s="10"/>
      <c r="P864" s="10"/>
      <c r="Q864" s="10"/>
      <c r="R864" s="10"/>
      <c r="S864" s="10"/>
      <c r="T864" s="10"/>
      <c r="U864" s="10"/>
      <c r="V864" s="10"/>
      <c r="W864" s="10"/>
      <c r="X864" s="10"/>
      <c r="Y864" s="10"/>
      <c r="Z864" s="10"/>
      <c r="AA864" s="10"/>
      <c r="AB864" s="10"/>
      <c r="AC864" s="10"/>
      <c r="AD864" s="10"/>
      <c r="AE864" s="10"/>
    </row>
    <row r="865" spans="1:31" ht="13.2" x14ac:dyDescent="0.25">
      <c r="A865" s="10"/>
      <c r="B865" s="10"/>
      <c r="C865" s="10"/>
      <c r="D865" s="19"/>
      <c r="E865" s="10"/>
      <c r="F865" s="10"/>
      <c r="G865" s="10"/>
      <c r="H865" s="10"/>
      <c r="I865" s="10"/>
      <c r="J865" s="10"/>
      <c r="K865" s="10"/>
      <c r="L865" s="10"/>
      <c r="M865" s="10"/>
      <c r="N865" s="10"/>
      <c r="O865" s="10"/>
      <c r="P865" s="10"/>
      <c r="Q865" s="10"/>
      <c r="R865" s="10"/>
      <c r="S865" s="10"/>
      <c r="T865" s="10"/>
      <c r="U865" s="10"/>
      <c r="V865" s="10"/>
      <c r="W865" s="10"/>
      <c r="X865" s="10"/>
      <c r="Y865" s="10"/>
      <c r="Z865" s="10"/>
      <c r="AA865" s="10"/>
      <c r="AB865" s="10"/>
      <c r="AC865" s="10"/>
      <c r="AD865" s="10"/>
      <c r="AE865" s="10"/>
    </row>
    <row r="866" spans="1:31" ht="13.2" x14ac:dyDescent="0.25">
      <c r="A866" s="10"/>
      <c r="B866" s="10"/>
      <c r="C866" s="10"/>
      <c r="D866" s="19"/>
      <c r="E866" s="10"/>
      <c r="F866" s="10"/>
      <c r="G866" s="10"/>
      <c r="H866" s="10"/>
      <c r="I866" s="10"/>
      <c r="J866" s="10"/>
      <c r="K866" s="10"/>
      <c r="L866" s="10"/>
      <c r="M866" s="10"/>
      <c r="N866" s="10"/>
      <c r="O866" s="10"/>
      <c r="P866" s="10"/>
      <c r="Q866" s="10"/>
      <c r="R866" s="10"/>
      <c r="S866" s="10"/>
      <c r="T866" s="10"/>
      <c r="U866" s="10"/>
      <c r="V866" s="10"/>
      <c r="W866" s="10"/>
      <c r="X866" s="10"/>
      <c r="Y866" s="10"/>
      <c r="Z866" s="10"/>
      <c r="AA866" s="10"/>
      <c r="AB866" s="10"/>
      <c r="AC866" s="10"/>
      <c r="AD866" s="10"/>
      <c r="AE866" s="10"/>
    </row>
    <row r="867" spans="1:31" ht="13.2" x14ac:dyDescent="0.25">
      <c r="A867" s="10"/>
      <c r="B867" s="10"/>
      <c r="C867" s="10"/>
      <c r="D867" s="19"/>
      <c r="E867" s="10"/>
      <c r="F867" s="10"/>
      <c r="G867" s="10"/>
      <c r="H867" s="10"/>
      <c r="I867" s="10"/>
      <c r="J867" s="10"/>
      <c r="K867" s="10"/>
      <c r="L867" s="10"/>
      <c r="M867" s="10"/>
      <c r="N867" s="10"/>
      <c r="O867" s="10"/>
      <c r="P867" s="10"/>
      <c r="Q867" s="10"/>
      <c r="R867" s="10"/>
      <c r="S867" s="10"/>
      <c r="T867" s="10"/>
      <c r="U867" s="10"/>
      <c r="V867" s="10"/>
      <c r="W867" s="10"/>
      <c r="X867" s="10"/>
      <c r="Y867" s="10"/>
      <c r="Z867" s="10"/>
      <c r="AA867" s="10"/>
      <c r="AB867" s="10"/>
      <c r="AC867" s="10"/>
      <c r="AD867" s="10"/>
      <c r="AE867" s="10"/>
    </row>
    <row r="868" spans="1:31" ht="13.2" x14ac:dyDescent="0.25">
      <c r="A868" s="10"/>
      <c r="B868" s="10"/>
      <c r="C868" s="10"/>
      <c r="D868" s="19"/>
      <c r="E868" s="10"/>
      <c r="F868" s="10"/>
      <c r="G868" s="10"/>
      <c r="H868" s="10"/>
      <c r="I868" s="10"/>
      <c r="J868" s="10"/>
      <c r="K868" s="10"/>
      <c r="L868" s="10"/>
      <c r="M868" s="10"/>
      <c r="N868" s="10"/>
      <c r="O868" s="10"/>
      <c r="P868" s="10"/>
      <c r="Q868" s="10"/>
      <c r="R868" s="10"/>
      <c r="S868" s="10"/>
      <c r="T868" s="10"/>
      <c r="U868" s="10"/>
      <c r="V868" s="10"/>
      <c r="W868" s="10"/>
      <c r="X868" s="10"/>
      <c r="Y868" s="10"/>
      <c r="Z868" s="10"/>
      <c r="AA868" s="10"/>
      <c r="AB868" s="10"/>
      <c r="AC868" s="10"/>
      <c r="AD868" s="10"/>
      <c r="AE868" s="10"/>
    </row>
    <row r="869" spans="1:31" ht="13.2" x14ac:dyDescent="0.25">
      <c r="A869" s="10"/>
      <c r="B869" s="10"/>
      <c r="C869" s="10"/>
      <c r="D869" s="19"/>
      <c r="E869" s="10"/>
      <c r="F869" s="10"/>
      <c r="G869" s="10"/>
      <c r="H869" s="10"/>
      <c r="I869" s="10"/>
      <c r="J869" s="10"/>
      <c r="K869" s="10"/>
      <c r="L869" s="10"/>
      <c r="M869" s="10"/>
      <c r="N869" s="10"/>
      <c r="O869" s="10"/>
      <c r="P869" s="10"/>
      <c r="Q869" s="10"/>
      <c r="R869" s="10"/>
      <c r="S869" s="10"/>
      <c r="T869" s="10"/>
      <c r="U869" s="10"/>
      <c r="V869" s="10"/>
      <c r="W869" s="10"/>
      <c r="X869" s="10"/>
      <c r="Y869" s="10"/>
      <c r="Z869" s="10"/>
      <c r="AA869" s="10"/>
      <c r="AB869" s="10"/>
      <c r="AC869" s="10"/>
      <c r="AD869" s="10"/>
      <c r="AE869" s="10"/>
    </row>
    <row r="870" spans="1:31" ht="13.2" x14ac:dyDescent="0.25">
      <c r="A870" s="10"/>
      <c r="B870" s="10"/>
      <c r="C870" s="10"/>
      <c r="D870" s="19"/>
      <c r="E870" s="10"/>
      <c r="F870" s="10"/>
      <c r="G870" s="10"/>
      <c r="H870" s="10"/>
      <c r="I870" s="10"/>
      <c r="J870" s="10"/>
      <c r="K870" s="10"/>
      <c r="L870" s="10"/>
      <c r="M870" s="10"/>
      <c r="N870" s="10"/>
      <c r="O870" s="10"/>
      <c r="P870" s="10"/>
      <c r="Q870" s="10"/>
      <c r="R870" s="10"/>
      <c r="S870" s="10"/>
      <c r="T870" s="10"/>
      <c r="U870" s="10"/>
      <c r="V870" s="10"/>
      <c r="W870" s="10"/>
      <c r="X870" s="10"/>
      <c r="Y870" s="10"/>
      <c r="Z870" s="10"/>
      <c r="AA870" s="10"/>
      <c r="AB870" s="10"/>
      <c r="AC870" s="10"/>
      <c r="AD870" s="10"/>
      <c r="AE870" s="10"/>
    </row>
    <row r="871" spans="1:31" ht="13.2" x14ac:dyDescent="0.25">
      <c r="A871" s="10"/>
      <c r="B871" s="10"/>
      <c r="C871" s="10"/>
      <c r="D871" s="19"/>
      <c r="E871" s="10"/>
      <c r="F871" s="10"/>
      <c r="G871" s="10"/>
      <c r="H871" s="10"/>
      <c r="I871" s="10"/>
      <c r="J871" s="10"/>
      <c r="K871" s="10"/>
      <c r="L871" s="10"/>
      <c r="M871" s="10"/>
      <c r="N871" s="10"/>
      <c r="O871" s="10"/>
      <c r="P871" s="10"/>
      <c r="Q871" s="10"/>
      <c r="R871" s="10"/>
      <c r="S871" s="10"/>
      <c r="T871" s="10"/>
      <c r="U871" s="10"/>
      <c r="V871" s="10"/>
      <c r="W871" s="10"/>
      <c r="X871" s="10"/>
      <c r="Y871" s="10"/>
      <c r="Z871" s="10"/>
      <c r="AA871" s="10"/>
      <c r="AB871" s="10"/>
      <c r="AC871" s="10"/>
      <c r="AD871" s="10"/>
      <c r="AE871" s="10"/>
    </row>
    <row r="872" spans="1:31" ht="13.2" x14ac:dyDescent="0.25">
      <c r="A872" s="10"/>
      <c r="B872" s="10"/>
      <c r="C872" s="10"/>
      <c r="D872" s="19"/>
      <c r="E872" s="10"/>
      <c r="F872" s="10"/>
      <c r="G872" s="10"/>
      <c r="H872" s="10"/>
      <c r="I872" s="10"/>
      <c r="J872" s="10"/>
      <c r="K872" s="10"/>
      <c r="L872" s="10"/>
      <c r="M872" s="10"/>
      <c r="N872" s="10"/>
      <c r="O872" s="10"/>
      <c r="P872" s="10"/>
      <c r="Q872" s="10"/>
      <c r="R872" s="10"/>
      <c r="S872" s="10"/>
      <c r="T872" s="10"/>
      <c r="U872" s="10"/>
      <c r="V872" s="10"/>
      <c r="W872" s="10"/>
      <c r="X872" s="10"/>
      <c r="Y872" s="10"/>
      <c r="Z872" s="10"/>
      <c r="AA872" s="10"/>
      <c r="AB872" s="10"/>
      <c r="AC872" s="10"/>
      <c r="AD872" s="10"/>
      <c r="AE872" s="10"/>
    </row>
    <row r="873" spans="1:31" ht="13.2" x14ac:dyDescent="0.25">
      <c r="A873" s="10"/>
      <c r="B873" s="10"/>
      <c r="C873" s="10"/>
      <c r="D873" s="19"/>
      <c r="E873" s="10"/>
      <c r="F873" s="10"/>
      <c r="G873" s="10"/>
      <c r="H873" s="10"/>
      <c r="I873" s="10"/>
      <c r="J873" s="10"/>
      <c r="K873" s="10"/>
      <c r="L873" s="10"/>
      <c r="M873" s="10"/>
      <c r="N873" s="10"/>
      <c r="O873" s="10"/>
      <c r="P873" s="10"/>
      <c r="Q873" s="10"/>
      <c r="R873" s="10"/>
      <c r="S873" s="10"/>
      <c r="T873" s="10"/>
      <c r="U873" s="10"/>
      <c r="V873" s="10"/>
      <c r="W873" s="10"/>
      <c r="X873" s="10"/>
      <c r="Y873" s="10"/>
      <c r="Z873" s="10"/>
      <c r="AA873" s="10"/>
      <c r="AB873" s="10"/>
      <c r="AC873" s="10"/>
      <c r="AD873" s="10"/>
      <c r="AE873" s="10"/>
    </row>
    <row r="874" spans="1:31" ht="13.2" x14ac:dyDescent="0.25">
      <c r="A874" s="10"/>
      <c r="B874" s="10"/>
      <c r="C874" s="10"/>
      <c r="D874" s="19"/>
      <c r="E874" s="10"/>
      <c r="F874" s="10"/>
      <c r="G874" s="10"/>
      <c r="H874" s="10"/>
      <c r="I874" s="10"/>
      <c r="J874" s="10"/>
      <c r="K874" s="10"/>
      <c r="L874" s="10"/>
      <c r="M874" s="10"/>
      <c r="N874" s="10"/>
      <c r="O874" s="10"/>
      <c r="P874" s="10"/>
      <c r="Q874" s="10"/>
      <c r="R874" s="10"/>
      <c r="S874" s="10"/>
      <c r="T874" s="10"/>
      <c r="U874" s="10"/>
      <c r="V874" s="10"/>
      <c r="W874" s="10"/>
      <c r="X874" s="10"/>
      <c r="Y874" s="10"/>
      <c r="Z874" s="10"/>
      <c r="AA874" s="10"/>
      <c r="AB874" s="10"/>
      <c r="AC874" s="10"/>
      <c r="AD874" s="10"/>
      <c r="AE874" s="10"/>
    </row>
    <row r="875" spans="1:31" ht="13.2" x14ac:dyDescent="0.25">
      <c r="A875" s="10"/>
      <c r="B875" s="10"/>
      <c r="C875" s="10"/>
      <c r="D875" s="19"/>
      <c r="E875" s="10"/>
      <c r="F875" s="10"/>
      <c r="G875" s="10"/>
      <c r="H875" s="10"/>
      <c r="I875" s="10"/>
      <c r="J875" s="10"/>
      <c r="K875" s="10"/>
      <c r="L875" s="10"/>
      <c r="M875" s="10"/>
      <c r="N875" s="10"/>
      <c r="O875" s="10"/>
      <c r="P875" s="10"/>
      <c r="Q875" s="10"/>
      <c r="R875" s="10"/>
      <c r="S875" s="10"/>
      <c r="T875" s="10"/>
      <c r="U875" s="10"/>
      <c r="V875" s="10"/>
      <c r="W875" s="10"/>
      <c r="X875" s="10"/>
      <c r="Y875" s="10"/>
      <c r="Z875" s="10"/>
      <c r="AA875" s="10"/>
      <c r="AB875" s="10"/>
      <c r="AC875" s="10"/>
      <c r="AD875" s="10"/>
      <c r="AE875" s="10"/>
    </row>
    <row r="876" spans="1:31" ht="13.2" x14ac:dyDescent="0.25">
      <c r="A876" s="10"/>
      <c r="B876" s="10"/>
      <c r="C876" s="10"/>
      <c r="D876" s="19"/>
      <c r="E876" s="10"/>
      <c r="F876" s="10"/>
      <c r="G876" s="10"/>
      <c r="H876" s="10"/>
      <c r="I876" s="10"/>
      <c r="J876" s="10"/>
      <c r="K876" s="10"/>
      <c r="L876" s="10"/>
      <c r="M876" s="10"/>
      <c r="N876" s="10"/>
      <c r="O876" s="10"/>
      <c r="P876" s="10"/>
      <c r="Q876" s="10"/>
      <c r="R876" s="10"/>
      <c r="S876" s="10"/>
      <c r="T876" s="10"/>
      <c r="U876" s="10"/>
      <c r="V876" s="10"/>
      <c r="W876" s="10"/>
      <c r="X876" s="10"/>
      <c r="Y876" s="10"/>
      <c r="Z876" s="10"/>
      <c r="AA876" s="10"/>
      <c r="AB876" s="10"/>
      <c r="AC876" s="10"/>
      <c r="AD876" s="10"/>
      <c r="AE876" s="10"/>
    </row>
    <row r="877" spans="1:31" ht="13.2" x14ac:dyDescent="0.25">
      <c r="A877" s="10"/>
      <c r="B877" s="10"/>
      <c r="C877" s="10"/>
      <c r="D877" s="19"/>
      <c r="E877" s="10"/>
      <c r="F877" s="10"/>
      <c r="G877" s="10"/>
      <c r="H877" s="10"/>
      <c r="I877" s="10"/>
      <c r="J877" s="10"/>
      <c r="K877" s="10"/>
      <c r="L877" s="10"/>
      <c r="M877" s="10"/>
      <c r="N877" s="10"/>
      <c r="O877" s="10"/>
      <c r="P877" s="10"/>
      <c r="Q877" s="10"/>
      <c r="R877" s="10"/>
      <c r="S877" s="10"/>
      <c r="T877" s="10"/>
      <c r="U877" s="10"/>
      <c r="V877" s="10"/>
      <c r="W877" s="10"/>
      <c r="X877" s="10"/>
      <c r="Y877" s="10"/>
      <c r="Z877" s="10"/>
      <c r="AA877" s="10"/>
      <c r="AB877" s="10"/>
      <c r="AC877" s="10"/>
      <c r="AD877" s="10"/>
      <c r="AE877" s="10"/>
    </row>
    <row r="878" spans="1:31" ht="13.2" x14ac:dyDescent="0.25">
      <c r="A878" s="10"/>
      <c r="B878" s="10"/>
      <c r="C878" s="10"/>
      <c r="D878" s="19"/>
      <c r="E878" s="10"/>
      <c r="F878" s="10"/>
      <c r="G878" s="10"/>
      <c r="H878" s="10"/>
      <c r="I878" s="10"/>
      <c r="J878" s="10"/>
      <c r="K878" s="10"/>
      <c r="L878" s="10"/>
      <c r="M878" s="10"/>
      <c r="N878" s="10"/>
      <c r="O878" s="10"/>
      <c r="P878" s="10"/>
      <c r="Q878" s="10"/>
      <c r="R878" s="10"/>
      <c r="S878" s="10"/>
      <c r="T878" s="10"/>
      <c r="U878" s="10"/>
      <c r="V878" s="10"/>
      <c r="W878" s="10"/>
      <c r="X878" s="10"/>
      <c r="Y878" s="10"/>
      <c r="Z878" s="10"/>
      <c r="AA878" s="10"/>
      <c r="AB878" s="10"/>
      <c r="AC878" s="10"/>
      <c r="AD878" s="10"/>
      <c r="AE878" s="10"/>
    </row>
    <row r="879" spans="1:31" ht="13.2" x14ac:dyDescent="0.25">
      <c r="A879" s="10"/>
      <c r="B879" s="10"/>
      <c r="C879" s="10"/>
      <c r="D879" s="19"/>
      <c r="E879" s="10"/>
      <c r="F879" s="10"/>
      <c r="G879" s="10"/>
      <c r="H879" s="10"/>
      <c r="I879" s="10"/>
      <c r="J879" s="10"/>
      <c r="K879" s="10"/>
      <c r="L879" s="10"/>
      <c r="M879" s="10"/>
      <c r="N879" s="10"/>
      <c r="O879" s="10"/>
      <c r="P879" s="10"/>
      <c r="Q879" s="10"/>
      <c r="R879" s="10"/>
      <c r="S879" s="10"/>
      <c r="T879" s="10"/>
      <c r="U879" s="10"/>
      <c r="V879" s="10"/>
      <c r="W879" s="10"/>
      <c r="X879" s="10"/>
      <c r="Y879" s="10"/>
      <c r="Z879" s="10"/>
      <c r="AA879" s="10"/>
      <c r="AB879" s="10"/>
      <c r="AC879" s="10"/>
      <c r="AD879" s="10"/>
      <c r="AE879" s="10"/>
    </row>
    <row r="880" spans="1:31" ht="13.2" x14ac:dyDescent="0.25">
      <c r="A880" s="10"/>
      <c r="B880" s="10"/>
      <c r="C880" s="10"/>
      <c r="D880" s="19"/>
      <c r="E880" s="10"/>
      <c r="F880" s="10"/>
      <c r="G880" s="10"/>
      <c r="H880" s="10"/>
      <c r="I880" s="10"/>
      <c r="J880" s="10"/>
      <c r="K880" s="10"/>
      <c r="L880" s="10"/>
      <c r="M880" s="10"/>
      <c r="N880" s="10"/>
      <c r="O880" s="10"/>
      <c r="P880" s="10"/>
      <c r="Q880" s="10"/>
      <c r="R880" s="10"/>
      <c r="S880" s="10"/>
      <c r="T880" s="10"/>
      <c r="U880" s="10"/>
      <c r="V880" s="10"/>
      <c r="W880" s="10"/>
      <c r="X880" s="10"/>
      <c r="Y880" s="10"/>
      <c r="Z880" s="10"/>
      <c r="AA880" s="10"/>
      <c r="AB880" s="10"/>
      <c r="AC880" s="10"/>
      <c r="AD880" s="10"/>
      <c r="AE880" s="10"/>
    </row>
    <row r="881" spans="1:31" ht="13.2" x14ac:dyDescent="0.25">
      <c r="A881" s="10"/>
      <c r="B881" s="10"/>
      <c r="C881" s="10"/>
      <c r="D881" s="19"/>
      <c r="E881" s="10"/>
      <c r="F881" s="10"/>
      <c r="G881" s="10"/>
      <c r="H881" s="10"/>
      <c r="I881" s="10"/>
      <c r="J881" s="10"/>
      <c r="K881" s="10"/>
      <c r="L881" s="10"/>
      <c r="M881" s="10"/>
      <c r="N881" s="10"/>
      <c r="O881" s="10"/>
      <c r="P881" s="10"/>
      <c r="Q881" s="10"/>
      <c r="R881" s="10"/>
      <c r="S881" s="10"/>
      <c r="T881" s="10"/>
      <c r="U881" s="10"/>
      <c r="V881" s="10"/>
      <c r="W881" s="10"/>
      <c r="X881" s="10"/>
      <c r="Y881" s="10"/>
      <c r="Z881" s="10"/>
      <c r="AA881" s="10"/>
      <c r="AB881" s="10"/>
      <c r="AC881" s="10"/>
      <c r="AD881" s="10"/>
      <c r="AE881" s="10"/>
    </row>
    <row r="882" spans="1:31" ht="13.2" x14ac:dyDescent="0.25">
      <c r="A882" s="10"/>
      <c r="B882" s="10"/>
      <c r="C882" s="10"/>
      <c r="D882" s="19"/>
      <c r="E882" s="10"/>
      <c r="F882" s="10"/>
      <c r="G882" s="10"/>
      <c r="H882" s="10"/>
      <c r="I882" s="10"/>
      <c r="J882" s="10"/>
      <c r="K882" s="10"/>
      <c r="L882" s="10"/>
      <c r="M882" s="10"/>
      <c r="N882" s="10"/>
      <c r="O882" s="10"/>
      <c r="P882" s="10"/>
      <c r="Q882" s="10"/>
      <c r="R882" s="10"/>
      <c r="S882" s="10"/>
      <c r="T882" s="10"/>
      <c r="U882" s="10"/>
      <c r="V882" s="10"/>
      <c r="W882" s="10"/>
      <c r="X882" s="10"/>
      <c r="Y882" s="10"/>
      <c r="Z882" s="10"/>
      <c r="AA882" s="10"/>
      <c r="AB882" s="10"/>
      <c r="AC882" s="10"/>
      <c r="AD882" s="10"/>
      <c r="AE882" s="10"/>
    </row>
    <row r="883" spans="1:31" ht="13.2" x14ac:dyDescent="0.25">
      <c r="A883" s="10"/>
      <c r="B883" s="10"/>
      <c r="C883" s="10"/>
      <c r="D883" s="19"/>
      <c r="E883" s="10"/>
      <c r="F883" s="10"/>
      <c r="G883" s="10"/>
      <c r="H883" s="10"/>
      <c r="I883" s="10"/>
      <c r="J883" s="10"/>
      <c r="K883" s="10"/>
      <c r="L883" s="10"/>
      <c r="M883" s="10"/>
      <c r="N883" s="10"/>
      <c r="O883" s="10"/>
      <c r="P883" s="10"/>
      <c r="Q883" s="10"/>
      <c r="R883" s="10"/>
      <c r="S883" s="10"/>
      <c r="T883" s="10"/>
      <c r="U883" s="10"/>
      <c r="V883" s="10"/>
      <c r="W883" s="10"/>
      <c r="X883" s="10"/>
      <c r="Y883" s="10"/>
      <c r="Z883" s="10"/>
      <c r="AA883" s="10"/>
      <c r="AB883" s="10"/>
      <c r="AC883" s="10"/>
      <c r="AD883" s="10"/>
      <c r="AE883" s="10"/>
    </row>
    <row r="884" spans="1:31" ht="13.2" x14ac:dyDescent="0.25">
      <c r="A884" s="10"/>
      <c r="B884" s="10"/>
      <c r="C884" s="10"/>
      <c r="D884" s="19"/>
      <c r="E884" s="10"/>
      <c r="F884" s="10"/>
      <c r="G884" s="10"/>
      <c r="H884" s="10"/>
      <c r="I884" s="10"/>
      <c r="J884" s="10"/>
      <c r="K884" s="10"/>
      <c r="L884" s="10"/>
      <c r="M884" s="10"/>
      <c r="N884" s="10"/>
      <c r="O884" s="10"/>
      <c r="P884" s="10"/>
      <c r="Q884" s="10"/>
      <c r="R884" s="10"/>
      <c r="S884" s="10"/>
      <c r="T884" s="10"/>
      <c r="U884" s="10"/>
      <c r="V884" s="10"/>
      <c r="W884" s="10"/>
      <c r="X884" s="10"/>
      <c r="Y884" s="10"/>
      <c r="Z884" s="10"/>
      <c r="AA884" s="10"/>
      <c r="AB884" s="10"/>
      <c r="AC884" s="10"/>
      <c r="AD884" s="10"/>
      <c r="AE884" s="10"/>
    </row>
    <row r="885" spans="1:31" ht="13.2" x14ac:dyDescent="0.25">
      <c r="A885" s="10"/>
      <c r="B885" s="10"/>
      <c r="C885" s="10"/>
      <c r="D885" s="19"/>
      <c r="E885" s="10"/>
      <c r="F885" s="10"/>
      <c r="G885" s="10"/>
      <c r="H885" s="10"/>
      <c r="I885" s="10"/>
      <c r="J885" s="10"/>
      <c r="K885" s="10"/>
      <c r="L885" s="10"/>
      <c r="M885" s="10"/>
      <c r="N885" s="10"/>
      <c r="O885" s="10"/>
      <c r="P885" s="10"/>
      <c r="Q885" s="10"/>
      <c r="R885" s="10"/>
      <c r="S885" s="10"/>
      <c r="T885" s="10"/>
      <c r="U885" s="10"/>
      <c r="V885" s="10"/>
      <c r="W885" s="10"/>
      <c r="X885" s="10"/>
      <c r="Y885" s="10"/>
      <c r="Z885" s="10"/>
      <c r="AA885" s="10"/>
      <c r="AB885" s="10"/>
      <c r="AC885" s="10"/>
      <c r="AD885" s="10"/>
      <c r="AE885" s="10"/>
    </row>
    <row r="886" spans="1:31" ht="13.2" x14ac:dyDescent="0.25">
      <c r="A886" s="10"/>
      <c r="B886" s="10"/>
      <c r="C886" s="10"/>
      <c r="D886" s="19"/>
      <c r="E886" s="10"/>
      <c r="F886" s="10"/>
      <c r="G886" s="10"/>
      <c r="H886" s="10"/>
      <c r="I886" s="10"/>
      <c r="J886" s="10"/>
      <c r="K886" s="10"/>
      <c r="L886" s="10"/>
      <c r="M886" s="10"/>
      <c r="N886" s="10"/>
      <c r="O886" s="10"/>
      <c r="P886" s="10"/>
      <c r="Q886" s="10"/>
      <c r="R886" s="10"/>
      <c r="S886" s="10"/>
      <c r="T886" s="10"/>
      <c r="U886" s="10"/>
      <c r="V886" s="10"/>
      <c r="W886" s="10"/>
      <c r="X886" s="10"/>
      <c r="Y886" s="10"/>
      <c r="Z886" s="10"/>
      <c r="AA886" s="10"/>
      <c r="AB886" s="10"/>
      <c r="AC886" s="10"/>
      <c r="AD886" s="10"/>
      <c r="AE886" s="10"/>
    </row>
    <row r="887" spans="1:31" ht="13.2" x14ac:dyDescent="0.25">
      <c r="A887" s="10"/>
      <c r="B887" s="10"/>
      <c r="C887" s="10"/>
      <c r="D887" s="19"/>
      <c r="E887" s="10"/>
      <c r="F887" s="10"/>
      <c r="G887" s="10"/>
      <c r="H887" s="10"/>
      <c r="I887" s="10"/>
      <c r="J887" s="10"/>
      <c r="K887" s="10"/>
      <c r="L887" s="10"/>
      <c r="M887" s="10"/>
      <c r="N887" s="10"/>
      <c r="O887" s="10"/>
      <c r="P887" s="10"/>
      <c r="Q887" s="10"/>
      <c r="R887" s="10"/>
      <c r="S887" s="10"/>
      <c r="T887" s="10"/>
      <c r="U887" s="10"/>
      <c r="V887" s="10"/>
      <c r="W887" s="10"/>
      <c r="X887" s="10"/>
      <c r="Y887" s="10"/>
      <c r="Z887" s="10"/>
      <c r="AA887" s="10"/>
      <c r="AB887" s="10"/>
      <c r="AC887" s="10"/>
      <c r="AD887" s="10"/>
      <c r="AE887" s="10"/>
    </row>
    <row r="888" spans="1:31" ht="13.2" x14ac:dyDescent="0.25">
      <c r="A888" s="10"/>
      <c r="B888" s="10"/>
      <c r="C888" s="10"/>
      <c r="D888" s="19"/>
      <c r="E888" s="10"/>
      <c r="F888" s="10"/>
      <c r="G888" s="10"/>
      <c r="H888" s="10"/>
      <c r="I888" s="10"/>
      <c r="J888" s="10"/>
      <c r="K888" s="10"/>
      <c r="L888" s="10"/>
      <c r="M888" s="10"/>
      <c r="N888" s="10"/>
      <c r="O888" s="10"/>
      <c r="P888" s="10"/>
      <c r="Q888" s="10"/>
      <c r="R888" s="10"/>
      <c r="S888" s="10"/>
      <c r="T888" s="10"/>
      <c r="U888" s="10"/>
      <c r="V888" s="10"/>
      <c r="W888" s="10"/>
      <c r="X888" s="10"/>
      <c r="Y888" s="10"/>
      <c r="Z888" s="10"/>
      <c r="AA888" s="10"/>
      <c r="AB888" s="10"/>
      <c r="AC888" s="10"/>
      <c r="AD888" s="10"/>
      <c r="AE888" s="10"/>
    </row>
    <row r="889" spans="1:31" ht="13.2" x14ac:dyDescent="0.25">
      <c r="A889" s="10"/>
      <c r="B889" s="10"/>
      <c r="C889" s="10"/>
      <c r="D889" s="19"/>
      <c r="E889" s="10"/>
      <c r="F889" s="10"/>
      <c r="G889" s="10"/>
      <c r="H889" s="10"/>
      <c r="I889" s="10"/>
      <c r="J889" s="10"/>
      <c r="K889" s="10"/>
      <c r="L889" s="10"/>
      <c r="M889" s="10"/>
      <c r="N889" s="10"/>
      <c r="O889" s="10"/>
      <c r="P889" s="10"/>
      <c r="Q889" s="10"/>
      <c r="R889" s="10"/>
      <c r="S889" s="10"/>
      <c r="T889" s="10"/>
      <c r="U889" s="10"/>
      <c r="V889" s="10"/>
      <c r="W889" s="10"/>
      <c r="X889" s="10"/>
      <c r="Y889" s="10"/>
      <c r="Z889" s="10"/>
      <c r="AA889" s="10"/>
      <c r="AB889" s="10"/>
      <c r="AC889" s="10"/>
      <c r="AD889" s="10"/>
      <c r="AE889" s="10"/>
    </row>
    <row r="890" spans="1:31" ht="13.2" x14ac:dyDescent="0.25">
      <c r="A890" s="10"/>
      <c r="B890" s="10"/>
      <c r="C890" s="10"/>
      <c r="D890" s="19"/>
      <c r="E890" s="10"/>
      <c r="F890" s="10"/>
      <c r="G890" s="10"/>
      <c r="H890" s="10"/>
      <c r="I890" s="10"/>
      <c r="J890" s="10"/>
      <c r="K890" s="10"/>
      <c r="L890" s="10"/>
      <c r="M890" s="10"/>
      <c r="N890" s="10"/>
      <c r="O890" s="10"/>
      <c r="P890" s="10"/>
      <c r="Q890" s="10"/>
      <c r="R890" s="10"/>
      <c r="S890" s="10"/>
      <c r="T890" s="10"/>
      <c r="U890" s="10"/>
      <c r="V890" s="10"/>
      <c r="W890" s="10"/>
      <c r="X890" s="10"/>
      <c r="Y890" s="10"/>
      <c r="Z890" s="10"/>
      <c r="AA890" s="10"/>
      <c r="AB890" s="10"/>
      <c r="AC890" s="10"/>
      <c r="AD890" s="10"/>
      <c r="AE890" s="10"/>
    </row>
    <row r="891" spans="1:31" ht="13.2" x14ac:dyDescent="0.25">
      <c r="A891" s="10"/>
      <c r="B891" s="10"/>
      <c r="C891" s="10"/>
      <c r="D891" s="19"/>
      <c r="E891" s="10"/>
      <c r="F891" s="10"/>
      <c r="G891" s="10"/>
      <c r="H891" s="10"/>
      <c r="I891" s="10"/>
      <c r="J891" s="10"/>
      <c r="K891" s="10"/>
      <c r="L891" s="10"/>
      <c r="M891" s="10"/>
      <c r="N891" s="10"/>
      <c r="O891" s="10"/>
      <c r="P891" s="10"/>
      <c r="Q891" s="10"/>
      <c r="R891" s="10"/>
      <c r="S891" s="10"/>
      <c r="T891" s="10"/>
      <c r="U891" s="10"/>
      <c r="V891" s="10"/>
      <c r="W891" s="10"/>
      <c r="X891" s="10"/>
      <c r="Y891" s="10"/>
      <c r="Z891" s="10"/>
      <c r="AA891" s="10"/>
      <c r="AB891" s="10"/>
      <c r="AC891" s="10"/>
      <c r="AD891" s="10"/>
      <c r="AE891" s="10"/>
    </row>
    <row r="892" spans="1:31" ht="13.2" x14ac:dyDescent="0.25">
      <c r="A892" s="10"/>
      <c r="B892" s="10"/>
      <c r="C892" s="10"/>
      <c r="D892" s="19"/>
      <c r="E892" s="10"/>
      <c r="F892" s="10"/>
      <c r="G892" s="10"/>
      <c r="H892" s="10"/>
      <c r="I892" s="10"/>
      <c r="J892" s="10"/>
      <c r="K892" s="10"/>
      <c r="L892" s="10"/>
      <c r="M892" s="10"/>
      <c r="N892" s="10"/>
      <c r="O892" s="10"/>
      <c r="P892" s="10"/>
      <c r="Q892" s="10"/>
      <c r="R892" s="10"/>
      <c r="S892" s="10"/>
      <c r="T892" s="10"/>
      <c r="U892" s="10"/>
      <c r="V892" s="10"/>
      <c r="W892" s="10"/>
      <c r="X892" s="10"/>
      <c r="Y892" s="10"/>
      <c r="Z892" s="10"/>
      <c r="AA892" s="10"/>
      <c r="AB892" s="10"/>
      <c r="AC892" s="10"/>
      <c r="AD892" s="10"/>
      <c r="AE892" s="10"/>
    </row>
    <row r="893" spans="1:31" ht="13.2" x14ac:dyDescent="0.25">
      <c r="A893" s="10"/>
      <c r="B893" s="10"/>
      <c r="C893" s="10"/>
      <c r="D893" s="19"/>
      <c r="E893" s="10"/>
      <c r="F893" s="10"/>
      <c r="G893" s="10"/>
      <c r="H893" s="10"/>
      <c r="I893" s="10"/>
      <c r="J893" s="10"/>
      <c r="K893" s="10"/>
      <c r="L893" s="10"/>
      <c r="M893" s="10"/>
      <c r="N893" s="10"/>
      <c r="O893" s="10"/>
      <c r="P893" s="10"/>
      <c r="Q893" s="10"/>
      <c r="R893" s="10"/>
      <c r="S893" s="10"/>
      <c r="T893" s="10"/>
      <c r="U893" s="10"/>
      <c r="V893" s="10"/>
      <c r="W893" s="10"/>
      <c r="X893" s="10"/>
      <c r="Y893" s="10"/>
      <c r="Z893" s="10"/>
      <c r="AA893" s="10"/>
      <c r="AB893" s="10"/>
      <c r="AC893" s="10"/>
      <c r="AD893" s="10"/>
      <c r="AE893" s="10"/>
    </row>
    <row r="894" spans="1:31" ht="13.2" x14ac:dyDescent="0.25">
      <c r="A894" s="10"/>
      <c r="B894" s="10"/>
      <c r="C894" s="10"/>
      <c r="D894" s="19"/>
      <c r="E894" s="10"/>
      <c r="F894" s="10"/>
      <c r="G894" s="10"/>
      <c r="H894" s="10"/>
      <c r="I894" s="10"/>
      <c r="J894" s="10"/>
      <c r="K894" s="10"/>
      <c r="L894" s="10"/>
      <c r="M894" s="10"/>
      <c r="N894" s="10"/>
      <c r="O894" s="10"/>
      <c r="P894" s="10"/>
      <c r="Q894" s="10"/>
      <c r="R894" s="10"/>
      <c r="S894" s="10"/>
      <c r="T894" s="10"/>
      <c r="U894" s="10"/>
      <c r="V894" s="10"/>
      <c r="W894" s="10"/>
      <c r="X894" s="10"/>
      <c r="Y894" s="10"/>
      <c r="Z894" s="10"/>
      <c r="AA894" s="10"/>
      <c r="AB894" s="10"/>
      <c r="AC894" s="10"/>
      <c r="AD894" s="10"/>
      <c r="AE894" s="10"/>
    </row>
    <row r="895" spans="1:31" ht="13.2" x14ac:dyDescent="0.25">
      <c r="A895" s="10"/>
      <c r="B895" s="10"/>
      <c r="C895" s="10"/>
      <c r="D895" s="19"/>
      <c r="E895" s="10"/>
      <c r="F895" s="10"/>
      <c r="G895" s="10"/>
      <c r="H895" s="10"/>
      <c r="I895" s="10"/>
      <c r="J895" s="10"/>
      <c r="K895" s="10"/>
      <c r="L895" s="10"/>
      <c r="M895" s="10"/>
      <c r="N895" s="10"/>
      <c r="O895" s="10"/>
      <c r="P895" s="10"/>
      <c r="Q895" s="10"/>
      <c r="R895" s="10"/>
      <c r="S895" s="10"/>
      <c r="T895" s="10"/>
      <c r="U895" s="10"/>
      <c r="V895" s="10"/>
      <c r="W895" s="10"/>
      <c r="X895" s="10"/>
      <c r="Y895" s="10"/>
      <c r="Z895" s="10"/>
      <c r="AA895" s="10"/>
      <c r="AB895" s="10"/>
      <c r="AC895" s="10"/>
      <c r="AD895" s="10"/>
      <c r="AE895" s="10"/>
    </row>
    <row r="896" spans="1:31" ht="13.2" x14ac:dyDescent="0.25">
      <c r="A896" s="10"/>
      <c r="B896" s="10"/>
      <c r="C896" s="10"/>
      <c r="D896" s="19"/>
      <c r="E896" s="10"/>
      <c r="F896" s="10"/>
      <c r="G896" s="10"/>
      <c r="H896" s="10"/>
      <c r="I896" s="10"/>
      <c r="J896" s="10"/>
      <c r="K896" s="10"/>
      <c r="L896" s="10"/>
      <c r="M896" s="10"/>
      <c r="N896" s="10"/>
      <c r="O896" s="10"/>
      <c r="P896" s="10"/>
      <c r="Q896" s="10"/>
      <c r="R896" s="10"/>
      <c r="S896" s="10"/>
      <c r="T896" s="10"/>
      <c r="U896" s="10"/>
      <c r="V896" s="10"/>
      <c r="W896" s="10"/>
      <c r="X896" s="10"/>
      <c r="Y896" s="10"/>
      <c r="Z896" s="10"/>
      <c r="AA896" s="10"/>
      <c r="AB896" s="10"/>
      <c r="AC896" s="10"/>
      <c r="AD896" s="10"/>
      <c r="AE896" s="10"/>
    </row>
    <row r="897" spans="1:31" ht="13.2" x14ac:dyDescent="0.25">
      <c r="A897" s="10"/>
      <c r="B897" s="10"/>
      <c r="C897" s="10"/>
      <c r="D897" s="19"/>
      <c r="E897" s="10"/>
      <c r="F897" s="10"/>
      <c r="G897" s="10"/>
      <c r="H897" s="10"/>
      <c r="I897" s="10"/>
      <c r="J897" s="10"/>
      <c r="K897" s="10"/>
      <c r="L897" s="10"/>
      <c r="M897" s="10"/>
      <c r="N897" s="10"/>
      <c r="O897" s="10"/>
      <c r="P897" s="10"/>
      <c r="Q897" s="10"/>
      <c r="R897" s="10"/>
      <c r="S897" s="10"/>
      <c r="T897" s="10"/>
      <c r="U897" s="10"/>
      <c r="V897" s="10"/>
      <c r="W897" s="10"/>
      <c r="X897" s="10"/>
      <c r="Y897" s="10"/>
      <c r="Z897" s="10"/>
      <c r="AA897" s="10"/>
      <c r="AB897" s="10"/>
      <c r="AC897" s="10"/>
      <c r="AD897" s="10"/>
      <c r="AE897" s="10"/>
    </row>
    <row r="898" spans="1:31" ht="13.2" x14ac:dyDescent="0.25">
      <c r="A898" s="10"/>
      <c r="B898" s="10"/>
      <c r="C898" s="10"/>
      <c r="D898" s="19"/>
      <c r="E898" s="10"/>
      <c r="F898" s="10"/>
      <c r="G898" s="10"/>
      <c r="H898" s="10"/>
      <c r="I898" s="10"/>
      <c r="J898" s="10"/>
      <c r="K898" s="10"/>
      <c r="L898" s="10"/>
      <c r="M898" s="10"/>
      <c r="N898" s="10"/>
      <c r="O898" s="10"/>
      <c r="P898" s="10"/>
      <c r="Q898" s="10"/>
      <c r="R898" s="10"/>
      <c r="S898" s="10"/>
      <c r="T898" s="10"/>
      <c r="U898" s="10"/>
      <c r="V898" s="10"/>
      <c r="W898" s="10"/>
      <c r="X898" s="10"/>
      <c r="Y898" s="10"/>
      <c r="Z898" s="10"/>
      <c r="AA898" s="10"/>
      <c r="AB898" s="10"/>
      <c r="AC898" s="10"/>
      <c r="AD898" s="10"/>
      <c r="AE898" s="10"/>
    </row>
    <row r="899" spans="1:31" ht="13.2" x14ac:dyDescent="0.25">
      <c r="A899" s="10"/>
      <c r="B899" s="10"/>
      <c r="C899" s="10"/>
      <c r="D899" s="19"/>
      <c r="E899" s="10"/>
      <c r="F899" s="10"/>
      <c r="G899" s="10"/>
      <c r="H899" s="10"/>
      <c r="I899" s="10"/>
      <c r="J899" s="10"/>
      <c r="K899" s="10"/>
      <c r="L899" s="10"/>
      <c r="M899" s="10"/>
      <c r="N899" s="10"/>
      <c r="O899" s="10"/>
      <c r="P899" s="10"/>
      <c r="Q899" s="10"/>
      <c r="R899" s="10"/>
      <c r="S899" s="10"/>
      <c r="T899" s="10"/>
      <c r="U899" s="10"/>
      <c r="V899" s="10"/>
      <c r="W899" s="10"/>
      <c r="X899" s="10"/>
      <c r="Y899" s="10"/>
      <c r="Z899" s="10"/>
      <c r="AA899" s="10"/>
      <c r="AB899" s="10"/>
      <c r="AC899" s="10"/>
      <c r="AD899" s="10"/>
      <c r="AE899" s="10"/>
    </row>
    <row r="900" spans="1:31" ht="13.2" x14ac:dyDescent="0.25">
      <c r="A900" s="10"/>
      <c r="B900" s="10"/>
      <c r="C900" s="10"/>
      <c r="D900" s="19"/>
      <c r="E900" s="10"/>
      <c r="F900" s="10"/>
      <c r="G900" s="10"/>
      <c r="H900" s="10"/>
      <c r="I900" s="10"/>
      <c r="J900" s="10"/>
      <c r="K900" s="10"/>
      <c r="L900" s="10"/>
      <c r="M900" s="10"/>
      <c r="N900" s="10"/>
      <c r="O900" s="10"/>
      <c r="P900" s="10"/>
      <c r="Q900" s="10"/>
      <c r="R900" s="10"/>
      <c r="S900" s="10"/>
      <c r="T900" s="10"/>
      <c r="U900" s="10"/>
      <c r="V900" s="10"/>
      <c r="W900" s="10"/>
      <c r="X900" s="10"/>
      <c r="Y900" s="10"/>
      <c r="Z900" s="10"/>
      <c r="AA900" s="10"/>
      <c r="AB900" s="10"/>
      <c r="AC900" s="10"/>
      <c r="AD900" s="10"/>
      <c r="AE900" s="10"/>
    </row>
    <row r="901" spans="1:31" ht="13.2" x14ac:dyDescent="0.25">
      <c r="A901" s="10"/>
      <c r="B901" s="10"/>
      <c r="C901" s="10"/>
      <c r="D901" s="19"/>
      <c r="E901" s="10"/>
      <c r="F901" s="10"/>
      <c r="G901" s="10"/>
      <c r="H901" s="10"/>
      <c r="I901" s="10"/>
      <c r="J901" s="10"/>
      <c r="K901" s="10"/>
      <c r="L901" s="10"/>
      <c r="M901" s="10"/>
      <c r="N901" s="10"/>
      <c r="O901" s="10"/>
      <c r="P901" s="10"/>
      <c r="Q901" s="10"/>
      <c r="R901" s="10"/>
      <c r="S901" s="10"/>
      <c r="T901" s="10"/>
      <c r="U901" s="10"/>
      <c r="V901" s="10"/>
      <c r="W901" s="10"/>
      <c r="X901" s="10"/>
      <c r="Y901" s="10"/>
      <c r="Z901" s="10"/>
      <c r="AA901" s="10"/>
      <c r="AB901" s="10"/>
      <c r="AC901" s="10"/>
      <c r="AD901" s="10"/>
      <c r="AE901" s="10"/>
    </row>
    <row r="902" spans="1:31" ht="13.2" x14ac:dyDescent="0.25">
      <c r="A902" s="10"/>
      <c r="B902" s="10"/>
      <c r="C902" s="10"/>
      <c r="D902" s="19"/>
      <c r="E902" s="10"/>
      <c r="F902" s="10"/>
      <c r="G902" s="10"/>
      <c r="H902" s="10"/>
      <c r="I902" s="10"/>
      <c r="J902" s="10"/>
      <c r="K902" s="10"/>
      <c r="L902" s="10"/>
      <c r="M902" s="10"/>
      <c r="N902" s="10"/>
      <c r="O902" s="10"/>
      <c r="P902" s="10"/>
      <c r="Q902" s="10"/>
      <c r="R902" s="10"/>
      <c r="S902" s="10"/>
      <c r="T902" s="10"/>
      <c r="U902" s="10"/>
      <c r="V902" s="10"/>
      <c r="W902" s="10"/>
      <c r="X902" s="10"/>
      <c r="Y902" s="10"/>
      <c r="Z902" s="10"/>
      <c r="AA902" s="10"/>
      <c r="AB902" s="10"/>
      <c r="AC902" s="10"/>
      <c r="AD902" s="10"/>
      <c r="AE902" s="10"/>
    </row>
    <row r="903" spans="1:31" ht="13.2" x14ac:dyDescent="0.25">
      <c r="A903" s="10"/>
      <c r="B903" s="10"/>
      <c r="C903" s="10"/>
      <c r="D903" s="19"/>
      <c r="E903" s="10"/>
      <c r="F903" s="10"/>
      <c r="G903" s="10"/>
      <c r="H903" s="10"/>
      <c r="I903" s="10"/>
      <c r="J903" s="10"/>
      <c r="K903" s="10"/>
      <c r="L903" s="10"/>
      <c r="M903" s="10"/>
      <c r="N903" s="10"/>
      <c r="O903" s="10"/>
      <c r="P903" s="10"/>
      <c r="Q903" s="10"/>
      <c r="R903" s="10"/>
      <c r="S903" s="10"/>
      <c r="T903" s="10"/>
      <c r="U903" s="10"/>
      <c r="V903" s="10"/>
      <c r="W903" s="10"/>
      <c r="X903" s="10"/>
      <c r="Y903" s="10"/>
      <c r="Z903" s="10"/>
      <c r="AA903" s="10"/>
      <c r="AB903" s="10"/>
      <c r="AC903" s="10"/>
      <c r="AD903" s="10"/>
      <c r="AE903" s="10"/>
    </row>
    <row r="904" spans="1:31" ht="13.2" x14ac:dyDescent="0.25">
      <c r="A904" s="10"/>
      <c r="B904" s="10"/>
      <c r="C904" s="10"/>
      <c r="D904" s="19"/>
      <c r="E904" s="10"/>
      <c r="F904" s="10"/>
      <c r="G904" s="10"/>
      <c r="H904" s="10"/>
      <c r="I904" s="10"/>
      <c r="J904" s="10"/>
      <c r="K904" s="10"/>
      <c r="L904" s="10"/>
      <c r="M904" s="10"/>
      <c r="N904" s="10"/>
      <c r="O904" s="10"/>
      <c r="P904" s="10"/>
      <c r="Q904" s="10"/>
      <c r="R904" s="10"/>
      <c r="S904" s="10"/>
      <c r="T904" s="10"/>
      <c r="U904" s="10"/>
      <c r="V904" s="10"/>
      <c r="W904" s="10"/>
      <c r="X904" s="10"/>
      <c r="Y904" s="10"/>
      <c r="Z904" s="10"/>
      <c r="AA904" s="10"/>
      <c r="AB904" s="10"/>
      <c r="AC904" s="10"/>
      <c r="AD904" s="10"/>
      <c r="AE904" s="10"/>
    </row>
    <row r="905" spans="1:31" ht="13.2" x14ac:dyDescent="0.25">
      <c r="A905" s="10"/>
      <c r="B905" s="10"/>
      <c r="C905" s="10"/>
      <c r="D905" s="19"/>
      <c r="E905" s="10"/>
      <c r="F905" s="10"/>
      <c r="G905" s="10"/>
      <c r="H905" s="10"/>
      <c r="I905" s="10"/>
      <c r="J905" s="10"/>
      <c r="K905" s="10"/>
      <c r="L905" s="10"/>
      <c r="M905" s="10"/>
      <c r="N905" s="10"/>
      <c r="O905" s="10"/>
      <c r="P905" s="10"/>
      <c r="Q905" s="10"/>
      <c r="R905" s="10"/>
      <c r="S905" s="10"/>
      <c r="T905" s="10"/>
      <c r="U905" s="10"/>
      <c r="V905" s="10"/>
      <c r="W905" s="10"/>
      <c r="X905" s="10"/>
      <c r="Y905" s="10"/>
      <c r="Z905" s="10"/>
      <c r="AA905" s="10"/>
      <c r="AB905" s="10"/>
      <c r="AC905" s="10"/>
      <c r="AD905" s="10"/>
      <c r="AE905" s="10"/>
    </row>
    <row r="906" spans="1:31" ht="13.2" x14ac:dyDescent="0.25">
      <c r="A906" s="10"/>
      <c r="B906" s="10"/>
      <c r="C906" s="10"/>
      <c r="D906" s="19"/>
      <c r="E906" s="10"/>
      <c r="F906" s="10"/>
      <c r="G906" s="10"/>
      <c r="H906" s="10"/>
      <c r="I906" s="10"/>
      <c r="J906" s="10"/>
      <c r="K906" s="10"/>
      <c r="L906" s="10"/>
      <c r="M906" s="10"/>
      <c r="N906" s="10"/>
      <c r="O906" s="10"/>
      <c r="P906" s="10"/>
      <c r="Q906" s="10"/>
      <c r="R906" s="10"/>
      <c r="S906" s="10"/>
      <c r="T906" s="10"/>
      <c r="U906" s="10"/>
      <c r="V906" s="10"/>
      <c r="W906" s="10"/>
      <c r="X906" s="10"/>
      <c r="Y906" s="10"/>
      <c r="Z906" s="10"/>
      <c r="AA906" s="10"/>
      <c r="AB906" s="10"/>
      <c r="AC906" s="10"/>
      <c r="AD906" s="10"/>
      <c r="AE906" s="10"/>
    </row>
    <row r="907" spans="1:31" ht="13.2" x14ac:dyDescent="0.25">
      <c r="A907" s="10"/>
      <c r="B907" s="10"/>
      <c r="C907" s="10"/>
      <c r="D907" s="19"/>
      <c r="E907" s="10"/>
      <c r="F907" s="10"/>
      <c r="G907" s="10"/>
      <c r="H907" s="10"/>
      <c r="I907" s="10"/>
      <c r="J907" s="10"/>
      <c r="K907" s="10"/>
      <c r="L907" s="10"/>
      <c r="M907" s="10"/>
      <c r="N907" s="10"/>
      <c r="O907" s="10"/>
      <c r="P907" s="10"/>
      <c r="Q907" s="10"/>
      <c r="R907" s="10"/>
      <c r="S907" s="10"/>
      <c r="T907" s="10"/>
      <c r="U907" s="10"/>
      <c r="V907" s="10"/>
      <c r="W907" s="10"/>
      <c r="X907" s="10"/>
      <c r="Y907" s="10"/>
      <c r="Z907" s="10"/>
      <c r="AA907" s="10"/>
      <c r="AB907" s="10"/>
      <c r="AC907" s="10"/>
      <c r="AD907" s="10"/>
      <c r="AE907" s="10"/>
    </row>
    <row r="908" spans="1:31" ht="13.2" x14ac:dyDescent="0.25">
      <c r="A908" s="10"/>
      <c r="B908" s="10"/>
      <c r="C908" s="10"/>
      <c r="D908" s="19"/>
      <c r="E908" s="10"/>
      <c r="F908" s="10"/>
      <c r="G908" s="10"/>
      <c r="H908" s="10"/>
      <c r="I908" s="10"/>
      <c r="J908" s="10"/>
      <c r="K908" s="10"/>
      <c r="L908" s="10"/>
      <c r="M908" s="10"/>
      <c r="N908" s="10"/>
      <c r="O908" s="10"/>
      <c r="P908" s="10"/>
      <c r="Q908" s="10"/>
      <c r="R908" s="10"/>
      <c r="S908" s="10"/>
      <c r="T908" s="10"/>
      <c r="U908" s="10"/>
      <c r="V908" s="10"/>
      <c r="W908" s="10"/>
      <c r="X908" s="10"/>
      <c r="Y908" s="10"/>
      <c r="Z908" s="10"/>
      <c r="AA908" s="10"/>
      <c r="AB908" s="10"/>
      <c r="AC908" s="10"/>
      <c r="AD908" s="10"/>
      <c r="AE908" s="10"/>
    </row>
    <row r="909" spans="1:31" ht="13.2" x14ac:dyDescent="0.25">
      <c r="A909" s="10"/>
      <c r="B909" s="10"/>
      <c r="C909" s="10"/>
      <c r="D909" s="19"/>
      <c r="E909" s="10"/>
      <c r="F909" s="10"/>
      <c r="G909" s="10"/>
      <c r="H909" s="10"/>
      <c r="I909" s="10"/>
      <c r="J909" s="10"/>
      <c r="K909" s="10"/>
      <c r="L909" s="10"/>
      <c r="M909" s="10"/>
      <c r="N909" s="10"/>
      <c r="O909" s="10"/>
      <c r="P909" s="10"/>
      <c r="Q909" s="10"/>
      <c r="R909" s="10"/>
      <c r="S909" s="10"/>
      <c r="T909" s="10"/>
      <c r="U909" s="10"/>
      <c r="V909" s="10"/>
      <c r="W909" s="10"/>
      <c r="X909" s="10"/>
      <c r="Y909" s="10"/>
      <c r="Z909" s="10"/>
      <c r="AA909" s="10"/>
      <c r="AB909" s="10"/>
      <c r="AC909" s="10"/>
      <c r="AD909" s="10"/>
      <c r="AE909" s="10"/>
    </row>
    <row r="910" spans="1:31" ht="13.2" x14ac:dyDescent="0.25">
      <c r="A910" s="10"/>
      <c r="B910" s="10"/>
      <c r="C910" s="10"/>
      <c r="D910" s="19"/>
      <c r="E910" s="10"/>
      <c r="F910" s="10"/>
      <c r="G910" s="10"/>
      <c r="H910" s="10"/>
      <c r="I910" s="10"/>
      <c r="J910" s="10"/>
      <c r="K910" s="10"/>
      <c r="L910" s="10"/>
      <c r="M910" s="10"/>
      <c r="N910" s="10"/>
      <c r="O910" s="10"/>
      <c r="P910" s="10"/>
      <c r="Q910" s="10"/>
      <c r="R910" s="10"/>
      <c r="S910" s="10"/>
      <c r="T910" s="10"/>
      <c r="U910" s="10"/>
      <c r="V910" s="10"/>
      <c r="W910" s="10"/>
      <c r="X910" s="10"/>
      <c r="Y910" s="10"/>
      <c r="Z910" s="10"/>
      <c r="AA910" s="10"/>
      <c r="AB910" s="10"/>
      <c r="AC910" s="10"/>
      <c r="AD910" s="10"/>
      <c r="AE910" s="10"/>
    </row>
    <row r="911" spans="1:31" ht="13.2" x14ac:dyDescent="0.25">
      <c r="A911" s="10"/>
      <c r="B911" s="10"/>
      <c r="C911" s="10"/>
      <c r="D911" s="19"/>
      <c r="E911" s="10"/>
      <c r="F911" s="10"/>
      <c r="G911" s="10"/>
      <c r="H911" s="10"/>
      <c r="I911" s="10"/>
      <c r="J911" s="10"/>
      <c r="K911" s="10"/>
      <c r="L911" s="10"/>
      <c r="M911" s="10"/>
      <c r="N911" s="10"/>
      <c r="O911" s="10"/>
      <c r="P911" s="10"/>
      <c r="Q911" s="10"/>
      <c r="R911" s="10"/>
      <c r="S911" s="10"/>
      <c r="T911" s="10"/>
      <c r="U911" s="10"/>
      <c r="V911" s="10"/>
      <c r="W911" s="10"/>
      <c r="X911" s="10"/>
      <c r="Y911" s="10"/>
      <c r="Z911" s="10"/>
      <c r="AA911" s="10"/>
      <c r="AB911" s="10"/>
      <c r="AC911" s="10"/>
      <c r="AD911" s="10"/>
      <c r="AE911" s="10"/>
    </row>
    <row r="912" spans="1:31" ht="13.2" x14ac:dyDescent="0.25">
      <c r="A912" s="10"/>
      <c r="B912" s="10"/>
      <c r="C912" s="10"/>
      <c r="D912" s="19"/>
      <c r="E912" s="10"/>
      <c r="F912" s="10"/>
      <c r="G912" s="10"/>
      <c r="H912" s="10"/>
      <c r="I912" s="10"/>
      <c r="J912" s="10"/>
      <c r="K912" s="10"/>
      <c r="L912" s="10"/>
      <c r="M912" s="10"/>
      <c r="N912" s="10"/>
      <c r="O912" s="10"/>
      <c r="P912" s="10"/>
      <c r="Q912" s="10"/>
      <c r="R912" s="10"/>
      <c r="S912" s="10"/>
      <c r="T912" s="10"/>
      <c r="U912" s="10"/>
      <c r="V912" s="10"/>
      <c r="W912" s="10"/>
      <c r="X912" s="10"/>
      <c r="Y912" s="10"/>
      <c r="Z912" s="10"/>
      <c r="AA912" s="10"/>
      <c r="AB912" s="10"/>
      <c r="AC912" s="10"/>
      <c r="AD912" s="10"/>
      <c r="AE912" s="10"/>
    </row>
    <row r="913" spans="1:31" ht="13.2" x14ac:dyDescent="0.25">
      <c r="A913" s="10"/>
      <c r="B913" s="10"/>
      <c r="C913" s="10"/>
      <c r="D913" s="19"/>
      <c r="E913" s="10"/>
      <c r="F913" s="10"/>
      <c r="G913" s="10"/>
      <c r="H913" s="10"/>
      <c r="I913" s="10"/>
      <c r="J913" s="10"/>
      <c r="K913" s="10"/>
      <c r="L913" s="10"/>
      <c r="M913" s="10"/>
      <c r="N913" s="10"/>
      <c r="O913" s="10"/>
      <c r="P913" s="10"/>
      <c r="Q913" s="10"/>
      <c r="R913" s="10"/>
      <c r="S913" s="10"/>
      <c r="T913" s="10"/>
      <c r="U913" s="10"/>
      <c r="V913" s="10"/>
      <c r="W913" s="10"/>
      <c r="X913" s="10"/>
      <c r="Y913" s="10"/>
      <c r="Z913" s="10"/>
      <c r="AA913" s="10"/>
      <c r="AB913" s="10"/>
      <c r="AC913" s="10"/>
      <c r="AD913" s="10"/>
      <c r="AE913" s="10"/>
    </row>
    <row r="914" spans="1:31" ht="13.2" x14ac:dyDescent="0.25">
      <c r="A914" s="10"/>
      <c r="B914" s="10"/>
      <c r="C914" s="10"/>
      <c r="D914" s="19"/>
      <c r="E914" s="10"/>
      <c r="F914" s="10"/>
      <c r="G914" s="10"/>
      <c r="H914" s="10"/>
      <c r="I914" s="10"/>
      <c r="J914" s="10"/>
      <c r="K914" s="10"/>
      <c r="L914" s="10"/>
      <c r="M914" s="10"/>
      <c r="N914" s="10"/>
      <c r="O914" s="10"/>
      <c r="P914" s="10"/>
      <c r="Q914" s="10"/>
      <c r="R914" s="10"/>
      <c r="S914" s="10"/>
      <c r="T914" s="10"/>
      <c r="U914" s="10"/>
      <c r="V914" s="10"/>
      <c r="W914" s="10"/>
      <c r="X914" s="10"/>
      <c r="Y914" s="10"/>
      <c r="Z914" s="10"/>
      <c r="AA914" s="10"/>
      <c r="AB914" s="10"/>
      <c r="AC914" s="10"/>
      <c r="AD914" s="10"/>
      <c r="AE914" s="10"/>
    </row>
    <row r="915" spans="1:31" ht="13.2" x14ac:dyDescent="0.25">
      <c r="A915" s="10"/>
      <c r="B915" s="10"/>
      <c r="C915" s="10"/>
      <c r="D915" s="19"/>
      <c r="E915" s="10"/>
      <c r="F915" s="10"/>
      <c r="G915" s="10"/>
      <c r="H915" s="10"/>
      <c r="I915" s="10"/>
      <c r="J915" s="10"/>
      <c r="K915" s="10"/>
      <c r="L915" s="10"/>
      <c r="M915" s="10"/>
      <c r="N915" s="10"/>
      <c r="O915" s="10"/>
      <c r="P915" s="10"/>
      <c r="Q915" s="10"/>
      <c r="R915" s="10"/>
      <c r="S915" s="10"/>
      <c r="T915" s="10"/>
      <c r="U915" s="10"/>
      <c r="V915" s="10"/>
      <c r="W915" s="10"/>
      <c r="X915" s="10"/>
      <c r="Y915" s="10"/>
      <c r="Z915" s="10"/>
      <c r="AA915" s="10"/>
      <c r="AB915" s="10"/>
      <c r="AC915" s="10"/>
      <c r="AD915" s="10"/>
      <c r="AE915" s="10"/>
    </row>
    <row r="916" spans="1:31" ht="13.2" x14ac:dyDescent="0.25">
      <c r="A916" s="10"/>
      <c r="B916" s="10"/>
      <c r="C916" s="10"/>
      <c r="D916" s="19"/>
      <c r="E916" s="10"/>
      <c r="F916" s="10"/>
      <c r="G916" s="10"/>
      <c r="H916" s="10"/>
      <c r="I916" s="10"/>
      <c r="J916" s="10"/>
      <c r="K916" s="10"/>
      <c r="L916" s="10"/>
      <c r="M916" s="10"/>
      <c r="N916" s="10"/>
      <c r="O916" s="10"/>
      <c r="P916" s="10"/>
      <c r="Q916" s="10"/>
      <c r="R916" s="10"/>
      <c r="S916" s="10"/>
      <c r="T916" s="10"/>
      <c r="U916" s="10"/>
      <c r="V916" s="10"/>
      <c r="W916" s="10"/>
      <c r="X916" s="10"/>
      <c r="Y916" s="10"/>
      <c r="Z916" s="10"/>
      <c r="AA916" s="10"/>
      <c r="AB916" s="10"/>
      <c r="AC916" s="10"/>
      <c r="AD916" s="10"/>
      <c r="AE916" s="10"/>
    </row>
    <row r="917" spans="1:31" ht="13.2" x14ac:dyDescent="0.25">
      <c r="A917" s="10"/>
      <c r="B917" s="10"/>
      <c r="C917" s="10"/>
      <c r="D917" s="19"/>
      <c r="E917" s="10"/>
      <c r="F917" s="10"/>
      <c r="G917" s="10"/>
      <c r="H917" s="10"/>
      <c r="I917" s="10"/>
      <c r="J917" s="10"/>
      <c r="K917" s="10"/>
      <c r="L917" s="10"/>
      <c r="M917" s="10"/>
      <c r="N917" s="10"/>
      <c r="O917" s="10"/>
      <c r="P917" s="10"/>
      <c r="Q917" s="10"/>
      <c r="R917" s="10"/>
      <c r="S917" s="10"/>
      <c r="T917" s="10"/>
      <c r="U917" s="10"/>
      <c r="V917" s="10"/>
      <c r="W917" s="10"/>
      <c r="X917" s="10"/>
      <c r="Y917" s="10"/>
      <c r="Z917" s="10"/>
      <c r="AA917" s="10"/>
      <c r="AB917" s="10"/>
      <c r="AC917" s="10"/>
      <c r="AD917" s="10"/>
      <c r="AE917" s="10"/>
    </row>
    <row r="918" spans="1:31" ht="13.2" x14ac:dyDescent="0.25">
      <c r="A918" s="10"/>
      <c r="B918" s="10"/>
      <c r="C918" s="10"/>
      <c r="D918" s="19"/>
      <c r="E918" s="10"/>
      <c r="F918" s="10"/>
      <c r="G918" s="10"/>
      <c r="H918" s="10"/>
      <c r="I918" s="10"/>
      <c r="J918" s="10"/>
      <c r="K918" s="10"/>
      <c r="L918" s="10"/>
      <c r="M918" s="10"/>
      <c r="N918" s="10"/>
      <c r="O918" s="10"/>
      <c r="P918" s="10"/>
      <c r="Q918" s="10"/>
      <c r="R918" s="10"/>
      <c r="S918" s="10"/>
      <c r="T918" s="10"/>
      <c r="U918" s="10"/>
      <c r="V918" s="10"/>
      <c r="W918" s="10"/>
      <c r="X918" s="10"/>
      <c r="Y918" s="10"/>
      <c r="Z918" s="10"/>
      <c r="AA918" s="10"/>
      <c r="AB918" s="10"/>
      <c r="AC918" s="10"/>
      <c r="AD918" s="10"/>
      <c r="AE918" s="10"/>
    </row>
    <row r="919" spans="1:31" ht="13.2" x14ac:dyDescent="0.25">
      <c r="A919" s="10"/>
      <c r="B919" s="10"/>
      <c r="C919" s="10"/>
      <c r="D919" s="19"/>
      <c r="E919" s="10"/>
      <c r="F919" s="10"/>
      <c r="G919" s="10"/>
      <c r="H919" s="10"/>
      <c r="I919" s="10"/>
      <c r="J919" s="10"/>
      <c r="K919" s="10"/>
      <c r="L919" s="10"/>
      <c r="M919" s="10"/>
      <c r="N919" s="10"/>
      <c r="O919" s="10"/>
      <c r="P919" s="10"/>
      <c r="Q919" s="10"/>
      <c r="R919" s="10"/>
      <c r="S919" s="10"/>
      <c r="T919" s="10"/>
      <c r="U919" s="10"/>
      <c r="V919" s="10"/>
      <c r="W919" s="10"/>
      <c r="X919" s="10"/>
      <c r="Y919" s="10"/>
      <c r="Z919" s="10"/>
      <c r="AA919" s="10"/>
      <c r="AB919" s="10"/>
      <c r="AC919" s="10"/>
      <c r="AD919" s="10"/>
      <c r="AE919" s="10"/>
    </row>
    <row r="920" spans="1:31" ht="13.2" x14ac:dyDescent="0.25">
      <c r="A920" s="10"/>
      <c r="B920" s="10"/>
      <c r="C920" s="10"/>
      <c r="D920" s="19"/>
      <c r="E920" s="10"/>
      <c r="F920" s="10"/>
      <c r="G920" s="10"/>
      <c r="H920" s="10"/>
      <c r="I920" s="10"/>
      <c r="J920" s="10"/>
      <c r="K920" s="10"/>
      <c r="L920" s="10"/>
      <c r="M920" s="10"/>
      <c r="N920" s="10"/>
      <c r="O920" s="10"/>
      <c r="P920" s="10"/>
      <c r="Q920" s="10"/>
      <c r="R920" s="10"/>
      <c r="S920" s="10"/>
      <c r="T920" s="10"/>
      <c r="U920" s="10"/>
      <c r="V920" s="10"/>
      <c r="W920" s="10"/>
      <c r="X920" s="10"/>
      <c r="Y920" s="10"/>
      <c r="Z920" s="10"/>
      <c r="AA920" s="10"/>
      <c r="AB920" s="10"/>
      <c r="AC920" s="10"/>
      <c r="AD920" s="10"/>
      <c r="AE920" s="10"/>
    </row>
    <row r="921" spans="1:31" ht="13.2" x14ac:dyDescent="0.25">
      <c r="A921" s="10"/>
      <c r="B921" s="10"/>
      <c r="C921" s="10"/>
      <c r="D921" s="19"/>
      <c r="E921" s="10"/>
      <c r="F921" s="10"/>
      <c r="G921" s="10"/>
      <c r="H921" s="10"/>
      <c r="I921" s="10"/>
      <c r="J921" s="10"/>
      <c r="K921" s="10"/>
      <c r="L921" s="10"/>
      <c r="M921" s="10"/>
      <c r="N921" s="10"/>
      <c r="O921" s="10"/>
      <c r="P921" s="10"/>
      <c r="Q921" s="10"/>
      <c r="R921" s="10"/>
      <c r="S921" s="10"/>
      <c r="T921" s="10"/>
      <c r="U921" s="10"/>
      <c r="V921" s="10"/>
      <c r="W921" s="10"/>
      <c r="X921" s="10"/>
      <c r="Y921" s="10"/>
      <c r="Z921" s="10"/>
      <c r="AA921" s="10"/>
      <c r="AB921" s="10"/>
      <c r="AC921" s="10"/>
      <c r="AD921" s="10"/>
      <c r="AE921" s="10"/>
    </row>
    <row r="922" spans="1:31" ht="13.2" x14ac:dyDescent="0.25">
      <c r="A922" s="10"/>
      <c r="B922" s="10"/>
      <c r="C922" s="10"/>
      <c r="D922" s="19"/>
      <c r="E922" s="10"/>
      <c r="F922" s="10"/>
      <c r="G922" s="10"/>
      <c r="H922" s="10"/>
      <c r="I922" s="10"/>
      <c r="J922" s="10"/>
      <c r="K922" s="10"/>
      <c r="L922" s="10"/>
      <c r="M922" s="10"/>
      <c r="N922" s="10"/>
      <c r="O922" s="10"/>
      <c r="P922" s="10"/>
      <c r="Q922" s="10"/>
      <c r="R922" s="10"/>
      <c r="S922" s="10"/>
      <c r="T922" s="10"/>
      <c r="U922" s="10"/>
      <c r="V922" s="10"/>
      <c r="W922" s="10"/>
      <c r="X922" s="10"/>
      <c r="Y922" s="10"/>
      <c r="Z922" s="10"/>
      <c r="AA922" s="10"/>
      <c r="AB922" s="10"/>
      <c r="AC922" s="10"/>
      <c r="AD922" s="10"/>
      <c r="AE922" s="10"/>
    </row>
    <row r="923" spans="1:31" ht="13.2" x14ac:dyDescent="0.25">
      <c r="A923" s="10"/>
      <c r="B923" s="10"/>
      <c r="C923" s="10"/>
      <c r="D923" s="19"/>
      <c r="E923" s="10"/>
      <c r="F923" s="10"/>
      <c r="G923" s="10"/>
      <c r="H923" s="10"/>
      <c r="I923" s="10"/>
      <c r="J923" s="10"/>
      <c r="K923" s="10"/>
      <c r="L923" s="10"/>
      <c r="M923" s="10"/>
      <c r="N923" s="10"/>
      <c r="O923" s="10"/>
      <c r="P923" s="10"/>
      <c r="Q923" s="10"/>
      <c r="R923" s="10"/>
      <c r="S923" s="10"/>
      <c r="T923" s="10"/>
      <c r="U923" s="10"/>
      <c r="V923" s="10"/>
      <c r="W923" s="10"/>
      <c r="X923" s="10"/>
      <c r="Y923" s="10"/>
      <c r="Z923" s="10"/>
      <c r="AA923" s="10"/>
      <c r="AB923" s="10"/>
      <c r="AC923" s="10"/>
      <c r="AD923" s="10"/>
      <c r="AE923" s="10"/>
    </row>
    <row r="924" spans="1:31" ht="13.2" x14ac:dyDescent="0.25">
      <c r="A924" s="10"/>
      <c r="B924" s="10"/>
      <c r="C924" s="10"/>
      <c r="D924" s="19"/>
      <c r="E924" s="10"/>
      <c r="F924" s="10"/>
      <c r="G924" s="10"/>
      <c r="H924" s="10"/>
      <c r="I924" s="10"/>
      <c r="J924" s="10"/>
      <c r="K924" s="10"/>
      <c r="L924" s="10"/>
      <c r="M924" s="10"/>
      <c r="N924" s="10"/>
      <c r="O924" s="10"/>
      <c r="P924" s="10"/>
      <c r="Q924" s="10"/>
      <c r="R924" s="10"/>
      <c r="S924" s="10"/>
      <c r="T924" s="10"/>
      <c r="U924" s="10"/>
      <c r="V924" s="10"/>
      <c r="W924" s="10"/>
      <c r="X924" s="10"/>
      <c r="Y924" s="10"/>
      <c r="Z924" s="10"/>
      <c r="AA924" s="10"/>
      <c r="AB924" s="10"/>
      <c r="AC924" s="10"/>
      <c r="AD924" s="10"/>
      <c r="AE924" s="10"/>
    </row>
    <row r="925" spans="1:31" ht="13.2" x14ac:dyDescent="0.25">
      <c r="A925" s="10"/>
      <c r="B925" s="10"/>
      <c r="C925" s="10"/>
      <c r="D925" s="19"/>
      <c r="E925" s="10"/>
      <c r="F925" s="10"/>
      <c r="G925" s="10"/>
      <c r="H925" s="10"/>
      <c r="I925" s="10"/>
      <c r="J925" s="10"/>
      <c r="K925" s="10"/>
      <c r="L925" s="10"/>
      <c r="M925" s="10"/>
      <c r="N925" s="10"/>
      <c r="O925" s="10"/>
      <c r="P925" s="10"/>
      <c r="Q925" s="10"/>
      <c r="R925" s="10"/>
      <c r="S925" s="10"/>
      <c r="T925" s="10"/>
      <c r="U925" s="10"/>
      <c r="V925" s="10"/>
      <c r="W925" s="10"/>
      <c r="X925" s="10"/>
      <c r="Y925" s="10"/>
      <c r="Z925" s="10"/>
      <c r="AA925" s="10"/>
      <c r="AB925" s="10"/>
      <c r="AC925" s="10"/>
      <c r="AD925" s="10"/>
      <c r="AE925" s="10"/>
    </row>
    <row r="926" spans="1:31" ht="13.2" x14ac:dyDescent="0.25">
      <c r="A926" s="10"/>
      <c r="B926" s="10"/>
      <c r="C926" s="10"/>
      <c r="D926" s="19"/>
      <c r="E926" s="10"/>
      <c r="F926" s="10"/>
      <c r="G926" s="10"/>
      <c r="H926" s="10"/>
      <c r="I926" s="10"/>
      <c r="J926" s="10"/>
      <c r="K926" s="10"/>
      <c r="L926" s="10"/>
      <c r="M926" s="10"/>
      <c r="N926" s="10"/>
      <c r="O926" s="10"/>
      <c r="P926" s="10"/>
      <c r="Q926" s="10"/>
      <c r="R926" s="10"/>
      <c r="S926" s="10"/>
      <c r="T926" s="10"/>
      <c r="U926" s="10"/>
      <c r="V926" s="10"/>
      <c r="W926" s="10"/>
      <c r="X926" s="10"/>
      <c r="Y926" s="10"/>
      <c r="Z926" s="10"/>
      <c r="AA926" s="10"/>
      <c r="AB926" s="10"/>
      <c r="AC926" s="10"/>
      <c r="AD926" s="10"/>
      <c r="AE926" s="10"/>
    </row>
    <row r="927" spans="1:31" ht="13.2" x14ac:dyDescent="0.25">
      <c r="A927" s="10"/>
      <c r="B927" s="10"/>
      <c r="C927" s="10"/>
      <c r="D927" s="19"/>
      <c r="E927" s="10"/>
      <c r="F927" s="10"/>
      <c r="G927" s="10"/>
      <c r="H927" s="10"/>
      <c r="I927" s="10"/>
      <c r="J927" s="10"/>
      <c r="K927" s="10"/>
      <c r="L927" s="10"/>
      <c r="M927" s="10"/>
      <c r="N927" s="10"/>
      <c r="O927" s="10"/>
      <c r="P927" s="10"/>
      <c r="Q927" s="10"/>
      <c r="R927" s="10"/>
      <c r="S927" s="10"/>
      <c r="T927" s="10"/>
      <c r="U927" s="10"/>
      <c r="V927" s="10"/>
      <c r="W927" s="10"/>
      <c r="X927" s="10"/>
      <c r="Y927" s="10"/>
      <c r="Z927" s="10"/>
      <c r="AA927" s="10"/>
      <c r="AB927" s="10"/>
      <c r="AC927" s="10"/>
      <c r="AD927" s="10"/>
      <c r="AE927" s="10"/>
    </row>
    <row r="928" spans="1:31" ht="13.2" x14ac:dyDescent="0.25">
      <c r="A928" s="10"/>
      <c r="B928" s="10"/>
      <c r="C928" s="10"/>
      <c r="D928" s="19"/>
      <c r="E928" s="10"/>
      <c r="F928" s="10"/>
      <c r="G928" s="10"/>
      <c r="H928" s="10"/>
      <c r="I928" s="10"/>
      <c r="J928" s="10"/>
      <c r="K928" s="10"/>
      <c r="L928" s="10"/>
      <c r="M928" s="10"/>
      <c r="N928" s="10"/>
      <c r="O928" s="10"/>
      <c r="P928" s="10"/>
      <c r="Q928" s="10"/>
      <c r="R928" s="10"/>
      <c r="S928" s="10"/>
      <c r="T928" s="10"/>
      <c r="U928" s="10"/>
      <c r="V928" s="10"/>
      <c r="W928" s="10"/>
      <c r="X928" s="10"/>
      <c r="Y928" s="10"/>
      <c r="Z928" s="10"/>
      <c r="AA928" s="10"/>
      <c r="AB928" s="10"/>
      <c r="AC928" s="10"/>
      <c r="AD928" s="10"/>
      <c r="AE928" s="10"/>
    </row>
    <row r="929" spans="1:31" ht="13.2" x14ac:dyDescent="0.25">
      <c r="A929" s="10"/>
      <c r="B929" s="10"/>
      <c r="C929" s="10"/>
      <c r="D929" s="19"/>
      <c r="E929" s="10"/>
      <c r="F929" s="10"/>
      <c r="G929" s="10"/>
      <c r="H929" s="10"/>
      <c r="I929" s="10"/>
      <c r="J929" s="10"/>
      <c r="K929" s="10"/>
      <c r="L929" s="10"/>
      <c r="M929" s="10"/>
      <c r="N929" s="10"/>
      <c r="O929" s="10"/>
      <c r="P929" s="10"/>
      <c r="Q929" s="10"/>
      <c r="R929" s="10"/>
      <c r="S929" s="10"/>
      <c r="T929" s="10"/>
      <c r="U929" s="10"/>
      <c r="V929" s="10"/>
      <c r="W929" s="10"/>
      <c r="X929" s="10"/>
      <c r="Y929" s="10"/>
      <c r="Z929" s="10"/>
      <c r="AA929" s="10"/>
      <c r="AB929" s="10"/>
      <c r="AC929" s="10"/>
      <c r="AD929" s="10"/>
      <c r="AE929" s="10"/>
    </row>
    <row r="930" spans="1:31" ht="13.2" x14ac:dyDescent="0.25">
      <c r="A930" s="10"/>
      <c r="B930" s="10"/>
      <c r="C930" s="10"/>
      <c r="D930" s="19"/>
      <c r="E930" s="10"/>
      <c r="F930" s="10"/>
      <c r="G930" s="10"/>
      <c r="H930" s="10"/>
      <c r="I930" s="10"/>
      <c r="J930" s="10"/>
      <c r="K930" s="10"/>
      <c r="L930" s="10"/>
      <c r="M930" s="10"/>
      <c r="N930" s="10"/>
      <c r="O930" s="10"/>
      <c r="P930" s="10"/>
      <c r="Q930" s="10"/>
      <c r="R930" s="10"/>
      <c r="S930" s="10"/>
      <c r="T930" s="10"/>
      <c r="U930" s="10"/>
      <c r="V930" s="10"/>
      <c r="W930" s="10"/>
      <c r="X930" s="10"/>
      <c r="Y930" s="10"/>
      <c r="Z930" s="10"/>
      <c r="AA930" s="10"/>
      <c r="AB930" s="10"/>
      <c r="AC930" s="10"/>
      <c r="AD930" s="10"/>
      <c r="AE930" s="10"/>
    </row>
    <row r="931" spans="1:31" ht="13.2" x14ac:dyDescent="0.25">
      <c r="A931" s="10"/>
      <c r="B931" s="10"/>
      <c r="C931" s="10"/>
      <c r="D931" s="19"/>
      <c r="E931" s="10"/>
      <c r="F931" s="10"/>
      <c r="G931" s="10"/>
      <c r="H931" s="10"/>
      <c r="I931" s="10"/>
      <c r="J931" s="10"/>
      <c r="K931" s="10"/>
      <c r="L931" s="10"/>
      <c r="M931" s="10"/>
      <c r="N931" s="10"/>
      <c r="O931" s="10"/>
      <c r="P931" s="10"/>
      <c r="Q931" s="10"/>
      <c r="R931" s="10"/>
      <c r="S931" s="10"/>
      <c r="T931" s="10"/>
      <c r="U931" s="10"/>
      <c r="V931" s="10"/>
      <c r="W931" s="10"/>
      <c r="X931" s="10"/>
      <c r="Y931" s="10"/>
      <c r="Z931" s="10"/>
      <c r="AA931" s="10"/>
      <c r="AB931" s="10"/>
      <c r="AC931" s="10"/>
      <c r="AD931" s="10"/>
      <c r="AE931" s="10"/>
    </row>
    <row r="932" spans="1:31" ht="13.2" x14ac:dyDescent="0.25">
      <c r="A932" s="10"/>
      <c r="B932" s="10"/>
      <c r="C932" s="10"/>
      <c r="D932" s="19"/>
      <c r="E932" s="10"/>
      <c r="F932" s="10"/>
      <c r="G932" s="10"/>
      <c r="H932" s="10"/>
      <c r="I932" s="10"/>
      <c r="J932" s="10"/>
      <c r="K932" s="10"/>
      <c r="L932" s="10"/>
      <c r="M932" s="10"/>
      <c r="N932" s="10"/>
      <c r="O932" s="10"/>
      <c r="P932" s="10"/>
      <c r="Q932" s="10"/>
      <c r="R932" s="10"/>
      <c r="S932" s="10"/>
      <c r="T932" s="10"/>
      <c r="U932" s="10"/>
      <c r="V932" s="10"/>
      <c r="W932" s="10"/>
      <c r="X932" s="10"/>
      <c r="Y932" s="10"/>
      <c r="Z932" s="10"/>
      <c r="AA932" s="10"/>
      <c r="AB932" s="10"/>
      <c r="AC932" s="10"/>
      <c r="AD932" s="10"/>
      <c r="AE932" s="10"/>
    </row>
    <row r="933" spans="1:31" ht="13.2" x14ac:dyDescent="0.25">
      <c r="A933" s="10"/>
      <c r="B933" s="10"/>
      <c r="C933" s="10"/>
      <c r="D933" s="19"/>
      <c r="E933" s="10"/>
      <c r="F933" s="10"/>
      <c r="G933" s="10"/>
      <c r="H933" s="10"/>
      <c r="I933" s="10"/>
      <c r="J933" s="10"/>
      <c r="K933" s="10"/>
      <c r="L933" s="10"/>
      <c r="M933" s="10"/>
      <c r="N933" s="10"/>
      <c r="O933" s="10"/>
      <c r="P933" s="10"/>
      <c r="Q933" s="10"/>
      <c r="R933" s="10"/>
      <c r="S933" s="10"/>
      <c r="T933" s="10"/>
      <c r="U933" s="10"/>
      <c r="V933" s="10"/>
      <c r="W933" s="10"/>
      <c r="X933" s="10"/>
      <c r="Y933" s="10"/>
      <c r="Z933" s="10"/>
      <c r="AA933" s="10"/>
      <c r="AB933" s="10"/>
      <c r="AC933" s="10"/>
      <c r="AD933" s="10"/>
      <c r="AE933" s="10"/>
    </row>
    <row r="934" spans="1:31" ht="13.2" x14ac:dyDescent="0.25">
      <c r="A934" s="10"/>
      <c r="B934" s="10"/>
      <c r="C934" s="10"/>
      <c r="D934" s="19"/>
      <c r="E934" s="10"/>
      <c r="F934" s="10"/>
      <c r="G934" s="10"/>
      <c r="H934" s="10"/>
      <c r="I934" s="10"/>
      <c r="J934" s="10"/>
      <c r="K934" s="10"/>
      <c r="L934" s="10"/>
      <c r="M934" s="10"/>
      <c r="N934" s="10"/>
      <c r="O934" s="10"/>
      <c r="P934" s="10"/>
      <c r="Q934" s="10"/>
      <c r="R934" s="10"/>
      <c r="S934" s="10"/>
      <c r="T934" s="10"/>
      <c r="U934" s="10"/>
      <c r="V934" s="10"/>
      <c r="W934" s="10"/>
      <c r="X934" s="10"/>
      <c r="Y934" s="10"/>
      <c r="Z934" s="10"/>
      <c r="AA934" s="10"/>
      <c r="AB934" s="10"/>
      <c r="AC934" s="10"/>
      <c r="AD934" s="10"/>
      <c r="AE934" s="10"/>
    </row>
    <row r="935" spans="1:31" ht="13.2" x14ac:dyDescent="0.25">
      <c r="A935" s="10"/>
      <c r="B935" s="10"/>
      <c r="C935" s="10"/>
      <c r="D935" s="19"/>
      <c r="E935" s="10"/>
      <c r="F935" s="10"/>
      <c r="G935" s="10"/>
      <c r="H935" s="10"/>
      <c r="I935" s="10"/>
      <c r="J935" s="10"/>
      <c r="K935" s="10"/>
      <c r="L935" s="10"/>
      <c r="M935" s="10"/>
      <c r="N935" s="10"/>
      <c r="O935" s="10"/>
      <c r="P935" s="10"/>
      <c r="Q935" s="10"/>
      <c r="R935" s="10"/>
      <c r="S935" s="10"/>
      <c r="T935" s="10"/>
      <c r="U935" s="10"/>
      <c r="V935" s="10"/>
      <c r="W935" s="10"/>
      <c r="X935" s="10"/>
      <c r="Y935" s="10"/>
      <c r="Z935" s="10"/>
      <c r="AA935" s="10"/>
      <c r="AB935" s="10"/>
      <c r="AC935" s="10"/>
      <c r="AD935" s="10"/>
      <c r="AE935" s="10"/>
    </row>
    <row r="936" spans="1:31" ht="13.2" x14ac:dyDescent="0.25">
      <c r="A936" s="10"/>
      <c r="B936" s="10"/>
      <c r="C936" s="10"/>
      <c r="D936" s="19"/>
      <c r="E936" s="10"/>
      <c r="F936" s="10"/>
      <c r="G936" s="10"/>
      <c r="H936" s="10"/>
      <c r="I936" s="10"/>
      <c r="J936" s="10"/>
      <c r="K936" s="10"/>
      <c r="L936" s="10"/>
      <c r="M936" s="10"/>
      <c r="N936" s="10"/>
      <c r="O936" s="10"/>
      <c r="P936" s="10"/>
      <c r="Q936" s="10"/>
      <c r="R936" s="10"/>
      <c r="S936" s="10"/>
      <c r="T936" s="10"/>
      <c r="U936" s="10"/>
      <c r="V936" s="10"/>
      <c r="W936" s="10"/>
      <c r="X936" s="10"/>
      <c r="Y936" s="10"/>
      <c r="Z936" s="10"/>
      <c r="AA936" s="10"/>
      <c r="AB936" s="10"/>
      <c r="AC936" s="10"/>
      <c r="AD936" s="10"/>
      <c r="AE936" s="10"/>
    </row>
    <row r="937" spans="1:31" ht="13.2" x14ac:dyDescent="0.25">
      <c r="A937" s="10"/>
      <c r="B937" s="10"/>
      <c r="C937" s="10"/>
      <c r="D937" s="19"/>
      <c r="E937" s="10"/>
      <c r="F937" s="10"/>
      <c r="G937" s="10"/>
      <c r="H937" s="10"/>
      <c r="I937" s="10"/>
      <c r="J937" s="10"/>
      <c r="K937" s="10"/>
      <c r="L937" s="10"/>
      <c r="M937" s="10"/>
      <c r="N937" s="10"/>
      <c r="O937" s="10"/>
      <c r="P937" s="10"/>
      <c r="Q937" s="10"/>
      <c r="R937" s="10"/>
      <c r="S937" s="10"/>
      <c r="T937" s="10"/>
      <c r="U937" s="10"/>
      <c r="V937" s="10"/>
      <c r="W937" s="10"/>
      <c r="X937" s="10"/>
      <c r="Y937" s="10"/>
      <c r="Z937" s="10"/>
      <c r="AA937" s="10"/>
      <c r="AB937" s="10"/>
      <c r="AC937" s="10"/>
      <c r="AD937" s="10"/>
      <c r="AE937" s="10"/>
    </row>
    <row r="938" spans="1:31" ht="13.2" x14ac:dyDescent="0.25">
      <c r="A938" s="10"/>
      <c r="B938" s="10"/>
      <c r="C938" s="10"/>
      <c r="D938" s="19"/>
      <c r="E938" s="10"/>
      <c r="F938" s="10"/>
      <c r="G938" s="10"/>
      <c r="H938" s="10"/>
      <c r="I938" s="10"/>
      <c r="J938" s="10"/>
      <c r="K938" s="10"/>
      <c r="L938" s="10"/>
      <c r="M938" s="10"/>
      <c r="N938" s="10"/>
      <c r="O938" s="10"/>
      <c r="P938" s="10"/>
      <c r="Q938" s="10"/>
      <c r="R938" s="10"/>
      <c r="S938" s="10"/>
      <c r="T938" s="10"/>
      <c r="U938" s="10"/>
      <c r="V938" s="10"/>
      <c r="W938" s="10"/>
      <c r="X938" s="10"/>
      <c r="Y938" s="10"/>
      <c r="Z938" s="10"/>
      <c r="AA938" s="10"/>
      <c r="AB938" s="10"/>
      <c r="AC938" s="10"/>
      <c r="AD938" s="10"/>
      <c r="AE938" s="10"/>
    </row>
    <row r="939" spans="1:31" ht="13.2" x14ac:dyDescent="0.25">
      <c r="A939" s="10"/>
      <c r="B939" s="10"/>
      <c r="C939" s="10"/>
      <c r="D939" s="19"/>
      <c r="E939" s="10"/>
      <c r="F939" s="10"/>
      <c r="G939" s="10"/>
      <c r="H939" s="10"/>
      <c r="I939" s="10"/>
      <c r="J939" s="10"/>
      <c r="K939" s="10"/>
      <c r="L939" s="10"/>
      <c r="M939" s="10"/>
      <c r="N939" s="10"/>
      <c r="O939" s="10"/>
      <c r="P939" s="10"/>
      <c r="Q939" s="10"/>
      <c r="R939" s="10"/>
      <c r="S939" s="10"/>
      <c r="T939" s="10"/>
      <c r="U939" s="10"/>
      <c r="V939" s="10"/>
      <c r="W939" s="10"/>
      <c r="X939" s="10"/>
      <c r="Y939" s="10"/>
      <c r="Z939" s="10"/>
      <c r="AA939" s="10"/>
      <c r="AB939" s="10"/>
      <c r="AC939" s="10"/>
      <c r="AD939" s="10"/>
      <c r="AE939" s="10"/>
    </row>
    <row r="940" spans="1:31" ht="13.2" x14ac:dyDescent="0.25">
      <c r="A940" s="10"/>
      <c r="B940" s="10"/>
      <c r="C940" s="10"/>
      <c r="D940" s="19"/>
      <c r="E940" s="10"/>
      <c r="F940" s="10"/>
      <c r="G940" s="10"/>
      <c r="H940" s="10"/>
      <c r="I940" s="10"/>
      <c r="J940" s="10"/>
      <c r="K940" s="10"/>
      <c r="L940" s="10"/>
      <c r="M940" s="10"/>
      <c r="N940" s="10"/>
      <c r="O940" s="10"/>
      <c r="P940" s="10"/>
      <c r="Q940" s="10"/>
      <c r="R940" s="10"/>
      <c r="S940" s="10"/>
      <c r="T940" s="10"/>
      <c r="U940" s="10"/>
      <c r="V940" s="10"/>
      <c r="W940" s="10"/>
      <c r="X940" s="10"/>
      <c r="Y940" s="10"/>
      <c r="Z940" s="10"/>
      <c r="AA940" s="10"/>
      <c r="AB940" s="10"/>
      <c r="AC940" s="10"/>
      <c r="AD940" s="10"/>
      <c r="AE940" s="10"/>
    </row>
    <row r="941" spans="1:31" ht="13.2" x14ac:dyDescent="0.25">
      <c r="A941" s="10"/>
      <c r="B941" s="10"/>
      <c r="C941" s="10"/>
      <c r="D941" s="19"/>
      <c r="E941" s="10"/>
      <c r="F941" s="10"/>
      <c r="G941" s="10"/>
      <c r="H941" s="10"/>
      <c r="I941" s="10"/>
      <c r="J941" s="10"/>
      <c r="K941" s="10"/>
      <c r="L941" s="10"/>
      <c r="M941" s="10"/>
      <c r="N941" s="10"/>
      <c r="O941" s="10"/>
      <c r="P941" s="10"/>
      <c r="Q941" s="10"/>
      <c r="R941" s="10"/>
      <c r="S941" s="10"/>
      <c r="T941" s="10"/>
      <c r="U941" s="10"/>
      <c r="V941" s="10"/>
      <c r="W941" s="10"/>
      <c r="X941" s="10"/>
      <c r="Y941" s="10"/>
      <c r="Z941" s="10"/>
      <c r="AA941" s="10"/>
      <c r="AB941" s="10"/>
      <c r="AC941" s="10"/>
      <c r="AD941" s="10"/>
      <c r="AE941" s="10"/>
    </row>
    <row r="942" spans="1:31" ht="13.2" x14ac:dyDescent="0.25">
      <c r="A942" s="10"/>
      <c r="B942" s="10"/>
      <c r="C942" s="10"/>
      <c r="D942" s="19"/>
      <c r="E942" s="10"/>
      <c r="F942" s="10"/>
      <c r="G942" s="10"/>
      <c r="H942" s="10"/>
      <c r="I942" s="10"/>
      <c r="J942" s="10"/>
      <c r="K942" s="10"/>
      <c r="L942" s="10"/>
      <c r="M942" s="10"/>
      <c r="N942" s="10"/>
      <c r="O942" s="10"/>
      <c r="P942" s="10"/>
      <c r="Q942" s="10"/>
      <c r="R942" s="10"/>
      <c r="S942" s="10"/>
      <c r="T942" s="10"/>
      <c r="U942" s="10"/>
      <c r="V942" s="10"/>
      <c r="W942" s="10"/>
      <c r="X942" s="10"/>
      <c r="Y942" s="10"/>
      <c r="Z942" s="10"/>
      <c r="AA942" s="10"/>
      <c r="AB942" s="10"/>
      <c r="AC942" s="10"/>
      <c r="AD942" s="10"/>
      <c r="AE942" s="10"/>
    </row>
    <row r="943" spans="1:31" ht="13.2" x14ac:dyDescent="0.25">
      <c r="A943" s="10"/>
      <c r="B943" s="10"/>
      <c r="C943" s="10"/>
      <c r="D943" s="19"/>
      <c r="E943" s="10"/>
      <c r="F943" s="10"/>
      <c r="G943" s="10"/>
      <c r="H943" s="10"/>
      <c r="I943" s="10"/>
      <c r="J943" s="10"/>
      <c r="K943" s="10"/>
      <c r="L943" s="10"/>
      <c r="M943" s="10"/>
      <c r="N943" s="10"/>
      <c r="O943" s="10"/>
      <c r="P943" s="10"/>
      <c r="Q943" s="10"/>
      <c r="R943" s="10"/>
      <c r="S943" s="10"/>
      <c r="T943" s="10"/>
      <c r="U943" s="10"/>
      <c r="V943" s="10"/>
      <c r="W943" s="10"/>
      <c r="X943" s="10"/>
      <c r="Y943" s="10"/>
      <c r="Z943" s="10"/>
      <c r="AA943" s="10"/>
      <c r="AB943" s="10"/>
      <c r="AC943" s="10"/>
      <c r="AD943" s="10"/>
      <c r="AE943" s="10"/>
    </row>
    <row r="944" spans="1:31" ht="13.2" x14ac:dyDescent="0.25">
      <c r="A944" s="10"/>
      <c r="B944" s="10"/>
      <c r="C944" s="10"/>
      <c r="D944" s="19"/>
      <c r="E944" s="10"/>
      <c r="F944" s="10"/>
      <c r="G944" s="10"/>
      <c r="H944" s="10"/>
      <c r="I944" s="10"/>
      <c r="J944" s="10"/>
      <c r="K944" s="10"/>
      <c r="L944" s="10"/>
      <c r="M944" s="10"/>
      <c r="N944" s="10"/>
      <c r="O944" s="10"/>
      <c r="P944" s="10"/>
      <c r="Q944" s="10"/>
      <c r="R944" s="10"/>
      <c r="S944" s="10"/>
      <c r="T944" s="10"/>
      <c r="U944" s="10"/>
      <c r="V944" s="10"/>
      <c r="W944" s="10"/>
      <c r="X944" s="10"/>
      <c r="Y944" s="10"/>
      <c r="Z944" s="10"/>
      <c r="AA944" s="10"/>
      <c r="AB944" s="10"/>
      <c r="AC944" s="10"/>
      <c r="AD944" s="10"/>
      <c r="AE944" s="10"/>
    </row>
    <row r="945" spans="1:31" ht="13.2" x14ac:dyDescent="0.25">
      <c r="A945" s="10"/>
      <c r="B945" s="10"/>
      <c r="C945" s="10"/>
      <c r="D945" s="19"/>
      <c r="E945" s="10"/>
      <c r="F945" s="10"/>
      <c r="G945" s="10"/>
      <c r="H945" s="10"/>
      <c r="I945" s="10"/>
      <c r="J945" s="10"/>
      <c r="K945" s="10"/>
      <c r="L945" s="10"/>
      <c r="M945" s="10"/>
      <c r="N945" s="10"/>
      <c r="O945" s="10"/>
      <c r="P945" s="10"/>
      <c r="Q945" s="10"/>
      <c r="R945" s="10"/>
      <c r="S945" s="10"/>
      <c r="T945" s="10"/>
      <c r="U945" s="10"/>
      <c r="V945" s="10"/>
      <c r="W945" s="10"/>
      <c r="X945" s="10"/>
      <c r="Y945" s="10"/>
      <c r="Z945" s="10"/>
      <c r="AA945" s="10"/>
      <c r="AB945" s="10"/>
      <c r="AC945" s="10"/>
      <c r="AD945" s="10"/>
      <c r="AE945" s="10"/>
    </row>
    <row r="946" spans="1:31" ht="13.2" x14ac:dyDescent="0.25">
      <c r="A946" s="10"/>
      <c r="B946" s="10"/>
      <c r="C946" s="10"/>
      <c r="D946" s="19"/>
      <c r="E946" s="10"/>
      <c r="F946" s="10"/>
      <c r="G946" s="10"/>
      <c r="H946" s="10"/>
      <c r="I946" s="10"/>
      <c r="J946" s="10"/>
      <c r="K946" s="10"/>
      <c r="L946" s="10"/>
      <c r="M946" s="10"/>
      <c r="N946" s="10"/>
      <c r="O946" s="10"/>
      <c r="P946" s="10"/>
      <c r="Q946" s="10"/>
      <c r="R946" s="10"/>
      <c r="S946" s="10"/>
      <c r="T946" s="10"/>
      <c r="U946" s="10"/>
      <c r="V946" s="10"/>
      <c r="W946" s="10"/>
      <c r="X946" s="10"/>
      <c r="Y946" s="10"/>
      <c r="Z946" s="10"/>
      <c r="AA946" s="10"/>
      <c r="AB946" s="10"/>
      <c r="AC946" s="10"/>
      <c r="AD946" s="10"/>
      <c r="AE946" s="10"/>
    </row>
    <row r="947" spans="1:31" ht="13.2" x14ac:dyDescent="0.25">
      <c r="A947" s="10"/>
      <c r="B947" s="10"/>
      <c r="C947" s="10"/>
      <c r="D947" s="19"/>
      <c r="E947" s="10"/>
      <c r="F947" s="10"/>
      <c r="G947" s="10"/>
      <c r="H947" s="10"/>
      <c r="I947" s="10"/>
      <c r="J947" s="10"/>
      <c r="K947" s="10"/>
      <c r="L947" s="10"/>
      <c r="M947" s="10"/>
      <c r="N947" s="10"/>
      <c r="O947" s="10"/>
      <c r="P947" s="10"/>
      <c r="Q947" s="10"/>
      <c r="R947" s="10"/>
      <c r="S947" s="10"/>
      <c r="T947" s="10"/>
      <c r="U947" s="10"/>
      <c r="V947" s="10"/>
      <c r="W947" s="10"/>
      <c r="X947" s="10"/>
      <c r="Y947" s="10"/>
      <c r="Z947" s="10"/>
      <c r="AA947" s="10"/>
      <c r="AB947" s="10"/>
      <c r="AC947" s="10"/>
      <c r="AD947" s="10"/>
      <c r="AE947" s="10"/>
    </row>
    <row r="948" spans="1:31" ht="13.2" x14ac:dyDescent="0.25">
      <c r="A948" s="10"/>
      <c r="B948" s="10"/>
      <c r="C948" s="10"/>
      <c r="D948" s="19"/>
      <c r="E948" s="10"/>
      <c r="F948" s="10"/>
      <c r="G948" s="10"/>
      <c r="H948" s="10"/>
      <c r="I948" s="10"/>
      <c r="J948" s="10"/>
      <c r="K948" s="10"/>
      <c r="L948" s="10"/>
      <c r="M948" s="10"/>
      <c r="N948" s="10"/>
      <c r="O948" s="10"/>
      <c r="P948" s="10"/>
      <c r="Q948" s="10"/>
      <c r="R948" s="10"/>
      <c r="S948" s="10"/>
      <c r="T948" s="10"/>
      <c r="U948" s="10"/>
      <c r="V948" s="10"/>
      <c r="W948" s="10"/>
      <c r="X948" s="10"/>
      <c r="Y948" s="10"/>
      <c r="Z948" s="10"/>
      <c r="AA948" s="10"/>
      <c r="AB948" s="10"/>
      <c r="AC948" s="10"/>
      <c r="AD948" s="10"/>
      <c r="AE948" s="10"/>
    </row>
    <row r="949" spans="1:31" ht="13.2" x14ac:dyDescent="0.25">
      <c r="A949" s="10"/>
      <c r="B949" s="10"/>
      <c r="C949" s="10"/>
      <c r="D949" s="19"/>
      <c r="E949" s="10"/>
      <c r="F949" s="10"/>
      <c r="G949" s="10"/>
      <c r="H949" s="10"/>
      <c r="I949" s="10"/>
      <c r="J949" s="10"/>
      <c r="K949" s="10"/>
      <c r="L949" s="10"/>
      <c r="M949" s="10"/>
      <c r="N949" s="10"/>
      <c r="O949" s="10"/>
      <c r="P949" s="10"/>
      <c r="Q949" s="10"/>
      <c r="R949" s="10"/>
      <c r="S949" s="10"/>
      <c r="T949" s="10"/>
      <c r="U949" s="10"/>
      <c r="V949" s="10"/>
      <c r="W949" s="10"/>
      <c r="X949" s="10"/>
      <c r="Y949" s="10"/>
      <c r="Z949" s="10"/>
      <c r="AA949" s="10"/>
      <c r="AB949" s="10"/>
      <c r="AC949" s="10"/>
      <c r="AD949" s="10"/>
      <c r="AE949" s="10"/>
    </row>
    <row r="950" spans="1:31" ht="13.2" x14ac:dyDescent="0.25">
      <c r="A950" s="10"/>
      <c r="B950" s="10"/>
      <c r="C950" s="10"/>
      <c r="D950" s="19"/>
      <c r="E950" s="10"/>
      <c r="F950" s="10"/>
      <c r="G950" s="10"/>
      <c r="H950" s="10"/>
      <c r="I950" s="10"/>
      <c r="J950" s="10"/>
      <c r="K950" s="10"/>
      <c r="L950" s="10"/>
      <c r="M950" s="10"/>
      <c r="N950" s="10"/>
      <c r="O950" s="10"/>
      <c r="P950" s="10"/>
      <c r="Q950" s="10"/>
      <c r="R950" s="10"/>
      <c r="S950" s="10"/>
      <c r="T950" s="10"/>
      <c r="U950" s="10"/>
      <c r="V950" s="10"/>
      <c r="W950" s="10"/>
      <c r="X950" s="10"/>
      <c r="Y950" s="10"/>
      <c r="Z950" s="10"/>
      <c r="AA950" s="10"/>
      <c r="AB950" s="10"/>
      <c r="AC950" s="10"/>
      <c r="AD950" s="10"/>
      <c r="AE950" s="10"/>
    </row>
    <row r="951" spans="1:31" ht="13.2" x14ac:dyDescent="0.25">
      <c r="A951" s="10"/>
      <c r="B951" s="10"/>
      <c r="C951" s="10"/>
      <c r="D951" s="19"/>
      <c r="E951" s="10"/>
      <c r="F951" s="10"/>
      <c r="G951" s="10"/>
      <c r="H951" s="10"/>
      <c r="I951" s="10"/>
      <c r="J951" s="10"/>
      <c r="K951" s="10"/>
      <c r="L951" s="10"/>
      <c r="M951" s="10"/>
      <c r="N951" s="10"/>
      <c r="O951" s="10"/>
      <c r="P951" s="10"/>
      <c r="Q951" s="10"/>
      <c r="R951" s="10"/>
      <c r="S951" s="10"/>
      <c r="T951" s="10"/>
      <c r="U951" s="10"/>
      <c r="V951" s="10"/>
      <c r="W951" s="10"/>
      <c r="X951" s="10"/>
      <c r="Y951" s="10"/>
      <c r="Z951" s="10"/>
      <c r="AA951" s="10"/>
      <c r="AB951" s="10"/>
      <c r="AC951" s="10"/>
      <c r="AD951" s="10"/>
      <c r="AE951" s="10"/>
    </row>
    <row r="952" spans="1:31" ht="13.2" x14ac:dyDescent="0.25">
      <c r="A952" s="10"/>
      <c r="B952" s="10"/>
      <c r="C952" s="10"/>
      <c r="D952" s="19"/>
      <c r="E952" s="10"/>
      <c r="F952" s="10"/>
      <c r="G952" s="10"/>
      <c r="H952" s="10"/>
      <c r="I952" s="10"/>
      <c r="J952" s="10"/>
      <c r="K952" s="10"/>
      <c r="L952" s="10"/>
      <c r="M952" s="10"/>
      <c r="N952" s="10"/>
      <c r="O952" s="10"/>
      <c r="P952" s="10"/>
      <c r="Q952" s="10"/>
      <c r="R952" s="10"/>
      <c r="S952" s="10"/>
      <c r="T952" s="10"/>
      <c r="U952" s="10"/>
      <c r="V952" s="10"/>
      <c r="W952" s="10"/>
      <c r="X952" s="10"/>
      <c r="Y952" s="10"/>
      <c r="Z952" s="10"/>
      <c r="AA952" s="10"/>
      <c r="AB952" s="10"/>
      <c r="AC952" s="10"/>
      <c r="AD952" s="10"/>
      <c r="AE952" s="10"/>
    </row>
    <row r="953" spans="1:31" ht="13.2" x14ac:dyDescent="0.25">
      <c r="A953" s="10"/>
      <c r="B953" s="10"/>
      <c r="C953" s="10"/>
      <c r="D953" s="19"/>
      <c r="E953" s="10"/>
      <c r="F953" s="10"/>
      <c r="G953" s="10"/>
      <c r="H953" s="10"/>
      <c r="I953" s="10"/>
      <c r="J953" s="10"/>
      <c r="K953" s="10"/>
      <c r="L953" s="10"/>
      <c r="M953" s="10"/>
      <c r="N953" s="10"/>
      <c r="O953" s="10"/>
      <c r="P953" s="10"/>
      <c r="Q953" s="10"/>
      <c r="R953" s="10"/>
      <c r="S953" s="10"/>
      <c r="T953" s="10"/>
      <c r="U953" s="10"/>
      <c r="V953" s="10"/>
      <c r="W953" s="10"/>
      <c r="X953" s="10"/>
      <c r="Y953" s="10"/>
      <c r="Z953" s="10"/>
      <c r="AA953" s="10"/>
      <c r="AB953" s="10"/>
      <c r="AC953" s="10"/>
      <c r="AD953" s="10"/>
      <c r="AE953" s="10"/>
    </row>
    <row r="954" spans="1:31" ht="13.2" x14ac:dyDescent="0.25">
      <c r="A954" s="10"/>
      <c r="B954" s="10"/>
      <c r="C954" s="10"/>
      <c r="D954" s="19"/>
      <c r="E954" s="10"/>
      <c r="F954" s="10"/>
      <c r="G954" s="10"/>
      <c r="H954" s="10"/>
      <c r="I954" s="10"/>
      <c r="J954" s="10"/>
      <c r="K954" s="10"/>
      <c r="L954" s="10"/>
      <c r="M954" s="10"/>
      <c r="N954" s="10"/>
      <c r="O954" s="10"/>
      <c r="P954" s="10"/>
      <c r="Q954" s="10"/>
      <c r="R954" s="10"/>
      <c r="S954" s="10"/>
      <c r="T954" s="10"/>
      <c r="U954" s="10"/>
      <c r="V954" s="10"/>
      <c r="W954" s="10"/>
      <c r="X954" s="10"/>
      <c r="Y954" s="10"/>
      <c r="Z954" s="10"/>
      <c r="AA954" s="10"/>
      <c r="AB954" s="10"/>
      <c r="AC954" s="10"/>
      <c r="AD954" s="10"/>
      <c r="AE954" s="10"/>
    </row>
    <row r="955" spans="1:31" ht="13.2" x14ac:dyDescent="0.25">
      <c r="A955" s="10"/>
      <c r="B955" s="10"/>
      <c r="C955" s="10"/>
      <c r="D955" s="19"/>
      <c r="E955" s="10"/>
      <c r="F955" s="10"/>
      <c r="G955" s="10"/>
      <c r="H955" s="10"/>
      <c r="I955" s="10"/>
      <c r="J955" s="10"/>
      <c r="K955" s="10"/>
      <c r="L955" s="10"/>
      <c r="M955" s="10"/>
      <c r="N955" s="10"/>
      <c r="O955" s="10"/>
      <c r="P955" s="10"/>
      <c r="Q955" s="10"/>
      <c r="R955" s="10"/>
      <c r="S955" s="10"/>
      <c r="T955" s="10"/>
      <c r="U955" s="10"/>
      <c r="V955" s="10"/>
      <c r="W955" s="10"/>
      <c r="X955" s="10"/>
      <c r="Y955" s="10"/>
      <c r="Z955" s="10"/>
      <c r="AA955" s="10"/>
      <c r="AB955" s="10"/>
      <c r="AC955" s="10"/>
      <c r="AD955" s="10"/>
      <c r="AE955" s="10"/>
    </row>
    <row r="956" spans="1:31" ht="13.2" x14ac:dyDescent="0.25">
      <c r="A956" s="10"/>
      <c r="B956" s="10"/>
      <c r="C956" s="10"/>
      <c r="D956" s="19"/>
      <c r="E956" s="10"/>
      <c r="F956" s="10"/>
      <c r="G956" s="10"/>
      <c r="H956" s="10"/>
      <c r="I956" s="10"/>
      <c r="J956" s="10"/>
      <c r="K956" s="10"/>
      <c r="L956" s="10"/>
      <c r="M956" s="10"/>
      <c r="N956" s="10"/>
      <c r="O956" s="10"/>
      <c r="P956" s="10"/>
      <c r="Q956" s="10"/>
      <c r="R956" s="10"/>
      <c r="S956" s="10"/>
      <c r="T956" s="10"/>
      <c r="U956" s="10"/>
      <c r="V956" s="10"/>
      <c r="W956" s="10"/>
      <c r="X956" s="10"/>
      <c r="Y956" s="10"/>
      <c r="Z956" s="10"/>
      <c r="AA956" s="10"/>
      <c r="AB956" s="10"/>
      <c r="AC956" s="10"/>
      <c r="AD956" s="10"/>
      <c r="AE956" s="10"/>
    </row>
    <row r="957" spans="1:31" ht="13.2" x14ac:dyDescent="0.25">
      <c r="A957" s="10"/>
      <c r="B957" s="10"/>
      <c r="C957" s="10"/>
      <c r="D957" s="19"/>
      <c r="E957" s="10"/>
      <c r="F957" s="10"/>
      <c r="G957" s="10"/>
      <c r="H957" s="10"/>
      <c r="I957" s="10"/>
      <c r="J957" s="10"/>
      <c r="K957" s="10"/>
      <c r="L957" s="10"/>
      <c r="M957" s="10"/>
      <c r="N957" s="10"/>
      <c r="O957" s="10"/>
      <c r="P957" s="10"/>
      <c r="Q957" s="10"/>
      <c r="R957" s="10"/>
      <c r="S957" s="10"/>
      <c r="T957" s="10"/>
      <c r="U957" s="10"/>
      <c r="V957" s="10"/>
      <c r="W957" s="10"/>
      <c r="X957" s="10"/>
      <c r="Y957" s="10"/>
      <c r="Z957" s="10"/>
      <c r="AA957" s="10"/>
      <c r="AB957" s="10"/>
      <c r="AC957" s="10"/>
      <c r="AD957" s="10"/>
      <c r="AE957" s="10"/>
    </row>
    <row r="958" spans="1:31" ht="13.2" x14ac:dyDescent="0.25">
      <c r="A958" s="10"/>
      <c r="B958" s="10"/>
      <c r="C958" s="10"/>
      <c r="D958" s="19"/>
      <c r="E958" s="10"/>
      <c r="F958" s="10"/>
      <c r="G958" s="10"/>
      <c r="H958" s="10"/>
      <c r="I958" s="10"/>
      <c r="J958" s="10"/>
      <c r="K958" s="10"/>
      <c r="L958" s="10"/>
      <c r="M958" s="10"/>
      <c r="N958" s="10"/>
      <c r="O958" s="10"/>
      <c r="P958" s="10"/>
      <c r="Q958" s="10"/>
      <c r="R958" s="10"/>
      <c r="S958" s="10"/>
      <c r="T958" s="10"/>
      <c r="U958" s="10"/>
      <c r="V958" s="10"/>
      <c r="W958" s="10"/>
      <c r="X958" s="10"/>
      <c r="Y958" s="10"/>
      <c r="Z958" s="10"/>
      <c r="AA958" s="10"/>
      <c r="AB958" s="10"/>
      <c r="AC958" s="10"/>
      <c r="AD958" s="10"/>
      <c r="AE958" s="10"/>
    </row>
    <row r="959" spans="1:31" ht="13.2" x14ac:dyDescent="0.25">
      <c r="A959" s="10"/>
      <c r="B959" s="10"/>
      <c r="C959" s="10"/>
      <c r="D959" s="19"/>
      <c r="E959" s="10"/>
      <c r="F959" s="10"/>
      <c r="G959" s="10"/>
      <c r="H959" s="10"/>
      <c r="I959" s="10"/>
      <c r="J959" s="10"/>
      <c r="K959" s="10"/>
      <c r="L959" s="10"/>
      <c r="M959" s="10"/>
      <c r="N959" s="10"/>
      <c r="O959" s="10"/>
      <c r="P959" s="10"/>
      <c r="Q959" s="10"/>
      <c r="R959" s="10"/>
      <c r="S959" s="10"/>
      <c r="T959" s="10"/>
      <c r="U959" s="10"/>
      <c r="V959" s="10"/>
      <c r="W959" s="10"/>
      <c r="X959" s="10"/>
      <c r="Y959" s="10"/>
      <c r="Z959" s="10"/>
      <c r="AA959" s="10"/>
      <c r="AB959" s="10"/>
      <c r="AC959" s="10"/>
      <c r="AD959" s="10"/>
      <c r="AE959" s="10"/>
    </row>
    <row r="960" spans="1:31" ht="13.2" x14ac:dyDescent="0.25">
      <c r="A960" s="10"/>
      <c r="B960" s="10"/>
      <c r="C960" s="10"/>
      <c r="D960" s="19"/>
      <c r="E960" s="10"/>
      <c r="F960" s="10"/>
      <c r="G960" s="10"/>
      <c r="H960" s="10"/>
      <c r="I960" s="10"/>
      <c r="J960" s="10"/>
      <c r="K960" s="10"/>
      <c r="L960" s="10"/>
      <c r="M960" s="10"/>
      <c r="N960" s="10"/>
      <c r="O960" s="10"/>
      <c r="P960" s="10"/>
      <c r="Q960" s="10"/>
      <c r="R960" s="10"/>
      <c r="S960" s="10"/>
      <c r="T960" s="10"/>
      <c r="U960" s="10"/>
      <c r="V960" s="10"/>
      <c r="W960" s="10"/>
      <c r="X960" s="10"/>
      <c r="Y960" s="10"/>
      <c r="Z960" s="10"/>
      <c r="AA960" s="10"/>
      <c r="AB960" s="10"/>
      <c r="AC960" s="10"/>
      <c r="AD960" s="10"/>
      <c r="AE960" s="10"/>
    </row>
    <row r="961" spans="1:31" ht="13.2" x14ac:dyDescent="0.25">
      <c r="A961" s="10"/>
      <c r="B961" s="10"/>
      <c r="C961" s="10"/>
      <c r="D961" s="19"/>
      <c r="E961" s="10"/>
      <c r="F961" s="10"/>
      <c r="G961" s="10"/>
      <c r="H961" s="10"/>
      <c r="I961" s="10"/>
      <c r="J961" s="10"/>
      <c r="K961" s="10"/>
      <c r="L961" s="10"/>
      <c r="M961" s="10"/>
      <c r="N961" s="10"/>
      <c r="O961" s="10"/>
      <c r="P961" s="10"/>
      <c r="Q961" s="10"/>
      <c r="R961" s="10"/>
      <c r="S961" s="10"/>
      <c r="T961" s="10"/>
      <c r="U961" s="10"/>
      <c r="V961" s="10"/>
      <c r="W961" s="10"/>
      <c r="X961" s="10"/>
      <c r="Y961" s="10"/>
      <c r="Z961" s="10"/>
      <c r="AA961" s="10"/>
      <c r="AB961" s="10"/>
      <c r="AC961" s="10"/>
      <c r="AD961" s="10"/>
      <c r="AE961" s="10"/>
    </row>
    <row r="962" spans="1:31" ht="13.2" x14ac:dyDescent="0.25">
      <c r="A962" s="10"/>
      <c r="B962" s="10"/>
      <c r="C962" s="10"/>
      <c r="D962" s="19"/>
      <c r="E962" s="10"/>
      <c r="F962" s="10"/>
      <c r="G962" s="10"/>
      <c r="H962" s="10"/>
      <c r="I962" s="10"/>
      <c r="J962" s="10"/>
      <c r="K962" s="10"/>
      <c r="L962" s="10"/>
      <c r="M962" s="10"/>
      <c r="N962" s="10"/>
      <c r="O962" s="10"/>
      <c r="P962" s="10"/>
      <c r="Q962" s="10"/>
      <c r="R962" s="10"/>
      <c r="S962" s="10"/>
      <c r="T962" s="10"/>
      <c r="U962" s="10"/>
      <c r="V962" s="10"/>
      <c r="W962" s="10"/>
      <c r="X962" s="10"/>
      <c r="Y962" s="10"/>
      <c r="Z962" s="10"/>
      <c r="AA962" s="10"/>
      <c r="AB962" s="10"/>
      <c r="AC962" s="10"/>
      <c r="AD962" s="10"/>
      <c r="AE962" s="10"/>
    </row>
    <row r="963" spans="1:31" ht="13.2" x14ac:dyDescent="0.25">
      <c r="A963" s="10"/>
      <c r="B963" s="10"/>
      <c r="C963" s="10"/>
      <c r="D963" s="19"/>
      <c r="E963" s="10"/>
      <c r="F963" s="10"/>
      <c r="G963" s="10"/>
      <c r="H963" s="10"/>
      <c r="I963" s="10"/>
      <c r="J963" s="10"/>
      <c r="K963" s="10"/>
      <c r="L963" s="10"/>
      <c r="M963" s="10"/>
      <c r="N963" s="10"/>
      <c r="O963" s="10"/>
      <c r="P963" s="10"/>
      <c r="Q963" s="10"/>
      <c r="R963" s="10"/>
      <c r="S963" s="10"/>
      <c r="T963" s="10"/>
      <c r="U963" s="10"/>
      <c r="V963" s="10"/>
      <c r="W963" s="10"/>
      <c r="X963" s="10"/>
      <c r="Y963" s="10"/>
      <c r="Z963" s="10"/>
      <c r="AA963" s="10"/>
      <c r="AB963" s="10"/>
      <c r="AC963" s="10"/>
      <c r="AD963" s="10"/>
      <c r="AE963" s="10"/>
    </row>
    <row r="964" spans="1:31" ht="13.2" x14ac:dyDescent="0.25">
      <c r="A964" s="10"/>
      <c r="B964" s="10"/>
      <c r="C964" s="10"/>
      <c r="D964" s="19"/>
      <c r="E964" s="10"/>
      <c r="F964" s="10"/>
      <c r="G964" s="10"/>
      <c r="H964" s="10"/>
      <c r="I964" s="10"/>
      <c r="J964" s="10"/>
      <c r="K964" s="10"/>
      <c r="L964" s="10"/>
      <c r="M964" s="10"/>
      <c r="N964" s="10"/>
      <c r="O964" s="10"/>
      <c r="P964" s="10"/>
      <c r="Q964" s="10"/>
      <c r="R964" s="10"/>
      <c r="S964" s="10"/>
      <c r="T964" s="10"/>
      <c r="U964" s="10"/>
      <c r="V964" s="10"/>
      <c r="W964" s="10"/>
      <c r="X964" s="10"/>
      <c r="Y964" s="10"/>
      <c r="Z964" s="10"/>
      <c r="AA964" s="10"/>
      <c r="AB964" s="10"/>
      <c r="AC964" s="10"/>
      <c r="AD964" s="10"/>
      <c r="AE964" s="10"/>
    </row>
    <row r="965" spans="1:31" ht="13.2" x14ac:dyDescent="0.25">
      <c r="A965" s="10"/>
      <c r="B965" s="10"/>
      <c r="C965" s="10"/>
      <c r="D965" s="19"/>
      <c r="E965" s="10"/>
      <c r="F965" s="10"/>
      <c r="G965" s="10"/>
      <c r="H965" s="10"/>
      <c r="I965" s="10"/>
      <c r="J965" s="10"/>
      <c r="K965" s="10"/>
      <c r="L965" s="10"/>
      <c r="M965" s="10"/>
      <c r="N965" s="10"/>
      <c r="O965" s="10"/>
      <c r="P965" s="10"/>
      <c r="Q965" s="10"/>
      <c r="R965" s="10"/>
      <c r="S965" s="10"/>
      <c r="T965" s="10"/>
      <c r="U965" s="10"/>
      <c r="V965" s="10"/>
      <c r="W965" s="10"/>
      <c r="X965" s="10"/>
      <c r="Y965" s="10"/>
      <c r="Z965" s="10"/>
      <c r="AA965" s="10"/>
      <c r="AB965" s="10"/>
      <c r="AC965" s="10"/>
      <c r="AD965" s="10"/>
      <c r="AE965" s="10"/>
    </row>
    <row r="966" spans="1:31" ht="13.2" x14ac:dyDescent="0.25">
      <c r="A966" s="10"/>
      <c r="B966" s="10"/>
      <c r="C966" s="10"/>
      <c r="D966" s="19"/>
      <c r="E966" s="10"/>
      <c r="F966" s="10"/>
      <c r="G966" s="10"/>
      <c r="H966" s="10"/>
      <c r="I966" s="10"/>
      <c r="J966" s="10"/>
      <c r="K966" s="10"/>
      <c r="L966" s="10"/>
      <c r="M966" s="10"/>
      <c r="N966" s="10"/>
      <c r="O966" s="10"/>
      <c r="P966" s="10"/>
      <c r="Q966" s="10"/>
      <c r="R966" s="10"/>
      <c r="S966" s="10"/>
      <c r="T966" s="10"/>
      <c r="U966" s="10"/>
      <c r="V966" s="10"/>
      <c r="W966" s="10"/>
      <c r="X966" s="10"/>
      <c r="Y966" s="10"/>
      <c r="Z966" s="10"/>
      <c r="AA966" s="10"/>
      <c r="AB966" s="10"/>
      <c r="AC966" s="10"/>
      <c r="AD966" s="10"/>
      <c r="AE966" s="10"/>
    </row>
    <row r="967" spans="1:31" ht="13.2" x14ac:dyDescent="0.25">
      <c r="A967" s="10"/>
      <c r="B967" s="10"/>
      <c r="C967" s="10"/>
      <c r="D967" s="19"/>
      <c r="E967" s="10"/>
      <c r="F967" s="10"/>
      <c r="G967" s="10"/>
      <c r="H967" s="10"/>
      <c r="I967" s="10"/>
      <c r="J967" s="10"/>
      <c r="K967" s="10"/>
      <c r="L967" s="10"/>
      <c r="M967" s="10"/>
      <c r="N967" s="10"/>
      <c r="O967" s="10"/>
      <c r="P967" s="10"/>
      <c r="Q967" s="10"/>
      <c r="R967" s="10"/>
      <c r="S967" s="10"/>
      <c r="T967" s="10"/>
      <c r="U967" s="10"/>
      <c r="V967" s="10"/>
      <c r="W967" s="10"/>
      <c r="X967" s="10"/>
      <c r="Y967" s="10"/>
      <c r="Z967" s="10"/>
      <c r="AA967" s="10"/>
      <c r="AB967" s="10"/>
      <c r="AC967" s="10"/>
      <c r="AD967" s="10"/>
      <c r="AE967" s="10"/>
    </row>
    <row r="968" spans="1:31" ht="13.2" x14ac:dyDescent="0.25">
      <c r="A968" s="10"/>
      <c r="B968" s="10"/>
      <c r="C968" s="10"/>
      <c r="D968" s="19"/>
      <c r="E968" s="10"/>
      <c r="F968" s="10"/>
      <c r="G968" s="10"/>
      <c r="H968" s="10"/>
      <c r="I968" s="10"/>
      <c r="J968" s="10"/>
      <c r="K968" s="10"/>
      <c r="L968" s="10"/>
      <c r="M968" s="10"/>
      <c r="N968" s="10"/>
      <c r="O968" s="10"/>
      <c r="P968" s="10"/>
      <c r="Q968" s="10"/>
      <c r="R968" s="10"/>
      <c r="S968" s="10"/>
      <c r="T968" s="10"/>
      <c r="U968" s="10"/>
      <c r="V968" s="10"/>
      <c r="W968" s="10"/>
      <c r="X968" s="10"/>
      <c r="Y968" s="10"/>
      <c r="Z968" s="10"/>
      <c r="AA968" s="10"/>
      <c r="AB968" s="10"/>
      <c r="AC968" s="10"/>
      <c r="AD968" s="10"/>
      <c r="AE968" s="10"/>
    </row>
    <row r="969" spans="1:31" ht="13.2" x14ac:dyDescent="0.25">
      <c r="A969" s="10"/>
      <c r="B969" s="10"/>
      <c r="C969" s="10"/>
      <c r="D969" s="19"/>
      <c r="E969" s="10"/>
      <c r="F969" s="10"/>
      <c r="G969" s="10"/>
      <c r="H969" s="10"/>
      <c r="I969" s="10"/>
      <c r="J969" s="10"/>
      <c r="K969" s="10"/>
      <c r="L969" s="10"/>
      <c r="M969" s="10"/>
      <c r="N969" s="10"/>
      <c r="O969" s="10"/>
      <c r="P969" s="10"/>
      <c r="Q969" s="10"/>
      <c r="R969" s="10"/>
      <c r="S969" s="10"/>
      <c r="T969" s="10"/>
      <c r="U969" s="10"/>
      <c r="V969" s="10"/>
      <c r="W969" s="10"/>
      <c r="X969" s="10"/>
      <c r="Y969" s="10"/>
      <c r="Z969" s="10"/>
      <c r="AA969" s="10"/>
      <c r="AB969" s="10"/>
      <c r="AC969" s="10"/>
      <c r="AD969" s="10"/>
      <c r="AE969" s="10"/>
    </row>
    <row r="970" spans="1:31" ht="13.2" x14ac:dyDescent="0.25">
      <c r="A970" s="10"/>
      <c r="B970" s="10"/>
      <c r="C970" s="10"/>
      <c r="D970" s="19"/>
      <c r="E970" s="10"/>
      <c r="F970" s="10"/>
      <c r="G970" s="10"/>
      <c r="H970" s="10"/>
      <c r="I970" s="10"/>
      <c r="J970" s="10"/>
      <c r="K970" s="10"/>
      <c r="L970" s="10"/>
      <c r="M970" s="10"/>
      <c r="N970" s="10"/>
      <c r="O970" s="10"/>
      <c r="P970" s="10"/>
      <c r="Q970" s="10"/>
      <c r="R970" s="10"/>
      <c r="S970" s="10"/>
      <c r="T970" s="10"/>
      <c r="U970" s="10"/>
      <c r="V970" s="10"/>
      <c r="W970" s="10"/>
      <c r="X970" s="10"/>
      <c r="Y970" s="10"/>
      <c r="Z970" s="10"/>
      <c r="AA970" s="10"/>
      <c r="AB970" s="10"/>
      <c r="AC970" s="10"/>
      <c r="AD970" s="10"/>
      <c r="AE970" s="10"/>
    </row>
    <row r="971" spans="1:31" ht="13.2" x14ac:dyDescent="0.25">
      <c r="A971" s="10"/>
      <c r="B971" s="10"/>
      <c r="C971" s="10"/>
      <c r="D971" s="19"/>
      <c r="E971" s="10"/>
      <c r="F971" s="10"/>
      <c r="G971" s="10"/>
      <c r="H971" s="10"/>
      <c r="I971" s="10"/>
      <c r="J971" s="10"/>
      <c r="K971" s="10"/>
      <c r="L971" s="10"/>
      <c r="M971" s="10"/>
      <c r="N971" s="10"/>
      <c r="O971" s="10"/>
      <c r="P971" s="10"/>
      <c r="Q971" s="10"/>
      <c r="R971" s="10"/>
      <c r="S971" s="10"/>
      <c r="T971" s="10"/>
      <c r="U971" s="10"/>
      <c r="V971" s="10"/>
      <c r="W971" s="10"/>
      <c r="X971" s="10"/>
      <c r="Y971" s="10"/>
      <c r="Z971" s="10"/>
      <c r="AA971" s="10"/>
      <c r="AB971" s="10"/>
      <c r="AC971" s="10"/>
      <c r="AD971" s="10"/>
      <c r="AE971" s="10"/>
    </row>
    <row r="972" spans="1:31" ht="13.2" x14ac:dyDescent="0.25">
      <c r="A972" s="10"/>
      <c r="B972" s="10"/>
      <c r="C972" s="10"/>
      <c r="D972" s="19"/>
      <c r="E972" s="10"/>
      <c r="F972" s="10"/>
      <c r="G972" s="10"/>
      <c r="H972" s="10"/>
      <c r="I972" s="10"/>
      <c r="J972" s="10"/>
      <c r="K972" s="10"/>
      <c r="L972" s="10"/>
      <c r="M972" s="10"/>
      <c r="N972" s="10"/>
      <c r="O972" s="10"/>
      <c r="P972" s="10"/>
      <c r="Q972" s="10"/>
      <c r="R972" s="10"/>
      <c r="S972" s="10"/>
      <c r="T972" s="10"/>
      <c r="U972" s="10"/>
      <c r="V972" s="10"/>
      <c r="W972" s="10"/>
      <c r="X972" s="10"/>
      <c r="Y972" s="10"/>
      <c r="Z972" s="10"/>
      <c r="AA972" s="10"/>
      <c r="AB972" s="10"/>
      <c r="AC972" s="10"/>
      <c r="AD972" s="10"/>
      <c r="AE972" s="10"/>
    </row>
    <row r="973" spans="1:31" ht="13.2" x14ac:dyDescent="0.25">
      <c r="A973" s="10"/>
      <c r="B973" s="10"/>
      <c r="C973" s="10"/>
      <c r="D973" s="19"/>
      <c r="E973" s="10"/>
      <c r="F973" s="10"/>
      <c r="G973" s="10"/>
      <c r="H973" s="10"/>
      <c r="I973" s="10"/>
      <c r="J973" s="10"/>
      <c r="K973" s="10"/>
      <c r="L973" s="10"/>
      <c r="M973" s="10"/>
      <c r="N973" s="10"/>
      <c r="O973" s="10"/>
      <c r="P973" s="10"/>
      <c r="Q973" s="10"/>
      <c r="R973" s="10"/>
      <c r="S973" s="10"/>
      <c r="T973" s="10"/>
      <c r="U973" s="10"/>
      <c r="V973" s="10"/>
      <c r="W973" s="10"/>
      <c r="X973" s="10"/>
      <c r="Y973" s="10"/>
      <c r="Z973" s="10"/>
      <c r="AA973" s="10"/>
      <c r="AB973" s="10"/>
      <c r="AC973" s="10"/>
      <c r="AD973" s="10"/>
      <c r="AE973" s="10"/>
    </row>
    <row r="974" spans="1:31" ht="13.2" x14ac:dyDescent="0.25">
      <c r="A974" s="10"/>
      <c r="B974" s="10"/>
      <c r="C974" s="10"/>
      <c r="D974" s="19"/>
      <c r="E974" s="10"/>
      <c r="F974" s="10"/>
      <c r="G974" s="10"/>
      <c r="H974" s="10"/>
      <c r="I974" s="10"/>
      <c r="J974" s="10"/>
      <c r="K974" s="10"/>
      <c r="L974" s="10"/>
      <c r="M974" s="10"/>
      <c r="N974" s="10"/>
      <c r="O974" s="10"/>
      <c r="P974" s="10"/>
      <c r="Q974" s="10"/>
      <c r="R974" s="10"/>
      <c r="S974" s="10"/>
      <c r="T974" s="10"/>
      <c r="U974" s="10"/>
      <c r="V974" s="10"/>
      <c r="W974" s="10"/>
      <c r="X974" s="10"/>
      <c r="Y974" s="10"/>
      <c r="Z974" s="10"/>
      <c r="AA974" s="10"/>
      <c r="AB974" s="10"/>
      <c r="AC974" s="10"/>
      <c r="AD974" s="10"/>
      <c r="AE974" s="10"/>
    </row>
    <row r="975" spans="1:31" ht="13.2" x14ac:dyDescent="0.25">
      <c r="A975" s="10"/>
      <c r="B975" s="10"/>
      <c r="C975" s="10"/>
      <c r="D975" s="19"/>
      <c r="E975" s="10"/>
      <c r="F975" s="10"/>
      <c r="G975" s="10"/>
      <c r="H975" s="10"/>
      <c r="I975" s="10"/>
      <c r="J975" s="10"/>
      <c r="K975" s="10"/>
      <c r="L975" s="10"/>
      <c r="M975" s="10"/>
      <c r="N975" s="10"/>
      <c r="O975" s="10"/>
      <c r="P975" s="10"/>
      <c r="Q975" s="10"/>
      <c r="R975" s="10"/>
      <c r="S975" s="10"/>
      <c r="T975" s="10"/>
      <c r="U975" s="10"/>
      <c r="V975" s="10"/>
      <c r="W975" s="10"/>
      <c r="X975" s="10"/>
      <c r="Y975" s="10"/>
      <c r="Z975" s="10"/>
      <c r="AA975" s="10"/>
      <c r="AB975" s="10"/>
      <c r="AC975" s="10"/>
      <c r="AD975" s="10"/>
      <c r="AE975" s="10"/>
    </row>
    <row r="976" spans="1:31" ht="13.2" x14ac:dyDescent="0.25">
      <c r="A976" s="10"/>
      <c r="B976" s="10"/>
      <c r="C976" s="10"/>
      <c r="D976" s="19"/>
      <c r="E976" s="10"/>
      <c r="F976" s="10"/>
      <c r="G976" s="10"/>
      <c r="H976" s="10"/>
      <c r="I976" s="10"/>
      <c r="J976" s="10"/>
      <c r="K976" s="10"/>
      <c r="L976" s="10"/>
      <c r="M976" s="10"/>
      <c r="N976" s="10"/>
      <c r="O976" s="10"/>
      <c r="P976" s="10"/>
      <c r="Q976" s="10"/>
      <c r="R976" s="10"/>
      <c r="S976" s="10"/>
      <c r="T976" s="10"/>
      <c r="U976" s="10"/>
      <c r="V976" s="10"/>
      <c r="W976" s="10"/>
      <c r="X976" s="10"/>
      <c r="Y976" s="10"/>
      <c r="Z976" s="10"/>
      <c r="AA976" s="10"/>
      <c r="AB976" s="10"/>
      <c r="AC976" s="10"/>
      <c r="AD976" s="10"/>
      <c r="AE976" s="10"/>
    </row>
    <row r="977" spans="1:31" ht="13.2" x14ac:dyDescent="0.25">
      <c r="A977" s="10"/>
      <c r="B977" s="10"/>
      <c r="C977" s="10"/>
      <c r="D977" s="19"/>
      <c r="E977" s="10"/>
      <c r="F977" s="10"/>
      <c r="G977" s="10"/>
      <c r="H977" s="10"/>
      <c r="I977" s="10"/>
      <c r="J977" s="10"/>
      <c r="K977" s="10"/>
      <c r="L977" s="10"/>
      <c r="M977" s="10"/>
      <c r="N977" s="10"/>
      <c r="O977" s="10"/>
      <c r="P977" s="10"/>
      <c r="Q977" s="10"/>
      <c r="R977" s="10"/>
      <c r="S977" s="10"/>
      <c r="T977" s="10"/>
      <c r="U977" s="10"/>
      <c r="V977" s="10"/>
      <c r="W977" s="10"/>
      <c r="X977" s="10"/>
      <c r="Y977" s="10"/>
      <c r="Z977" s="10"/>
      <c r="AA977" s="10"/>
      <c r="AB977" s="10"/>
      <c r="AC977" s="10"/>
      <c r="AD977" s="10"/>
      <c r="AE977" s="10"/>
    </row>
    <row r="978" spans="1:31" ht="13.2" x14ac:dyDescent="0.25">
      <c r="A978" s="10"/>
      <c r="B978" s="10"/>
      <c r="C978" s="10"/>
      <c r="D978" s="19"/>
      <c r="E978" s="10"/>
      <c r="F978" s="10"/>
      <c r="G978" s="10"/>
      <c r="H978" s="10"/>
      <c r="I978" s="10"/>
      <c r="J978" s="10"/>
      <c r="K978" s="10"/>
      <c r="L978" s="10"/>
      <c r="M978" s="10"/>
      <c r="N978" s="10"/>
      <c r="O978" s="10"/>
      <c r="P978" s="10"/>
      <c r="Q978" s="10"/>
      <c r="R978" s="10"/>
      <c r="S978" s="10"/>
      <c r="T978" s="10"/>
      <c r="U978" s="10"/>
      <c r="V978" s="10"/>
      <c r="W978" s="10"/>
      <c r="X978" s="10"/>
      <c r="Y978" s="10"/>
      <c r="Z978" s="10"/>
      <c r="AA978" s="10"/>
      <c r="AB978" s="10"/>
      <c r="AC978" s="10"/>
      <c r="AD978" s="10"/>
      <c r="AE978" s="10"/>
    </row>
    <row r="979" spans="1:31" ht="13.2" x14ac:dyDescent="0.25">
      <c r="A979" s="10"/>
      <c r="B979" s="10"/>
      <c r="C979" s="10"/>
      <c r="D979" s="19"/>
      <c r="E979" s="10"/>
      <c r="F979" s="10"/>
      <c r="G979" s="10"/>
      <c r="H979" s="10"/>
      <c r="I979" s="10"/>
      <c r="J979" s="10"/>
      <c r="K979" s="10"/>
      <c r="L979" s="10"/>
      <c r="M979" s="10"/>
      <c r="N979" s="10"/>
      <c r="O979" s="10"/>
      <c r="P979" s="10"/>
      <c r="Q979" s="10"/>
      <c r="R979" s="10"/>
      <c r="S979" s="10"/>
      <c r="T979" s="10"/>
      <c r="U979" s="10"/>
      <c r="V979" s="10"/>
      <c r="W979" s="10"/>
      <c r="X979" s="10"/>
      <c r="Y979" s="10"/>
      <c r="Z979" s="10"/>
      <c r="AA979" s="10"/>
      <c r="AB979" s="10"/>
      <c r="AC979" s="10"/>
      <c r="AD979" s="10"/>
      <c r="AE979" s="10"/>
    </row>
    <row r="980" spans="1:31" ht="13.2" x14ac:dyDescent="0.25">
      <c r="A980" s="10"/>
      <c r="B980" s="10"/>
      <c r="C980" s="10"/>
      <c r="D980" s="19"/>
      <c r="E980" s="10"/>
      <c r="F980" s="10"/>
      <c r="G980" s="10"/>
      <c r="H980" s="10"/>
      <c r="I980" s="10"/>
      <c r="J980" s="10"/>
      <c r="K980" s="10"/>
      <c r="L980" s="10"/>
      <c r="M980" s="10"/>
      <c r="N980" s="10"/>
      <c r="O980" s="10"/>
      <c r="P980" s="10"/>
      <c r="Q980" s="10"/>
      <c r="R980" s="10"/>
      <c r="S980" s="10"/>
      <c r="T980" s="10"/>
      <c r="U980" s="10"/>
      <c r="V980" s="10"/>
      <c r="W980" s="10"/>
      <c r="X980" s="10"/>
      <c r="Y980" s="10"/>
      <c r="Z980" s="10"/>
      <c r="AA980" s="10"/>
      <c r="AB980" s="10"/>
      <c r="AC980" s="10"/>
      <c r="AD980" s="10"/>
      <c r="AE980" s="10"/>
    </row>
    <row r="981" spans="1:31" ht="13.2" x14ac:dyDescent="0.25">
      <c r="A981" s="10"/>
      <c r="B981" s="10"/>
      <c r="C981" s="10"/>
      <c r="D981" s="19"/>
      <c r="E981" s="10"/>
      <c r="F981" s="10"/>
      <c r="G981" s="10"/>
      <c r="H981" s="10"/>
      <c r="I981" s="10"/>
      <c r="J981" s="10"/>
      <c r="K981" s="10"/>
      <c r="L981" s="10"/>
      <c r="M981" s="10"/>
      <c r="N981" s="10"/>
      <c r="O981" s="10"/>
      <c r="P981" s="10"/>
      <c r="Q981" s="10"/>
      <c r="R981" s="10"/>
      <c r="S981" s="10"/>
      <c r="T981" s="10"/>
      <c r="U981" s="10"/>
      <c r="V981" s="10"/>
      <c r="W981" s="10"/>
      <c r="X981" s="10"/>
      <c r="Y981" s="10"/>
      <c r="Z981" s="10"/>
      <c r="AA981" s="10"/>
      <c r="AB981" s="10"/>
      <c r="AC981" s="10"/>
      <c r="AD981" s="10"/>
      <c r="AE981" s="10"/>
    </row>
    <row r="982" spans="1:31" ht="13.2" x14ac:dyDescent="0.25">
      <c r="A982" s="10"/>
      <c r="B982" s="10"/>
      <c r="C982" s="10"/>
      <c r="D982" s="19"/>
      <c r="E982" s="10"/>
      <c r="F982" s="10"/>
      <c r="G982" s="10"/>
      <c r="H982" s="10"/>
      <c r="I982" s="10"/>
      <c r="J982" s="10"/>
      <c r="K982" s="10"/>
      <c r="L982" s="10"/>
      <c r="M982" s="10"/>
      <c r="N982" s="10"/>
      <c r="O982" s="10"/>
      <c r="P982" s="10"/>
      <c r="Q982" s="10"/>
      <c r="R982" s="10"/>
      <c r="S982" s="10"/>
      <c r="T982" s="10"/>
      <c r="U982" s="10"/>
      <c r="V982" s="10"/>
      <c r="W982" s="10"/>
      <c r="X982" s="10"/>
      <c r="Y982" s="10"/>
      <c r="Z982" s="10"/>
      <c r="AA982" s="10"/>
      <c r="AB982" s="10"/>
      <c r="AC982" s="10"/>
      <c r="AD982" s="10"/>
      <c r="AE982" s="10"/>
    </row>
    <row r="983" spans="1:31" ht="13.2" x14ac:dyDescent="0.25">
      <c r="A983" s="10"/>
      <c r="B983" s="10"/>
      <c r="C983" s="10"/>
      <c r="D983" s="19"/>
      <c r="E983" s="10"/>
      <c r="F983" s="10"/>
      <c r="G983" s="10"/>
      <c r="H983" s="10"/>
      <c r="I983" s="10"/>
      <c r="J983" s="10"/>
      <c r="K983" s="10"/>
      <c r="L983" s="10"/>
      <c r="M983" s="10"/>
      <c r="N983" s="10"/>
      <c r="O983" s="10"/>
      <c r="P983" s="10"/>
      <c r="Q983" s="10"/>
      <c r="R983" s="10"/>
      <c r="S983" s="10"/>
      <c r="T983" s="10"/>
      <c r="U983" s="10"/>
      <c r="V983" s="10"/>
      <c r="W983" s="10"/>
      <c r="X983" s="10"/>
      <c r="Y983" s="10"/>
      <c r="Z983" s="10"/>
      <c r="AA983" s="10"/>
      <c r="AB983" s="10"/>
      <c r="AC983" s="10"/>
      <c r="AD983" s="10"/>
      <c r="AE983" s="10"/>
    </row>
    <row r="984" spans="1:31" ht="13.2" x14ac:dyDescent="0.25">
      <c r="A984" s="10"/>
      <c r="B984" s="10"/>
      <c r="C984" s="10"/>
      <c r="D984" s="19"/>
      <c r="E984" s="10"/>
      <c r="F984" s="10"/>
      <c r="G984" s="10"/>
      <c r="H984" s="10"/>
      <c r="I984" s="10"/>
      <c r="J984" s="10"/>
      <c r="K984" s="10"/>
      <c r="L984" s="10"/>
      <c r="M984" s="10"/>
      <c r="N984" s="10"/>
      <c r="O984" s="10"/>
      <c r="P984" s="10"/>
      <c r="Q984" s="10"/>
      <c r="R984" s="10"/>
      <c r="S984" s="10"/>
      <c r="T984" s="10"/>
      <c r="U984" s="10"/>
      <c r="V984" s="10"/>
      <c r="W984" s="10"/>
      <c r="X984" s="10"/>
      <c r="Y984" s="10"/>
      <c r="Z984" s="10"/>
      <c r="AA984" s="10"/>
      <c r="AB984" s="10"/>
      <c r="AC984" s="10"/>
      <c r="AD984" s="10"/>
      <c r="AE984" s="10"/>
    </row>
    <row r="985" spans="1:31" ht="13.2" x14ac:dyDescent="0.25">
      <c r="A985" s="10"/>
      <c r="B985" s="10"/>
      <c r="C985" s="10"/>
      <c r="D985" s="19"/>
      <c r="E985" s="10"/>
      <c r="F985" s="10"/>
      <c r="G985" s="10"/>
      <c r="H985" s="10"/>
      <c r="I985" s="10"/>
      <c r="J985" s="10"/>
      <c r="K985" s="10"/>
      <c r="L985" s="10"/>
      <c r="M985" s="10"/>
      <c r="N985" s="10"/>
      <c r="O985" s="10"/>
      <c r="P985" s="10"/>
      <c r="Q985" s="10"/>
      <c r="R985" s="10"/>
      <c r="S985" s="10"/>
      <c r="T985" s="10"/>
      <c r="U985" s="10"/>
      <c r="V985" s="10"/>
      <c r="W985" s="10"/>
      <c r="X985" s="10"/>
      <c r="Y985" s="10"/>
      <c r="Z985" s="10"/>
      <c r="AA985" s="10"/>
      <c r="AB985" s="10"/>
      <c r="AC985" s="10"/>
      <c r="AD985" s="10"/>
      <c r="AE985" s="10"/>
    </row>
    <row r="986" spans="1:31" ht="13.2" x14ac:dyDescent="0.25">
      <c r="A986" s="10"/>
      <c r="B986" s="10"/>
      <c r="C986" s="10"/>
      <c r="D986" s="19"/>
      <c r="E986" s="10"/>
      <c r="F986" s="10"/>
      <c r="G986" s="10"/>
      <c r="H986" s="10"/>
      <c r="I986" s="10"/>
      <c r="J986" s="10"/>
      <c r="K986" s="10"/>
      <c r="L986" s="10"/>
      <c r="M986" s="10"/>
      <c r="N986" s="10"/>
      <c r="O986" s="10"/>
      <c r="P986" s="10"/>
      <c r="Q986" s="10"/>
      <c r="R986" s="10"/>
      <c r="S986" s="10"/>
      <c r="T986" s="10"/>
      <c r="U986" s="10"/>
      <c r="V986" s="10"/>
      <c r="W986" s="10"/>
      <c r="X986" s="10"/>
      <c r="Y986" s="10"/>
      <c r="Z986" s="10"/>
      <c r="AA986" s="10"/>
      <c r="AB986" s="10"/>
      <c r="AC986" s="10"/>
      <c r="AD986" s="10"/>
      <c r="AE986" s="10"/>
    </row>
    <row r="987" spans="1:31" ht="13.2" x14ac:dyDescent="0.25">
      <c r="A987" s="10"/>
      <c r="B987" s="10"/>
      <c r="C987" s="10"/>
      <c r="D987" s="19"/>
      <c r="E987" s="10"/>
      <c r="F987" s="10"/>
      <c r="G987" s="10"/>
      <c r="H987" s="10"/>
      <c r="I987" s="10"/>
      <c r="J987" s="10"/>
      <c r="K987" s="10"/>
      <c r="L987" s="10"/>
      <c r="M987" s="10"/>
      <c r="N987" s="10"/>
      <c r="O987" s="10"/>
      <c r="P987" s="10"/>
      <c r="Q987" s="10"/>
      <c r="R987" s="10"/>
      <c r="S987" s="10"/>
      <c r="T987" s="10"/>
      <c r="U987" s="10"/>
      <c r="V987" s="10"/>
      <c r="W987" s="10"/>
      <c r="X987" s="10"/>
      <c r="Y987" s="10"/>
      <c r="Z987" s="10"/>
      <c r="AA987" s="10"/>
      <c r="AB987" s="10"/>
      <c r="AC987" s="10"/>
      <c r="AD987" s="10"/>
      <c r="AE987" s="10"/>
    </row>
    <row r="988" spans="1:31" ht="13.2" x14ac:dyDescent="0.25">
      <c r="A988" s="10"/>
      <c r="B988" s="10"/>
      <c r="C988" s="10"/>
      <c r="D988" s="19"/>
      <c r="E988" s="10"/>
      <c r="F988" s="10"/>
      <c r="G988" s="10"/>
      <c r="H988" s="10"/>
      <c r="I988" s="10"/>
      <c r="J988" s="10"/>
      <c r="K988" s="10"/>
      <c r="L988" s="10"/>
      <c r="M988" s="10"/>
      <c r="N988" s="10"/>
      <c r="O988" s="10"/>
      <c r="P988" s="10"/>
      <c r="Q988" s="10"/>
      <c r="R988" s="10"/>
      <c r="S988" s="10"/>
      <c r="T988" s="10"/>
      <c r="U988" s="10"/>
      <c r="V988" s="10"/>
      <c r="W988" s="10"/>
      <c r="X988" s="10"/>
      <c r="Y988" s="10"/>
      <c r="Z988" s="10"/>
      <c r="AA988" s="10"/>
      <c r="AB988" s="10"/>
      <c r="AC988" s="10"/>
      <c r="AD988" s="10"/>
      <c r="AE988" s="10"/>
    </row>
    <row r="989" spans="1:31" ht="13.2" x14ac:dyDescent="0.25">
      <c r="A989" s="10"/>
      <c r="B989" s="10"/>
      <c r="C989" s="10"/>
      <c r="D989" s="19"/>
      <c r="E989" s="10"/>
      <c r="F989" s="10"/>
      <c r="G989" s="10"/>
      <c r="H989" s="10"/>
      <c r="I989" s="10"/>
      <c r="J989" s="10"/>
      <c r="K989" s="10"/>
      <c r="L989" s="10"/>
      <c r="M989" s="10"/>
      <c r="N989" s="10"/>
      <c r="O989" s="10"/>
      <c r="P989" s="10"/>
      <c r="Q989" s="10"/>
      <c r="R989" s="10"/>
      <c r="S989" s="10"/>
      <c r="T989" s="10"/>
      <c r="U989" s="10"/>
      <c r="V989" s="10"/>
      <c r="W989" s="10"/>
      <c r="X989" s="10"/>
      <c r="Y989" s="10"/>
      <c r="Z989" s="10"/>
      <c r="AA989" s="10"/>
      <c r="AB989" s="10"/>
      <c r="AC989" s="10"/>
      <c r="AD989" s="10"/>
      <c r="AE989" s="10"/>
    </row>
    <row r="990" spans="1:31" ht="13.2" x14ac:dyDescent="0.25">
      <c r="A990" s="10"/>
      <c r="B990" s="10"/>
      <c r="C990" s="10"/>
      <c r="D990" s="19"/>
      <c r="E990" s="10"/>
      <c r="F990" s="10"/>
      <c r="G990" s="10"/>
      <c r="H990" s="10"/>
      <c r="I990" s="10"/>
      <c r="J990" s="10"/>
      <c r="K990" s="10"/>
      <c r="L990" s="10"/>
      <c r="M990" s="10"/>
      <c r="N990" s="10"/>
      <c r="O990" s="10"/>
      <c r="P990" s="10"/>
      <c r="Q990" s="10"/>
      <c r="R990" s="10"/>
      <c r="S990" s="10"/>
      <c r="T990" s="10"/>
      <c r="U990" s="10"/>
      <c r="V990" s="10"/>
      <c r="W990" s="10"/>
      <c r="X990" s="10"/>
      <c r="Y990" s="10"/>
      <c r="Z990" s="10"/>
      <c r="AA990" s="10"/>
      <c r="AB990" s="10"/>
      <c r="AC990" s="10"/>
      <c r="AD990" s="10"/>
      <c r="AE990" s="10"/>
    </row>
    <row r="991" spans="1:31" ht="13.2" x14ac:dyDescent="0.25">
      <c r="A991" s="10"/>
      <c r="B991" s="10"/>
      <c r="C991" s="10"/>
      <c r="D991" s="19"/>
      <c r="E991" s="10"/>
      <c r="F991" s="10"/>
      <c r="G991" s="10"/>
      <c r="H991" s="10"/>
      <c r="I991" s="10"/>
      <c r="J991" s="10"/>
      <c r="K991" s="10"/>
      <c r="L991" s="10"/>
      <c r="M991" s="10"/>
      <c r="N991" s="10"/>
      <c r="O991" s="10"/>
      <c r="P991" s="10"/>
      <c r="Q991" s="10"/>
      <c r="R991" s="10"/>
      <c r="S991" s="10"/>
      <c r="T991" s="10"/>
      <c r="U991" s="10"/>
      <c r="V991" s="10"/>
      <c r="W991" s="10"/>
      <c r="X991" s="10"/>
      <c r="Y991" s="10"/>
      <c r="Z991" s="10"/>
      <c r="AA991" s="10"/>
      <c r="AB991" s="10"/>
      <c r="AC991" s="10"/>
      <c r="AD991" s="10"/>
      <c r="AE991" s="10"/>
    </row>
    <row r="992" spans="1:31" ht="13.2" x14ac:dyDescent="0.25">
      <c r="A992" s="10"/>
      <c r="B992" s="10"/>
      <c r="C992" s="10"/>
      <c r="D992" s="19"/>
      <c r="E992" s="10"/>
      <c r="F992" s="10"/>
      <c r="G992" s="10"/>
      <c r="H992" s="10"/>
      <c r="I992" s="10"/>
      <c r="J992" s="10"/>
      <c r="K992" s="10"/>
      <c r="L992" s="10"/>
      <c r="M992" s="10"/>
      <c r="N992" s="10"/>
      <c r="O992" s="10"/>
      <c r="P992" s="10"/>
      <c r="Q992" s="10"/>
      <c r="R992" s="10"/>
      <c r="S992" s="10"/>
      <c r="T992" s="10"/>
      <c r="U992" s="10"/>
      <c r="V992" s="10"/>
      <c r="W992" s="10"/>
      <c r="X992" s="10"/>
      <c r="Y992" s="10"/>
      <c r="Z992" s="10"/>
      <c r="AA992" s="10"/>
      <c r="AB992" s="10"/>
      <c r="AC992" s="10"/>
      <c r="AD992" s="10"/>
      <c r="AE992" s="10"/>
    </row>
    <row r="993" spans="1:31" ht="13.2" x14ac:dyDescent="0.25">
      <c r="A993" s="10"/>
      <c r="B993" s="10"/>
      <c r="C993" s="10"/>
      <c r="D993" s="19"/>
      <c r="E993" s="10"/>
      <c r="F993" s="10"/>
      <c r="G993" s="10"/>
      <c r="H993" s="10"/>
      <c r="I993" s="10"/>
      <c r="J993" s="10"/>
      <c r="K993" s="10"/>
      <c r="L993" s="10"/>
      <c r="M993" s="10"/>
      <c r="N993" s="10"/>
      <c r="O993" s="10"/>
      <c r="P993" s="10"/>
      <c r="Q993" s="10"/>
      <c r="R993" s="10"/>
      <c r="S993" s="10"/>
      <c r="T993" s="10"/>
      <c r="U993" s="10"/>
      <c r="V993" s="10"/>
      <c r="W993" s="10"/>
      <c r="X993" s="10"/>
      <c r="Y993" s="10"/>
      <c r="Z993" s="10"/>
      <c r="AA993" s="10"/>
      <c r="AB993" s="10"/>
      <c r="AC993" s="10"/>
      <c r="AD993" s="10"/>
      <c r="AE993" s="10"/>
    </row>
    <row r="994" spans="1:31" ht="13.2" x14ac:dyDescent="0.25">
      <c r="A994" s="10"/>
      <c r="B994" s="10"/>
      <c r="C994" s="10"/>
      <c r="D994" s="19"/>
      <c r="E994" s="10"/>
      <c r="F994" s="10"/>
      <c r="G994" s="10"/>
      <c r="H994" s="10"/>
      <c r="I994" s="10"/>
      <c r="J994" s="10"/>
      <c r="K994" s="10"/>
      <c r="L994" s="10"/>
      <c r="M994" s="10"/>
      <c r="N994" s="10"/>
      <c r="O994" s="10"/>
      <c r="P994" s="10"/>
      <c r="Q994" s="10"/>
      <c r="R994" s="10"/>
      <c r="S994" s="10"/>
      <c r="T994" s="10"/>
      <c r="U994" s="10"/>
      <c r="V994" s="10"/>
      <c r="W994" s="10"/>
      <c r="X994" s="10"/>
      <c r="Y994" s="10"/>
      <c r="Z994" s="10"/>
      <c r="AA994" s="10"/>
      <c r="AB994" s="10"/>
      <c r="AC994" s="10"/>
      <c r="AD994" s="10"/>
      <c r="AE994" s="10"/>
    </row>
    <row r="995" spans="1:31" ht="13.2" x14ac:dyDescent="0.25">
      <c r="A995" s="10"/>
      <c r="B995" s="10"/>
      <c r="C995" s="10"/>
      <c r="D995" s="19"/>
      <c r="E995" s="10"/>
      <c r="F995" s="10"/>
      <c r="G995" s="10"/>
      <c r="H995" s="10"/>
      <c r="I995" s="10"/>
      <c r="J995" s="10"/>
      <c r="K995" s="10"/>
      <c r="L995" s="10"/>
      <c r="M995" s="10"/>
      <c r="N995" s="10"/>
      <c r="O995" s="10"/>
      <c r="P995" s="10"/>
      <c r="Q995" s="10"/>
      <c r="R995" s="10"/>
      <c r="S995" s="10"/>
      <c r="T995" s="10"/>
      <c r="U995" s="10"/>
      <c r="V995" s="10"/>
      <c r="W995" s="10"/>
      <c r="X995" s="10"/>
      <c r="Y995" s="10"/>
      <c r="Z995" s="10"/>
      <c r="AA995" s="10"/>
      <c r="AB995" s="10"/>
      <c r="AC995" s="10"/>
      <c r="AD995" s="10"/>
      <c r="AE995" s="10"/>
    </row>
    <row r="996" spans="1:31" ht="13.2" x14ac:dyDescent="0.25">
      <c r="A996" s="10"/>
      <c r="B996" s="10"/>
      <c r="C996" s="10"/>
      <c r="D996" s="19"/>
      <c r="E996" s="10"/>
      <c r="F996" s="10"/>
      <c r="G996" s="10"/>
      <c r="H996" s="10"/>
      <c r="I996" s="10"/>
      <c r="J996" s="10"/>
      <c r="K996" s="10"/>
      <c r="L996" s="10"/>
      <c r="M996" s="10"/>
      <c r="N996" s="10"/>
      <c r="O996" s="10"/>
      <c r="P996" s="10"/>
      <c r="Q996" s="10"/>
      <c r="R996" s="10"/>
      <c r="S996" s="10"/>
      <c r="T996" s="10"/>
      <c r="U996" s="10"/>
      <c r="V996" s="10"/>
      <c r="W996" s="10"/>
      <c r="X996" s="10"/>
      <c r="Y996" s="10"/>
      <c r="Z996" s="10"/>
      <c r="AA996" s="10"/>
      <c r="AB996" s="10"/>
      <c r="AC996" s="10"/>
      <c r="AD996" s="10"/>
      <c r="AE996" s="10"/>
    </row>
    <row r="997" spans="1:31" ht="13.2" x14ac:dyDescent="0.25">
      <c r="A997" s="10"/>
      <c r="B997" s="10"/>
      <c r="C997" s="10"/>
      <c r="D997" s="19"/>
      <c r="E997" s="10"/>
      <c r="F997" s="10"/>
      <c r="G997" s="10"/>
      <c r="H997" s="10"/>
      <c r="I997" s="10"/>
      <c r="J997" s="10"/>
      <c r="K997" s="10"/>
      <c r="L997" s="10"/>
      <c r="M997" s="10"/>
      <c r="N997" s="10"/>
      <c r="O997" s="10"/>
      <c r="P997" s="10"/>
      <c r="Q997" s="10"/>
      <c r="R997" s="10"/>
      <c r="S997" s="10"/>
      <c r="T997" s="10"/>
      <c r="U997" s="10"/>
      <c r="V997" s="10"/>
      <c r="W997" s="10"/>
      <c r="X997" s="10"/>
      <c r="Y997" s="10"/>
      <c r="Z997" s="10"/>
      <c r="AA997" s="10"/>
      <c r="AB997" s="10"/>
      <c r="AC997" s="10"/>
      <c r="AD997" s="10"/>
      <c r="AE997" s="10"/>
    </row>
    <row r="998" spans="1:31" ht="13.2" x14ac:dyDescent="0.25">
      <c r="A998" s="10"/>
      <c r="B998" s="10"/>
      <c r="C998" s="10"/>
      <c r="D998" s="19"/>
      <c r="E998" s="10"/>
      <c r="F998" s="10"/>
      <c r="G998" s="10"/>
      <c r="H998" s="10"/>
      <c r="I998" s="10"/>
      <c r="J998" s="10"/>
      <c r="K998" s="10"/>
      <c r="L998" s="10"/>
      <c r="M998" s="10"/>
      <c r="N998" s="10"/>
      <c r="O998" s="10"/>
      <c r="P998" s="10"/>
      <c r="Q998" s="10"/>
      <c r="R998" s="10"/>
      <c r="S998" s="10"/>
      <c r="T998" s="10"/>
      <c r="U998" s="10"/>
      <c r="V998" s="10"/>
      <c r="W998" s="10"/>
      <c r="X998" s="10"/>
      <c r="Y998" s="10"/>
      <c r="Z998" s="10"/>
      <c r="AA998" s="10"/>
      <c r="AB998" s="10"/>
      <c r="AC998" s="10"/>
      <c r="AD998" s="10"/>
      <c r="AE998" s="10"/>
    </row>
    <row r="999" spans="1:31" ht="13.2" x14ac:dyDescent="0.25">
      <c r="A999" s="10"/>
      <c r="B999" s="10"/>
      <c r="C999" s="10"/>
      <c r="D999" s="19"/>
      <c r="E999" s="10"/>
      <c r="F999" s="10"/>
      <c r="G999" s="10"/>
      <c r="H999" s="10"/>
      <c r="I999" s="10"/>
      <c r="J999" s="10"/>
      <c r="K999" s="10"/>
      <c r="L999" s="10"/>
      <c r="M999" s="10"/>
      <c r="N999" s="10"/>
      <c r="O999" s="10"/>
      <c r="P999" s="10"/>
      <c r="Q999" s="10"/>
      <c r="R999" s="10"/>
      <c r="S999" s="10"/>
      <c r="T999" s="10"/>
      <c r="U999" s="10"/>
      <c r="V999" s="10"/>
      <c r="W999" s="10"/>
      <c r="X999" s="10"/>
      <c r="Y999" s="10"/>
      <c r="Z999" s="10"/>
      <c r="AA999" s="10"/>
      <c r="AB999" s="10"/>
      <c r="AC999" s="10"/>
      <c r="AD999" s="10"/>
      <c r="AE999" s="10"/>
    </row>
    <row r="1000" spans="1:31" ht="13.2" x14ac:dyDescent="0.25">
      <c r="A1000" s="10"/>
      <c r="B1000" s="10"/>
      <c r="C1000" s="10"/>
      <c r="D1000" s="19"/>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c r="AA1000" s="10"/>
      <c r="AB1000" s="10"/>
      <c r="AC1000" s="10"/>
      <c r="AD1000" s="10"/>
      <c r="AE1000" s="10"/>
    </row>
    <row r="1001" spans="1:31" ht="13.2" x14ac:dyDescent="0.25">
      <c r="A1001" s="10"/>
      <c r="B1001" s="10"/>
      <c r="C1001" s="10"/>
      <c r="D1001" s="19"/>
      <c r="E1001" s="10"/>
      <c r="F1001" s="10"/>
      <c r="G1001" s="10"/>
      <c r="H1001" s="10"/>
      <c r="I1001" s="10"/>
      <c r="J1001" s="10"/>
      <c r="K1001" s="10"/>
      <c r="L1001" s="10"/>
      <c r="M1001" s="10"/>
      <c r="N1001" s="10"/>
      <c r="O1001" s="10"/>
      <c r="P1001" s="10"/>
      <c r="Q1001" s="10"/>
      <c r="R1001" s="10"/>
      <c r="S1001" s="10"/>
      <c r="T1001" s="10"/>
      <c r="U1001" s="10"/>
      <c r="V1001" s="10"/>
      <c r="W1001" s="10"/>
      <c r="X1001" s="10"/>
      <c r="Y1001" s="10"/>
      <c r="Z1001" s="10"/>
      <c r="AA1001" s="10"/>
      <c r="AB1001" s="10"/>
      <c r="AC1001" s="10"/>
      <c r="AD1001" s="10"/>
      <c r="AE1001" s="10"/>
    </row>
    <row r="1002" spans="1:31" ht="13.2" x14ac:dyDescent="0.25">
      <c r="A1002" s="10"/>
      <c r="B1002" s="10"/>
      <c r="C1002" s="10"/>
      <c r="D1002" s="19"/>
      <c r="E1002" s="10"/>
      <c r="F1002" s="10"/>
      <c r="G1002" s="10"/>
      <c r="H1002" s="10"/>
      <c r="I1002" s="10"/>
      <c r="J1002" s="10"/>
      <c r="K1002" s="10"/>
      <c r="L1002" s="10"/>
      <c r="M1002" s="10"/>
      <c r="N1002" s="10"/>
      <c r="O1002" s="10"/>
      <c r="P1002" s="10"/>
      <c r="Q1002" s="10"/>
      <c r="R1002" s="10"/>
      <c r="S1002" s="10"/>
      <c r="T1002" s="10"/>
      <c r="U1002" s="10"/>
      <c r="V1002" s="10"/>
      <c r="W1002" s="10"/>
      <c r="X1002" s="10"/>
      <c r="Y1002" s="10"/>
      <c r="Z1002" s="10"/>
      <c r="AA1002" s="10"/>
      <c r="AB1002" s="10"/>
      <c r="AC1002" s="10"/>
      <c r="AD1002" s="10"/>
      <c r="AE1002" s="10"/>
    </row>
    <row r="1003" spans="1:31" ht="13.2" x14ac:dyDescent="0.25">
      <c r="A1003" s="10"/>
      <c r="B1003" s="10"/>
      <c r="C1003" s="10"/>
      <c r="D1003" s="19"/>
      <c r="E1003" s="10"/>
      <c r="F1003" s="10"/>
      <c r="G1003" s="10"/>
      <c r="H1003" s="10"/>
      <c r="I1003" s="10"/>
      <c r="J1003" s="10"/>
      <c r="K1003" s="10"/>
      <c r="L1003" s="10"/>
      <c r="M1003" s="10"/>
      <c r="N1003" s="10"/>
      <c r="O1003" s="10"/>
      <c r="P1003" s="10"/>
      <c r="Q1003" s="10"/>
      <c r="R1003" s="10"/>
      <c r="S1003" s="10"/>
      <c r="T1003" s="10"/>
      <c r="U1003" s="10"/>
      <c r="V1003" s="10"/>
      <c r="W1003" s="10"/>
      <c r="X1003" s="10"/>
      <c r="Y1003" s="10"/>
      <c r="Z1003" s="10"/>
      <c r="AA1003" s="10"/>
      <c r="AB1003" s="10"/>
      <c r="AC1003" s="10"/>
      <c r="AD1003" s="10"/>
      <c r="AE1003" s="10"/>
    </row>
    <row r="1004" spans="1:31" ht="13.2" x14ac:dyDescent="0.25">
      <c r="A1004" s="10"/>
      <c r="B1004" s="10"/>
      <c r="C1004" s="10"/>
      <c r="D1004" s="19"/>
      <c r="E1004" s="10"/>
      <c r="F1004" s="10"/>
      <c r="G1004" s="10"/>
      <c r="H1004" s="10"/>
      <c r="I1004" s="10"/>
      <c r="J1004" s="10"/>
      <c r="K1004" s="10"/>
      <c r="L1004" s="10"/>
      <c r="M1004" s="10"/>
      <c r="N1004" s="10"/>
      <c r="O1004" s="10"/>
      <c r="P1004" s="10"/>
      <c r="Q1004" s="10"/>
      <c r="R1004" s="10"/>
      <c r="S1004" s="10"/>
      <c r="T1004" s="10"/>
      <c r="U1004" s="10"/>
      <c r="V1004" s="10"/>
      <c r="W1004" s="10"/>
      <c r="X1004" s="10"/>
      <c r="Y1004" s="10"/>
      <c r="Z1004" s="10"/>
      <c r="AA1004" s="10"/>
      <c r="AB1004" s="10"/>
      <c r="AC1004" s="10"/>
      <c r="AD1004" s="10"/>
      <c r="AE1004" s="10"/>
    </row>
    <row r="1005" spans="1:31" ht="13.2" x14ac:dyDescent="0.25">
      <c r="A1005" s="10"/>
      <c r="B1005" s="10"/>
      <c r="C1005" s="10"/>
      <c r="D1005" s="19"/>
      <c r="E1005" s="10"/>
      <c r="F1005" s="10"/>
      <c r="G1005" s="10"/>
      <c r="H1005" s="10"/>
      <c r="I1005" s="10"/>
      <c r="J1005" s="10"/>
      <c r="K1005" s="10"/>
      <c r="L1005" s="10"/>
      <c r="M1005" s="10"/>
      <c r="N1005" s="10"/>
      <c r="O1005" s="10"/>
      <c r="P1005" s="10"/>
      <c r="Q1005" s="10"/>
      <c r="R1005" s="10"/>
      <c r="S1005" s="10"/>
      <c r="T1005" s="10"/>
      <c r="U1005" s="10"/>
      <c r="V1005" s="10"/>
      <c r="W1005" s="10"/>
      <c r="X1005" s="10"/>
      <c r="Y1005" s="10"/>
      <c r="Z1005" s="10"/>
      <c r="AA1005" s="10"/>
      <c r="AB1005" s="10"/>
      <c r="AC1005" s="10"/>
      <c r="AD1005" s="10"/>
      <c r="AE1005" s="10"/>
    </row>
    <row r="1006" spans="1:31" ht="13.2" x14ac:dyDescent="0.25">
      <c r="A1006" s="10"/>
      <c r="B1006" s="10"/>
      <c r="C1006" s="10"/>
      <c r="D1006" s="19"/>
      <c r="E1006" s="10"/>
      <c r="F1006" s="10"/>
      <c r="G1006" s="10"/>
      <c r="H1006" s="10"/>
      <c r="I1006" s="10"/>
      <c r="J1006" s="10"/>
      <c r="K1006" s="10"/>
      <c r="L1006" s="10"/>
      <c r="M1006" s="10"/>
      <c r="N1006" s="10"/>
      <c r="O1006" s="10"/>
      <c r="P1006" s="10"/>
      <c r="Q1006" s="10"/>
      <c r="R1006" s="10"/>
      <c r="S1006" s="10"/>
      <c r="T1006" s="10"/>
      <c r="U1006" s="10"/>
      <c r="V1006" s="10"/>
      <c r="W1006" s="10"/>
      <c r="X1006" s="10"/>
      <c r="Y1006" s="10"/>
      <c r="Z1006" s="10"/>
      <c r="AA1006" s="10"/>
      <c r="AB1006" s="10"/>
      <c r="AC1006" s="10"/>
      <c r="AD1006" s="10"/>
      <c r="AE1006" s="10"/>
    </row>
    <row r="1007" spans="1:31" ht="13.2" x14ac:dyDescent="0.25">
      <c r="A1007" s="10"/>
      <c r="B1007" s="10"/>
      <c r="C1007" s="10"/>
      <c r="D1007" s="19"/>
      <c r="E1007" s="10"/>
      <c r="F1007" s="10"/>
      <c r="G1007" s="10"/>
      <c r="H1007" s="10"/>
      <c r="I1007" s="10"/>
      <c r="J1007" s="10"/>
      <c r="K1007" s="10"/>
      <c r="L1007" s="10"/>
      <c r="M1007" s="10"/>
      <c r="N1007" s="10"/>
      <c r="O1007" s="10"/>
      <c r="P1007" s="10"/>
      <c r="Q1007" s="10"/>
      <c r="R1007" s="10"/>
      <c r="S1007" s="10"/>
      <c r="T1007" s="10"/>
      <c r="U1007" s="10"/>
      <c r="V1007" s="10"/>
      <c r="W1007" s="10"/>
      <c r="X1007" s="10"/>
      <c r="Y1007" s="10"/>
      <c r="Z1007" s="10"/>
      <c r="AA1007" s="10"/>
      <c r="AB1007" s="10"/>
      <c r="AC1007" s="10"/>
      <c r="AD1007" s="10"/>
      <c r="AE1007" s="10"/>
    </row>
    <row r="1008" spans="1:31" ht="13.2" x14ac:dyDescent="0.25">
      <c r="A1008" s="10"/>
      <c r="B1008" s="10"/>
      <c r="C1008" s="10"/>
      <c r="D1008" s="19"/>
      <c r="E1008" s="10"/>
      <c r="F1008" s="10"/>
      <c r="G1008" s="10"/>
      <c r="H1008" s="10"/>
      <c r="I1008" s="10"/>
      <c r="J1008" s="10"/>
      <c r="K1008" s="10"/>
      <c r="L1008" s="10"/>
      <c r="M1008" s="10"/>
      <c r="N1008" s="10"/>
      <c r="O1008" s="10"/>
      <c r="P1008" s="10"/>
      <c r="Q1008" s="10"/>
      <c r="R1008" s="10"/>
      <c r="S1008" s="10"/>
      <c r="T1008" s="10"/>
      <c r="U1008" s="10"/>
      <c r="V1008" s="10"/>
      <c r="W1008" s="10"/>
      <c r="X1008" s="10"/>
      <c r="Y1008" s="10"/>
      <c r="Z1008" s="10"/>
      <c r="AA1008" s="10"/>
      <c r="AB1008" s="10"/>
      <c r="AC1008" s="10"/>
      <c r="AD1008" s="10"/>
      <c r="AE1008" s="10"/>
    </row>
    <row r="1009" spans="1:31" ht="13.2" x14ac:dyDescent="0.25">
      <c r="A1009" s="10"/>
      <c r="B1009" s="10"/>
      <c r="C1009" s="10"/>
      <c r="D1009" s="19"/>
      <c r="E1009" s="10"/>
      <c r="F1009" s="10"/>
      <c r="G1009" s="10"/>
      <c r="H1009" s="10"/>
      <c r="I1009" s="10"/>
      <c r="J1009" s="10"/>
      <c r="K1009" s="10"/>
      <c r="L1009" s="10"/>
      <c r="M1009" s="10"/>
      <c r="N1009" s="10"/>
      <c r="O1009" s="10"/>
      <c r="P1009" s="10"/>
      <c r="Q1009" s="10"/>
      <c r="R1009" s="10"/>
      <c r="S1009" s="10"/>
      <c r="T1009" s="10"/>
      <c r="U1009" s="10"/>
      <c r="V1009" s="10"/>
      <c r="W1009" s="10"/>
      <c r="X1009" s="10"/>
      <c r="Y1009" s="10"/>
      <c r="Z1009" s="10"/>
      <c r="AA1009" s="10"/>
      <c r="AB1009" s="10"/>
      <c r="AC1009" s="10"/>
      <c r="AD1009" s="10"/>
      <c r="AE1009" s="10"/>
    </row>
    <row r="1010" spans="1:31" ht="13.2" x14ac:dyDescent="0.25">
      <c r="A1010" s="10"/>
      <c r="B1010" s="10"/>
      <c r="C1010" s="10"/>
      <c r="D1010" s="19"/>
      <c r="E1010" s="10"/>
      <c r="F1010" s="10"/>
      <c r="G1010" s="10"/>
      <c r="H1010" s="10"/>
      <c r="I1010" s="10"/>
      <c r="J1010" s="10"/>
      <c r="K1010" s="10"/>
      <c r="L1010" s="10"/>
      <c r="M1010" s="10"/>
      <c r="N1010" s="10"/>
      <c r="O1010" s="10"/>
      <c r="P1010" s="10"/>
      <c r="Q1010" s="10"/>
      <c r="R1010" s="10"/>
      <c r="S1010" s="10"/>
      <c r="T1010" s="10"/>
      <c r="U1010" s="10"/>
      <c r="V1010" s="10"/>
      <c r="W1010" s="10"/>
      <c r="X1010" s="10"/>
      <c r="Y1010" s="10"/>
      <c r="Z1010" s="10"/>
      <c r="AA1010" s="10"/>
      <c r="AB1010" s="10"/>
      <c r="AC1010" s="10"/>
      <c r="AD1010" s="10"/>
      <c r="AE1010" s="10"/>
    </row>
    <row r="1011" spans="1:31" ht="13.2" x14ac:dyDescent="0.25">
      <c r="A1011" s="10"/>
      <c r="B1011" s="10"/>
      <c r="C1011" s="10"/>
      <c r="D1011" s="19"/>
      <c r="E1011" s="10"/>
      <c r="F1011" s="10"/>
      <c r="G1011" s="10"/>
      <c r="H1011" s="10"/>
      <c r="I1011" s="10"/>
      <c r="J1011" s="10"/>
      <c r="K1011" s="10"/>
      <c r="L1011" s="10"/>
      <c r="M1011" s="10"/>
      <c r="N1011" s="10"/>
      <c r="O1011" s="10"/>
      <c r="P1011" s="10"/>
      <c r="Q1011" s="10"/>
      <c r="R1011" s="10"/>
      <c r="S1011" s="10"/>
      <c r="T1011" s="10"/>
      <c r="U1011" s="10"/>
      <c r="V1011" s="10"/>
      <c r="W1011" s="10"/>
      <c r="X1011" s="10"/>
      <c r="Y1011" s="10"/>
      <c r="Z1011" s="10"/>
      <c r="AA1011" s="10"/>
      <c r="AB1011" s="10"/>
      <c r="AC1011" s="10"/>
      <c r="AD1011" s="10"/>
      <c r="AE1011" s="10"/>
    </row>
    <row r="1012" spans="1:31" ht="13.2" x14ac:dyDescent="0.25">
      <c r="A1012" s="10"/>
      <c r="B1012" s="10"/>
      <c r="C1012" s="10"/>
      <c r="D1012" s="19"/>
      <c r="E1012" s="10"/>
      <c r="F1012" s="10"/>
      <c r="G1012" s="10"/>
      <c r="H1012" s="10"/>
      <c r="I1012" s="10"/>
      <c r="J1012" s="10"/>
      <c r="K1012" s="10"/>
      <c r="L1012" s="10"/>
      <c r="M1012" s="10"/>
      <c r="N1012" s="10"/>
      <c r="O1012" s="10"/>
      <c r="P1012" s="10"/>
      <c r="Q1012" s="10"/>
      <c r="R1012" s="10"/>
      <c r="S1012" s="10"/>
      <c r="T1012" s="10"/>
      <c r="U1012" s="10"/>
      <c r="V1012" s="10"/>
      <c r="W1012" s="10"/>
      <c r="X1012" s="10"/>
      <c r="Y1012" s="10"/>
      <c r="Z1012" s="10"/>
      <c r="AA1012" s="10"/>
      <c r="AB1012" s="10"/>
      <c r="AC1012" s="10"/>
      <c r="AD1012" s="10"/>
      <c r="AE1012" s="10"/>
    </row>
    <row r="1013" spans="1:31" ht="13.2" x14ac:dyDescent="0.25">
      <c r="A1013" s="10"/>
      <c r="B1013" s="10"/>
      <c r="C1013" s="10"/>
      <c r="D1013" s="19"/>
      <c r="E1013" s="10"/>
      <c r="F1013" s="10"/>
      <c r="G1013" s="10"/>
      <c r="H1013" s="10"/>
      <c r="I1013" s="10"/>
      <c r="J1013" s="10"/>
      <c r="K1013" s="10"/>
      <c r="L1013" s="10"/>
      <c r="M1013" s="10"/>
      <c r="N1013" s="10"/>
      <c r="O1013" s="10"/>
      <c r="P1013" s="10"/>
      <c r="Q1013" s="10"/>
      <c r="R1013" s="10"/>
      <c r="S1013" s="10"/>
      <c r="T1013" s="10"/>
      <c r="U1013" s="10"/>
      <c r="V1013" s="10"/>
      <c r="W1013" s="10"/>
      <c r="X1013" s="10"/>
      <c r="Y1013" s="10"/>
      <c r="Z1013" s="10"/>
      <c r="AA1013" s="10"/>
      <c r="AB1013" s="10"/>
      <c r="AC1013" s="10"/>
      <c r="AD1013" s="10"/>
      <c r="AE1013" s="10"/>
    </row>
    <row r="1014" spans="1:31" ht="13.2" x14ac:dyDescent="0.25">
      <c r="A1014" s="10"/>
      <c r="B1014" s="10"/>
      <c r="C1014" s="10"/>
      <c r="D1014" s="19"/>
      <c r="E1014" s="10"/>
      <c r="F1014" s="10"/>
      <c r="G1014" s="10"/>
      <c r="H1014" s="10"/>
      <c r="I1014" s="10"/>
      <c r="J1014" s="10"/>
      <c r="K1014" s="10"/>
      <c r="L1014" s="10"/>
      <c r="M1014" s="10"/>
      <c r="N1014" s="10"/>
      <c r="O1014" s="10"/>
      <c r="P1014" s="10"/>
      <c r="Q1014" s="10"/>
      <c r="R1014" s="10"/>
      <c r="S1014" s="10"/>
      <c r="T1014" s="10"/>
      <c r="U1014" s="10"/>
      <c r="V1014" s="10"/>
      <c r="W1014" s="10"/>
      <c r="X1014" s="10"/>
      <c r="Y1014" s="10"/>
      <c r="Z1014" s="10"/>
      <c r="AA1014" s="10"/>
      <c r="AB1014" s="10"/>
      <c r="AC1014" s="10"/>
      <c r="AD1014" s="10"/>
      <c r="AE1014" s="10"/>
    </row>
    <row r="1015" spans="1:31" ht="13.2" x14ac:dyDescent="0.25">
      <c r="A1015" s="10"/>
      <c r="B1015" s="10"/>
      <c r="C1015" s="10"/>
      <c r="D1015" s="19"/>
      <c r="E1015" s="10"/>
      <c r="F1015" s="10"/>
      <c r="G1015" s="10"/>
      <c r="H1015" s="10"/>
      <c r="I1015" s="10"/>
      <c r="J1015" s="10"/>
      <c r="K1015" s="10"/>
      <c r="L1015" s="10"/>
      <c r="M1015" s="10"/>
      <c r="N1015" s="10"/>
      <c r="O1015" s="10"/>
      <c r="P1015" s="10"/>
      <c r="Q1015" s="10"/>
      <c r="R1015" s="10"/>
      <c r="S1015" s="10"/>
      <c r="T1015" s="10"/>
      <c r="U1015" s="10"/>
      <c r="V1015" s="10"/>
      <c r="W1015" s="10"/>
      <c r="X1015" s="10"/>
      <c r="Y1015" s="10"/>
      <c r="Z1015" s="10"/>
      <c r="AA1015" s="10"/>
      <c r="AB1015" s="10"/>
      <c r="AC1015" s="10"/>
      <c r="AD1015" s="10"/>
      <c r="AE1015" s="10"/>
    </row>
    <row r="1016" spans="1:31" ht="13.2" x14ac:dyDescent="0.25">
      <c r="A1016" s="10"/>
      <c r="B1016" s="10"/>
      <c r="C1016" s="10"/>
      <c r="D1016" s="19"/>
      <c r="E1016" s="10"/>
      <c r="F1016" s="10"/>
      <c r="G1016" s="10"/>
      <c r="H1016" s="10"/>
      <c r="I1016" s="10"/>
      <c r="J1016" s="10"/>
      <c r="K1016" s="10"/>
      <c r="L1016" s="10"/>
      <c r="M1016" s="10"/>
      <c r="N1016" s="10"/>
      <c r="O1016" s="10"/>
      <c r="P1016" s="10"/>
      <c r="Q1016" s="10"/>
      <c r="R1016" s="10"/>
      <c r="S1016" s="10"/>
      <c r="T1016" s="10"/>
      <c r="U1016" s="10"/>
      <c r="V1016" s="10"/>
      <c r="W1016" s="10"/>
      <c r="X1016" s="10"/>
      <c r="Y1016" s="10"/>
      <c r="Z1016" s="10"/>
      <c r="AA1016" s="10"/>
      <c r="AB1016" s="10"/>
      <c r="AC1016" s="10"/>
      <c r="AD1016" s="10"/>
      <c r="AE1016" s="10"/>
    </row>
    <row r="1017" spans="1:31" ht="13.2" x14ac:dyDescent="0.25">
      <c r="A1017" s="10"/>
      <c r="B1017" s="10"/>
      <c r="C1017" s="10"/>
      <c r="D1017" s="19"/>
      <c r="E1017" s="10"/>
      <c r="F1017" s="10"/>
      <c r="G1017" s="10"/>
      <c r="H1017" s="10"/>
      <c r="I1017" s="10"/>
      <c r="J1017" s="10"/>
      <c r="K1017" s="10"/>
      <c r="L1017" s="10"/>
      <c r="M1017" s="10"/>
      <c r="N1017" s="10"/>
      <c r="O1017" s="10"/>
      <c r="P1017" s="10"/>
      <c r="Q1017" s="10"/>
      <c r="R1017" s="10"/>
      <c r="S1017" s="10"/>
      <c r="T1017" s="10"/>
      <c r="U1017" s="10"/>
      <c r="V1017" s="10"/>
      <c r="W1017" s="10"/>
      <c r="X1017" s="10"/>
      <c r="Y1017" s="10"/>
      <c r="Z1017" s="10"/>
      <c r="AA1017" s="10"/>
      <c r="AB1017" s="10"/>
      <c r="AC1017" s="10"/>
      <c r="AD1017" s="10"/>
      <c r="AE1017" s="10"/>
    </row>
    <row r="1018" spans="1:31" ht="13.2" x14ac:dyDescent="0.25">
      <c r="A1018" s="10"/>
      <c r="B1018" s="10"/>
      <c r="C1018" s="10"/>
      <c r="D1018" s="19"/>
      <c r="E1018" s="10"/>
      <c r="F1018" s="10"/>
      <c r="G1018" s="10"/>
      <c r="H1018" s="10"/>
      <c r="I1018" s="10"/>
      <c r="J1018" s="10"/>
      <c r="K1018" s="10"/>
      <c r="L1018" s="10"/>
      <c r="M1018" s="10"/>
      <c r="N1018" s="10"/>
      <c r="O1018" s="10"/>
      <c r="P1018" s="10"/>
      <c r="Q1018" s="10"/>
      <c r="R1018" s="10"/>
      <c r="S1018" s="10"/>
      <c r="T1018" s="10"/>
      <c r="U1018" s="10"/>
      <c r="V1018" s="10"/>
      <c r="W1018" s="10"/>
      <c r="X1018" s="10"/>
      <c r="Y1018" s="10"/>
      <c r="Z1018" s="10"/>
      <c r="AA1018" s="10"/>
      <c r="AB1018" s="10"/>
      <c r="AC1018" s="10"/>
      <c r="AD1018" s="10"/>
      <c r="AE1018" s="10"/>
    </row>
    <row r="1019" spans="1:31" ht="13.2" x14ac:dyDescent="0.25">
      <c r="A1019" s="10"/>
      <c r="B1019" s="10"/>
      <c r="C1019" s="10"/>
      <c r="D1019" s="19"/>
      <c r="E1019" s="10"/>
      <c r="F1019" s="10"/>
      <c r="G1019" s="10"/>
      <c r="H1019" s="10"/>
      <c r="I1019" s="10"/>
      <c r="J1019" s="10"/>
      <c r="K1019" s="10"/>
      <c r="L1019" s="10"/>
      <c r="M1019" s="10"/>
      <c r="N1019" s="10"/>
      <c r="O1019" s="10"/>
      <c r="P1019" s="10"/>
      <c r="Q1019" s="10"/>
      <c r="R1019" s="10"/>
      <c r="S1019" s="10"/>
      <c r="T1019" s="10"/>
      <c r="U1019" s="10"/>
      <c r="V1019" s="10"/>
      <c r="W1019" s="10"/>
      <c r="X1019" s="10"/>
      <c r="Y1019" s="10"/>
      <c r="Z1019" s="10"/>
      <c r="AA1019" s="10"/>
      <c r="AB1019" s="10"/>
      <c r="AC1019" s="10"/>
      <c r="AD1019" s="10"/>
      <c r="AE1019" s="10"/>
    </row>
    <row r="1020" spans="1:31" ht="13.2" x14ac:dyDescent="0.25">
      <c r="A1020" s="10"/>
      <c r="B1020" s="10"/>
      <c r="C1020" s="10"/>
      <c r="D1020" s="19"/>
      <c r="E1020" s="10"/>
      <c r="F1020" s="10"/>
      <c r="G1020" s="10"/>
      <c r="H1020" s="10"/>
      <c r="I1020" s="10"/>
      <c r="J1020" s="10"/>
      <c r="K1020" s="10"/>
      <c r="L1020" s="10"/>
      <c r="M1020" s="10"/>
      <c r="N1020" s="10"/>
      <c r="O1020" s="10"/>
      <c r="P1020" s="10"/>
      <c r="Q1020" s="10"/>
      <c r="R1020" s="10"/>
      <c r="S1020" s="10"/>
      <c r="T1020" s="10"/>
      <c r="U1020" s="10"/>
      <c r="V1020" s="10"/>
      <c r="W1020" s="10"/>
      <c r="X1020" s="10"/>
      <c r="Y1020" s="10"/>
      <c r="Z1020" s="10"/>
      <c r="AA1020" s="10"/>
      <c r="AB1020" s="10"/>
      <c r="AC1020" s="10"/>
      <c r="AD1020" s="10"/>
      <c r="AE1020" s="10"/>
    </row>
    <row r="1021" spans="1:31" ht="13.2" x14ac:dyDescent="0.25">
      <c r="A1021" s="10"/>
      <c r="B1021" s="10"/>
      <c r="C1021" s="10"/>
      <c r="D1021" s="19"/>
      <c r="E1021" s="10"/>
      <c r="F1021" s="10"/>
      <c r="G1021" s="10"/>
      <c r="H1021" s="10"/>
      <c r="I1021" s="10"/>
      <c r="J1021" s="10"/>
      <c r="K1021" s="10"/>
      <c r="L1021" s="10"/>
      <c r="M1021" s="10"/>
      <c r="N1021" s="10"/>
      <c r="O1021" s="10"/>
      <c r="P1021" s="10"/>
      <c r="Q1021" s="10"/>
      <c r="R1021" s="10"/>
      <c r="S1021" s="10"/>
      <c r="T1021" s="10"/>
      <c r="U1021" s="10"/>
      <c r="V1021" s="10"/>
      <c r="W1021" s="10"/>
      <c r="X1021" s="10"/>
      <c r="Y1021" s="10"/>
      <c r="Z1021" s="10"/>
      <c r="AA1021" s="10"/>
      <c r="AB1021" s="10"/>
      <c r="AC1021" s="10"/>
      <c r="AD1021" s="10"/>
      <c r="AE1021" s="10"/>
    </row>
    <row r="1022" spans="1:31" ht="13.2" x14ac:dyDescent="0.25">
      <c r="A1022" s="10"/>
      <c r="B1022" s="10"/>
      <c r="C1022" s="10"/>
      <c r="D1022" s="19"/>
      <c r="E1022" s="10"/>
      <c r="F1022" s="10"/>
      <c r="G1022" s="10"/>
      <c r="H1022" s="10"/>
      <c r="I1022" s="10"/>
      <c r="J1022" s="10"/>
      <c r="K1022" s="10"/>
      <c r="L1022" s="10"/>
      <c r="M1022" s="10"/>
      <c r="N1022" s="10"/>
      <c r="O1022" s="10"/>
      <c r="P1022" s="10"/>
      <c r="Q1022" s="10"/>
      <c r="R1022" s="10"/>
      <c r="S1022" s="10"/>
      <c r="T1022" s="10"/>
      <c r="U1022" s="10"/>
      <c r="V1022" s="10"/>
      <c r="W1022" s="10"/>
      <c r="X1022" s="10"/>
      <c r="Y1022" s="10"/>
      <c r="Z1022" s="10"/>
      <c r="AA1022" s="10"/>
      <c r="AB1022" s="10"/>
      <c r="AC1022" s="10"/>
      <c r="AD1022" s="10"/>
      <c r="AE1022" s="10"/>
    </row>
    <row r="1023" spans="1:31" ht="13.2" x14ac:dyDescent="0.25">
      <c r="A1023" s="10"/>
      <c r="B1023" s="10"/>
      <c r="C1023" s="10"/>
      <c r="D1023" s="19"/>
      <c r="E1023" s="10"/>
      <c r="F1023" s="10"/>
      <c r="G1023" s="10"/>
      <c r="H1023" s="10"/>
      <c r="I1023" s="10"/>
      <c r="J1023" s="10"/>
      <c r="K1023" s="10"/>
      <c r="L1023" s="10"/>
      <c r="M1023" s="10"/>
      <c r="N1023" s="10"/>
      <c r="O1023" s="10"/>
      <c r="P1023" s="10"/>
      <c r="Q1023" s="10"/>
      <c r="R1023" s="10"/>
      <c r="S1023" s="10"/>
      <c r="T1023" s="10"/>
      <c r="U1023" s="10"/>
      <c r="V1023" s="10"/>
      <c r="W1023" s="10"/>
      <c r="X1023" s="10"/>
      <c r="Y1023" s="10"/>
      <c r="Z1023" s="10"/>
      <c r="AA1023" s="10"/>
      <c r="AB1023" s="10"/>
      <c r="AC1023" s="10"/>
      <c r="AD1023" s="10"/>
      <c r="AE1023" s="10"/>
    </row>
    <row r="1024" spans="1:31" ht="13.2" x14ac:dyDescent="0.25">
      <c r="A1024" s="10"/>
      <c r="B1024" s="10"/>
      <c r="C1024" s="10"/>
      <c r="D1024" s="19"/>
      <c r="E1024" s="10"/>
      <c r="F1024" s="10"/>
      <c r="G1024" s="10"/>
      <c r="H1024" s="10"/>
      <c r="I1024" s="10"/>
      <c r="J1024" s="10"/>
      <c r="K1024" s="10"/>
      <c r="L1024" s="10"/>
      <c r="M1024" s="10"/>
      <c r="N1024" s="10"/>
      <c r="O1024" s="10"/>
      <c r="P1024" s="10"/>
      <c r="Q1024" s="10"/>
      <c r="R1024" s="10"/>
      <c r="S1024" s="10"/>
      <c r="T1024" s="10"/>
      <c r="U1024" s="10"/>
      <c r="V1024" s="10"/>
      <c r="W1024" s="10"/>
      <c r="X1024" s="10"/>
      <c r="Y1024" s="10"/>
      <c r="Z1024" s="10"/>
      <c r="AA1024" s="10"/>
      <c r="AB1024" s="10"/>
      <c r="AC1024" s="10"/>
      <c r="AD1024" s="10"/>
      <c r="AE1024" s="10"/>
    </row>
    <row r="1025" spans="1:31" ht="13.2" x14ac:dyDescent="0.25">
      <c r="A1025" s="10"/>
      <c r="B1025" s="10"/>
      <c r="C1025" s="10"/>
      <c r="D1025" s="19"/>
      <c r="E1025" s="10"/>
      <c r="F1025" s="10"/>
      <c r="G1025" s="10"/>
      <c r="H1025" s="10"/>
      <c r="I1025" s="10"/>
      <c r="J1025" s="10"/>
      <c r="K1025" s="10"/>
      <c r="L1025" s="10"/>
      <c r="M1025" s="10"/>
      <c r="N1025" s="10"/>
      <c r="O1025" s="10"/>
      <c r="P1025" s="10"/>
      <c r="Q1025" s="10"/>
      <c r="R1025" s="10"/>
      <c r="S1025" s="10"/>
      <c r="T1025" s="10"/>
      <c r="U1025" s="10"/>
      <c r="V1025" s="10"/>
      <c r="W1025" s="10"/>
      <c r="X1025" s="10"/>
      <c r="Y1025" s="10"/>
      <c r="Z1025" s="10"/>
      <c r="AA1025" s="10"/>
      <c r="AB1025" s="10"/>
      <c r="AC1025" s="10"/>
      <c r="AD1025" s="10"/>
      <c r="AE1025" s="10"/>
    </row>
    <row r="1026" spans="1:31" ht="13.2" x14ac:dyDescent="0.25">
      <c r="A1026" s="10"/>
      <c r="B1026" s="10"/>
      <c r="C1026" s="10"/>
      <c r="D1026" s="19"/>
      <c r="E1026" s="10"/>
      <c r="F1026" s="10"/>
      <c r="G1026" s="10"/>
      <c r="H1026" s="10"/>
      <c r="I1026" s="10"/>
      <c r="J1026" s="10"/>
      <c r="K1026" s="10"/>
      <c r="L1026" s="10"/>
      <c r="M1026" s="10"/>
      <c r="N1026" s="10"/>
      <c r="O1026" s="10"/>
      <c r="P1026" s="10"/>
      <c r="Q1026" s="10"/>
      <c r="R1026" s="10"/>
      <c r="S1026" s="10"/>
      <c r="T1026" s="10"/>
      <c r="U1026" s="10"/>
      <c r="V1026" s="10"/>
      <c r="W1026" s="10"/>
      <c r="X1026" s="10"/>
      <c r="Y1026" s="10"/>
      <c r="Z1026" s="10"/>
      <c r="AA1026" s="10"/>
      <c r="AB1026" s="10"/>
      <c r="AC1026" s="10"/>
      <c r="AD1026" s="10"/>
      <c r="AE1026" s="10"/>
    </row>
    <row r="1027" spans="1:31" ht="13.2" x14ac:dyDescent="0.25">
      <c r="A1027" s="10"/>
      <c r="B1027" s="10"/>
      <c r="C1027" s="10"/>
      <c r="D1027" s="19"/>
      <c r="E1027" s="10"/>
      <c r="F1027" s="10"/>
      <c r="G1027" s="10"/>
      <c r="H1027" s="10"/>
      <c r="I1027" s="10"/>
      <c r="J1027" s="10"/>
      <c r="K1027" s="10"/>
      <c r="L1027" s="10"/>
      <c r="M1027" s="10"/>
      <c r="N1027" s="10"/>
      <c r="O1027" s="10"/>
      <c r="P1027" s="10"/>
      <c r="Q1027" s="10"/>
      <c r="R1027" s="10"/>
      <c r="S1027" s="10"/>
      <c r="T1027" s="10"/>
      <c r="U1027" s="10"/>
      <c r="V1027" s="10"/>
      <c r="W1027" s="10"/>
      <c r="X1027" s="10"/>
      <c r="Y1027" s="10"/>
      <c r="Z1027" s="10"/>
      <c r="AA1027" s="10"/>
      <c r="AB1027" s="10"/>
      <c r="AC1027" s="10"/>
      <c r="AD1027" s="10"/>
      <c r="AE1027" s="10"/>
    </row>
    <row r="1028" spans="1:31" ht="13.2" x14ac:dyDescent="0.25">
      <c r="A1028" s="10"/>
      <c r="B1028" s="10"/>
      <c r="C1028" s="10"/>
      <c r="D1028" s="19"/>
      <c r="E1028" s="10"/>
      <c r="F1028" s="10"/>
      <c r="G1028" s="10"/>
      <c r="H1028" s="10"/>
      <c r="I1028" s="10"/>
      <c r="J1028" s="10"/>
      <c r="K1028" s="10"/>
      <c r="L1028" s="10"/>
      <c r="M1028" s="10"/>
      <c r="N1028" s="10"/>
      <c r="O1028" s="10"/>
      <c r="P1028" s="10"/>
      <c r="Q1028" s="10"/>
      <c r="R1028" s="10"/>
      <c r="S1028" s="10"/>
      <c r="T1028" s="10"/>
      <c r="U1028" s="10"/>
      <c r="V1028" s="10"/>
      <c r="W1028" s="10"/>
      <c r="X1028" s="10"/>
      <c r="Y1028" s="10"/>
      <c r="Z1028" s="10"/>
      <c r="AA1028" s="10"/>
      <c r="AB1028" s="10"/>
      <c r="AC1028" s="10"/>
      <c r="AD1028" s="10"/>
      <c r="AE1028" s="10"/>
    </row>
    <row r="1029" spans="1:31" ht="13.2" x14ac:dyDescent="0.25">
      <c r="A1029" s="10"/>
      <c r="B1029" s="10"/>
      <c r="C1029" s="10"/>
      <c r="D1029" s="19"/>
      <c r="E1029" s="10"/>
      <c r="F1029" s="10"/>
      <c r="G1029" s="10"/>
      <c r="H1029" s="10"/>
      <c r="I1029" s="10"/>
      <c r="J1029" s="10"/>
      <c r="K1029" s="10"/>
      <c r="L1029" s="10"/>
      <c r="M1029" s="10"/>
      <c r="N1029" s="10"/>
      <c r="O1029" s="10"/>
      <c r="P1029" s="10"/>
      <c r="Q1029" s="10"/>
      <c r="R1029" s="10"/>
      <c r="S1029" s="10"/>
      <c r="T1029" s="10"/>
      <c r="U1029" s="10"/>
      <c r="V1029" s="10"/>
      <c r="W1029" s="10"/>
      <c r="X1029" s="10"/>
      <c r="Y1029" s="10"/>
      <c r="Z1029" s="10"/>
      <c r="AA1029" s="10"/>
      <c r="AB1029" s="10"/>
      <c r="AC1029" s="10"/>
      <c r="AD1029" s="10"/>
      <c r="AE1029" s="10"/>
    </row>
    <row r="1030" spans="1:31" ht="13.2" x14ac:dyDescent="0.25">
      <c r="A1030" s="10"/>
      <c r="B1030" s="10"/>
      <c r="C1030" s="10"/>
      <c r="D1030" s="19"/>
      <c r="E1030" s="10"/>
      <c r="F1030" s="10"/>
      <c r="G1030" s="10"/>
      <c r="H1030" s="10"/>
      <c r="I1030" s="10"/>
      <c r="J1030" s="10"/>
      <c r="K1030" s="10"/>
      <c r="L1030" s="10"/>
      <c r="M1030" s="10"/>
      <c r="N1030" s="10"/>
      <c r="O1030" s="10"/>
      <c r="P1030" s="10"/>
      <c r="Q1030" s="10"/>
      <c r="R1030" s="10"/>
      <c r="S1030" s="10"/>
      <c r="T1030" s="10"/>
      <c r="U1030" s="10"/>
      <c r="V1030" s="10"/>
      <c r="W1030" s="10"/>
      <c r="X1030" s="10"/>
      <c r="Y1030" s="10"/>
      <c r="Z1030" s="10"/>
      <c r="AA1030" s="10"/>
      <c r="AB1030" s="10"/>
      <c r="AC1030" s="10"/>
      <c r="AD1030" s="10"/>
      <c r="AE1030" s="10"/>
    </row>
    <row r="1031" spans="1:31" ht="13.2" x14ac:dyDescent="0.25">
      <c r="A1031" s="10"/>
      <c r="B1031" s="10"/>
      <c r="C1031" s="10"/>
      <c r="D1031" s="19"/>
      <c r="E1031" s="10"/>
      <c r="F1031" s="10"/>
      <c r="G1031" s="10"/>
      <c r="H1031" s="10"/>
      <c r="I1031" s="10"/>
      <c r="J1031" s="10"/>
      <c r="K1031" s="10"/>
      <c r="L1031" s="10"/>
      <c r="M1031" s="10"/>
      <c r="N1031" s="10"/>
      <c r="O1031" s="10"/>
      <c r="P1031" s="10"/>
      <c r="Q1031" s="10"/>
      <c r="R1031" s="10"/>
      <c r="S1031" s="10"/>
      <c r="T1031" s="10"/>
      <c r="U1031" s="10"/>
      <c r="V1031" s="10"/>
      <c r="W1031" s="10"/>
      <c r="X1031" s="10"/>
      <c r="Y1031" s="10"/>
      <c r="Z1031" s="10"/>
      <c r="AA1031" s="10"/>
      <c r="AB1031" s="10"/>
      <c r="AC1031" s="10"/>
      <c r="AD1031" s="10"/>
      <c r="AE1031" s="10"/>
    </row>
    <row r="1032" spans="1:31" ht="13.2" x14ac:dyDescent="0.25">
      <c r="A1032" s="10"/>
      <c r="B1032" s="10"/>
      <c r="C1032" s="10"/>
      <c r="D1032" s="19"/>
      <c r="E1032" s="10"/>
      <c r="F1032" s="10"/>
      <c r="G1032" s="10"/>
      <c r="H1032" s="10"/>
      <c r="I1032" s="10"/>
      <c r="J1032" s="10"/>
      <c r="K1032" s="10"/>
      <c r="L1032" s="10"/>
      <c r="M1032" s="10"/>
      <c r="N1032" s="10"/>
      <c r="O1032" s="10"/>
      <c r="P1032" s="10"/>
      <c r="Q1032" s="10"/>
      <c r="R1032" s="10"/>
      <c r="S1032" s="10"/>
      <c r="T1032" s="10"/>
      <c r="U1032" s="10"/>
      <c r="V1032" s="10"/>
      <c r="W1032" s="10"/>
      <c r="X1032" s="10"/>
      <c r="Y1032" s="10"/>
      <c r="Z1032" s="10"/>
      <c r="AA1032" s="10"/>
      <c r="AB1032" s="10"/>
      <c r="AC1032" s="10"/>
      <c r="AD1032" s="10"/>
      <c r="AE1032" s="10"/>
    </row>
    <row r="1033" spans="1:31" ht="13.2" x14ac:dyDescent="0.25">
      <c r="A1033" s="10"/>
      <c r="B1033" s="10"/>
      <c r="C1033" s="10"/>
      <c r="D1033" s="19"/>
      <c r="E1033" s="10"/>
      <c r="F1033" s="10"/>
      <c r="G1033" s="10"/>
      <c r="H1033" s="10"/>
      <c r="I1033" s="10"/>
      <c r="J1033" s="10"/>
      <c r="K1033" s="10"/>
      <c r="L1033" s="10"/>
      <c r="M1033" s="10"/>
      <c r="N1033" s="10"/>
      <c r="O1033" s="10"/>
      <c r="P1033" s="10"/>
      <c r="Q1033" s="10"/>
      <c r="R1033" s="10"/>
      <c r="S1033" s="10"/>
      <c r="T1033" s="10"/>
      <c r="U1033" s="10"/>
      <c r="V1033" s="10"/>
      <c r="W1033" s="10"/>
      <c r="X1033" s="10"/>
      <c r="Y1033" s="10"/>
      <c r="Z1033" s="10"/>
      <c r="AA1033" s="10"/>
      <c r="AB1033" s="10"/>
      <c r="AC1033" s="10"/>
      <c r="AD1033" s="10"/>
      <c r="AE1033" s="10"/>
    </row>
    <row r="1034" spans="1:31" ht="13.2" x14ac:dyDescent="0.25">
      <c r="A1034" s="10"/>
      <c r="B1034" s="10"/>
      <c r="C1034" s="10"/>
      <c r="D1034" s="19"/>
      <c r="E1034" s="10"/>
      <c r="F1034" s="10"/>
      <c r="G1034" s="10"/>
      <c r="H1034" s="10"/>
      <c r="I1034" s="10"/>
      <c r="J1034" s="10"/>
      <c r="K1034" s="10"/>
      <c r="L1034" s="10"/>
      <c r="M1034" s="10"/>
      <c r="N1034" s="10"/>
      <c r="O1034" s="10"/>
      <c r="P1034" s="10"/>
      <c r="Q1034" s="10"/>
      <c r="R1034" s="10"/>
      <c r="S1034" s="10"/>
      <c r="T1034" s="10"/>
      <c r="U1034" s="10"/>
      <c r="V1034" s="10"/>
      <c r="W1034" s="10"/>
      <c r="X1034" s="10"/>
      <c r="Y1034" s="10"/>
      <c r="Z1034" s="10"/>
      <c r="AA1034" s="10"/>
      <c r="AB1034" s="10"/>
      <c r="AC1034" s="10"/>
      <c r="AD1034" s="10"/>
      <c r="AE1034" s="10"/>
    </row>
    <row r="1035" spans="1:31" ht="13.2" x14ac:dyDescent="0.25">
      <c r="A1035" s="10"/>
      <c r="B1035" s="10"/>
      <c r="C1035" s="10"/>
      <c r="D1035" s="19"/>
      <c r="E1035" s="10"/>
      <c r="F1035" s="10"/>
      <c r="G1035" s="10"/>
      <c r="H1035" s="10"/>
      <c r="I1035" s="10"/>
      <c r="J1035" s="10"/>
      <c r="K1035" s="10"/>
      <c r="L1035" s="10"/>
      <c r="M1035" s="10"/>
      <c r="N1035" s="10"/>
      <c r="O1035" s="10"/>
      <c r="P1035" s="10"/>
      <c r="Q1035" s="10"/>
      <c r="R1035" s="10"/>
      <c r="S1035" s="10"/>
      <c r="T1035" s="10"/>
      <c r="U1035" s="10"/>
      <c r="V1035" s="10"/>
      <c r="W1035" s="10"/>
      <c r="X1035" s="10"/>
      <c r="Y1035" s="10"/>
      <c r="Z1035" s="10"/>
      <c r="AA1035" s="10"/>
      <c r="AB1035" s="10"/>
      <c r="AC1035" s="10"/>
      <c r="AD1035" s="10"/>
      <c r="AE1035" s="10"/>
    </row>
    <row r="1036" spans="1:31" ht="13.2" x14ac:dyDescent="0.25">
      <c r="A1036" s="10"/>
      <c r="B1036" s="10"/>
      <c r="C1036" s="10"/>
      <c r="D1036" s="19"/>
      <c r="E1036" s="10"/>
      <c r="F1036" s="10"/>
      <c r="G1036" s="10"/>
      <c r="H1036" s="10"/>
      <c r="I1036" s="10"/>
      <c r="J1036" s="10"/>
      <c r="K1036" s="10"/>
      <c r="L1036" s="10"/>
      <c r="M1036" s="10"/>
      <c r="N1036" s="10"/>
      <c r="O1036" s="10"/>
      <c r="P1036" s="10"/>
      <c r="Q1036" s="10"/>
      <c r="R1036" s="10"/>
      <c r="S1036" s="10"/>
      <c r="T1036" s="10"/>
      <c r="U1036" s="10"/>
      <c r="V1036" s="10"/>
      <c r="W1036" s="10"/>
      <c r="X1036" s="10"/>
      <c r="Y1036" s="10"/>
      <c r="Z1036" s="10"/>
      <c r="AA1036" s="10"/>
      <c r="AB1036" s="10"/>
      <c r="AC1036" s="10"/>
      <c r="AD1036" s="10"/>
      <c r="AE1036" s="10"/>
    </row>
    <row r="1037" spans="1:31" ht="13.2" x14ac:dyDescent="0.25">
      <c r="A1037" s="10"/>
      <c r="B1037" s="10"/>
      <c r="C1037" s="10"/>
      <c r="D1037" s="19"/>
      <c r="E1037" s="10"/>
      <c r="F1037" s="10"/>
      <c r="G1037" s="10"/>
      <c r="H1037" s="10"/>
      <c r="I1037" s="10"/>
      <c r="J1037" s="10"/>
      <c r="K1037" s="10"/>
      <c r="L1037" s="10"/>
      <c r="M1037" s="10"/>
      <c r="N1037" s="10"/>
      <c r="O1037" s="10"/>
      <c r="P1037" s="10"/>
      <c r="Q1037" s="10"/>
      <c r="R1037" s="10"/>
      <c r="S1037" s="10"/>
      <c r="T1037" s="10"/>
      <c r="U1037" s="10"/>
      <c r="V1037" s="10"/>
      <c r="W1037" s="10"/>
      <c r="X1037" s="10"/>
      <c r="Y1037" s="10"/>
      <c r="Z1037" s="10"/>
      <c r="AA1037" s="10"/>
      <c r="AB1037" s="10"/>
      <c r="AC1037" s="10"/>
      <c r="AD1037" s="10"/>
      <c r="AE1037" s="10"/>
    </row>
    <row r="1038" spans="1:31" ht="13.2" x14ac:dyDescent="0.25">
      <c r="A1038" s="10"/>
      <c r="B1038" s="10"/>
      <c r="C1038" s="10"/>
      <c r="D1038" s="19"/>
      <c r="E1038" s="10"/>
      <c r="F1038" s="10"/>
      <c r="G1038" s="10"/>
      <c r="H1038" s="10"/>
      <c r="I1038" s="10"/>
      <c r="J1038" s="10"/>
      <c r="K1038" s="10"/>
      <c r="L1038" s="10"/>
      <c r="M1038" s="10"/>
      <c r="N1038" s="10"/>
      <c r="O1038" s="10"/>
      <c r="P1038" s="10"/>
      <c r="Q1038" s="10"/>
      <c r="R1038" s="10"/>
      <c r="S1038" s="10"/>
      <c r="T1038" s="10"/>
      <c r="U1038" s="10"/>
      <c r="V1038" s="10"/>
      <c r="W1038" s="10"/>
      <c r="X1038" s="10"/>
      <c r="Y1038" s="10"/>
      <c r="Z1038" s="10"/>
      <c r="AA1038" s="10"/>
      <c r="AB1038" s="10"/>
      <c r="AC1038" s="10"/>
      <c r="AD1038" s="10"/>
      <c r="AE1038" s="10"/>
    </row>
    <row r="1039" spans="1:31" ht="13.2" x14ac:dyDescent="0.25">
      <c r="A1039" s="10"/>
      <c r="B1039" s="10"/>
      <c r="C1039" s="10"/>
      <c r="D1039" s="19"/>
      <c r="E1039" s="10"/>
      <c r="F1039" s="10"/>
      <c r="G1039" s="10"/>
      <c r="H1039" s="10"/>
      <c r="I1039" s="10"/>
      <c r="J1039" s="10"/>
      <c r="K1039" s="10"/>
      <c r="L1039" s="10"/>
      <c r="M1039" s="10"/>
      <c r="N1039" s="10"/>
      <c r="O1039" s="10"/>
      <c r="P1039" s="10"/>
      <c r="Q1039" s="10"/>
      <c r="R1039" s="10"/>
      <c r="S1039" s="10"/>
      <c r="T1039" s="10"/>
      <c r="U1039" s="10"/>
      <c r="V1039" s="10"/>
      <c r="W1039" s="10"/>
      <c r="X1039" s="10"/>
      <c r="Y1039" s="10"/>
      <c r="Z1039" s="10"/>
      <c r="AA1039" s="10"/>
      <c r="AB1039" s="10"/>
      <c r="AC1039" s="10"/>
      <c r="AD1039" s="10"/>
      <c r="AE1039" s="10"/>
    </row>
    <row r="1040" spans="1:31" ht="13.2" x14ac:dyDescent="0.25">
      <c r="A1040" s="10"/>
      <c r="B1040" s="10"/>
      <c r="C1040" s="10"/>
      <c r="D1040" s="19"/>
      <c r="E1040" s="10"/>
      <c r="F1040" s="10"/>
      <c r="G1040" s="10"/>
      <c r="H1040" s="10"/>
      <c r="I1040" s="10"/>
      <c r="J1040" s="10"/>
      <c r="K1040" s="10"/>
      <c r="L1040" s="10"/>
      <c r="M1040" s="10"/>
      <c r="N1040" s="10"/>
      <c r="O1040" s="10"/>
      <c r="P1040" s="10"/>
      <c r="Q1040" s="10"/>
      <c r="R1040" s="10"/>
      <c r="S1040" s="10"/>
      <c r="T1040" s="10"/>
      <c r="U1040" s="10"/>
      <c r="V1040" s="10"/>
      <c r="W1040" s="10"/>
      <c r="X1040" s="10"/>
      <c r="Y1040" s="10"/>
      <c r="Z1040" s="10"/>
      <c r="AA1040" s="10"/>
      <c r="AB1040" s="10"/>
      <c r="AC1040" s="10"/>
      <c r="AD1040" s="10"/>
      <c r="AE1040" s="10"/>
    </row>
    <row r="1041" spans="1:31" ht="13.2" x14ac:dyDescent="0.25">
      <c r="A1041" s="10"/>
      <c r="B1041" s="10"/>
      <c r="C1041" s="10"/>
      <c r="D1041" s="19"/>
      <c r="E1041" s="10"/>
      <c r="F1041" s="10"/>
      <c r="G1041" s="10"/>
      <c r="H1041" s="10"/>
      <c r="I1041" s="10"/>
      <c r="J1041" s="10"/>
      <c r="K1041" s="10"/>
      <c r="L1041" s="10"/>
      <c r="M1041" s="10"/>
      <c r="N1041" s="10"/>
      <c r="O1041" s="10"/>
      <c r="P1041" s="10"/>
      <c r="Q1041" s="10"/>
      <c r="R1041" s="10"/>
      <c r="S1041" s="10"/>
      <c r="T1041" s="10"/>
      <c r="U1041" s="10"/>
      <c r="V1041" s="10"/>
      <c r="W1041" s="10"/>
      <c r="X1041" s="10"/>
      <c r="Y1041" s="10"/>
      <c r="Z1041" s="10"/>
      <c r="AA1041" s="10"/>
      <c r="AB1041" s="10"/>
      <c r="AC1041" s="10"/>
      <c r="AD1041" s="10"/>
      <c r="AE1041" s="10"/>
    </row>
    <row r="1042" spans="1:31" ht="13.2" x14ac:dyDescent="0.25">
      <c r="A1042" s="10"/>
      <c r="B1042" s="10"/>
      <c r="C1042" s="10"/>
      <c r="D1042" s="19"/>
      <c r="E1042" s="10"/>
      <c r="F1042" s="10"/>
      <c r="G1042" s="10"/>
      <c r="H1042" s="10"/>
      <c r="I1042" s="10"/>
      <c r="J1042" s="10"/>
      <c r="K1042" s="10"/>
      <c r="L1042" s="10"/>
      <c r="M1042" s="10"/>
      <c r="N1042" s="10"/>
      <c r="O1042" s="10"/>
      <c r="P1042" s="10"/>
      <c r="Q1042" s="10"/>
      <c r="R1042" s="10"/>
      <c r="S1042" s="10"/>
      <c r="T1042" s="10"/>
      <c r="U1042" s="10"/>
      <c r="V1042" s="10"/>
      <c r="W1042" s="10"/>
      <c r="X1042" s="10"/>
      <c r="Y1042" s="10"/>
      <c r="Z1042" s="10"/>
      <c r="AA1042" s="10"/>
      <c r="AB1042" s="10"/>
      <c r="AC1042" s="10"/>
      <c r="AD1042" s="10"/>
      <c r="AE1042" s="10"/>
    </row>
    <row r="1043" spans="1:31" ht="13.2" x14ac:dyDescent="0.25">
      <c r="A1043" s="10"/>
      <c r="B1043" s="10"/>
      <c r="C1043" s="10"/>
      <c r="D1043" s="19"/>
      <c r="E1043" s="10"/>
      <c r="F1043" s="10"/>
      <c r="G1043" s="10"/>
      <c r="H1043" s="10"/>
      <c r="I1043" s="10"/>
      <c r="J1043" s="10"/>
      <c r="K1043" s="10"/>
      <c r="L1043" s="10"/>
      <c r="M1043" s="10"/>
      <c r="N1043" s="10"/>
      <c r="O1043" s="10"/>
      <c r="P1043" s="10"/>
      <c r="Q1043" s="10"/>
      <c r="R1043" s="10"/>
      <c r="S1043" s="10"/>
      <c r="T1043" s="10"/>
      <c r="U1043" s="10"/>
      <c r="V1043" s="10"/>
      <c r="W1043" s="10"/>
      <c r="X1043" s="10"/>
      <c r="Y1043" s="10"/>
      <c r="Z1043" s="10"/>
      <c r="AA1043" s="10"/>
      <c r="AB1043" s="10"/>
      <c r="AC1043" s="10"/>
      <c r="AD1043" s="10"/>
      <c r="AE1043" s="10"/>
    </row>
    <row r="1044" spans="1:31" ht="13.2" x14ac:dyDescent="0.25">
      <c r="A1044" s="10"/>
      <c r="B1044" s="10"/>
      <c r="C1044" s="10"/>
      <c r="D1044" s="19"/>
      <c r="E1044" s="10"/>
      <c r="F1044" s="10"/>
      <c r="G1044" s="10"/>
      <c r="H1044" s="10"/>
      <c r="I1044" s="10"/>
      <c r="J1044" s="10"/>
      <c r="K1044" s="10"/>
      <c r="L1044" s="10"/>
      <c r="M1044" s="10"/>
      <c r="N1044" s="10"/>
      <c r="O1044" s="10"/>
      <c r="P1044" s="10"/>
      <c r="Q1044" s="10"/>
      <c r="R1044" s="10"/>
      <c r="S1044" s="10"/>
      <c r="T1044" s="10"/>
      <c r="U1044" s="10"/>
      <c r="V1044" s="10"/>
      <c r="W1044" s="10"/>
      <c r="X1044" s="10"/>
      <c r="Y1044" s="10"/>
      <c r="Z1044" s="10"/>
      <c r="AA1044" s="10"/>
      <c r="AB1044" s="10"/>
      <c r="AC1044" s="10"/>
      <c r="AD1044" s="10"/>
      <c r="AE1044" s="10"/>
    </row>
    <row r="1045" spans="1:31" ht="13.2" x14ac:dyDescent="0.25">
      <c r="A1045" s="10"/>
      <c r="B1045" s="10"/>
      <c r="C1045" s="10"/>
      <c r="D1045" s="19"/>
      <c r="E1045" s="10"/>
      <c r="F1045" s="10"/>
      <c r="G1045" s="10"/>
      <c r="H1045" s="10"/>
      <c r="I1045" s="10"/>
      <c r="J1045" s="10"/>
      <c r="K1045" s="10"/>
      <c r="L1045" s="10"/>
      <c r="M1045" s="10"/>
      <c r="N1045" s="10"/>
      <c r="O1045" s="10"/>
      <c r="P1045" s="10"/>
      <c r="Q1045" s="10"/>
      <c r="R1045" s="10"/>
      <c r="S1045" s="10"/>
      <c r="T1045" s="10"/>
      <c r="U1045" s="10"/>
      <c r="V1045" s="10"/>
      <c r="W1045" s="10"/>
      <c r="X1045" s="10"/>
      <c r="Y1045" s="10"/>
      <c r="Z1045" s="10"/>
      <c r="AA1045" s="10"/>
      <c r="AB1045" s="10"/>
      <c r="AC1045" s="10"/>
      <c r="AD1045" s="10"/>
      <c r="AE1045" s="10"/>
    </row>
    <row r="1046" spans="1:31" ht="13.2" x14ac:dyDescent="0.25">
      <c r="A1046" s="10"/>
      <c r="B1046" s="10"/>
      <c r="C1046" s="10"/>
      <c r="D1046" s="19"/>
      <c r="E1046" s="10"/>
      <c r="F1046" s="10"/>
      <c r="G1046" s="10"/>
      <c r="H1046" s="10"/>
      <c r="I1046" s="10"/>
      <c r="J1046" s="10"/>
      <c r="K1046" s="10"/>
      <c r="L1046" s="10"/>
      <c r="M1046" s="10"/>
      <c r="N1046" s="10"/>
      <c r="O1046" s="10"/>
      <c r="P1046" s="10"/>
      <c r="Q1046" s="10"/>
      <c r="R1046" s="10"/>
      <c r="S1046" s="10"/>
      <c r="T1046" s="10"/>
      <c r="U1046" s="10"/>
      <c r="V1046" s="10"/>
      <c r="W1046" s="10"/>
      <c r="X1046" s="10"/>
      <c r="Y1046" s="10"/>
      <c r="Z1046" s="10"/>
      <c r="AA1046" s="10"/>
      <c r="AB1046" s="10"/>
      <c r="AC1046" s="10"/>
      <c r="AD1046" s="10"/>
      <c r="AE1046" s="10"/>
    </row>
    <row r="1047" spans="1:31" ht="13.2" x14ac:dyDescent="0.25">
      <c r="A1047" s="10"/>
      <c r="B1047" s="10"/>
      <c r="C1047" s="10"/>
      <c r="D1047" s="19"/>
      <c r="E1047" s="10"/>
      <c r="F1047" s="10"/>
      <c r="G1047" s="10"/>
      <c r="H1047" s="10"/>
      <c r="I1047" s="10"/>
      <c r="J1047" s="10"/>
      <c r="K1047" s="10"/>
      <c r="L1047" s="10"/>
      <c r="M1047" s="10"/>
      <c r="N1047" s="10"/>
      <c r="O1047" s="10"/>
      <c r="P1047" s="10"/>
      <c r="Q1047" s="10"/>
      <c r="R1047" s="10"/>
      <c r="S1047" s="10"/>
      <c r="T1047" s="10"/>
      <c r="U1047" s="10"/>
      <c r="V1047" s="10"/>
      <c r="W1047" s="10"/>
      <c r="X1047" s="10"/>
      <c r="Y1047" s="10"/>
      <c r="Z1047" s="10"/>
      <c r="AA1047" s="10"/>
      <c r="AB1047" s="10"/>
      <c r="AC1047" s="10"/>
      <c r="AD1047" s="10"/>
      <c r="AE1047" s="10"/>
    </row>
    <row r="1048" spans="1:31" ht="13.2" x14ac:dyDescent="0.25">
      <c r="A1048" s="10"/>
      <c r="B1048" s="10"/>
      <c r="C1048" s="10"/>
      <c r="D1048" s="19"/>
      <c r="E1048" s="10"/>
      <c r="F1048" s="10"/>
      <c r="G1048" s="10"/>
      <c r="H1048" s="10"/>
      <c r="I1048" s="10"/>
      <c r="J1048" s="10"/>
      <c r="K1048" s="10"/>
      <c r="L1048" s="10"/>
      <c r="M1048" s="10"/>
      <c r="N1048" s="10"/>
      <c r="O1048" s="10"/>
      <c r="P1048" s="10"/>
      <c r="Q1048" s="10"/>
      <c r="R1048" s="10"/>
      <c r="S1048" s="10"/>
      <c r="T1048" s="10"/>
      <c r="U1048" s="10"/>
      <c r="V1048" s="10"/>
      <c r="W1048" s="10"/>
      <c r="X1048" s="10"/>
      <c r="Y1048" s="10"/>
      <c r="Z1048" s="10"/>
      <c r="AA1048" s="10"/>
      <c r="AB1048" s="10"/>
      <c r="AC1048" s="10"/>
      <c r="AD1048" s="10"/>
      <c r="AE1048" s="10"/>
    </row>
    <row r="1049" spans="1:31" ht="13.2" x14ac:dyDescent="0.25">
      <c r="A1049" s="10"/>
      <c r="B1049" s="10"/>
      <c r="C1049" s="10"/>
      <c r="D1049" s="19"/>
      <c r="E1049" s="10"/>
      <c r="F1049" s="10"/>
      <c r="G1049" s="10"/>
      <c r="H1049" s="10"/>
      <c r="I1049" s="10"/>
      <c r="J1049" s="10"/>
      <c r="K1049" s="10"/>
      <c r="L1049" s="10"/>
      <c r="M1049" s="10"/>
      <c r="N1049" s="10"/>
      <c r="O1049" s="10"/>
      <c r="P1049" s="10"/>
      <c r="Q1049" s="10"/>
      <c r="R1049" s="10"/>
      <c r="S1049" s="10"/>
      <c r="T1049" s="10"/>
      <c r="U1049" s="10"/>
      <c r="V1049" s="10"/>
      <c r="W1049" s="10"/>
      <c r="X1049" s="10"/>
      <c r="Y1049" s="10"/>
      <c r="Z1049" s="10"/>
      <c r="AA1049" s="10"/>
      <c r="AB1049" s="10"/>
      <c r="AC1049" s="10"/>
      <c r="AD1049" s="10"/>
      <c r="AE1049" s="10"/>
    </row>
    <row r="1050" spans="1:31" ht="13.2" x14ac:dyDescent="0.25">
      <c r="A1050" s="10"/>
      <c r="B1050" s="10"/>
      <c r="C1050" s="10"/>
      <c r="D1050" s="19"/>
      <c r="E1050" s="10"/>
      <c r="F1050" s="10"/>
      <c r="G1050" s="10"/>
      <c r="H1050" s="10"/>
      <c r="I1050" s="10"/>
      <c r="J1050" s="10"/>
      <c r="K1050" s="10"/>
      <c r="L1050" s="10"/>
      <c r="M1050" s="10"/>
      <c r="N1050" s="10"/>
      <c r="O1050" s="10"/>
      <c r="P1050" s="10"/>
      <c r="Q1050" s="10"/>
      <c r="R1050" s="10"/>
      <c r="S1050" s="10"/>
      <c r="T1050" s="10"/>
      <c r="U1050" s="10"/>
      <c r="V1050" s="10"/>
      <c r="W1050" s="10"/>
      <c r="X1050" s="10"/>
      <c r="Y1050" s="10"/>
      <c r="Z1050" s="10"/>
      <c r="AA1050" s="10"/>
      <c r="AB1050" s="10"/>
      <c r="AC1050" s="10"/>
      <c r="AD1050" s="10"/>
      <c r="AE1050" s="10"/>
    </row>
    <row r="1051" spans="1:31" ht="13.2" x14ac:dyDescent="0.25">
      <c r="A1051" s="10"/>
      <c r="B1051" s="10"/>
      <c r="C1051" s="10"/>
      <c r="D1051" s="19"/>
      <c r="E1051" s="10"/>
      <c r="F1051" s="10"/>
      <c r="G1051" s="10"/>
      <c r="H1051" s="10"/>
      <c r="I1051" s="10"/>
      <c r="J1051" s="10"/>
      <c r="K1051" s="10"/>
      <c r="L1051" s="10"/>
      <c r="M1051" s="10"/>
      <c r="N1051" s="10"/>
      <c r="O1051" s="10"/>
      <c r="P1051" s="10"/>
      <c r="Q1051" s="10"/>
      <c r="R1051" s="10"/>
      <c r="S1051" s="10"/>
      <c r="T1051" s="10"/>
      <c r="U1051" s="10"/>
      <c r="V1051" s="10"/>
      <c r="W1051" s="10"/>
      <c r="X1051" s="10"/>
      <c r="Y1051" s="10"/>
      <c r="Z1051" s="10"/>
      <c r="AA1051" s="10"/>
      <c r="AB1051" s="10"/>
      <c r="AC1051" s="10"/>
      <c r="AD1051" s="10"/>
      <c r="AE1051" s="10"/>
    </row>
    <row r="1052" spans="1:31" ht="13.2" x14ac:dyDescent="0.25">
      <c r="A1052" s="10"/>
      <c r="B1052" s="10"/>
      <c r="C1052" s="10"/>
      <c r="D1052" s="19"/>
      <c r="E1052" s="10"/>
      <c r="F1052" s="10"/>
      <c r="G1052" s="10"/>
      <c r="H1052" s="10"/>
      <c r="I1052" s="10"/>
      <c r="J1052" s="10"/>
      <c r="K1052" s="10"/>
      <c r="L1052" s="10"/>
      <c r="M1052" s="10"/>
      <c r="N1052" s="10"/>
      <c r="O1052" s="10"/>
      <c r="P1052" s="10"/>
      <c r="Q1052" s="10"/>
      <c r="R1052" s="10"/>
      <c r="S1052" s="10"/>
      <c r="T1052" s="10"/>
      <c r="U1052" s="10"/>
      <c r="V1052" s="10"/>
      <c r="W1052" s="10"/>
      <c r="X1052" s="10"/>
      <c r="Y1052" s="10"/>
      <c r="Z1052" s="10"/>
      <c r="AA1052" s="10"/>
      <c r="AB1052" s="10"/>
      <c r="AC1052" s="10"/>
      <c r="AD1052" s="10"/>
      <c r="AE1052" s="10"/>
    </row>
    <row r="1053" spans="1:31" ht="13.2" x14ac:dyDescent="0.25">
      <c r="A1053" s="10"/>
      <c r="B1053" s="10"/>
      <c r="C1053" s="10"/>
      <c r="D1053" s="19"/>
      <c r="E1053" s="10"/>
      <c r="F1053" s="10"/>
      <c r="G1053" s="10"/>
      <c r="H1053" s="10"/>
      <c r="I1053" s="10"/>
      <c r="J1053" s="10"/>
      <c r="K1053" s="10"/>
      <c r="L1053" s="10"/>
      <c r="M1053" s="10"/>
      <c r="N1053" s="10"/>
      <c r="O1053" s="10"/>
      <c r="P1053" s="10"/>
      <c r="Q1053" s="10"/>
      <c r="R1053" s="10"/>
      <c r="S1053" s="10"/>
      <c r="T1053" s="10"/>
      <c r="U1053" s="10"/>
      <c r="V1053" s="10"/>
      <c r="W1053" s="10"/>
      <c r="X1053" s="10"/>
      <c r="Y1053" s="10"/>
      <c r="Z1053" s="10"/>
      <c r="AA1053" s="10"/>
      <c r="AB1053" s="10"/>
      <c r="AC1053" s="10"/>
      <c r="AD1053" s="10"/>
      <c r="AE1053" s="10"/>
    </row>
    <row r="1054" spans="1:31" ht="13.2" x14ac:dyDescent="0.25">
      <c r="A1054" s="10"/>
      <c r="B1054" s="10"/>
      <c r="C1054" s="10"/>
      <c r="D1054" s="19"/>
      <c r="E1054" s="10"/>
      <c r="F1054" s="10"/>
      <c r="G1054" s="10"/>
      <c r="H1054" s="10"/>
      <c r="I1054" s="10"/>
      <c r="J1054" s="10"/>
      <c r="K1054" s="10"/>
      <c r="L1054" s="10"/>
      <c r="M1054" s="10"/>
      <c r="N1054" s="10"/>
      <c r="O1054" s="10"/>
      <c r="P1054" s="10"/>
      <c r="Q1054" s="10"/>
      <c r="R1054" s="10"/>
      <c r="S1054" s="10"/>
      <c r="T1054" s="10"/>
      <c r="U1054" s="10"/>
      <c r="V1054" s="10"/>
      <c r="W1054" s="10"/>
      <c r="X1054" s="10"/>
      <c r="Y1054" s="10"/>
      <c r="Z1054" s="10"/>
      <c r="AA1054" s="10"/>
      <c r="AB1054" s="10"/>
      <c r="AC1054" s="10"/>
      <c r="AD1054" s="10"/>
      <c r="AE1054" s="10"/>
    </row>
    <row r="1055" spans="1:31" ht="13.2" x14ac:dyDescent="0.25">
      <c r="A1055" s="10"/>
      <c r="B1055" s="10"/>
      <c r="C1055" s="10"/>
      <c r="D1055" s="19"/>
      <c r="E1055" s="10"/>
      <c r="F1055" s="10"/>
      <c r="G1055" s="10"/>
      <c r="H1055" s="10"/>
      <c r="I1055" s="10"/>
      <c r="J1055" s="10"/>
      <c r="K1055" s="10"/>
      <c r="L1055" s="10"/>
      <c r="M1055" s="10"/>
      <c r="N1055" s="10"/>
      <c r="O1055" s="10"/>
      <c r="P1055" s="10"/>
      <c r="Q1055" s="10"/>
      <c r="R1055" s="10"/>
      <c r="S1055" s="10"/>
      <c r="T1055" s="10"/>
      <c r="U1055" s="10"/>
      <c r="V1055" s="10"/>
      <c r="W1055" s="10"/>
      <c r="X1055" s="10"/>
      <c r="Y1055" s="10"/>
      <c r="Z1055" s="10"/>
      <c r="AA1055" s="10"/>
      <c r="AB1055" s="10"/>
      <c r="AC1055" s="10"/>
      <c r="AD1055" s="10"/>
      <c r="AE1055" s="10"/>
    </row>
    <row r="1056" spans="1:31" ht="13.2" x14ac:dyDescent="0.25">
      <c r="A1056" s="10"/>
      <c r="B1056" s="10"/>
      <c r="C1056" s="10"/>
      <c r="D1056" s="19"/>
      <c r="E1056" s="10"/>
      <c r="F1056" s="10"/>
      <c r="G1056" s="10"/>
      <c r="H1056" s="10"/>
      <c r="I1056" s="10"/>
      <c r="J1056" s="10"/>
      <c r="K1056" s="10"/>
      <c r="L1056" s="10"/>
      <c r="M1056" s="10"/>
      <c r="N1056" s="10"/>
      <c r="O1056" s="10"/>
      <c r="P1056" s="10"/>
      <c r="Q1056" s="10"/>
      <c r="R1056" s="10"/>
      <c r="S1056" s="10"/>
      <c r="T1056" s="10"/>
      <c r="U1056" s="10"/>
      <c r="V1056" s="10"/>
      <c r="W1056" s="10"/>
      <c r="X1056" s="10"/>
      <c r="Y1056" s="10"/>
      <c r="Z1056" s="10"/>
      <c r="AA1056" s="10"/>
      <c r="AB1056" s="10"/>
      <c r="AC1056" s="10"/>
      <c r="AD1056" s="10"/>
      <c r="AE1056" s="10"/>
    </row>
    <row r="1057" spans="1:31" ht="13.2" x14ac:dyDescent="0.25">
      <c r="A1057" s="10"/>
      <c r="B1057" s="10"/>
      <c r="C1057" s="10"/>
      <c r="D1057" s="19"/>
      <c r="E1057" s="10"/>
      <c r="F1057" s="10"/>
      <c r="G1057" s="10"/>
      <c r="H1057" s="10"/>
      <c r="I1057" s="10"/>
      <c r="J1057" s="10"/>
      <c r="K1057" s="10"/>
      <c r="L1057" s="10"/>
      <c r="M1057" s="10"/>
      <c r="N1057" s="10"/>
      <c r="O1057" s="10"/>
      <c r="P1057" s="10"/>
      <c r="Q1057" s="10"/>
      <c r="R1057" s="10"/>
      <c r="S1057" s="10"/>
      <c r="T1057" s="10"/>
      <c r="U1057" s="10"/>
      <c r="V1057" s="10"/>
      <c r="W1057" s="10"/>
      <c r="X1057" s="10"/>
      <c r="Y1057" s="10"/>
      <c r="Z1057" s="10"/>
      <c r="AA1057" s="10"/>
      <c r="AB1057" s="10"/>
      <c r="AC1057" s="10"/>
      <c r="AD1057" s="10"/>
      <c r="AE1057" s="10"/>
    </row>
    <row r="1058" spans="1:31" ht="13.2" x14ac:dyDescent="0.25">
      <c r="A1058" s="10"/>
      <c r="B1058" s="10"/>
      <c r="C1058" s="10"/>
      <c r="D1058" s="19"/>
      <c r="E1058" s="10"/>
      <c r="F1058" s="10"/>
      <c r="G1058" s="10"/>
      <c r="H1058" s="10"/>
      <c r="I1058" s="10"/>
      <c r="J1058" s="10"/>
      <c r="K1058" s="10"/>
      <c r="L1058" s="10"/>
      <c r="M1058" s="10"/>
      <c r="N1058" s="10"/>
      <c r="O1058" s="10"/>
      <c r="P1058" s="10"/>
      <c r="Q1058" s="10"/>
      <c r="R1058" s="10"/>
      <c r="S1058" s="10"/>
      <c r="T1058" s="10"/>
      <c r="U1058" s="10"/>
      <c r="V1058" s="10"/>
      <c r="W1058" s="10"/>
      <c r="X1058" s="10"/>
      <c r="Y1058" s="10"/>
      <c r="Z1058" s="10"/>
      <c r="AA1058" s="10"/>
      <c r="AB1058" s="10"/>
      <c r="AC1058" s="10"/>
      <c r="AD1058" s="10"/>
      <c r="AE1058" s="10"/>
    </row>
    <row r="1059" spans="1:31" ht="13.2" x14ac:dyDescent="0.25">
      <c r="A1059" s="10"/>
      <c r="B1059" s="10"/>
      <c r="C1059" s="10"/>
      <c r="D1059" s="19"/>
      <c r="E1059" s="10"/>
      <c r="F1059" s="10"/>
      <c r="G1059" s="10"/>
      <c r="H1059" s="10"/>
      <c r="I1059" s="10"/>
      <c r="J1059" s="10"/>
      <c r="K1059" s="10"/>
      <c r="L1059" s="10"/>
      <c r="M1059" s="10"/>
      <c r="N1059" s="10"/>
      <c r="O1059" s="10"/>
      <c r="P1059" s="10"/>
      <c r="Q1059" s="10"/>
      <c r="R1059" s="10"/>
      <c r="S1059" s="10"/>
      <c r="T1059" s="10"/>
      <c r="U1059" s="10"/>
      <c r="V1059" s="10"/>
      <c r="W1059" s="10"/>
      <c r="X1059" s="10"/>
      <c r="Y1059" s="10"/>
      <c r="Z1059" s="10"/>
      <c r="AA1059" s="10"/>
      <c r="AB1059" s="10"/>
      <c r="AC1059" s="10"/>
      <c r="AD1059" s="10"/>
      <c r="AE1059" s="10"/>
    </row>
    <row r="1060" spans="1:31" ht="13.2" x14ac:dyDescent="0.25">
      <c r="A1060" s="10"/>
      <c r="B1060" s="10"/>
      <c r="C1060" s="10"/>
      <c r="D1060" s="19"/>
      <c r="E1060" s="10"/>
      <c r="F1060" s="10"/>
      <c r="G1060" s="10"/>
      <c r="H1060" s="10"/>
      <c r="I1060" s="10"/>
      <c r="J1060" s="10"/>
      <c r="K1060" s="10"/>
      <c r="L1060" s="10"/>
      <c r="M1060" s="10"/>
      <c r="N1060" s="10"/>
      <c r="O1060" s="10"/>
      <c r="P1060" s="10"/>
      <c r="Q1060" s="10"/>
      <c r="R1060" s="10"/>
      <c r="S1060" s="10"/>
      <c r="T1060" s="10"/>
      <c r="U1060" s="10"/>
      <c r="V1060" s="10"/>
      <c r="W1060" s="10"/>
      <c r="X1060" s="10"/>
      <c r="Y1060" s="10"/>
      <c r="Z1060" s="10"/>
      <c r="AA1060" s="10"/>
      <c r="AB1060" s="10"/>
      <c r="AC1060" s="10"/>
      <c r="AD1060" s="10"/>
      <c r="AE1060" s="10"/>
    </row>
    <row r="1061" spans="1:31" ht="13.2" x14ac:dyDescent="0.25">
      <c r="A1061" s="10"/>
      <c r="B1061" s="10"/>
      <c r="C1061" s="10"/>
      <c r="D1061" s="19"/>
      <c r="E1061" s="10"/>
      <c r="F1061" s="10"/>
      <c r="G1061" s="10"/>
      <c r="H1061" s="10"/>
      <c r="I1061" s="10"/>
      <c r="J1061" s="10"/>
      <c r="K1061" s="10"/>
      <c r="L1061" s="10"/>
      <c r="M1061" s="10"/>
      <c r="N1061" s="10"/>
      <c r="O1061" s="10"/>
      <c r="P1061" s="10"/>
      <c r="Q1061" s="10"/>
      <c r="R1061" s="10"/>
      <c r="S1061" s="10"/>
      <c r="T1061" s="10"/>
      <c r="U1061" s="10"/>
      <c r="V1061" s="10"/>
      <c r="W1061" s="10"/>
      <c r="X1061" s="10"/>
      <c r="Y1061" s="10"/>
      <c r="Z1061" s="10"/>
      <c r="AA1061" s="10"/>
      <c r="AB1061" s="10"/>
      <c r="AC1061" s="10"/>
      <c r="AD1061" s="10"/>
      <c r="AE1061" s="10"/>
    </row>
    <row r="1062" spans="1:31" ht="13.2" x14ac:dyDescent="0.25">
      <c r="A1062" s="10"/>
      <c r="B1062" s="10"/>
      <c r="C1062" s="10"/>
      <c r="D1062" s="19"/>
      <c r="E1062" s="10"/>
      <c r="F1062" s="10"/>
      <c r="G1062" s="10"/>
      <c r="H1062" s="10"/>
      <c r="I1062" s="10"/>
      <c r="J1062" s="10"/>
      <c r="K1062" s="10"/>
      <c r="L1062" s="10"/>
      <c r="M1062" s="10"/>
      <c r="N1062" s="10"/>
      <c r="O1062" s="10"/>
      <c r="P1062" s="10"/>
      <c r="Q1062" s="10"/>
      <c r="R1062" s="10"/>
      <c r="S1062" s="10"/>
      <c r="T1062" s="10"/>
      <c r="U1062" s="10"/>
      <c r="V1062" s="10"/>
      <c r="W1062" s="10"/>
      <c r="X1062" s="10"/>
      <c r="Y1062" s="10"/>
      <c r="Z1062" s="10"/>
      <c r="AA1062" s="10"/>
      <c r="AB1062" s="10"/>
      <c r="AC1062" s="10"/>
      <c r="AD1062" s="10"/>
      <c r="AE1062" s="10"/>
    </row>
    <row r="1063" spans="1:31" ht="13.2" x14ac:dyDescent="0.25">
      <c r="A1063" s="10"/>
      <c r="B1063" s="10"/>
      <c r="C1063" s="10"/>
      <c r="D1063" s="19"/>
      <c r="E1063" s="10"/>
      <c r="F1063" s="10"/>
      <c r="G1063" s="10"/>
      <c r="H1063" s="10"/>
      <c r="I1063" s="10"/>
      <c r="J1063" s="10"/>
      <c r="K1063" s="10"/>
      <c r="L1063" s="10"/>
      <c r="M1063" s="10"/>
      <c r="N1063" s="10"/>
      <c r="O1063" s="10"/>
      <c r="P1063" s="10"/>
      <c r="Q1063" s="10"/>
      <c r="R1063" s="10"/>
      <c r="S1063" s="10"/>
      <c r="T1063" s="10"/>
      <c r="U1063" s="10"/>
      <c r="V1063" s="10"/>
      <c r="W1063" s="10"/>
      <c r="X1063" s="10"/>
      <c r="Y1063" s="10"/>
      <c r="Z1063" s="10"/>
      <c r="AA1063" s="10"/>
      <c r="AB1063" s="10"/>
      <c r="AC1063" s="10"/>
      <c r="AD1063" s="10"/>
      <c r="AE1063" s="10"/>
    </row>
    <row r="1064" spans="1:31" ht="13.2" x14ac:dyDescent="0.25">
      <c r="A1064" s="10"/>
      <c r="B1064" s="10"/>
      <c r="C1064" s="10"/>
      <c r="D1064" s="19"/>
      <c r="E1064" s="10"/>
      <c r="F1064" s="10"/>
      <c r="G1064" s="10"/>
      <c r="H1064" s="10"/>
      <c r="I1064" s="10"/>
      <c r="J1064" s="10"/>
      <c r="K1064" s="10"/>
      <c r="L1064" s="10"/>
      <c r="M1064" s="10"/>
      <c r="N1064" s="10"/>
      <c r="O1064" s="10"/>
      <c r="P1064" s="10"/>
      <c r="Q1064" s="10"/>
      <c r="R1064" s="10"/>
      <c r="S1064" s="10"/>
      <c r="T1064" s="10"/>
      <c r="U1064" s="10"/>
      <c r="V1064" s="10"/>
      <c r="W1064" s="10"/>
      <c r="X1064" s="10"/>
      <c r="Y1064" s="10"/>
      <c r="Z1064" s="10"/>
      <c r="AA1064" s="10"/>
      <c r="AB1064" s="10"/>
      <c r="AC1064" s="10"/>
      <c r="AD1064" s="10"/>
      <c r="AE1064" s="10"/>
    </row>
    <row r="1065" spans="1:31" ht="13.2" x14ac:dyDescent="0.25">
      <c r="A1065" s="10"/>
      <c r="B1065" s="10"/>
      <c r="C1065" s="10"/>
      <c r="D1065" s="19"/>
      <c r="E1065" s="10"/>
      <c r="F1065" s="10"/>
      <c r="G1065" s="10"/>
      <c r="H1065" s="10"/>
      <c r="I1065" s="10"/>
      <c r="J1065" s="10"/>
      <c r="K1065" s="10"/>
      <c r="L1065" s="10"/>
      <c r="M1065" s="10"/>
      <c r="N1065" s="10"/>
      <c r="O1065" s="10"/>
      <c r="P1065" s="10"/>
      <c r="Q1065" s="10"/>
      <c r="R1065" s="10"/>
      <c r="S1065" s="10"/>
      <c r="T1065" s="10"/>
      <c r="U1065" s="10"/>
      <c r="V1065" s="10"/>
      <c r="W1065" s="10"/>
      <c r="X1065" s="10"/>
      <c r="Y1065" s="10"/>
      <c r="Z1065" s="10"/>
      <c r="AA1065" s="10"/>
      <c r="AB1065" s="10"/>
      <c r="AC1065" s="10"/>
      <c r="AD1065" s="10"/>
      <c r="AE1065" s="10"/>
    </row>
    <row r="1066" spans="1:31" ht="13.2" x14ac:dyDescent="0.25">
      <c r="A1066" s="10"/>
      <c r="B1066" s="10"/>
      <c r="C1066" s="10"/>
      <c r="D1066" s="19"/>
      <c r="E1066" s="10"/>
      <c r="F1066" s="10"/>
      <c r="G1066" s="10"/>
      <c r="H1066" s="10"/>
      <c r="I1066" s="10"/>
      <c r="J1066" s="10"/>
      <c r="K1066" s="10"/>
      <c r="L1066" s="10"/>
      <c r="M1066" s="10"/>
      <c r="N1066" s="10"/>
      <c r="O1066" s="10"/>
      <c r="P1066" s="10"/>
      <c r="Q1066" s="10"/>
      <c r="R1066" s="10"/>
      <c r="S1066" s="10"/>
      <c r="T1066" s="10"/>
      <c r="U1066" s="10"/>
      <c r="V1066" s="10"/>
      <c r="W1066" s="10"/>
      <c r="X1066" s="10"/>
      <c r="Y1066" s="10"/>
      <c r="Z1066" s="10"/>
      <c r="AA1066" s="10"/>
      <c r="AB1066" s="10"/>
      <c r="AC1066" s="10"/>
      <c r="AD1066" s="10"/>
      <c r="AE1066" s="10"/>
    </row>
    <row r="1067" spans="1:31" ht="13.2" x14ac:dyDescent="0.25">
      <c r="A1067" s="10"/>
      <c r="B1067" s="10"/>
      <c r="C1067" s="10"/>
      <c r="D1067" s="19"/>
      <c r="E1067" s="10"/>
      <c r="F1067" s="10"/>
      <c r="G1067" s="10"/>
      <c r="H1067" s="10"/>
      <c r="I1067" s="10"/>
      <c r="J1067" s="10"/>
      <c r="K1067" s="10"/>
      <c r="L1067" s="10"/>
      <c r="M1067" s="10"/>
      <c r="N1067" s="10"/>
      <c r="O1067" s="10"/>
      <c r="P1067" s="10"/>
      <c r="Q1067" s="10"/>
      <c r="R1067" s="10"/>
      <c r="S1067" s="10"/>
      <c r="T1067" s="10"/>
      <c r="U1067" s="10"/>
      <c r="V1067" s="10"/>
      <c r="W1067" s="10"/>
      <c r="X1067" s="10"/>
      <c r="Y1067" s="10"/>
      <c r="Z1067" s="10"/>
      <c r="AA1067" s="10"/>
      <c r="AB1067" s="10"/>
      <c r="AC1067" s="10"/>
      <c r="AD1067" s="10"/>
      <c r="AE1067" s="10"/>
    </row>
    <row r="1068" spans="1:31" ht="13.2" x14ac:dyDescent="0.25">
      <c r="A1068" s="10"/>
      <c r="B1068" s="10"/>
      <c r="C1068" s="10"/>
      <c r="D1068" s="19"/>
      <c r="E1068" s="10"/>
      <c r="F1068" s="10"/>
      <c r="G1068" s="10"/>
      <c r="H1068" s="10"/>
      <c r="I1068" s="10"/>
      <c r="J1068" s="10"/>
      <c r="K1068" s="10"/>
      <c r="L1068" s="10"/>
      <c r="M1068" s="10"/>
      <c r="N1068" s="10"/>
      <c r="O1068" s="10"/>
      <c r="P1068" s="10"/>
      <c r="Q1068" s="10"/>
      <c r="R1068" s="10"/>
      <c r="S1068" s="10"/>
      <c r="T1068" s="10"/>
      <c r="U1068" s="10"/>
      <c r="V1068" s="10"/>
      <c r="W1068" s="10"/>
      <c r="X1068" s="10"/>
      <c r="Y1068" s="10"/>
      <c r="Z1068" s="10"/>
      <c r="AA1068" s="10"/>
      <c r="AB1068" s="10"/>
      <c r="AC1068" s="10"/>
      <c r="AD1068" s="10"/>
      <c r="AE1068" s="10"/>
    </row>
    <row r="1069" spans="1:31" ht="13.2" x14ac:dyDescent="0.25">
      <c r="A1069" s="10"/>
      <c r="B1069" s="10"/>
      <c r="C1069" s="10"/>
      <c r="D1069" s="19"/>
      <c r="E1069" s="10"/>
      <c r="F1069" s="10"/>
      <c r="G1069" s="10"/>
      <c r="H1069" s="10"/>
      <c r="I1069" s="10"/>
      <c r="J1069" s="10"/>
      <c r="K1069" s="10"/>
      <c r="L1069" s="10"/>
      <c r="M1069" s="10"/>
      <c r="N1069" s="10"/>
      <c r="O1069" s="10"/>
      <c r="P1069" s="10"/>
      <c r="Q1069" s="10"/>
      <c r="R1069" s="10"/>
      <c r="S1069" s="10"/>
      <c r="T1069" s="10"/>
      <c r="U1069" s="10"/>
      <c r="V1069" s="10"/>
      <c r="W1069" s="10"/>
      <c r="X1069" s="10"/>
      <c r="Y1069" s="10"/>
      <c r="Z1069" s="10"/>
      <c r="AA1069" s="10"/>
      <c r="AB1069" s="10"/>
      <c r="AC1069" s="10"/>
      <c r="AD1069" s="10"/>
      <c r="AE1069" s="10"/>
    </row>
    <row r="1070" spans="1:31" ht="13.2" x14ac:dyDescent="0.25">
      <c r="A1070" s="10"/>
      <c r="B1070" s="10"/>
      <c r="C1070" s="10"/>
      <c r="D1070" s="19"/>
      <c r="E1070" s="10"/>
      <c r="F1070" s="10"/>
      <c r="G1070" s="10"/>
      <c r="H1070" s="10"/>
      <c r="I1070" s="10"/>
      <c r="J1070" s="10"/>
      <c r="K1070" s="10"/>
      <c r="L1070" s="10"/>
      <c r="M1070" s="10"/>
      <c r="N1070" s="10"/>
      <c r="O1070" s="10"/>
      <c r="P1070" s="10"/>
      <c r="Q1070" s="10"/>
      <c r="R1070" s="10"/>
      <c r="S1070" s="10"/>
      <c r="T1070" s="10"/>
      <c r="U1070" s="10"/>
      <c r="V1070" s="10"/>
      <c r="W1070" s="10"/>
      <c r="X1070" s="10"/>
      <c r="Y1070" s="10"/>
      <c r="Z1070" s="10"/>
      <c r="AA1070" s="10"/>
      <c r="AB1070" s="10"/>
      <c r="AC1070" s="10"/>
      <c r="AD1070" s="10"/>
      <c r="AE1070" s="10"/>
    </row>
    <row r="1071" spans="1:31" ht="13.2" x14ac:dyDescent="0.25">
      <c r="A1071" s="10"/>
      <c r="B1071" s="10"/>
      <c r="C1071" s="10"/>
      <c r="D1071" s="19"/>
      <c r="E1071" s="10"/>
      <c r="F1071" s="10"/>
      <c r="G1071" s="10"/>
      <c r="H1071" s="10"/>
      <c r="I1071" s="10"/>
      <c r="J1071" s="10"/>
      <c r="K1071" s="10"/>
      <c r="L1071" s="10"/>
      <c r="M1071" s="10"/>
      <c r="N1071" s="10"/>
      <c r="O1071" s="10"/>
      <c r="P1071" s="10"/>
      <c r="Q1071" s="10"/>
      <c r="R1071" s="10"/>
      <c r="S1071" s="10"/>
      <c r="T1071" s="10"/>
      <c r="U1071" s="10"/>
      <c r="V1071" s="10"/>
      <c r="W1071" s="10"/>
      <c r="X1071" s="10"/>
      <c r="Y1071" s="10"/>
      <c r="Z1071" s="10"/>
      <c r="AA1071" s="10"/>
      <c r="AB1071" s="10"/>
      <c r="AC1071" s="10"/>
      <c r="AD1071" s="10"/>
      <c r="AE1071" s="10"/>
    </row>
    <row r="1072" spans="1:31" ht="13.2" x14ac:dyDescent="0.25">
      <c r="A1072" s="10"/>
      <c r="B1072" s="10"/>
      <c r="C1072" s="10"/>
      <c r="D1072" s="19"/>
      <c r="E1072" s="10"/>
      <c r="F1072" s="10"/>
      <c r="G1072" s="10"/>
      <c r="H1072" s="10"/>
      <c r="I1072" s="10"/>
      <c r="J1072" s="10"/>
      <c r="K1072" s="10"/>
      <c r="L1072" s="10"/>
      <c r="M1072" s="10"/>
      <c r="N1072" s="10"/>
      <c r="O1072" s="10"/>
      <c r="P1072" s="10"/>
      <c r="Q1072" s="10"/>
      <c r="R1072" s="10"/>
      <c r="S1072" s="10"/>
      <c r="T1072" s="10"/>
      <c r="U1072" s="10"/>
      <c r="V1072" s="10"/>
      <c r="W1072" s="10"/>
      <c r="X1072" s="10"/>
      <c r="Y1072" s="10"/>
      <c r="Z1072" s="10"/>
      <c r="AA1072" s="10"/>
      <c r="AB1072" s="10"/>
      <c r="AC1072" s="10"/>
      <c r="AD1072" s="10"/>
      <c r="AE1072" s="10"/>
    </row>
    <row r="1073" spans="1:31" ht="13.2" x14ac:dyDescent="0.25">
      <c r="A1073" s="10"/>
      <c r="B1073" s="10"/>
      <c r="C1073" s="10"/>
      <c r="D1073" s="19"/>
      <c r="E1073" s="10"/>
      <c r="F1073" s="10"/>
      <c r="G1073" s="10"/>
      <c r="H1073" s="10"/>
      <c r="I1073" s="10"/>
      <c r="J1073" s="10"/>
      <c r="K1073" s="10"/>
      <c r="L1073" s="10"/>
      <c r="M1073" s="10"/>
      <c r="N1073" s="10"/>
      <c r="O1073" s="10"/>
      <c r="P1073" s="10"/>
      <c r="Q1073" s="10"/>
      <c r="R1073" s="10"/>
      <c r="S1073" s="10"/>
      <c r="T1073" s="10"/>
      <c r="U1073" s="10"/>
      <c r="V1073" s="10"/>
      <c r="W1073" s="10"/>
      <c r="X1073" s="10"/>
      <c r="Y1073" s="10"/>
      <c r="Z1073" s="10"/>
      <c r="AA1073" s="10"/>
      <c r="AB1073" s="10"/>
      <c r="AC1073" s="10"/>
      <c r="AD1073" s="10"/>
      <c r="AE1073" s="10"/>
    </row>
    <row r="1074" spans="1:31" ht="13.2" x14ac:dyDescent="0.25">
      <c r="A1074" s="10"/>
      <c r="B1074" s="10"/>
      <c r="C1074" s="10"/>
      <c r="D1074" s="19"/>
      <c r="E1074" s="10"/>
      <c r="F1074" s="10"/>
      <c r="G1074" s="10"/>
      <c r="H1074" s="10"/>
      <c r="I1074" s="10"/>
      <c r="J1074" s="10"/>
      <c r="K1074" s="10"/>
      <c r="L1074" s="10"/>
      <c r="M1074" s="10"/>
      <c r="N1074" s="10"/>
      <c r="O1074" s="10"/>
      <c r="P1074" s="10"/>
      <c r="Q1074" s="10"/>
      <c r="R1074" s="10"/>
      <c r="S1074" s="10"/>
      <c r="T1074" s="10"/>
      <c r="U1074" s="10"/>
      <c r="V1074" s="10"/>
      <c r="W1074" s="10"/>
      <c r="X1074" s="10"/>
      <c r="Y1074" s="10"/>
      <c r="Z1074" s="10"/>
      <c r="AA1074" s="10"/>
      <c r="AB1074" s="10"/>
      <c r="AC1074" s="10"/>
      <c r="AD1074" s="10"/>
      <c r="AE1074" s="10"/>
    </row>
    <row r="1075" spans="1:31" ht="13.2" x14ac:dyDescent="0.25">
      <c r="A1075" s="10"/>
      <c r="B1075" s="10"/>
      <c r="C1075" s="10"/>
      <c r="D1075" s="19"/>
      <c r="E1075" s="10"/>
      <c r="F1075" s="10"/>
      <c r="G1075" s="10"/>
      <c r="H1075" s="10"/>
      <c r="I1075" s="10"/>
      <c r="J1075" s="10"/>
      <c r="K1075" s="10"/>
      <c r="L1075" s="10"/>
      <c r="M1075" s="10"/>
      <c r="N1075" s="10"/>
      <c r="O1075" s="10"/>
      <c r="P1075" s="10"/>
      <c r="Q1075" s="10"/>
      <c r="R1075" s="10"/>
      <c r="S1075" s="10"/>
      <c r="T1075" s="10"/>
      <c r="U1075" s="10"/>
      <c r="V1075" s="10"/>
      <c r="W1075" s="10"/>
      <c r="X1075" s="10"/>
      <c r="Y1075" s="10"/>
      <c r="Z1075" s="10"/>
      <c r="AA1075" s="10"/>
      <c r="AB1075" s="10"/>
      <c r="AC1075" s="10"/>
      <c r="AD1075" s="10"/>
      <c r="AE1075" s="10"/>
    </row>
    <row r="1076" spans="1:31" ht="13.2" x14ac:dyDescent="0.25">
      <c r="A1076" s="10"/>
      <c r="B1076" s="10"/>
      <c r="C1076" s="10"/>
      <c r="D1076" s="19"/>
      <c r="E1076" s="10"/>
      <c r="F1076" s="10"/>
      <c r="G1076" s="10"/>
      <c r="H1076" s="10"/>
      <c r="I1076" s="10"/>
      <c r="J1076" s="10"/>
      <c r="K1076" s="10"/>
      <c r="L1076" s="10"/>
      <c r="M1076" s="10"/>
      <c r="N1076" s="10"/>
      <c r="O1076" s="10"/>
      <c r="P1076" s="10"/>
      <c r="Q1076" s="10"/>
      <c r="R1076" s="10"/>
      <c r="S1076" s="10"/>
      <c r="T1076" s="10"/>
      <c r="U1076" s="10"/>
      <c r="V1076" s="10"/>
      <c r="W1076" s="10"/>
      <c r="X1076" s="10"/>
      <c r="Y1076" s="10"/>
      <c r="Z1076" s="10"/>
      <c r="AA1076" s="10"/>
      <c r="AB1076" s="10"/>
      <c r="AC1076" s="10"/>
      <c r="AD1076" s="10"/>
      <c r="AE1076" s="10"/>
    </row>
    <row r="1077" spans="1:31" ht="13.2" x14ac:dyDescent="0.25">
      <c r="A1077" s="10"/>
      <c r="B1077" s="10"/>
      <c r="C1077" s="10"/>
      <c r="D1077" s="19"/>
      <c r="E1077" s="10"/>
      <c r="F1077" s="10"/>
      <c r="G1077" s="10"/>
      <c r="H1077" s="10"/>
      <c r="I1077" s="10"/>
      <c r="J1077" s="10"/>
      <c r="K1077" s="10"/>
      <c r="L1077" s="10"/>
      <c r="M1077" s="10"/>
      <c r="N1077" s="10"/>
      <c r="O1077" s="10"/>
      <c r="P1077" s="10"/>
      <c r="Q1077" s="10"/>
      <c r="R1077" s="10"/>
      <c r="S1077" s="10"/>
      <c r="T1077" s="10"/>
      <c r="U1077" s="10"/>
      <c r="V1077" s="10"/>
      <c r="W1077" s="10"/>
      <c r="X1077" s="10"/>
      <c r="Y1077" s="10"/>
      <c r="Z1077" s="10"/>
      <c r="AA1077" s="10"/>
      <c r="AB1077" s="10"/>
      <c r="AC1077" s="10"/>
      <c r="AD1077" s="10"/>
      <c r="AE1077" s="10"/>
    </row>
    <row r="1078" spans="1:31" ht="13.2" x14ac:dyDescent="0.25">
      <c r="A1078" s="10"/>
      <c r="B1078" s="10"/>
      <c r="C1078" s="10"/>
      <c r="D1078" s="19"/>
      <c r="E1078" s="10"/>
      <c r="F1078" s="10"/>
      <c r="G1078" s="10"/>
      <c r="H1078" s="10"/>
      <c r="I1078" s="10"/>
      <c r="J1078" s="10"/>
      <c r="K1078" s="10"/>
      <c r="L1078" s="10"/>
      <c r="M1078" s="10"/>
      <c r="N1078" s="10"/>
      <c r="O1078" s="10"/>
      <c r="P1078" s="10"/>
      <c r="Q1078" s="10"/>
      <c r="R1078" s="10"/>
      <c r="S1078" s="10"/>
      <c r="T1078" s="10"/>
      <c r="U1078" s="10"/>
      <c r="V1078" s="10"/>
      <c r="W1078" s="10"/>
      <c r="X1078" s="10"/>
      <c r="Y1078" s="10"/>
      <c r="Z1078" s="10"/>
      <c r="AA1078" s="10"/>
      <c r="AB1078" s="10"/>
      <c r="AC1078" s="10"/>
      <c r="AD1078" s="10"/>
      <c r="AE1078" s="10"/>
    </row>
    <row r="1079" spans="1:31" ht="13.2" x14ac:dyDescent="0.25">
      <c r="A1079" s="10"/>
      <c r="B1079" s="10"/>
      <c r="C1079" s="10"/>
      <c r="D1079" s="19"/>
      <c r="E1079" s="10"/>
      <c r="F1079" s="10"/>
      <c r="G1079" s="10"/>
      <c r="H1079" s="10"/>
      <c r="I1079" s="10"/>
      <c r="J1079" s="10"/>
      <c r="K1079" s="10"/>
      <c r="L1079" s="10"/>
      <c r="M1079" s="10"/>
      <c r="N1079" s="10"/>
      <c r="O1079" s="10"/>
      <c r="P1079" s="10"/>
      <c r="Q1079" s="10"/>
      <c r="R1079" s="10"/>
      <c r="S1079" s="10"/>
      <c r="T1079" s="10"/>
      <c r="U1079" s="10"/>
      <c r="V1079" s="10"/>
      <c r="W1079" s="10"/>
      <c r="X1079" s="10"/>
      <c r="Y1079" s="10"/>
      <c r="Z1079" s="10"/>
      <c r="AA1079" s="10"/>
      <c r="AB1079" s="10"/>
      <c r="AC1079" s="10"/>
      <c r="AD1079" s="10"/>
      <c r="AE1079" s="10"/>
    </row>
    <row r="1080" spans="1:31" ht="13.2" x14ac:dyDescent="0.25">
      <c r="A1080" s="10"/>
      <c r="B1080" s="10"/>
      <c r="C1080" s="10"/>
      <c r="D1080" s="19"/>
      <c r="E1080" s="10"/>
      <c r="F1080" s="10"/>
      <c r="G1080" s="10"/>
      <c r="H1080" s="10"/>
      <c r="I1080" s="10"/>
      <c r="J1080" s="10"/>
      <c r="K1080" s="10"/>
      <c r="L1080" s="10"/>
      <c r="M1080" s="10"/>
      <c r="N1080" s="10"/>
      <c r="O1080" s="10"/>
      <c r="P1080" s="10"/>
      <c r="Q1080" s="10"/>
      <c r="R1080" s="10"/>
      <c r="S1080" s="10"/>
      <c r="T1080" s="10"/>
      <c r="U1080" s="10"/>
      <c r="V1080" s="10"/>
      <c r="W1080" s="10"/>
      <c r="X1080" s="10"/>
      <c r="Y1080" s="10"/>
      <c r="Z1080" s="10"/>
      <c r="AA1080" s="10"/>
      <c r="AB1080" s="10"/>
      <c r="AC1080" s="10"/>
      <c r="AD1080" s="10"/>
      <c r="AE1080" s="10"/>
    </row>
    <row r="1081" spans="1:31" ht="13.2" x14ac:dyDescent="0.25">
      <c r="A1081" s="10"/>
      <c r="B1081" s="10"/>
      <c r="C1081" s="10"/>
      <c r="D1081" s="19"/>
      <c r="E1081" s="10"/>
      <c r="F1081" s="10"/>
      <c r="G1081" s="10"/>
      <c r="H1081" s="10"/>
      <c r="I1081" s="10"/>
      <c r="J1081" s="10"/>
      <c r="K1081" s="10"/>
      <c r="L1081" s="10"/>
      <c r="M1081" s="10"/>
      <c r="N1081" s="10"/>
      <c r="O1081" s="10"/>
      <c r="P1081" s="10"/>
      <c r="Q1081" s="10"/>
      <c r="R1081" s="10"/>
      <c r="S1081" s="10"/>
      <c r="T1081" s="10"/>
      <c r="U1081" s="10"/>
      <c r="V1081" s="10"/>
      <c r="W1081" s="10"/>
      <c r="X1081" s="10"/>
      <c r="Y1081" s="10"/>
      <c r="Z1081" s="10"/>
      <c r="AA1081" s="10"/>
      <c r="AB1081" s="10"/>
      <c r="AC1081" s="10"/>
      <c r="AD1081" s="10"/>
      <c r="AE1081" s="10"/>
    </row>
    <row r="1082" spans="1:31" ht="13.2" x14ac:dyDescent="0.25">
      <c r="A1082" s="10"/>
      <c r="B1082" s="10"/>
      <c r="C1082" s="10"/>
      <c r="D1082" s="19"/>
      <c r="E1082" s="10"/>
      <c r="F1082" s="10"/>
      <c r="G1082" s="10"/>
      <c r="H1082" s="10"/>
      <c r="I1082" s="10"/>
      <c r="J1082" s="10"/>
      <c r="K1082" s="10"/>
      <c r="L1082" s="10"/>
      <c r="M1082" s="10"/>
      <c r="N1082" s="10"/>
      <c r="O1082" s="10"/>
      <c r="P1082" s="10"/>
      <c r="Q1082" s="10"/>
      <c r="R1082" s="10"/>
      <c r="S1082" s="10"/>
      <c r="T1082" s="10"/>
      <c r="U1082" s="10"/>
      <c r="V1082" s="10"/>
      <c r="W1082" s="10"/>
      <c r="X1082" s="10"/>
      <c r="Y1082" s="10"/>
      <c r="Z1082" s="10"/>
      <c r="AA1082" s="10"/>
      <c r="AB1082" s="10"/>
      <c r="AC1082" s="10"/>
      <c r="AD1082" s="10"/>
      <c r="AE1082" s="10"/>
    </row>
    <row r="1083" spans="1:31" ht="13.2" x14ac:dyDescent="0.25">
      <c r="A1083" s="10"/>
      <c r="B1083" s="10"/>
      <c r="C1083" s="10"/>
      <c r="D1083" s="19"/>
      <c r="E1083" s="10"/>
      <c r="F1083" s="10"/>
      <c r="G1083" s="10"/>
      <c r="H1083" s="10"/>
      <c r="I1083" s="10"/>
      <c r="J1083" s="10"/>
      <c r="K1083" s="10"/>
      <c r="L1083" s="10"/>
      <c r="M1083" s="10"/>
      <c r="N1083" s="10"/>
      <c r="O1083" s="10"/>
      <c r="P1083" s="10"/>
      <c r="Q1083" s="10"/>
      <c r="R1083" s="10"/>
      <c r="S1083" s="10"/>
      <c r="T1083" s="10"/>
      <c r="U1083" s="10"/>
      <c r="V1083" s="10"/>
      <c r="W1083" s="10"/>
      <c r="X1083" s="10"/>
      <c r="Y1083" s="10"/>
      <c r="Z1083" s="10"/>
      <c r="AA1083" s="10"/>
      <c r="AB1083" s="10"/>
      <c r="AC1083" s="10"/>
      <c r="AD1083" s="10"/>
      <c r="AE1083" s="10"/>
    </row>
    <row r="1084" spans="1:31" ht="13.2" x14ac:dyDescent="0.25">
      <c r="A1084" s="10"/>
      <c r="B1084" s="10"/>
      <c r="C1084" s="10"/>
      <c r="D1084" s="19"/>
      <c r="E1084" s="10"/>
      <c r="F1084" s="10"/>
      <c r="G1084" s="10"/>
      <c r="H1084" s="10"/>
      <c r="I1084" s="10"/>
      <c r="J1084" s="10"/>
      <c r="K1084" s="10"/>
      <c r="L1084" s="10"/>
      <c r="M1084" s="10"/>
      <c r="N1084" s="10"/>
      <c r="O1084" s="10"/>
      <c r="P1084" s="10"/>
      <c r="Q1084" s="10"/>
      <c r="R1084" s="10"/>
      <c r="S1084" s="10"/>
      <c r="T1084" s="10"/>
      <c r="U1084" s="10"/>
      <c r="V1084" s="10"/>
      <c r="W1084" s="10"/>
      <c r="X1084" s="10"/>
      <c r="Y1084" s="10"/>
      <c r="Z1084" s="10"/>
      <c r="AA1084" s="10"/>
      <c r="AB1084" s="10"/>
      <c r="AC1084" s="10"/>
      <c r="AD1084" s="10"/>
      <c r="AE1084" s="10"/>
    </row>
    <row r="1085" spans="1:31" ht="13.2" x14ac:dyDescent="0.25">
      <c r="A1085" s="10"/>
      <c r="B1085" s="10"/>
      <c r="C1085" s="10"/>
      <c r="D1085" s="19"/>
      <c r="E1085" s="10"/>
      <c r="F1085" s="10"/>
      <c r="G1085" s="10"/>
      <c r="H1085" s="10"/>
      <c r="I1085" s="10"/>
      <c r="J1085" s="10"/>
      <c r="K1085" s="10"/>
      <c r="L1085" s="10"/>
      <c r="M1085" s="10"/>
      <c r="N1085" s="10"/>
      <c r="O1085" s="10"/>
      <c r="P1085" s="10"/>
      <c r="Q1085" s="10"/>
      <c r="R1085" s="10"/>
      <c r="S1085" s="10"/>
      <c r="T1085" s="10"/>
      <c r="U1085" s="10"/>
      <c r="V1085" s="10"/>
      <c r="W1085" s="10"/>
      <c r="X1085" s="10"/>
      <c r="Y1085" s="10"/>
      <c r="Z1085" s="10"/>
      <c r="AA1085" s="10"/>
      <c r="AB1085" s="10"/>
      <c r="AC1085" s="10"/>
      <c r="AD1085" s="10"/>
      <c r="AE1085" s="10"/>
    </row>
    <row r="1086" spans="1:31" ht="13.2" x14ac:dyDescent="0.25">
      <c r="A1086" s="10"/>
      <c r="B1086" s="10"/>
      <c r="C1086" s="10"/>
      <c r="D1086" s="19"/>
      <c r="E1086" s="10"/>
      <c r="F1086" s="10"/>
      <c r="G1086" s="10"/>
      <c r="H1086" s="10"/>
      <c r="I1086" s="10"/>
      <c r="J1086" s="10"/>
      <c r="K1086" s="10"/>
      <c r="L1086" s="10"/>
      <c r="M1086" s="10"/>
      <c r="N1086" s="10"/>
      <c r="O1086" s="10"/>
      <c r="P1086" s="10"/>
      <c r="Q1086" s="10"/>
      <c r="R1086" s="10"/>
      <c r="S1086" s="10"/>
      <c r="T1086" s="10"/>
      <c r="U1086" s="10"/>
      <c r="V1086" s="10"/>
      <c r="W1086" s="10"/>
      <c r="X1086" s="10"/>
      <c r="Y1086" s="10"/>
      <c r="Z1086" s="10"/>
      <c r="AA1086" s="10"/>
      <c r="AB1086" s="10"/>
      <c r="AC1086" s="10"/>
      <c r="AD1086" s="10"/>
      <c r="AE1086" s="10"/>
    </row>
    <row r="1087" spans="1:31" ht="13.2" x14ac:dyDescent="0.25">
      <c r="A1087" s="10"/>
      <c r="B1087" s="10"/>
      <c r="C1087" s="10"/>
      <c r="D1087" s="19"/>
      <c r="E1087" s="10"/>
      <c r="F1087" s="10"/>
      <c r="G1087" s="10"/>
      <c r="H1087" s="10"/>
      <c r="I1087" s="10"/>
      <c r="J1087" s="10"/>
      <c r="K1087" s="10"/>
      <c r="L1087" s="10"/>
      <c r="M1087" s="10"/>
      <c r="N1087" s="10"/>
      <c r="O1087" s="10"/>
      <c r="P1087" s="10"/>
      <c r="Q1087" s="10"/>
      <c r="R1087" s="10"/>
      <c r="S1087" s="10"/>
      <c r="T1087" s="10"/>
      <c r="U1087" s="10"/>
      <c r="V1087" s="10"/>
      <c r="W1087" s="10"/>
      <c r="X1087" s="10"/>
      <c r="Y1087" s="10"/>
      <c r="Z1087" s="10"/>
      <c r="AA1087" s="10"/>
      <c r="AB1087" s="10"/>
      <c r="AC1087" s="10"/>
      <c r="AD1087" s="10"/>
      <c r="AE1087" s="10"/>
    </row>
    <row r="1088" spans="1:31" ht="13.2" x14ac:dyDescent="0.25">
      <c r="A1088" s="10"/>
      <c r="B1088" s="10"/>
      <c r="C1088" s="10"/>
      <c r="D1088" s="19"/>
      <c r="E1088" s="10"/>
      <c r="F1088" s="10"/>
      <c r="G1088" s="10"/>
      <c r="H1088" s="10"/>
      <c r="I1088" s="10"/>
      <c r="J1088" s="10"/>
      <c r="K1088" s="10"/>
      <c r="L1088" s="10"/>
      <c r="M1088" s="10"/>
      <c r="N1088" s="10"/>
      <c r="O1088" s="10"/>
      <c r="P1088" s="10"/>
      <c r="Q1088" s="10"/>
      <c r="R1088" s="10"/>
      <c r="S1088" s="10"/>
      <c r="T1088" s="10"/>
      <c r="U1088" s="10"/>
      <c r="V1088" s="10"/>
      <c r="W1088" s="10"/>
      <c r="X1088" s="10"/>
      <c r="Y1088" s="10"/>
      <c r="Z1088" s="10"/>
      <c r="AA1088" s="10"/>
      <c r="AB1088" s="10"/>
      <c r="AC1088" s="10"/>
      <c r="AD1088" s="10"/>
      <c r="AE1088" s="10"/>
    </row>
    <row r="1089" spans="1:31" ht="13.2" x14ac:dyDescent="0.25">
      <c r="A1089" s="10"/>
      <c r="B1089" s="10"/>
      <c r="C1089" s="10"/>
      <c r="D1089" s="19"/>
      <c r="E1089" s="10"/>
      <c r="F1089" s="10"/>
      <c r="G1089" s="10"/>
      <c r="H1089" s="10"/>
      <c r="I1089" s="10"/>
      <c r="J1089" s="10"/>
      <c r="K1089" s="10"/>
      <c r="L1089" s="10"/>
      <c r="M1089" s="10"/>
      <c r="N1089" s="10"/>
      <c r="O1089" s="10"/>
      <c r="P1089" s="10"/>
      <c r="Q1089" s="10"/>
      <c r="R1089" s="10"/>
      <c r="S1089" s="10"/>
      <c r="T1089" s="10"/>
      <c r="U1089" s="10"/>
      <c r="V1089" s="10"/>
      <c r="W1089" s="10"/>
      <c r="X1089" s="10"/>
      <c r="Y1089" s="10"/>
      <c r="Z1089" s="10"/>
      <c r="AA1089" s="10"/>
      <c r="AB1089" s="10"/>
      <c r="AC1089" s="10"/>
      <c r="AD1089" s="10"/>
      <c r="AE1089" s="10"/>
    </row>
    <row r="1090" spans="1:31" ht="13.2" x14ac:dyDescent="0.25">
      <c r="A1090" s="10"/>
      <c r="B1090" s="10"/>
      <c r="C1090" s="10"/>
      <c r="D1090" s="19"/>
      <c r="E1090" s="10"/>
      <c r="F1090" s="10"/>
      <c r="G1090" s="10"/>
      <c r="H1090" s="10"/>
      <c r="I1090" s="10"/>
      <c r="J1090" s="10"/>
      <c r="K1090" s="10"/>
      <c r="L1090" s="10"/>
      <c r="M1090" s="10"/>
      <c r="N1090" s="10"/>
      <c r="O1090" s="10"/>
      <c r="P1090" s="10"/>
      <c r="Q1090" s="10"/>
      <c r="R1090" s="10"/>
      <c r="S1090" s="10"/>
      <c r="T1090" s="10"/>
      <c r="U1090" s="10"/>
      <c r="V1090" s="10"/>
      <c r="W1090" s="10"/>
      <c r="X1090" s="10"/>
      <c r="Y1090" s="10"/>
      <c r="Z1090" s="10"/>
      <c r="AA1090" s="10"/>
      <c r="AB1090" s="10"/>
      <c r="AC1090" s="10"/>
      <c r="AD1090" s="10"/>
      <c r="AE1090" s="10"/>
    </row>
    <row r="1091" spans="1:31" ht="13.2" x14ac:dyDescent="0.25">
      <c r="A1091" s="10"/>
      <c r="B1091" s="10"/>
      <c r="C1091" s="10"/>
      <c r="D1091" s="19"/>
      <c r="E1091" s="10"/>
      <c r="F1091" s="10"/>
      <c r="G1091" s="10"/>
      <c r="H1091" s="10"/>
      <c r="I1091" s="10"/>
      <c r="J1091" s="10"/>
      <c r="K1091" s="10"/>
      <c r="L1091" s="10"/>
      <c r="M1091" s="10"/>
      <c r="N1091" s="10"/>
      <c r="O1091" s="10"/>
      <c r="P1091" s="10"/>
      <c r="Q1091" s="10"/>
      <c r="R1091" s="10"/>
      <c r="S1091" s="10"/>
      <c r="T1091" s="10"/>
      <c r="U1091" s="10"/>
      <c r="V1091" s="10"/>
      <c r="W1091" s="10"/>
      <c r="X1091" s="10"/>
      <c r="Y1091" s="10"/>
      <c r="Z1091" s="10"/>
      <c r="AA1091" s="10"/>
      <c r="AB1091" s="10"/>
      <c r="AC1091" s="10"/>
      <c r="AD1091" s="10"/>
      <c r="AE1091" s="10"/>
    </row>
    <row r="1092" spans="1:31" ht="13.2" x14ac:dyDescent="0.25">
      <c r="A1092" s="10"/>
      <c r="B1092" s="10"/>
      <c r="C1092" s="10"/>
      <c r="D1092" s="19"/>
      <c r="E1092" s="10"/>
      <c r="F1092" s="10"/>
      <c r="G1092" s="10"/>
      <c r="H1092" s="10"/>
      <c r="I1092" s="10"/>
      <c r="J1092" s="10"/>
      <c r="K1092" s="10"/>
      <c r="L1092" s="10"/>
      <c r="M1092" s="10"/>
      <c r="N1092" s="10"/>
      <c r="O1092" s="10"/>
      <c r="P1092" s="10"/>
      <c r="Q1092" s="10"/>
      <c r="R1092" s="10"/>
      <c r="S1092" s="10"/>
      <c r="T1092" s="10"/>
      <c r="U1092" s="10"/>
      <c r="V1092" s="10"/>
      <c r="W1092" s="10"/>
      <c r="X1092" s="10"/>
      <c r="Y1092" s="10"/>
      <c r="Z1092" s="10"/>
      <c r="AA1092" s="10"/>
      <c r="AB1092" s="10"/>
      <c r="AC1092" s="10"/>
      <c r="AD1092" s="10"/>
      <c r="AE1092" s="10"/>
    </row>
    <row r="1093" spans="1:31" ht="13.2" x14ac:dyDescent="0.25">
      <c r="A1093" s="10"/>
      <c r="B1093" s="10"/>
      <c r="C1093" s="10"/>
      <c r="D1093" s="19"/>
      <c r="E1093" s="10"/>
      <c r="F1093" s="10"/>
      <c r="G1093" s="10"/>
      <c r="H1093" s="10"/>
      <c r="I1093" s="10"/>
      <c r="J1093" s="10"/>
      <c r="K1093" s="10"/>
      <c r="L1093" s="10"/>
      <c r="M1093" s="10"/>
      <c r="N1093" s="10"/>
      <c r="O1093" s="10"/>
      <c r="P1093" s="10"/>
      <c r="Q1093" s="10"/>
      <c r="R1093" s="10"/>
      <c r="S1093" s="10"/>
      <c r="T1093" s="10"/>
      <c r="U1093" s="10"/>
      <c r="V1093" s="10"/>
      <c r="W1093" s="10"/>
      <c r="X1093" s="10"/>
      <c r="Y1093" s="10"/>
      <c r="Z1093" s="10"/>
      <c r="AA1093" s="10"/>
      <c r="AB1093" s="10"/>
      <c r="AC1093" s="10"/>
      <c r="AD1093" s="10"/>
      <c r="AE1093" s="10"/>
    </row>
    <row r="1094" spans="1:31" ht="13.2" x14ac:dyDescent="0.25">
      <c r="A1094" s="10"/>
      <c r="B1094" s="10"/>
      <c r="C1094" s="10"/>
      <c r="D1094" s="19"/>
      <c r="E1094" s="10"/>
      <c r="F1094" s="10"/>
      <c r="G1094" s="10"/>
      <c r="H1094" s="10"/>
      <c r="I1094" s="10"/>
      <c r="J1094" s="10"/>
      <c r="K1094" s="10"/>
      <c r="L1094" s="10"/>
      <c r="M1094" s="10"/>
      <c r="N1094" s="10"/>
      <c r="O1094" s="10"/>
      <c r="P1094" s="10"/>
      <c r="Q1094" s="10"/>
      <c r="R1094" s="10"/>
      <c r="S1094" s="10"/>
      <c r="T1094" s="10"/>
      <c r="U1094" s="10"/>
      <c r="V1094" s="10"/>
      <c r="W1094" s="10"/>
      <c r="X1094" s="10"/>
      <c r="Y1094" s="10"/>
      <c r="Z1094" s="10"/>
      <c r="AA1094" s="10"/>
      <c r="AB1094" s="10"/>
      <c r="AC1094" s="10"/>
      <c r="AD1094" s="10"/>
      <c r="AE1094" s="10"/>
    </row>
    <row r="1095" spans="1:31" ht="13.2" x14ac:dyDescent="0.25">
      <c r="A1095" s="10"/>
      <c r="B1095" s="10"/>
      <c r="C1095" s="10"/>
      <c r="D1095" s="19"/>
      <c r="E1095" s="10"/>
      <c r="F1095" s="10"/>
      <c r="G1095" s="10"/>
      <c r="H1095" s="10"/>
      <c r="I1095" s="10"/>
      <c r="J1095" s="10"/>
      <c r="K1095" s="10"/>
      <c r="L1095" s="10"/>
      <c r="M1095" s="10"/>
      <c r="N1095" s="10"/>
      <c r="O1095" s="10"/>
      <c r="P1095" s="10"/>
      <c r="Q1095" s="10"/>
      <c r="R1095" s="10"/>
      <c r="S1095" s="10"/>
      <c r="T1095" s="10"/>
      <c r="U1095" s="10"/>
      <c r="V1095" s="10"/>
      <c r="W1095" s="10"/>
      <c r="X1095" s="10"/>
      <c r="Y1095" s="10"/>
      <c r="Z1095" s="10"/>
      <c r="AA1095" s="10"/>
      <c r="AB1095" s="10"/>
      <c r="AC1095" s="10"/>
      <c r="AD1095" s="10"/>
      <c r="AE1095" s="10"/>
    </row>
    <row r="1096" spans="1:31" ht="13.2" x14ac:dyDescent="0.25">
      <c r="A1096" s="10"/>
      <c r="B1096" s="10"/>
      <c r="C1096" s="10"/>
      <c r="D1096" s="19"/>
      <c r="E1096" s="10"/>
      <c r="F1096" s="10"/>
      <c r="G1096" s="10"/>
      <c r="H1096" s="10"/>
      <c r="I1096" s="10"/>
      <c r="J1096" s="10"/>
      <c r="K1096" s="10"/>
      <c r="L1096" s="10"/>
      <c r="M1096" s="10"/>
      <c r="N1096" s="10"/>
      <c r="O1096" s="10"/>
      <c r="P1096" s="10"/>
      <c r="Q1096" s="10"/>
      <c r="R1096" s="10"/>
      <c r="S1096" s="10"/>
      <c r="T1096" s="10"/>
      <c r="U1096" s="10"/>
      <c r="V1096" s="10"/>
      <c r="W1096" s="10"/>
      <c r="X1096" s="10"/>
      <c r="Y1096" s="10"/>
      <c r="Z1096" s="10"/>
      <c r="AA1096" s="10"/>
      <c r="AB1096" s="10"/>
      <c r="AC1096" s="10"/>
      <c r="AD1096" s="10"/>
      <c r="AE1096" s="10"/>
    </row>
    <row r="1097" spans="1:31" ht="13.2" x14ac:dyDescent="0.25">
      <c r="A1097" s="10"/>
      <c r="B1097" s="10"/>
      <c r="C1097" s="10"/>
      <c r="D1097" s="19"/>
      <c r="E1097" s="10"/>
      <c r="F1097" s="10"/>
      <c r="G1097" s="10"/>
      <c r="H1097" s="10"/>
      <c r="I1097" s="10"/>
      <c r="J1097" s="10"/>
      <c r="K1097" s="10"/>
      <c r="L1097" s="10"/>
      <c r="M1097" s="10"/>
      <c r="N1097" s="10"/>
      <c r="O1097" s="10"/>
      <c r="P1097" s="10"/>
      <c r="Q1097" s="10"/>
      <c r="R1097" s="10"/>
      <c r="S1097" s="10"/>
      <c r="T1097" s="10"/>
      <c r="U1097" s="10"/>
      <c r="V1097" s="10"/>
      <c r="W1097" s="10"/>
      <c r="X1097" s="10"/>
      <c r="Y1097" s="10"/>
      <c r="Z1097" s="10"/>
      <c r="AA1097" s="10"/>
      <c r="AB1097" s="10"/>
      <c r="AC1097" s="10"/>
      <c r="AD1097" s="10"/>
      <c r="AE1097" s="10"/>
    </row>
    <row r="1098" spans="1:31" ht="13.2" x14ac:dyDescent="0.25">
      <c r="A1098" s="10"/>
      <c r="B1098" s="10"/>
      <c r="C1098" s="10"/>
      <c r="D1098" s="19"/>
      <c r="E1098" s="10"/>
      <c r="F1098" s="10"/>
      <c r="G1098" s="10"/>
      <c r="H1098" s="10"/>
      <c r="I1098" s="10"/>
      <c r="J1098" s="10"/>
      <c r="K1098" s="10"/>
      <c r="L1098" s="10"/>
      <c r="M1098" s="10"/>
      <c r="N1098" s="10"/>
      <c r="O1098" s="10"/>
      <c r="P1098" s="10"/>
      <c r="Q1098" s="10"/>
      <c r="R1098" s="10"/>
      <c r="S1098" s="10"/>
      <c r="T1098" s="10"/>
      <c r="U1098" s="10"/>
      <c r="V1098" s="10"/>
      <c r="W1098" s="10"/>
      <c r="X1098" s="10"/>
      <c r="Y1098" s="10"/>
      <c r="Z1098" s="10"/>
      <c r="AA1098" s="10"/>
      <c r="AB1098" s="10"/>
      <c r="AC1098" s="10"/>
      <c r="AD1098" s="10"/>
      <c r="AE1098" s="10"/>
    </row>
    <row r="1099" spans="1:31" ht="13.2" x14ac:dyDescent="0.25">
      <c r="A1099" s="10"/>
      <c r="B1099" s="10"/>
      <c r="C1099" s="10"/>
      <c r="D1099" s="19"/>
      <c r="E1099" s="10"/>
      <c r="F1099" s="10"/>
      <c r="G1099" s="10"/>
      <c r="H1099" s="10"/>
      <c r="I1099" s="10"/>
      <c r="J1099" s="10"/>
      <c r="K1099" s="10"/>
      <c r="L1099" s="10"/>
      <c r="M1099" s="10"/>
      <c r="N1099" s="10"/>
      <c r="O1099" s="10"/>
      <c r="P1099" s="10"/>
      <c r="Q1099" s="10"/>
      <c r="R1099" s="10"/>
      <c r="S1099" s="10"/>
      <c r="T1099" s="10"/>
      <c r="U1099" s="10"/>
      <c r="V1099" s="10"/>
      <c r="W1099" s="10"/>
      <c r="X1099" s="10"/>
      <c r="Y1099" s="10"/>
      <c r="Z1099" s="10"/>
      <c r="AA1099" s="10"/>
      <c r="AB1099" s="10"/>
      <c r="AC1099" s="10"/>
      <c r="AD1099" s="10"/>
      <c r="AE1099" s="10"/>
    </row>
    <row r="1100" spans="1:31" ht="13.2" x14ac:dyDescent="0.25">
      <c r="A1100" s="10"/>
      <c r="B1100" s="10"/>
      <c r="C1100" s="10"/>
      <c r="D1100" s="19"/>
      <c r="E1100" s="10"/>
      <c r="F1100" s="10"/>
      <c r="G1100" s="10"/>
      <c r="H1100" s="10"/>
      <c r="I1100" s="10"/>
      <c r="J1100" s="10"/>
      <c r="K1100" s="10"/>
      <c r="L1100" s="10"/>
      <c r="M1100" s="10"/>
      <c r="N1100" s="10"/>
      <c r="O1100" s="10"/>
      <c r="P1100" s="10"/>
      <c r="Q1100" s="10"/>
      <c r="R1100" s="10"/>
      <c r="S1100" s="10"/>
      <c r="T1100" s="10"/>
      <c r="U1100" s="10"/>
      <c r="V1100" s="10"/>
      <c r="W1100" s="10"/>
      <c r="X1100" s="10"/>
      <c r="Y1100" s="10"/>
      <c r="Z1100" s="10"/>
      <c r="AA1100" s="10"/>
      <c r="AB1100" s="10"/>
      <c r="AC1100" s="10"/>
      <c r="AD1100" s="10"/>
      <c r="AE1100" s="10"/>
    </row>
    <row r="1101" spans="1:31" ht="13.2" x14ac:dyDescent="0.25">
      <c r="A1101" s="10"/>
      <c r="B1101" s="10"/>
      <c r="C1101" s="10"/>
      <c r="D1101" s="19"/>
      <c r="E1101" s="10"/>
      <c r="F1101" s="10"/>
      <c r="G1101" s="10"/>
      <c r="H1101" s="10"/>
      <c r="I1101" s="10"/>
      <c r="J1101" s="10"/>
      <c r="K1101" s="10"/>
      <c r="L1101" s="10"/>
      <c r="M1101" s="10"/>
      <c r="N1101" s="10"/>
      <c r="O1101" s="10"/>
      <c r="P1101" s="10"/>
      <c r="Q1101" s="10"/>
      <c r="R1101" s="10"/>
      <c r="S1101" s="10"/>
      <c r="T1101" s="10"/>
      <c r="U1101" s="10"/>
      <c r="V1101" s="10"/>
      <c r="W1101" s="10"/>
      <c r="X1101" s="10"/>
      <c r="Y1101" s="10"/>
      <c r="Z1101" s="10"/>
      <c r="AA1101" s="10"/>
      <c r="AB1101" s="10"/>
      <c r="AC1101" s="10"/>
      <c r="AD1101" s="10"/>
      <c r="AE1101" s="10"/>
    </row>
    <row r="1102" spans="1:31" ht="13.2" x14ac:dyDescent="0.25">
      <c r="A1102" s="10"/>
      <c r="B1102" s="10"/>
      <c r="C1102" s="10"/>
      <c r="D1102" s="19"/>
      <c r="E1102" s="10"/>
      <c r="F1102" s="10"/>
      <c r="G1102" s="10"/>
      <c r="H1102" s="10"/>
      <c r="I1102" s="10"/>
      <c r="J1102" s="10"/>
      <c r="K1102" s="10"/>
      <c r="L1102" s="10"/>
      <c r="M1102" s="10"/>
      <c r="N1102" s="10"/>
      <c r="O1102" s="10"/>
      <c r="P1102" s="10"/>
      <c r="Q1102" s="10"/>
      <c r="R1102" s="10"/>
      <c r="S1102" s="10"/>
      <c r="T1102" s="10"/>
      <c r="U1102" s="10"/>
      <c r="V1102" s="10"/>
      <c r="W1102" s="10"/>
      <c r="X1102" s="10"/>
      <c r="Y1102" s="10"/>
      <c r="Z1102" s="10"/>
      <c r="AA1102" s="10"/>
      <c r="AB1102" s="10"/>
      <c r="AC1102" s="10"/>
      <c r="AD1102" s="10"/>
      <c r="AE1102" s="10"/>
    </row>
    <row r="1103" spans="1:31" ht="13.2" x14ac:dyDescent="0.25">
      <c r="A1103" s="10"/>
      <c r="B1103" s="10"/>
      <c r="C1103" s="10"/>
      <c r="D1103" s="19"/>
      <c r="E1103" s="10"/>
      <c r="F1103" s="10"/>
      <c r="G1103" s="10"/>
      <c r="H1103" s="10"/>
      <c r="I1103" s="10"/>
      <c r="J1103" s="10"/>
      <c r="K1103" s="10"/>
      <c r="L1103" s="10"/>
      <c r="M1103" s="10"/>
      <c r="N1103" s="10"/>
      <c r="O1103" s="10"/>
      <c r="P1103" s="10"/>
      <c r="Q1103" s="10"/>
      <c r="R1103" s="10"/>
      <c r="S1103" s="10"/>
      <c r="T1103" s="10"/>
      <c r="U1103" s="10"/>
      <c r="V1103" s="10"/>
      <c r="W1103" s="10"/>
      <c r="X1103" s="10"/>
      <c r="Y1103" s="10"/>
      <c r="Z1103" s="10"/>
      <c r="AA1103" s="10"/>
      <c r="AB1103" s="10"/>
      <c r="AC1103" s="10"/>
      <c r="AD1103" s="10"/>
      <c r="AE1103" s="10"/>
    </row>
    <row r="1104" spans="1:31" ht="13.2" x14ac:dyDescent="0.25">
      <c r="A1104" s="10"/>
      <c r="B1104" s="10"/>
      <c r="C1104" s="10"/>
      <c r="D1104" s="19"/>
      <c r="E1104" s="10"/>
      <c r="F1104" s="10"/>
      <c r="G1104" s="10"/>
      <c r="H1104" s="10"/>
      <c r="I1104" s="10"/>
      <c r="J1104" s="10"/>
      <c r="K1104" s="10"/>
      <c r="L1104" s="10"/>
      <c r="M1104" s="10"/>
      <c r="N1104" s="10"/>
      <c r="O1104" s="10"/>
      <c r="P1104" s="10"/>
      <c r="Q1104" s="10"/>
      <c r="R1104" s="10"/>
      <c r="S1104" s="10"/>
      <c r="T1104" s="10"/>
      <c r="U1104" s="10"/>
      <c r="V1104" s="10"/>
      <c r="W1104" s="10"/>
      <c r="X1104" s="10"/>
      <c r="Y1104" s="10"/>
      <c r="Z1104" s="10"/>
      <c r="AA1104" s="10"/>
      <c r="AB1104" s="10"/>
      <c r="AC1104" s="10"/>
      <c r="AD1104" s="10"/>
      <c r="AE1104" s="10"/>
    </row>
    <row r="1105" spans="1:31" ht="13.2" x14ac:dyDescent="0.25">
      <c r="A1105" s="10"/>
      <c r="B1105" s="10"/>
      <c r="C1105" s="10"/>
      <c r="D1105" s="19"/>
      <c r="E1105" s="10"/>
      <c r="F1105" s="10"/>
      <c r="G1105" s="10"/>
      <c r="H1105" s="10"/>
      <c r="I1105" s="10"/>
      <c r="J1105" s="10"/>
      <c r="K1105" s="10"/>
      <c r="L1105" s="10"/>
      <c r="M1105" s="10"/>
      <c r="N1105" s="10"/>
      <c r="O1105" s="10"/>
      <c r="P1105" s="10"/>
      <c r="Q1105" s="10"/>
      <c r="R1105" s="10"/>
      <c r="S1105" s="10"/>
      <c r="T1105" s="10"/>
      <c r="U1105" s="10"/>
      <c r="V1105" s="10"/>
      <c r="W1105" s="10"/>
      <c r="X1105" s="10"/>
      <c r="Y1105" s="10"/>
      <c r="Z1105" s="10"/>
      <c r="AA1105" s="10"/>
      <c r="AB1105" s="10"/>
      <c r="AC1105" s="10"/>
      <c r="AD1105" s="10"/>
      <c r="AE1105" s="10"/>
    </row>
    <row r="1106" spans="1:31" ht="13.2" x14ac:dyDescent="0.25">
      <c r="A1106" s="10"/>
      <c r="B1106" s="10"/>
      <c r="C1106" s="10"/>
      <c r="D1106" s="19"/>
      <c r="E1106" s="10"/>
      <c r="F1106" s="10"/>
      <c r="G1106" s="10"/>
      <c r="H1106" s="10"/>
      <c r="I1106" s="10"/>
      <c r="J1106" s="10"/>
      <c r="K1106" s="10"/>
      <c r="L1106" s="10"/>
      <c r="M1106" s="10"/>
      <c r="N1106" s="10"/>
      <c r="O1106" s="10"/>
      <c r="P1106" s="10"/>
      <c r="Q1106" s="10"/>
      <c r="R1106" s="10"/>
      <c r="S1106" s="10"/>
      <c r="T1106" s="10"/>
      <c r="U1106" s="10"/>
      <c r="V1106" s="10"/>
      <c r="W1106" s="10"/>
      <c r="X1106" s="10"/>
      <c r="Y1106" s="10"/>
      <c r="Z1106" s="10"/>
      <c r="AA1106" s="10"/>
      <c r="AB1106" s="10"/>
      <c r="AC1106" s="10"/>
      <c r="AD1106" s="10"/>
      <c r="AE1106" s="10"/>
    </row>
    <row r="1107" spans="1:31" ht="13.2" x14ac:dyDescent="0.25">
      <c r="A1107" s="10"/>
      <c r="B1107" s="10"/>
      <c r="C1107" s="10"/>
      <c r="D1107" s="19"/>
      <c r="E1107" s="10"/>
      <c r="F1107" s="10"/>
      <c r="G1107" s="10"/>
      <c r="H1107" s="10"/>
      <c r="I1107" s="10"/>
      <c r="J1107" s="10"/>
      <c r="K1107" s="10"/>
      <c r="L1107" s="10"/>
      <c r="M1107" s="10"/>
      <c r="N1107" s="10"/>
      <c r="O1107" s="10"/>
      <c r="P1107" s="10"/>
      <c r="Q1107" s="10"/>
      <c r="R1107" s="10"/>
      <c r="S1107" s="10"/>
      <c r="T1107" s="10"/>
      <c r="U1107" s="10"/>
      <c r="V1107" s="10"/>
      <c r="W1107" s="10"/>
      <c r="X1107" s="10"/>
      <c r="Y1107" s="10"/>
      <c r="Z1107" s="10"/>
      <c r="AA1107" s="10"/>
      <c r="AB1107" s="10"/>
      <c r="AC1107" s="10"/>
      <c r="AD1107" s="10"/>
      <c r="AE1107" s="10"/>
    </row>
    <row r="1108" spans="1:31" ht="13.2" x14ac:dyDescent="0.25">
      <c r="A1108" s="10"/>
      <c r="B1108" s="10"/>
      <c r="C1108" s="10"/>
      <c r="D1108" s="19"/>
      <c r="E1108" s="10"/>
      <c r="F1108" s="10"/>
      <c r="G1108" s="10"/>
      <c r="H1108" s="10"/>
      <c r="I1108" s="10"/>
      <c r="J1108" s="10"/>
      <c r="K1108" s="10"/>
      <c r="L1108" s="10"/>
      <c r="M1108" s="10"/>
      <c r="N1108" s="10"/>
      <c r="O1108" s="10"/>
      <c r="P1108" s="10"/>
      <c r="Q1108" s="10"/>
      <c r="R1108" s="10"/>
      <c r="S1108" s="10"/>
      <c r="T1108" s="10"/>
      <c r="U1108" s="10"/>
      <c r="V1108" s="10"/>
      <c r="W1108" s="10"/>
      <c r="X1108" s="10"/>
      <c r="Y1108" s="10"/>
      <c r="Z1108" s="10"/>
      <c r="AA1108" s="10"/>
      <c r="AB1108" s="10"/>
      <c r="AC1108" s="10"/>
      <c r="AD1108" s="10"/>
      <c r="AE1108" s="10"/>
    </row>
    <row r="1109" spans="1:31" ht="13.2" x14ac:dyDescent="0.25">
      <c r="A1109" s="10"/>
      <c r="B1109" s="10"/>
      <c r="C1109" s="10"/>
      <c r="D1109" s="19"/>
      <c r="E1109" s="10"/>
      <c r="F1109" s="10"/>
      <c r="G1109" s="10"/>
      <c r="H1109" s="10"/>
      <c r="I1109" s="10"/>
      <c r="J1109" s="10"/>
      <c r="K1109" s="10"/>
      <c r="L1109" s="10"/>
      <c r="M1109" s="10"/>
      <c r="N1109" s="10"/>
      <c r="O1109" s="10"/>
      <c r="P1109" s="10"/>
      <c r="Q1109" s="10"/>
      <c r="R1109" s="10"/>
      <c r="S1109" s="10"/>
      <c r="T1109" s="10"/>
      <c r="U1109" s="10"/>
      <c r="V1109" s="10"/>
      <c r="W1109" s="10"/>
      <c r="X1109" s="10"/>
      <c r="Y1109" s="10"/>
      <c r="Z1109" s="10"/>
      <c r="AA1109" s="10"/>
      <c r="AB1109" s="10"/>
      <c r="AC1109" s="10"/>
      <c r="AD1109" s="10"/>
      <c r="AE1109" s="10"/>
    </row>
    <row r="1110" spans="1:31" ht="13.2" x14ac:dyDescent="0.25">
      <c r="A1110" s="10"/>
      <c r="B1110" s="10"/>
      <c r="C1110" s="10"/>
      <c r="D1110" s="19"/>
      <c r="E1110" s="10"/>
      <c r="F1110" s="10"/>
      <c r="G1110" s="10"/>
      <c r="H1110" s="10"/>
      <c r="I1110" s="10"/>
      <c r="J1110" s="10"/>
      <c r="K1110" s="10"/>
      <c r="L1110" s="10"/>
      <c r="M1110" s="10"/>
      <c r="N1110" s="10"/>
      <c r="O1110" s="10"/>
      <c r="P1110" s="10"/>
      <c r="Q1110" s="10"/>
      <c r="R1110" s="10"/>
      <c r="S1110" s="10"/>
      <c r="T1110" s="10"/>
      <c r="U1110" s="10"/>
      <c r="V1110" s="10"/>
      <c r="W1110" s="10"/>
      <c r="X1110" s="10"/>
      <c r="Y1110" s="10"/>
      <c r="Z1110" s="10"/>
      <c r="AA1110" s="10"/>
      <c r="AB1110" s="10"/>
      <c r="AC1110" s="10"/>
      <c r="AD1110" s="10"/>
      <c r="AE1110" s="10"/>
    </row>
    <row r="1111" spans="1:31" ht="13.2" x14ac:dyDescent="0.25">
      <c r="A1111" s="10"/>
      <c r="B1111" s="10"/>
      <c r="C1111" s="10"/>
      <c r="D1111" s="19"/>
      <c r="E1111" s="10"/>
      <c r="F1111" s="10"/>
      <c r="G1111" s="10"/>
      <c r="H1111" s="10"/>
      <c r="I1111" s="10"/>
      <c r="J1111" s="10"/>
      <c r="K1111" s="10"/>
      <c r="L1111" s="10"/>
      <c r="M1111" s="10"/>
      <c r="N1111" s="10"/>
      <c r="O1111" s="10"/>
      <c r="P1111" s="10"/>
      <c r="Q1111" s="10"/>
      <c r="R1111" s="10"/>
      <c r="S1111" s="10"/>
      <c r="T1111" s="10"/>
      <c r="U1111" s="10"/>
      <c r="V1111" s="10"/>
      <c r="W1111" s="10"/>
      <c r="X1111" s="10"/>
      <c r="Y1111" s="10"/>
      <c r="Z1111" s="10"/>
      <c r="AA1111" s="10"/>
      <c r="AB1111" s="10"/>
      <c r="AC1111" s="10"/>
      <c r="AD1111" s="10"/>
      <c r="AE1111" s="10"/>
    </row>
    <row r="1112" spans="1:31" ht="13.2" x14ac:dyDescent="0.25">
      <c r="A1112" s="10"/>
      <c r="B1112" s="10"/>
      <c r="C1112" s="10"/>
      <c r="D1112" s="19"/>
      <c r="E1112" s="10"/>
      <c r="F1112" s="10"/>
      <c r="G1112" s="10"/>
      <c r="H1112" s="10"/>
      <c r="I1112" s="10"/>
      <c r="J1112" s="10"/>
      <c r="K1112" s="10"/>
      <c r="L1112" s="10"/>
      <c r="M1112" s="10"/>
      <c r="N1112" s="10"/>
      <c r="O1112" s="10"/>
      <c r="P1112" s="10"/>
      <c r="Q1112" s="10"/>
      <c r="R1112" s="10"/>
      <c r="S1112" s="10"/>
      <c r="T1112" s="10"/>
      <c r="U1112" s="10"/>
      <c r="V1112" s="10"/>
      <c r="W1112" s="10"/>
      <c r="X1112" s="10"/>
      <c r="Y1112" s="10"/>
      <c r="Z1112" s="10"/>
      <c r="AA1112" s="10"/>
      <c r="AB1112" s="10"/>
      <c r="AC1112" s="10"/>
      <c r="AD1112" s="10"/>
      <c r="AE1112" s="10"/>
    </row>
    <row r="1113" spans="1:31" ht="13.2" x14ac:dyDescent="0.25">
      <c r="A1113" s="10"/>
      <c r="B1113" s="10"/>
      <c r="C1113" s="10"/>
      <c r="D1113" s="19"/>
      <c r="E1113" s="10"/>
      <c r="F1113" s="10"/>
      <c r="G1113" s="10"/>
      <c r="H1113" s="10"/>
      <c r="I1113" s="10"/>
      <c r="J1113" s="10"/>
      <c r="K1113" s="10"/>
      <c r="L1113" s="10"/>
      <c r="M1113" s="10"/>
      <c r="N1113" s="10"/>
      <c r="O1113" s="10"/>
      <c r="P1113" s="10"/>
      <c r="Q1113" s="10"/>
      <c r="R1113" s="10"/>
      <c r="S1113" s="10"/>
      <c r="T1113" s="10"/>
      <c r="U1113" s="10"/>
      <c r="V1113" s="10"/>
      <c r="W1113" s="10"/>
      <c r="X1113" s="10"/>
      <c r="Y1113" s="10"/>
      <c r="Z1113" s="10"/>
      <c r="AA1113" s="10"/>
      <c r="AB1113" s="10"/>
      <c r="AC1113" s="10"/>
      <c r="AD1113" s="10"/>
      <c r="AE1113" s="10"/>
    </row>
    <row r="1114" spans="1:31" ht="13.2" x14ac:dyDescent="0.25">
      <c r="A1114" s="10"/>
      <c r="B1114" s="10"/>
      <c r="C1114" s="10"/>
      <c r="D1114" s="19"/>
      <c r="E1114" s="10"/>
      <c r="F1114" s="10"/>
      <c r="G1114" s="10"/>
      <c r="H1114" s="10"/>
      <c r="I1114" s="10"/>
      <c r="J1114" s="10"/>
      <c r="K1114" s="10"/>
      <c r="L1114" s="10"/>
      <c r="M1114" s="10"/>
      <c r="N1114" s="10"/>
      <c r="O1114" s="10"/>
      <c r="P1114" s="10"/>
      <c r="Q1114" s="10"/>
      <c r="R1114" s="10"/>
      <c r="S1114" s="10"/>
      <c r="T1114" s="10"/>
      <c r="U1114" s="10"/>
      <c r="V1114" s="10"/>
      <c r="W1114" s="10"/>
      <c r="X1114" s="10"/>
      <c r="Y1114" s="10"/>
      <c r="Z1114" s="10"/>
      <c r="AA1114" s="10"/>
      <c r="AB1114" s="10"/>
      <c r="AC1114" s="10"/>
      <c r="AD1114" s="10"/>
      <c r="AE1114" s="10"/>
    </row>
    <row r="1115" spans="1:31" ht="13.2" x14ac:dyDescent="0.25">
      <c r="A1115" s="10"/>
      <c r="B1115" s="10"/>
      <c r="C1115" s="10"/>
      <c r="D1115" s="19"/>
      <c r="E1115" s="10"/>
      <c r="F1115" s="10"/>
      <c r="G1115" s="10"/>
      <c r="H1115" s="10"/>
      <c r="I1115" s="10"/>
      <c r="J1115" s="10"/>
      <c r="K1115" s="10"/>
      <c r="L1115" s="10"/>
      <c r="M1115" s="10"/>
      <c r="N1115" s="10"/>
      <c r="O1115" s="10"/>
      <c r="P1115" s="10"/>
      <c r="Q1115" s="10"/>
      <c r="R1115" s="10"/>
      <c r="S1115" s="10"/>
      <c r="T1115" s="10"/>
      <c r="U1115" s="10"/>
      <c r="V1115" s="10"/>
      <c r="W1115" s="10"/>
      <c r="X1115" s="10"/>
      <c r="Y1115" s="10"/>
      <c r="Z1115" s="10"/>
      <c r="AA1115" s="10"/>
      <c r="AB1115" s="10"/>
      <c r="AC1115" s="10"/>
      <c r="AD1115" s="10"/>
      <c r="AE1115" s="10"/>
    </row>
    <row r="1116" spans="1:31" ht="13.2" x14ac:dyDescent="0.25">
      <c r="A1116" s="10"/>
      <c r="B1116" s="10"/>
      <c r="C1116" s="10"/>
      <c r="D1116" s="19"/>
      <c r="E1116" s="10"/>
      <c r="F1116" s="10"/>
      <c r="G1116" s="10"/>
      <c r="H1116" s="10"/>
      <c r="I1116" s="10"/>
      <c r="J1116" s="10"/>
      <c r="K1116" s="10"/>
      <c r="L1116" s="10"/>
      <c r="M1116" s="10"/>
      <c r="N1116" s="10"/>
      <c r="O1116" s="10"/>
      <c r="P1116" s="10"/>
      <c r="Q1116" s="10"/>
      <c r="R1116" s="10"/>
      <c r="S1116" s="10"/>
      <c r="T1116" s="10"/>
      <c r="U1116" s="10"/>
      <c r="V1116" s="10"/>
      <c r="W1116" s="10"/>
      <c r="X1116" s="10"/>
      <c r="Y1116" s="10"/>
      <c r="Z1116" s="10"/>
      <c r="AA1116" s="10"/>
      <c r="AB1116" s="10"/>
      <c r="AC1116" s="10"/>
      <c r="AD1116" s="10"/>
      <c r="AE1116" s="10"/>
    </row>
    <row r="1117" spans="1:31" ht="13.2" x14ac:dyDescent="0.25">
      <c r="A1117" s="10"/>
      <c r="B1117" s="10"/>
      <c r="C1117" s="10"/>
      <c r="D1117" s="19"/>
      <c r="E1117" s="10"/>
      <c r="F1117" s="10"/>
      <c r="G1117" s="10"/>
      <c r="H1117" s="10"/>
      <c r="I1117" s="10"/>
      <c r="J1117" s="10"/>
      <c r="K1117" s="10"/>
      <c r="L1117" s="10"/>
      <c r="M1117" s="10"/>
      <c r="N1117" s="10"/>
      <c r="O1117" s="10"/>
      <c r="P1117" s="10"/>
      <c r="Q1117" s="10"/>
      <c r="R1117" s="10"/>
      <c r="S1117" s="10"/>
      <c r="T1117" s="10"/>
      <c r="U1117" s="10"/>
      <c r="V1117" s="10"/>
      <c r="W1117" s="10"/>
      <c r="X1117" s="10"/>
      <c r="Y1117" s="10"/>
      <c r="Z1117" s="10"/>
      <c r="AA1117" s="10"/>
      <c r="AB1117" s="10"/>
      <c r="AC1117" s="10"/>
      <c r="AD1117" s="10"/>
      <c r="AE1117" s="10"/>
    </row>
    <row r="1118" spans="1:31" ht="13.2" x14ac:dyDescent="0.25">
      <c r="A1118" s="10"/>
      <c r="B1118" s="10"/>
      <c r="C1118" s="10"/>
      <c r="D1118" s="19"/>
      <c r="E1118" s="10"/>
      <c r="F1118" s="10"/>
      <c r="G1118" s="10"/>
      <c r="H1118" s="10"/>
      <c r="I1118" s="10"/>
      <c r="J1118" s="10"/>
      <c r="K1118" s="10"/>
      <c r="L1118" s="10"/>
      <c r="M1118" s="10"/>
      <c r="N1118" s="10"/>
      <c r="O1118" s="10"/>
      <c r="P1118" s="10"/>
      <c r="Q1118" s="10"/>
      <c r="R1118" s="10"/>
      <c r="S1118" s="10"/>
      <c r="T1118" s="10"/>
      <c r="U1118" s="10"/>
      <c r="V1118" s="10"/>
      <c r="W1118" s="10"/>
      <c r="X1118" s="10"/>
      <c r="Y1118" s="10"/>
      <c r="Z1118" s="10"/>
      <c r="AA1118" s="10"/>
      <c r="AB1118" s="10"/>
      <c r="AC1118" s="10"/>
      <c r="AD1118" s="10"/>
      <c r="AE1118" s="10"/>
    </row>
    <row r="1119" spans="1:31" ht="13.2" x14ac:dyDescent="0.25">
      <c r="A1119" s="10"/>
      <c r="B1119" s="10"/>
      <c r="C1119" s="10"/>
      <c r="D1119" s="19"/>
      <c r="E1119" s="10"/>
      <c r="F1119" s="10"/>
      <c r="G1119" s="10"/>
      <c r="H1119" s="10"/>
      <c r="I1119" s="10"/>
      <c r="J1119" s="10"/>
      <c r="K1119" s="10"/>
      <c r="L1119" s="10"/>
      <c r="M1119" s="10"/>
      <c r="N1119" s="10"/>
      <c r="O1119" s="10"/>
      <c r="P1119" s="10"/>
      <c r="Q1119" s="10"/>
      <c r="R1119" s="10"/>
      <c r="S1119" s="10"/>
      <c r="T1119" s="10"/>
      <c r="U1119" s="10"/>
      <c r="V1119" s="10"/>
      <c r="W1119" s="10"/>
      <c r="X1119" s="10"/>
      <c r="Y1119" s="10"/>
      <c r="Z1119" s="10"/>
      <c r="AA1119" s="10"/>
      <c r="AB1119" s="10"/>
      <c r="AC1119" s="10"/>
      <c r="AD1119" s="10"/>
      <c r="AE1119" s="10"/>
    </row>
    <row r="1120" spans="1:31" ht="13.2" x14ac:dyDescent="0.25">
      <c r="A1120" s="10"/>
      <c r="B1120" s="10"/>
      <c r="C1120" s="10"/>
      <c r="D1120" s="19"/>
      <c r="E1120" s="10"/>
      <c r="F1120" s="10"/>
      <c r="G1120" s="10"/>
      <c r="H1120" s="10"/>
      <c r="I1120" s="10"/>
      <c r="J1120" s="10"/>
      <c r="K1120" s="10"/>
      <c r="L1120" s="10"/>
      <c r="M1120" s="10"/>
      <c r="N1120" s="10"/>
      <c r="O1120" s="10"/>
      <c r="P1120" s="10"/>
      <c r="Q1120" s="10"/>
      <c r="R1120" s="10"/>
      <c r="S1120" s="10"/>
      <c r="T1120" s="10"/>
      <c r="U1120" s="10"/>
      <c r="V1120" s="10"/>
      <c r="W1120" s="10"/>
      <c r="X1120" s="10"/>
      <c r="Y1120" s="10"/>
      <c r="Z1120" s="10"/>
      <c r="AA1120" s="10"/>
      <c r="AB1120" s="10"/>
      <c r="AC1120" s="10"/>
      <c r="AD1120" s="10"/>
      <c r="AE1120" s="10"/>
    </row>
    <row r="1121" spans="1:31" ht="13.2" x14ac:dyDescent="0.25">
      <c r="A1121" s="10"/>
      <c r="B1121" s="10"/>
      <c r="C1121" s="10"/>
      <c r="D1121" s="19"/>
      <c r="E1121" s="10"/>
      <c r="F1121" s="10"/>
      <c r="G1121" s="10"/>
      <c r="H1121" s="10"/>
      <c r="I1121" s="10"/>
      <c r="J1121" s="10"/>
      <c r="K1121" s="10"/>
      <c r="L1121" s="10"/>
      <c r="M1121" s="10"/>
      <c r="N1121" s="10"/>
      <c r="O1121" s="10"/>
      <c r="P1121" s="10"/>
      <c r="Q1121" s="10"/>
      <c r="R1121" s="10"/>
      <c r="S1121" s="10"/>
      <c r="T1121" s="10"/>
      <c r="U1121" s="10"/>
      <c r="V1121" s="10"/>
      <c r="W1121" s="10"/>
      <c r="X1121" s="10"/>
      <c r="Y1121" s="10"/>
      <c r="Z1121" s="10"/>
      <c r="AA1121" s="10"/>
      <c r="AB1121" s="10"/>
      <c r="AC1121" s="10"/>
      <c r="AD1121" s="10"/>
      <c r="AE1121" s="10"/>
    </row>
    <row r="1122" spans="1:31" ht="13.2" x14ac:dyDescent="0.25">
      <c r="A1122" s="10"/>
      <c r="B1122" s="10"/>
      <c r="C1122" s="10"/>
      <c r="D1122" s="19"/>
      <c r="E1122" s="10"/>
      <c r="F1122" s="10"/>
      <c r="G1122" s="10"/>
      <c r="H1122" s="10"/>
      <c r="I1122" s="10"/>
      <c r="J1122" s="10"/>
      <c r="K1122" s="10"/>
      <c r="L1122" s="10"/>
      <c r="M1122" s="10"/>
      <c r="N1122" s="10"/>
      <c r="O1122" s="10"/>
      <c r="P1122" s="10"/>
      <c r="Q1122" s="10"/>
      <c r="R1122" s="10"/>
      <c r="S1122" s="10"/>
      <c r="T1122" s="10"/>
      <c r="U1122" s="10"/>
      <c r="V1122" s="10"/>
      <c r="W1122" s="10"/>
      <c r="X1122" s="10"/>
      <c r="Y1122" s="10"/>
      <c r="Z1122" s="10"/>
      <c r="AA1122" s="10"/>
      <c r="AB1122" s="10"/>
      <c r="AC1122" s="10"/>
      <c r="AD1122" s="10"/>
      <c r="AE1122" s="10"/>
    </row>
    <row r="1123" spans="1:31" ht="13.2" x14ac:dyDescent="0.25">
      <c r="A1123" s="10"/>
      <c r="B1123" s="10"/>
      <c r="C1123" s="10"/>
      <c r="D1123" s="19"/>
      <c r="E1123" s="10"/>
      <c r="F1123" s="10"/>
      <c r="G1123" s="10"/>
      <c r="H1123" s="10"/>
      <c r="I1123" s="10"/>
      <c r="J1123" s="10"/>
      <c r="K1123" s="10"/>
      <c r="L1123" s="10"/>
      <c r="M1123" s="10"/>
      <c r="N1123" s="10"/>
      <c r="O1123" s="10"/>
      <c r="P1123" s="10"/>
      <c r="Q1123" s="10"/>
      <c r="R1123" s="10"/>
      <c r="S1123" s="10"/>
      <c r="T1123" s="10"/>
      <c r="U1123" s="10"/>
      <c r="V1123" s="10"/>
      <c r="W1123" s="10"/>
      <c r="X1123" s="10"/>
      <c r="Y1123" s="10"/>
      <c r="Z1123" s="10"/>
      <c r="AA1123" s="10"/>
      <c r="AB1123" s="10"/>
      <c r="AC1123" s="10"/>
      <c r="AD1123" s="10"/>
      <c r="AE1123" s="10"/>
    </row>
    <row r="1124" spans="1:31" ht="13.2" x14ac:dyDescent="0.25">
      <c r="A1124" s="10"/>
      <c r="B1124" s="10"/>
      <c r="C1124" s="10"/>
      <c r="D1124" s="19"/>
      <c r="E1124" s="10"/>
      <c r="F1124" s="10"/>
      <c r="G1124" s="10"/>
      <c r="H1124" s="10"/>
      <c r="I1124" s="10"/>
      <c r="J1124" s="10"/>
      <c r="K1124" s="10"/>
      <c r="L1124" s="10"/>
      <c r="M1124" s="10"/>
      <c r="N1124" s="10"/>
      <c r="O1124" s="10"/>
      <c r="P1124" s="10"/>
      <c r="Q1124" s="10"/>
      <c r="R1124" s="10"/>
      <c r="S1124" s="10"/>
      <c r="T1124" s="10"/>
      <c r="U1124" s="10"/>
      <c r="V1124" s="10"/>
      <c r="W1124" s="10"/>
      <c r="X1124" s="10"/>
      <c r="Y1124" s="10"/>
      <c r="Z1124" s="10"/>
      <c r="AA1124" s="10"/>
      <c r="AB1124" s="10"/>
      <c r="AC1124" s="10"/>
      <c r="AD1124" s="10"/>
      <c r="AE1124" s="10"/>
    </row>
    <row r="1125" spans="1:31" ht="13.2" x14ac:dyDescent="0.25">
      <c r="A1125" s="10"/>
      <c r="B1125" s="10"/>
      <c r="C1125" s="10"/>
      <c r="D1125" s="19"/>
      <c r="E1125" s="10"/>
      <c r="F1125" s="10"/>
      <c r="G1125" s="10"/>
      <c r="H1125" s="10"/>
      <c r="I1125" s="10"/>
      <c r="J1125" s="10"/>
      <c r="K1125" s="10"/>
      <c r="L1125" s="10"/>
      <c r="M1125" s="10"/>
      <c r="N1125" s="10"/>
      <c r="O1125" s="10"/>
      <c r="P1125" s="10"/>
      <c r="Q1125" s="10"/>
      <c r="R1125" s="10"/>
      <c r="S1125" s="10"/>
      <c r="T1125" s="10"/>
      <c r="U1125" s="10"/>
      <c r="V1125" s="10"/>
      <c r="W1125" s="10"/>
      <c r="X1125" s="10"/>
      <c r="Y1125" s="10"/>
      <c r="Z1125" s="10"/>
      <c r="AA1125" s="10"/>
      <c r="AB1125" s="10"/>
      <c r="AC1125" s="10"/>
      <c r="AD1125" s="10"/>
      <c r="AE1125" s="10"/>
    </row>
    <row r="1126" spans="1:31" ht="13.2" x14ac:dyDescent="0.25">
      <c r="A1126" s="10"/>
      <c r="B1126" s="10"/>
      <c r="C1126" s="10"/>
      <c r="D1126" s="19"/>
      <c r="E1126" s="10"/>
      <c r="F1126" s="10"/>
      <c r="G1126" s="10"/>
      <c r="H1126" s="10"/>
      <c r="I1126" s="10"/>
      <c r="J1126" s="10"/>
      <c r="K1126" s="10"/>
      <c r="L1126" s="10"/>
      <c r="M1126" s="10"/>
      <c r="N1126" s="10"/>
      <c r="O1126" s="10"/>
      <c r="P1126" s="10"/>
      <c r="Q1126" s="10"/>
      <c r="R1126" s="10"/>
      <c r="S1126" s="10"/>
      <c r="T1126" s="10"/>
      <c r="U1126" s="10"/>
      <c r="V1126" s="10"/>
      <c r="W1126" s="10"/>
      <c r="X1126" s="10"/>
      <c r="Y1126" s="10"/>
      <c r="Z1126" s="10"/>
      <c r="AA1126" s="10"/>
      <c r="AB1126" s="10"/>
      <c r="AC1126" s="10"/>
      <c r="AD1126" s="10"/>
      <c r="AE1126" s="10"/>
    </row>
    <row r="1127" spans="1:31" ht="13.2" x14ac:dyDescent="0.25">
      <c r="A1127" s="10"/>
      <c r="B1127" s="10"/>
      <c r="C1127" s="10"/>
      <c r="D1127" s="19"/>
      <c r="E1127" s="10"/>
      <c r="F1127" s="10"/>
      <c r="G1127" s="10"/>
      <c r="H1127" s="10"/>
      <c r="I1127" s="10"/>
      <c r="J1127" s="10"/>
      <c r="K1127" s="10"/>
      <c r="L1127" s="10"/>
      <c r="M1127" s="10"/>
      <c r="N1127" s="10"/>
      <c r="O1127" s="10"/>
      <c r="P1127" s="10"/>
      <c r="Q1127" s="10"/>
      <c r="R1127" s="10"/>
      <c r="S1127" s="10"/>
      <c r="T1127" s="10"/>
      <c r="U1127" s="10"/>
      <c r="V1127" s="10"/>
      <c r="W1127" s="10"/>
      <c r="X1127" s="10"/>
      <c r="Y1127" s="10"/>
      <c r="Z1127" s="10"/>
      <c r="AA1127" s="10"/>
      <c r="AB1127" s="10"/>
      <c r="AC1127" s="10"/>
      <c r="AD1127" s="10"/>
      <c r="AE1127" s="10"/>
    </row>
    <row r="1128" spans="1:31" ht="13.2" x14ac:dyDescent="0.25">
      <c r="A1128" s="10"/>
      <c r="B1128" s="10"/>
      <c r="C1128" s="10"/>
      <c r="D1128" s="19"/>
      <c r="E1128" s="10"/>
      <c r="F1128" s="10"/>
      <c r="G1128" s="10"/>
      <c r="H1128" s="10"/>
      <c r="I1128" s="10"/>
      <c r="J1128" s="10"/>
      <c r="K1128" s="10"/>
      <c r="L1128" s="10"/>
      <c r="M1128" s="10"/>
      <c r="N1128" s="10"/>
      <c r="O1128" s="10"/>
      <c r="P1128" s="10"/>
      <c r="Q1128" s="10"/>
      <c r="R1128" s="10"/>
      <c r="S1128" s="10"/>
      <c r="T1128" s="10"/>
      <c r="U1128" s="10"/>
      <c r="V1128" s="10"/>
      <c r="W1128" s="10"/>
      <c r="X1128" s="10"/>
      <c r="Y1128" s="10"/>
      <c r="Z1128" s="10"/>
      <c r="AA1128" s="10"/>
      <c r="AB1128" s="10"/>
      <c r="AC1128" s="10"/>
      <c r="AD1128" s="10"/>
      <c r="AE1128" s="10"/>
    </row>
    <row r="1129" spans="1:31" ht="13.2" x14ac:dyDescent="0.25">
      <c r="A1129" s="10"/>
      <c r="B1129" s="10"/>
      <c r="C1129" s="10"/>
      <c r="D1129" s="19"/>
      <c r="E1129" s="10"/>
      <c r="F1129" s="10"/>
      <c r="G1129" s="10"/>
      <c r="H1129" s="10"/>
      <c r="I1129" s="10"/>
      <c r="J1129" s="10"/>
      <c r="K1129" s="10"/>
      <c r="L1129" s="10"/>
      <c r="M1129" s="10"/>
      <c r="N1129" s="10"/>
      <c r="O1129" s="10"/>
      <c r="P1129" s="10"/>
      <c r="Q1129" s="10"/>
      <c r="R1129" s="10"/>
      <c r="S1129" s="10"/>
      <c r="T1129" s="10"/>
      <c r="U1129" s="10"/>
      <c r="V1129" s="10"/>
      <c r="W1129" s="10"/>
      <c r="X1129" s="10"/>
      <c r="Y1129" s="10"/>
      <c r="Z1129" s="10"/>
      <c r="AA1129" s="10"/>
      <c r="AB1129" s="10"/>
      <c r="AC1129" s="10"/>
      <c r="AD1129" s="10"/>
      <c r="AE1129" s="10"/>
    </row>
    <row r="1130" spans="1:31" ht="13.2" x14ac:dyDescent="0.25">
      <c r="A1130" s="10"/>
      <c r="B1130" s="10"/>
      <c r="C1130" s="10"/>
      <c r="D1130" s="19"/>
      <c r="E1130" s="10"/>
      <c r="F1130" s="10"/>
      <c r="G1130" s="10"/>
      <c r="H1130" s="10"/>
      <c r="I1130" s="10"/>
      <c r="J1130" s="10"/>
      <c r="K1130" s="10"/>
      <c r="L1130" s="10"/>
      <c r="M1130" s="10"/>
      <c r="N1130" s="10"/>
      <c r="O1130" s="10"/>
      <c r="P1130" s="10"/>
      <c r="Q1130" s="10"/>
      <c r="R1130" s="10"/>
      <c r="S1130" s="10"/>
      <c r="T1130" s="10"/>
      <c r="U1130" s="10"/>
      <c r="V1130" s="10"/>
      <c r="W1130" s="10"/>
      <c r="X1130" s="10"/>
      <c r="Y1130" s="10"/>
      <c r="Z1130" s="10"/>
      <c r="AA1130" s="10"/>
      <c r="AB1130" s="10"/>
      <c r="AC1130" s="10"/>
      <c r="AD1130" s="10"/>
      <c r="AE1130" s="10"/>
    </row>
    <row r="1131" spans="1:31" ht="13.2" x14ac:dyDescent="0.25">
      <c r="A1131" s="10"/>
      <c r="B1131" s="10"/>
      <c r="C1131" s="10"/>
      <c r="D1131" s="19"/>
      <c r="E1131" s="10"/>
      <c r="F1131" s="10"/>
      <c r="G1131" s="10"/>
      <c r="H1131" s="10"/>
      <c r="I1131" s="10"/>
      <c r="J1131" s="10"/>
      <c r="K1131" s="10"/>
      <c r="L1131" s="10"/>
      <c r="M1131" s="10"/>
      <c r="N1131" s="10"/>
      <c r="O1131" s="10"/>
      <c r="P1131" s="10"/>
      <c r="Q1131" s="10"/>
      <c r="R1131" s="10"/>
      <c r="S1131" s="10"/>
      <c r="T1131" s="10"/>
      <c r="U1131" s="10"/>
      <c r="V1131" s="10"/>
      <c r="W1131" s="10"/>
      <c r="X1131" s="10"/>
      <c r="Y1131" s="10"/>
      <c r="Z1131" s="10"/>
      <c r="AA1131" s="10"/>
      <c r="AB1131" s="10"/>
      <c r="AC1131" s="10"/>
      <c r="AD1131" s="10"/>
      <c r="AE1131" s="10"/>
    </row>
    <row r="1132" spans="1:31" ht="13.2" x14ac:dyDescent="0.25">
      <c r="A1132" s="10"/>
      <c r="B1132" s="10"/>
      <c r="C1132" s="10"/>
      <c r="D1132" s="19"/>
      <c r="E1132" s="10"/>
      <c r="F1132" s="10"/>
      <c r="G1132" s="10"/>
      <c r="H1132" s="10"/>
      <c r="I1132" s="10"/>
      <c r="J1132" s="10"/>
      <c r="K1132" s="10"/>
      <c r="L1132" s="10"/>
      <c r="M1132" s="10"/>
      <c r="N1132" s="10"/>
      <c r="O1132" s="10"/>
      <c r="P1132" s="10"/>
      <c r="Q1132" s="10"/>
      <c r="R1132" s="10"/>
      <c r="S1132" s="10"/>
      <c r="T1132" s="10"/>
      <c r="U1132" s="10"/>
      <c r="V1132" s="10"/>
      <c r="W1132" s="10"/>
      <c r="X1132" s="10"/>
      <c r="Y1132" s="10"/>
      <c r="Z1132" s="10"/>
      <c r="AA1132" s="10"/>
      <c r="AB1132" s="10"/>
      <c r="AC1132" s="10"/>
      <c r="AD1132" s="10"/>
      <c r="AE1132" s="10"/>
    </row>
    <row r="1133" spans="1:31" ht="13.2" x14ac:dyDescent="0.25">
      <c r="A1133" s="10"/>
      <c r="B1133" s="10"/>
      <c r="C1133" s="10"/>
      <c r="D1133" s="19"/>
      <c r="E1133" s="10"/>
      <c r="F1133" s="10"/>
      <c r="G1133" s="10"/>
      <c r="H1133" s="10"/>
      <c r="I1133" s="10"/>
      <c r="J1133" s="10"/>
      <c r="K1133" s="10"/>
      <c r="L1133" s="10"/>
      <c r="M1133" s="10"/>
      <c r="N1133" s="10"/>
      <c r="O1133" s="10"/>
      <c r="P1133" s="10"/>
      <c r="Q1133" s="10"/>
      <c r="R1133" s="10"/>
      <c r="S1133" s="10"/>
      <c r="T1133" s="10"/>
      <c r="U1133" s="10"/>
      <c r="V1133" s="10"/>
      <c r="W1133" s="10"/>
      <c r="X1133" s="10"/>
      <c r="Y1133" s="10"/>
      <c r="Z1133" s="10"/>
      <c r="AA1133" s="10"/>
      <c r="AB1133" s="10"/>
      <c r="AC1133" s="10"/>
      <c r="AD1133" s="10"/>
      <c r="AE1133" s="10"/>
    </row>
    <row r="1134" spans="1:31" ht="13.2" x14ac:dyDescent="0.25">
      <c r="A1134" s="10"/>
      <c r="B1134" s="10"/>
      <c r="C1134" s="10"/>
      <c r="D1134" s="19"/>
      <c r="E1134" s="10"/>
      <c r="F1134" s="10"/>
      <c r="G1134" s="10"/>
      <c r="H1134" s="10"/>
      <c r="I1134" s="10"/>
      <c r="J1134" s="10"/>
      <c r="K1134" s="10"/>
      <c r="L1134" s="10"/>
      <c r="M1134" s="10"/>
      <c r="N1134" s="10"/>
      <c r="O1134" s="10"/>
      <c r="P1134" s="10"/>
      <c r="Q1134" s="10"/>
      <c r="R1134" s="10"/>
      <c r="S1134" s="10"/>
      <c r="T1134" s="10"/>
      <c r="U1134" s="10"/>
      <c r="V1134" s="10"/>
      <c r="W1134" s="10"/>
      <c r="X1134" s="10"/>
      <c r="Y1134" s="10"/>
      <c r="Z1134" s="10"/>
      <c r="AA1134" s="10"/>
      <c r="AB1134" s="10"/>
      <c r="AC1134" s="10"/>
      <c r="AD1134" s="10"/>
      <c r="AE1134" s="10"/>
    </row>
    <row r="1135" spans="1:31" ht="13.2" x14ac:dyDescent="0.25">
      <c r="A1135" s="10"/>
      <c r="B1135" s="10"/>
      <c r="C1135" s="10"/>
      <c r="D1135" s="19"/>
      <c r="E1135" s="10"/>
      <c r="F1135" s="10"/>
      <c r="G1135" s="10"/>
      <c r="H1135" s="10"/>
      <c r="I1135" s="10"/>
      <c r="J1135" s="10"/>
      <c r="K1135" s="10"/>
      <c r="L1135" s="10"/>
      <c r="M1135" s="10"/>
      <c r="N1135" s="10"/>
      <c r="O1135" s="10"/>
      <c r="P1135" s="10"/>
      <c r="Q1135" s="10"/>
      <c r="R1135" s="10"/>
      <c r="S1135" s="10"/>
      <c r="T1135" s="10"/>
      <c r="U1135" s="10"/>
      <c r="V1135" s="10"/>
      <c r="W1135" s="10"/>
      <c r="X1135" s="10"/>
      <c r="Y1135" s="10"/>
      <c r="Z1135" s="10"/>
      <c r="AA1135" s="10"/>
      <c r="AB1135" s="10"/>
      <c r="AC1135" s="10"/>
      <c r="AD1135" s="10"/>
      <c r="AE1135" s="10"/>
    </row>
    <row r="1136" spans="1:31" ht="13.2" x14ac:dyDescent="0.25">
      <c r="A1136" s="10"/>
      <c r="B1136" s="10"/>
      <c r="C1136" s="10"/>
      <c r="D1136" s="19"/>
      <c r="E1136" s="10"/>
      <c r="F1136" s="10"/>
      <c r="G1136" s="10"/>
      <c r="H1136" s="10"/>
      <c r="I1136" s="10"/>
      <c r="J1136" s="10"/>
      <c r="K1136" s="10"/>
      <c r="L1136" s="10"/>
      <c r="M1136" s="10"/>
      <c r="N1136" s="10"/>
      <c r="O1136" s="10"/>
      <c r="P1136" s="10"/>
      <c r="Q1136" s="10"/>
      <c r="R1136" s="10"/>
      <c r="S1136" s="10"/>
      <c r="T1136" s="10"/>
      <c r="U1136" s="10"/>
      <c r="V1136" s="10"/>
      <c r="W1136" s="10"/>
      <c r="X1136" s="10"/>
      <c r="Y1136" s="10"/>
      <c r="Z1136" s="10"/>
      <c r="AA1136" s="10"/>
      <c r="AB1136" s="10"/>
      <c r="AC1136" s="10"/>
      <c r="AD1136" s="10"/>
      <c r="AE1136" s="10"/>
    </row>
    <row r="1137" spans="1:31" ht="13.2" x14ac:dyDescent="0.25">
      <c r="A1137" s="10"/>
      <c r="B1137" s="10"/>
      <c r="C1137" s="10"/>
      <c r="D1137" s="19"/>
      <c r="E1137" s="10"/>
      <c r="F1137" s="10"/>
      <c r="G1137" s="10"/>
      <c r="H1137" s="10"/>
      <c r="I1137" s="10"/>
      <c r="J1137" s="10"/>
      <c r="K1137" s="10"/>
      <c r="L1137" s="10"/>
      <c r="M1137" s="10"/>
      <c r="N1137" s="10"/>
      <c r="O1137" s="10"/>
      <c r="P1137" s="10"/>
      <c r="Q1137" s="10"/>
      <c r="R1137" s="10"/>
      <c r="S1137" s="10"/>
      <c r="T1137" s="10"/>
      <c r="U1137" s="10"/>
      <c r="V1137" s="10"/>
      <c r="W1137" s="10"/>
      <c r="X1137" s="10"/>
      <c r="Y1137" s="10"/>
      <c r="Z1137" s="10"/>
      <c r="AA1137" s="10"/>
      <c r="AB1137" s="10"/>
      <c r="AC1137" s="10"/>
      <c r="AD1137" s="10"/>
      <c r="AE1137" s="10"/>
    </row>
    <row r="1138" spans="1:31" ht="13.2" x14ac:dyDescent="0.25">
      <c r="A1138" s="10"/>
      <c r="B1138" s="10"/>
      <c r="C1138" s="10"/>
      <c r="D1138" s="19"/>
      <c r="E1138" s="10"/>
      <c r="F1138" s="10"/>
      <c r="G1138" s="10"/>
      <c r="H1138" s="10"/>
      <c r="I1138" s="10"/>
      <c r="J1138" s="10"/>
      <c r="K1138" s="10"/>
      <c r="L1138" s="10"/>
      <c r="M1138" s="10"/>
      <c r="N1138" s="10"/>
      <c r="O1138" s="10"/>
      <c r="P1138" s="10"/>
      <c r="Q1138" s="10"/>
      <c r="R1138" s="10"/>
      <c r="S1138" s="10"/>
      <c r="T1138" s="10"/>
      <c r="U1138" s="10"/>
      <c r="V1138" s="10"/>
      <c r="W1138" s="10"/>
      <c r="X1138" s="10"/>
      <c r="Y1138" s="10"/>
      <c r="Z1138" s="10"/>
      <c r="AA1138" s="10"/>
      <c r="AB1138" s="10"/>
      <c r="AC1138" s="10"/>
      <c r="AD1138" s="10"/>
      <c r="AE1138" s="10"/>
    </row>
    <row r="1139" spans="1:31" ht="13.2" x14ac:dyDescent="0.25">
      <c r="A1139" s="10"/>
      <c r="B1139" s="10"/>
      <c r="C1139" s="10"/>
      <c r="D1139" s="19"/>
      <c r="E1139" s="10"/>
      <c r="F1139" s="10"/>
      <c r="G1139" s="10"/>
      <c r="H1139" s="10"/>
      <c r="I1139" s="10"/>
      <c r="J1139" s="10"/>
      <c r="K1139" s="10"/>
      <c r="L1139" s="10"/>
      <c r="M1139" s="10"/>
      <c r="N1139" s="10"/>
      <c r="O1139" s="10"/>
      <c r="P1139" s="10"/>
      <c r="Q1139" s="10"/>
      <c r="R1139" s="10"/>
      <c r="S1139" s="10"/>
      <c r="T1139" s="10"/>
      <c r="U1139" s="10"/>
      <c r="V1139" s="10"/>
      <c r="W1139" s="10"/>
      <c r="X1139" s="10"/>
      <c r="Y1139" s="10"/>
      <c r="Z1139" s="10"/>
      <c r="AA1139" s="10"/>
      <c r="AB1139" s="10"/>
      <c r="AC1139" s="10"/>
      <c r="AD1139" s="10"/>
      <c r="AE1139" s="10"/>
    </row>
    <row r="1140" spans="1:31" ht="13.2" x14ac:dyDescent="0.25">
      <c r="A1140" s="10"/>
      <c r="B1140" s="10"/>
      <c r="C1140" s="10"/>
      <c r="D1140" s="19"/>
      <c r="E1140" s="10"/>
      <c r="F1140" s="10"/>
      <c r="G1140" s="10"/>
      <c r="H1140" s="10"/>
      <c r="I1140" s="10"/>
      <c r="J1140" s="10"/>
      <c r="K1140" s="10"/>
      <c r="L1140" s="10"/>
      <c r="M1140" s="10"/>
      <c r="N1140" s="10"/>
      <c r="O1140" s="10"/>
      <c r="P1140" s="10"/>
      <c r="Q1140" s="10"/>
      <c r="R1140" s="10"/>
      <c r="S1140" s="10"/>
      <c r="T1140" s="10"/>
      <c r="U1140" s="10"/>
      <c r="V1140" s="10"/>
      <c r="W1140" s="10"/>
      <c r="X1140" s="10"/>
      <c r="Y1140" s="10"/>
      <c r="Z1140" s="10"/>
      <c r="AA1140" s="10"/>
      <c r="AB1140" s="10"/>
      <c r="AC1140" s="10"/>
      <c r="AD1140" s="10"/>
      <c r="AE1140" s="10"/>
    </row>
    <row r="1141" spans="1:31" ht="13.2" x14ac:dyDescent="0.25">
      <c r="A1141" s="10"/>
      <c r="B1141" s="10"/>
      <c r="C1141" s="10"/>
      <c r="D1141" s="19"/>
      <c r="E1141" s="10"/>
      <c r="F1141" s="10"/>
      <c r="G1141" s="10"/>
      <c r="H1141" s="10"/>
      <c r="I1141" s="10"/>
      <c r="J1141" s="10"/>
      <c r="K1141" s="10"/>
      <c r="L1141" s="10"/>
      <c r="M1141" s="10"/>
      <c r="N1141" s="10"/>
      <c r="O1141" s="10"/>
      <c r="P1141" s="10"/>
      <c r="Q1141" s="10"/>
      <c r="R1141" s="10"/>
      <c r="S1141" s="10"/>
      <c r="T1141" s="10"/>
      <c r="U1141" s="10"/>
      <c r="V1141" s="10"/>
      <c r="W1141" s="10"/>
      <c r="X1141" s="10"/>
      <c r="Y1141" s="10"/>
      <c r="Z1141" s="10"/>
      <c r="AA1141" s="10"/>
      <c r="AB1141" s="10"/>
      <c r="AC1141" s="10"/>
      <c r="AD1141" s="10"/>
      <c r="AE1141" s="10"/>
    </row>
    <row r="1142" spans="1:31" ht="13.2" x14ac:dyDescent="0.25">
      <c r="A1142" s="10"/>
      <c r="B1142" s="10"/>
      <c r="C1142" s="10"/>
      <c r="D1142" s="19"/>
      <c r="E1142" s="10"/>
      <c r="F1142" s="10"/>
      <c r="G1142" s="10"/>
      <c r="H1142" s="10"/>
      <c r="I1142" s="10"/>
      <c r="J1142" s="10"/>
      <c r="K1142" s="10"/>
      <c r="L1142" s="10"/>
      <c r="M1142" s="10"/>
      <c r="N1142" s="10"/>
      <c r="O1142" s="10"/>
      <c r="P1142" s="10"/>
      <c r="Q1142" s="10"/>
      <c r="R1142" s="10"/>
      <c r="S1142" s="10"/>
      <c r="T1142" s="10"/>
      <c r="U1142" s="10"/>
      <c r="V1142" s="10"/>
      <c r="W1142" s="10"/>
      <c r="X1142" s="10"/>
      <c r="Y1142" s="10"/>
      <c r="Z1142" s="10"/>
      <c r="AA1142" s="10"/>
      <c r="AB1142" s="10"/>
      <c r="AC1142" s="10"/>
      <c r="AD1142" s="10"/>
      <c r="AE1142" s="10"/>
    </row>
    <row r="1143" spans="1:31" ht="13.2" x14ac:dyDescent="0.25">
      <c r="A1143" s="10"/>
      <c r="B1143" s="10"/>
      <c r="C1143" s="10"/>
      <c r="D1143" s="19"/>
      <c r="E1143" s="10"/>
      <c r="F1143" s="10"/>
      <c r="G1143" s="10"/>
      <c r="H1143" s="10"/>
      <c r="I1143" s="10"/>
      <c r="J1143" s="10"/>
      <c r="K1143" s="10"/>
      <c r="L1143" s="10"/>
      <c r="M1143" s="10"/>
      <c r="N1143" s="10"/>
      <c r="O1143" s="10"/>
      <c r="P1143" s="10"/>
      <c r="Q1143" s="10"/>
      <c r="R1143" s="10"/>
      <c r="S1143" s="10"/>
      <c r="T1143" s="10"/>
      <c r="U1143" s="10"/>
      <c r="V1143" s="10"/>
      <c r="W1143" s="10"/>
      <c r="X1143" s="10"/>
      <c r="Y1143" s="10"/>
      <c r="Z1143" s="10"/>
      <c r="AA1143" s="10"/>
      <c r="AB1143" s="10"/>
      <c r="AC1143" s="10"/>
      <c r="AD1143" s="10"/>
      <c r="AE1143" s="10"/>
    </row>
    <row r="1144" spans="1:31" ht="13.2" x14ac:dyDescent="0.25">
      <c r="A1144" s="10"/>
      <c r="B1144" s="10"/>
      <c r="C1144" s="10"/>
      <c r="D1144" s="19"/>
      <c r="E1144" s="10"/>
      <c r="F1144" s="10"/>
      <c r="G1144" s="10"/>
      <c r="H1144" s="10"/>
      <c r="I1144" s="10"/>
      <c r="J1144" s="10"/>
      <c r="K1144" s="10"/>
      <c r="L1144" s="10"/>
      <c r="M1144" s="10"/>
      <c r="N1144" s="10"/>
      <c r="O1144" s="10"/>
      <c r="P1144" s="10"/>
      <c r="Q1144" s="10"/>
      <c r="R1144" s="10"/>
      <c r="S1144" s="10"/>
      <c r="T1144" s="10"/>
      <c r="U1144" s="10"/>
      <c r="V1144" s="10"/>
      <c r="W1144" s="10"/>
      <c r="X1144" s="10"/>
      <c r="Y1144" s="10"/>
      <c r="Z1144" s="10"/>
      <c r="AA1144" s="10"/>
      <c r="AB1144" s="10"/>
      <c r="AC1144" s="10"/>
      <c r="AD1144" s="10"/>
      <c r="AE1144" s="10"/>
    </row>
    <row r="1145" spans="1:31" ht="13.2" x14ac:dyDescent="0.25">
      <c r="A1145" s="10"/>
      <c r="B1145" s="10"/>
      <c r="C1145" s="10"/>
      <c r="D1145" s="19"/>
      <c r="E1145" s="10"/>
      <c r="F1145" s="10"/>
      <c r="G1145" s="10"/>
      <c r="H1145" s="10"/>
      <c r="I1145" s="10"/>
      <c r="J1145" s="10"/>
      <c r="K1145" s="10"/>
      <c r="L1145" s="10"/>
      <c r="M1145" s="10"/>
      <c r="N1145" s="10"/>
      <c r="O1145" s="10"/>
      <c r="P1145" s="10"/>
      <c r="Q1145" s="10"/>
      <c r="R1145" s="10"/>
      <c r="S1145" s="10"/>
      <c r="T1145" s="10"/>
      <c r="U1145" s="10"/>
      <c r="V1145" s="10"/>
      <c r="W1145" s="10"/>
      <c r="X1145" s="10"/>
      <c r="Y1145" s="10"/>
      <c r="Z1145" s="10"/>
      <c r="AA1145" s="10"/>
      <c r="AB1145" s="10"/>
      <c r="AC1145" s="10"/>
      <c r="AD1145" s="10"/>
      <c r="AE1145" s="10"/>
    </row>
    <row r="1146" spans="1:31" ht="13.2" x14ac:dyDescent="0.25">
      <c r="A1146" s="10"/>
      <c r="B1146" s="10"/>
      <c r="C1146" s="10"/>
      <c r="D1146" s="19"/>
      <c r="E1146" s="10"/>
      <c r="F1146" s="10"/>
      <c r="G1146" s="10"/>
      <c r="H1146" s="10"/>
      <c r="I1146" s="10"/>
      <c r="J1146" s="10"/>
      <c r="K1146" s="10"/>
      <c r="L1146" s="10"/>
      <c r="M1146" s="10"/>
      <c r="N1146" s="10"/>
      <c r="O1146" s="10"/>
      <c r="P1146" s="10"/>
      <c r="Q1146" s="10"/>
      <c r="R1146" s="10"/>
      <c r="S1146" s="10"/>
      <c r="T1146" s="10"/>
      <c r="U1146" s="10"/>
      <c r="V1146" s="10"/>
      <c r="W1146" s="10"/>
      <c r="X1146" s="10"/>
      <c r="Y1146" s="10"/>
      <c r="Z1146" s="10"/>
      <c r="AA1146" s="10"/>
      <c r="AB1146" s="10"/>
      <c r="AC1146" s="10"/>
      <c r="AD1146" s="10"/>
      <c r="AE1146" s="10"/>
    </row>
    <row r="1147" spans="1:31" ht="13.2" x14ac:dyDescent="0.25">
      <c r="A1147" s="10"/>
      <c r="B1147" s="10"/>
      <c r="C1147" s="10"/>
      <c r="D1147" s="19"/>
      <c r="E1147" s="10"/>
      <c r="F1147" s="10"/>
      <c r="G1147" s="10"/>
      <c r="H1147" s="10"/>
      <c r="I1147" s="10"/>
      <c r="J1147" s="10"/>
      <c r="K1147" s="10"/>
      <c r="L1147" s="10"/>
      <c r="M1147" s="10"/>
      <c r="N1147" s="10"/>
      <c r="O1147" s="10"/>
      <c r="P1147" s="10"/>
      <c r="Q1147" s="10"/>
      <c r="R1147" s="10"/>
      <c r="S1147" s="10"/>
      <c r="T1147" s="10"/>
      <c r="U1147" s="10"/>
      <c r="V1147" s="10"/>
      <c r="W1147" s="10"/>
      <c r="X1147" s="10"/>
      <c r="Y1147" s="10"/>
      <c r="Z1147" s="10"/>
      <c r="AA1147" s="10"/>
      <c r="AB1147" s="10"/>
      <c r="AC1147" s="10"/>
      <c r="AD1147" s="10"/>
      <c r="AE1147" s="10"/>
    </row>
    <row r="1148" spans="1:31" ht="13.2" x14ac:dyDescent="0.25">
      <c r="A1148" s="10"/>
      <c r="B1148" s="10"/>
      <c r="C1148" s="10"/>
      <c r="D1148" s="19"/>
      <c r="E1148" s="10"/>
      <c r="F1148" s="10"/>
      <c r="G1148" s="10"/>
      <c r="H1148" s="10"/>
      <c r="I1148" s="10"/>
      <c r="J1148" s="10"/>
      <c r="K1148" s="10"/>
      <c r="L1148" s="10"/>
      <c r="M1148" s="10"/>
      <c r="N1148" s="10"/>
      <c r="O1148" s="10"/>
      <c r="P1148" s="10"/>
      <c r="Q1148" s="10"/>
      <c r="R1148" s="10"/>
      <c r="S1148" s="10"/>
      <c r="T1148" s="10"/>
      <c r="U1148" s="10"/>
      <c r="V1148" s="10"/>
      <c r="W1148" s="10"/>
      <c r="X1148" s="10"/>
      <c r="Y1148" s="10"/>
      <c r="Z1148" s="10"/>
      <c r="AA1148" s="10"/>
      <c r="AB1148" s="10"/>
      <c r="AC1148" s="10"/>
      <c r="AD1148" s="10"/>
      <c r="AE1148" s="10"/>
    </row>
    <row r="1149" spans="1:31" ht="13.2" x14ac:dyDescent="0.25">
      <c r="A1149" s="10"/>
      <c r="B1149" s="10"/>
      <c r="C1149" s="10"/>
      <c r="D1149" s="19"/>
      <c r="E1149" s="10"/>
      <c r="F1149" s="10"/>
      <c r="G1149" s="10"/>
      <c r="H1149" s="10"/>
      <c r="I1149" s="10"/>
      <c r="J1149" s="10"/>
      <c r="K1149" s="10"/>
      <c r="L1149" s="10"/>
      <c r="M1149" s="10"/>
      <c r="N1149" s="10"/>
      <c r="O1149" s="10"/>
      <c r="P1149" s="10"/>
      <c r="Q1149" s="10"/>
      <c r="R1149" s="10"/>
      <c r="S1149" s="10"/>
      <c r="T1149" s="10"/>
      <c r="U1149" s="10"/>
      <c r="V1149" s="10"/>
      <c r="W1149" s="10"/>
      <c r="X1149" s="10"/>
      <c r="Y1149" s="10"/>
      <c r="Z1149" s="10"/>
      <c r="AA1149" s="10"/>
      <c r="AB1149" s="10"/>
      <c r="AC1149" s="10"/>
      <c r="AD1149" s="10"/>
      <c r="AE1149" s="10"/>
    </row>
    <row r="1150" spans="1:31" ht="13.2" x14ac:dyDescent="0.25">
      <c r="A1150" s="10"/>
      <c r="B1150" s="10"/>
      <c r="C1150" s="10"/>
      <c r="D1150" s="19"/>
      <c r="E1150" s="10"/>
      <c r="F1150" s="10"/>
      <c r="G1150" s="10"/>
      <c r="H1150" s="10"/>
      <c r="I1150" s="10"/>
      <c r="J1150" s="10"/>
      <c r="K1150" s="10"/>
      <c r="L1150" s="10"/>
      <c r="M1150" s="10"/>
      <c r="N1150" s="10"/>
      <c r="O1150" s="10"/>
      <c r="P1150" s="10"/>
      <c r="Q1150" s="10"/>
      <c r="R1150" s="10"/>
      <c r="S1150" s="10"/>
      <c r="T1150" s="10"/>
      <c r="U1150" s="10"/>
      <c r="V1150" s="10"/>
      <c r="W1150" s="10"/>
      <c r="X1150" s="10"/>
      <c r="Y1150" s="10"/>
      <c r="Z1150" s="10"/>
      <c r="AA1150" s="10"/>
      <c r="AB1150" s="10"/>
      <c r="AC1150" s="10"/>
      <c r="AD1150" s="10"/>
      <c r="AE1150" s="10"/>
    </row>
    <row r="1151" spans="1:31" ht="13.2" x14ac:dyDescent="0.25">
      <c r="A1151" s="10"/>
      <c r="B1151" s="10"/>
      <c r="C1151" s="10"/>
      <c r="D1151" s="19"/>
      <c r="E1151" s="10"/>
      <c r="F1151" s="10"/>
      <c r="G1151" s="10"/>
      <c r="H1151" s="10"/>
      <c r="I1151" s="10"/>
      <c r="J1151" s="10"/>
      <c r="K1151" s="10"/>
      <c r="L1151" s="10"/>
      <c r="M1151" s="10"/>
      <c r="N1151" s="10"/>
      <c r="O1151" s="10"/>
      <c r="P1151" s="10"/>
      <c r="Q1151" s="10"/>
      <c r="R1151" s="10"/>
      <c r="S1151" s="10"/>
      <c r="T1151" s="10"/>
      <c r="U1151" s="10"/>
      <c r="V1151" s="10"/>
      <c r="W1151" s="10"/>
      <c r="X1151" s="10"/>
      <c r="Y1151" s="10"/>
      <c r="Z1151" s="10"/>
      <c r="AA1151" s="10"/>
      <c r="AB1151" s="10"/>
      <c r="AC1151" s="10"/>
      <c r="AD1151" s="10"/>
      <c r="AE1151" s="10"/>
    </row>
    <row r="1152" spans="1:31" ht="13.2" x14ac:dyDescent="0.25">
      <c r="A1152" s="10"/>
      <c r="B1152" s="10"/>
      <c r="C1152" s="10"/>
      <c r="D1152" s="19"/>
      <c r="E1152" s="10"/>
      <c r="F1152" s="10"/>
      <c r="G1152" s="10"/>
      <c r="H1152" s="10"/>
      <c r="I1152" s="10"/>
      <c r="J1152" s="10"/>
      <c r="K1152" s="10"/>
      <c r="L1152" s="10"/>
      <c r="M1152" s="10"/>
      <c r="N1152" s="10"/>
      <c r="O1152" s="10"/>
      <c r="P1152" s="10"/>
      <c r="Q1152" s="10"/>
      <c r="R1152" s="10"/>
      <c r="S1152" s="10"/>
      <c r="T1152" s="10"/>
      <c r="U1152" s="10"/>
      <c r="V1152" s="10"/>
      <c r="W1152" s="10"/>
      <c r="X1152" s="10"/>
      <c r="Y1152" s="10"/>
      <c r="Z1152" s="10"/>
      <c r="AA1152" s="10"/>
      <c r="AB1152" s="10"/>
      <c r="AC1152" s="10"/>
      <c r="AD1152" s="10"/>
      <c r="AE1152" s="10"/>
    </row>
    <row r="1153" spans="1:31" ht="13.2" x14ac:dyDescent="0.25">
      <c r="A1153" s="10"/>
      <c r="B1153" s="10"/>
      <c r="C1153" s="10"/>
      <c r="D1153" s="19"/>
      <c r="E1153" s="10"/>
      <c r="F1153" s="10"/>
      <c r="G1153" s="10"/>
      <c r="H1153" s="10"/>
      <c r="I1153" s="10"/>
      <c r="J1153" s="10"/>
      <c r="K1153" s="10"/>
      <c r="L1153" s="10"/>
      <c r="M1153" s="10"/>
      <c r="N1153" s="10"/>
      <c r="O1153" s="10"/>
      <c r="P1153" s="10"/>
      <c r="Q1153" s="10"/>
      <c r="R1153" s="10"/>
      <c r="S1153" s="10"/>
      <c r="T1153" s="10"/>
      <c r="U1153" s="10"/>
      <c r="V1153" s="10"/>
      <c r="W1153" s="10"/>
      <c r="X1153" s="10"/>
      <c r="Y1153" s="10"/>
      <c r="Z1153" s="10"/>
      <c r="AA1153" s="10"/>
      <c r="AB1153" s="10"/>
      <c r="AC1153" s="10"/>
      <c r="AD1153" s="10"/>
      <c r="AE1153" s="10"/>
    </row>
    <row r="1154" spans="1:31" ht="13.2" x14ac:dyDescent="0.25">
      <c r="A1154" s="10"/>
      <c r="B1154" s="10"/>
      <c r="C1154" s="10"/>
      <c r="D1154" s="19"/>
      <c r="E1154" s="10"/>
      <c r="F1154" s="10"/>
      <c r="G1154" s="10"/>
      <c r="H1154" s="10"/>
      <c r="I1154" s="10"/>
      <c r="J1154" s="10"/>
      <c r="K1154" s="10"/>
      <c r="L1154" s="10"/>
      <c r="M1154" s="10"/>
      <c r="N1154" s="10"/>
      <c r="O1154" s="10"/>
      <c r="P1154" s="10"/>
      <c r="Q1154" s="10"/>
      <c r="R1154" s="10"/>
      <c r="S1154" s="10"/>
      <c r="T1154" s="10"/>
      <c r="U1154" s="10"/>
      <c r="V1154" s="10"/>
      <c r="W1154" s="10"/>
      <c r="X1154" s="10"/>
      <c r="Y1154" s="10"/>
      <c r="Z1154" s="10"/>
      <c r="AA1154" s="10"/>
      <c r="AB1154" s="10"/>
      <c r="AC1154" s="10"/>
      <c r="AD1154" s="10"/>
      <c r="AE1154" s="10"/>
    </row>
    <row r="1155" spans="1:31" ht="13.2" x14ac:dyDescent="0.25">
      <c r="A1155" s="10"/>
      <c r="B1155" s="10"/>
      <c r="C1155" s="10"/>
      <c r="D1155" s="19"/>
      <c r="E1155" s="10"/>
      <c r="F1155" s="10"/>
      <c r="G1155" s="10"/>
      <c r="H1155" s="10"/>
      <c r="I1155" s="10"/>
      <c r="J1155" s="10"/>
      <c r="K1155" s="10"/>
      <c r="L1155" s="10"/>
      <c r="M1155" s="10"/>
      <c r="N1155" s="10"/>
      <c r="O1155" s="10"/>
      <c r="P1155" s="10"/>
      <c r="Q1155" s="10"/>
      <c r="R1155" s="10"/>
      <c r="S1155" s="10"/>
      <c r="T1155" s="10"/>
      <c r="U1155" s="10"/>
      <c r="V1155" s="10"/>
      <c r="W1155" s="10"/>
      <c r="X1155" s="10"/>
      <c r="Y1155" s="10"/>
      <c r="Z1155" s="10"/>
      <c r="AA1155" s="10"/>
      <c r="AB1155" s="10"/>
      <c r="AC1155" s="10"/>
      <c r="AD1155" s="10"/>
      <c r="AE1155" s="10"/>
    </row>
    <row r="1156" spans="1:31" ht="13.2" x14ac:dyDescent="0.25">
      <c r="A1156" s="10"/>
      <c r="B1156" s="10"/>
      <c r="C1156" s="10"/>
      <c r="D1156" s="19"/>
      <c r="E1156" s="10"/>
      <c r="F1156" s="10"/>
      <c r="G1156" s="10"/>
      <c r="H1156" s="10"/>
      <c r="I1156" s="10"/>
      <c r="J1156" s="10"/>
      <c r="K1156" s="10"/>
      <c r="L1156" s="10"/>
      <c r="M1156" s="10"/>
      <c r="N1156" s="10"/>
      <c r="O1156" s="10"/>
      <c r="P1156" s="10"/>
      <c r="Q1156" s="10"/>
      <c r="R1156" s="10"/>
      <c r="S1156" s="10"/>
      <c r="T1156" s="10"/>
      <c r="U1156" s="10"/>
      <c r="V1156" s="10"/>
      <c r="W1156" s="10"/>
      <c r="X1156" s="10"/>
      <c r="Y1156" s="10"/>
      <c r="Z1156" s="10"/>
      <c r="AA1156" s="10"/>
      <c r="AB1156" s="10"/>
      <c r="AC1156" s="10"/>
      <c r="AD1156" s="10"/>
      <c r="AE1156" s="10"/>
    </row>
    <row r="1157" spans="1:31" ht="13.2" x14ac:dyDescent="0.25">
      <c r="A1157" s="10"/>
      <c r="B1157" s="10"/>
      <c r="C1157" s="10"/>
      <c r="D1157" s="19"/>
      <c r="E1157" s="10"/>
      <c r="F1157" s="10"/>
      <c r="G1157" s="10"/>
      <c r="H1157" s="10"/>
      <c r="I1157" s="10"/>
      <c r="J1157" s="10"/>
      <c r="K1157" s="10"/>
      <c r="L1157" s="10"/>
      <c r="M1157" s="10"/>
      <c r="N1157" s="10"/>
      <c r="O1157" s="10"/>
      <c r="P1157" s="10"/>
      <c r="Q1157" s="10"/>
      <c r="R1157" s="10"/>
      <c r="S1157" s="10"/>
      <c r="T1157" s="10"/>
      <c r="U1157" s="10"/>
      <c r="V1157" s="10"/>
      <c r="W1157" s="10"/>
      <c r="X1157" s="10"/>
      <c r="Y1157" s="10"/>
      <c r="Z1157" s="10"/>
      <c r="AA1157" s="10"/>
      <c r="AB1157" s="10"/>
      <c r="AC1157" s="10"/>
      <c r="AD1157" s="10"/>
      <c r="AE1157" s="10"/>
    </row>
    <row r="1158" spans="1:31" ht="13.2" x14ac:dyDescent="0.25">
      <c r="A1158" s="10"/>
      <c r="B1158" s="10"/>
      <c r="C1158" s="10"/>
      <c r="D1158" s="19"/>
      <c r="E1158" s="10"/>
      <c r="F1158" s="10"/>
      <c r="G1158" s="10"/>
      <c r="H1158" s="10"/>
      <c r="I1158" s="10"/>
      <c r="J1158" s="10"/>
      <c r="K1158" s="10"/>
      <c r="L1158" s="10"/>
      <c r="M1158" s="10"/>
      <c r="N1158" s="10"/>
      <c r="O1158" s="10"/>
      <c r="P1158" s="10"/>
      <c r="Q1158" s="10"/>
      <c r="R1158" s="10"/>
      <c r="S1158" s="10"/>
      <c r="T1158" s="10"/>
      <c r="U1158" s="10"/>
      <c r="V1158" s="10"/>
      <c r="W1158" s="10"/>
      <c r="X1158" s="10"/>
      <c r="Y1158" s="10"/>
      <c r="Z1158" s="10"/>
      <c r="AA1158" s="10"/>
      <c r="AB1158" s="10"/>
      <c r="AC1158" s="10"/>
      <c r="AD1158" s="10"/>
      <c r="AE1158" s="10"/>
    </row>
    <row r="1159" spans="1:31" ht="13.2" x14ac:dyDescent="0.25">
      <c r="A1159" s="10"/>
      <c r="B1159" s="10"/>
      <c r="C1159" s="10"/>
      <c r="D1159" s="19"/>
      <c r="E1159" s="10"/>
      <c r="F1159" s="10"/>
      <c r="G1159" s="10"/>
      <c r="H1159" s="10"/>
      <c r="I1159" s="10"/>
      <c r="J1159" s="10"/>
      <c r="K1159" s="10"/>
      <c r="L1159" s="10"/>
      <c r="M1159" s="10"/>
      <c r="N1159" s="10"/>
      <c r="O1159" s="10"/>
      <c r="P1159" s="10"/>
      <c r="Q1159" s="10"/>
      <c r="R1159" s="10"/>
      <c r="S1159" s="10"/>
      <c r="T1159" s="10"/>
      <c r="U1159" s="10"/>
      <c r="V1159" s="10"/>
      <c r="W1159" s="10"/>
      <c r="X1159" s="10"/>
      <c r="Y1159" s="10"/>
      <c r="Z1159" s="10"/>
      <c r="AA1159" s="10"/>
      <c r="AB1159" s="10"/>
      <c r="AC1159" s="10"/>
      <c r="AD1159" s="10"/>
      <c r="AE1159" s="10"/>
    </row>
    <row r="1160" spans="1:31" ht="13.2" x14ac:dyDescent="0.25">
      <c r="A1160" s="10"/>
      <c r="B1160" s="10"/>
      <c r="C1160" s="10"/>
      <c r="D1160" s="19"/>
      <c r="E1160" s="10"/>
      <c r="F1160" s="10"/>
      <c r="G1160" s="10"/>
      <c r="H1160" s="10"/>
      <c r="I1160" s="10"/>
      <c r="J1160" s="10"/>
      <c r="K1160" s="10"/>
      <c r="L1160" s="10"/>
      <c r="M1160" s="10"/>
      <c r="N1160" s="10"/>
      <c r="O1160" s="10"/>
      <c r="P1160" s="10"/>
      <c r="Q1160" s="10"/>
      <c r="R1160" s="10"/>
      <c r="S1160" s="10"/>
      <c r="T1160" s="10"/>
      <c r="U1160" s="10"/>
      <c r="V1160" s="10"/>
      <c r="W1160" s="10"/>
      <c r="X1160" s="10"/>
      <c r="Y1160" s="10"/>
      <c r="Z1160" s="10"/>
      <c r="AA1160" s="10"/>
      <c r="AB1160" s="10"/>
      <c r="AC1160" s="10"/>
      <c r="AD1160" s="10"/>
      <c r="AE1160" s="10"/>
    </row>
    <row r="1161" spans="1:31" ht="13.2" x14ac:dyDescent="0.25">
      <c r="A1161" s="10"/>
      <c r="B1161" s="10"/>
      <c r="C1161" s="10"/>
      <c r="D1161" s="19"/>
      <c r="E1161" s="10"/>
      <c r="F1161" s="10"/>
      <c r="G1161" s="10"/>
      <c r="H1161" s="10"/>
      <c r="I1161" s="10"/>
      <c r="J1161" s="10"/>
      <c r="K1161" s="10"/>
      <c r="L1161" s="10"/>
      <c r="M1161" s="10"/>
      <c r="N1161" s="10"/>
      <c r="O1161" s="10"/>
      <c r="P1161" s="10"/>
      <c r="Q1161" s="10"/>
      <c r="R1161" s="10"/>
      <c r="S1161" s="10"/>
      <c r="T1161" s="10"/>
      <c r="U1161" s="10"/>
      <c r="V1161" s="10"/>
      <c r="W1161" s="10"/>
      <c r="X1161" s="10"/>
      <c r="Y1161" s="10"/>
      <c r="Z1161" s="10"/>
      <c r="AA1161" s="10"/>
      <c r="AB1161" s="10"/>
      <c r="AC1161" s="10"/>
      <c r="AD1161" s="10"/>
      <c r="AE1161" s="10"/>
    </row>
    <row r="1162" spans="1:31" ht="13.2" x14ac:dyDescent="0.25">
      <c r="A1162" s="10"/>
      <c r="B1162" s="10"/>
      <c r="C1162" s="10"/>
      <c r="D1162" s="19"/>
      <c r="E1162" s="10"/>
      <c r="F1162" s="10"/>
      <c r="G1162" s="10"/>
      <c r="H1162" s="10"/>
      <c r="I1162" s="10"/>
      <c r="J1162" s="10"/>
      <c r="K1162" s="10"/>
      <c r="L1162" s="10"/>
      <c r="M1162" s="10"/>
      <c r="N1162" s="10"/>
      <c r="O1162" s="10"/>
      <c r="P1162" s="10"/>
      <c r="Q1162" s="10"/>
      <c r="R1162" s="10"/>
      <c r="S1162" s="10"/>
      <c r="T1162" s="10"/>
      <c r="U1162" s="10"/>
      <c r="V1162" s="10"/>
      <c r="W1162" s="10"/>
      <c r="X1162" s="10"/>
      <c r="Y1162" s="10"/>
      <c r="Z1162" s="10"/>
      <c r="AA1162" s="10"/>
      <c r="AB1162" s="10"/>
      <c r="AC1162" s="10"/>
      <c r="AD1162" s="10"/>
      <c r="AE1162" s="10"/>
    </row>
    <row r="1163" spans="1:31" ht="13.2" x14ac:dyDescent="0.25">
      <c r="A1163" s="10"/>
      <c r="B1163" s="10"/>
      <c r="C1163" s="10"/>
      <c r="D1163" s="19"/>
      <c r="E1163" s="10"/>
      <c r="F1163" s="10"/>
      <c r="G1163" s="10"/>
      <c r="H1163" s="10"/>
      <c r="I1163" s="10"/>
      <c r="J1163" s="10"/>
      <c r="K1163" s="10"/>
      <c r="L1163" s="10"/>
      <c r="M1163" s="10"/>
      <c r="N1163" s="10"/>
      <c r="O1163" s="10"/>
      <c r="P1163" s="10"/>
      <c r="Q1163" s="10"/>
      <c r="R1163" s="10"/>
      <c r="S1163" s="10"/>
      <c r="T1163" s="10"/>
      <c r="U1163" s="10"/>
      <c r="V1163" s="10"/>
      <c r="W1163" s="10"/>
      <c r="X1163" s="10"/>
      <c r="Y1163" s="10"/>
      <c r="Z1163" s="10"/>
      <c r="AA1163" s="10"/>
      <c r="AB1163" s="10"/>
      <c r="AC1163" s="10"/>
      <c r="AD1163" s="10"/>
      <c r="AE1163" s="10"/>
    </row>
    <row r="1164" spans="1:31" ht="13.2" x14ac:dyDescent="0.25">
      <c r="A1164" s="10"/>
      <c r="B1164" s="10"/>
      <c r="C1164" s="10"/>
      <c r="D1164" s="19"/>
      <c r="E1164" s="10"/>
      <c r="F1164" s="10"/>
      <c r="G1164" s="10"/>
      <c r="H1164" s="10"/>
      <c r="I1164" s="10"/>
      <c r="J1164" s="10"/>
      <c r="K1164" s="10"/>
      <c r="L1164" s="10"/>
      <c r="M1164" s="10"/>
      <c r="N1164" s="10"/>
      <c r="O1164" s="10"/>
      <c r="P1164" s="10"/>
      <c r="Q1164" s="10"/>
      <c r="R1164" s="10"/>
      <c r="S1164" s="10"/>
      <c r="T1164" s="10"/>
      <c r="U1164" s="10"/>
      <c r="V1164" s="10"/>
      <c r="W1164" s="10"/>
      <c r="X1164" s="10"/>
      <c r="Y1164" s="10"/>
      <c r="Z1164" s="10"/>
      <c r="AA1164" s="10"/>
      <c r="AB1164" s="10"/>
      <c r="AC1164" s="10"/>
      <c r="AD1164" s="10"/>
      <c r="AE1164" s="10"/>
    </row>
    <row r="1165" spans="1:31" ht="13.2" x14ac:dyDescent="0.25">
      <c r="A1165" s="10"/>
      <c r="B1165" s="10"/>
      <c r="C1165" s="10"/>
      <c r="D1165" s="19"/>
      <c r="E1165" s="10"/>
      <c r="F1165" s="10"/>
      <c r="G1165" s="10"/>
      <c r="H1165" s="10"/>
      <c r="I1165" s="10"/>
      <c r="J1165" s="10"/>
      <c r="K1165" s="10"/>
      <c r="L1165" s="10"/>
      <c r="M1165" s="10"/>
      <c r="N1165" s="10"/>
      <c r="O1165" s="10"/>
      <c r="P1165" s="10"/>
      <c r="Q1165" s="10"/>
      <c r="R1165" s="10"/>
      <c r="S1165" s="10"/>
      <c r="T1165" s="10"/>
      <c r="U1165" s="10"/>
      <c r="V1165" s="10"/>
      <c r="W1165" s="10"/>
      <c r="X1165" s="10"/>
      <c r="Y1165" s="10"/>
      <c r="Z1165" s="10"/>
      <c r="AA1165" s="10"/>
      <c r="AB1165" s="10"/>
      <c r="AC1165" s="10"/>
      <c r="AD1165" s="10"/>
      <c r="AE1165" s="10"/>
    </row>
    <row r="1166" spans="1:31" ht="13.2" x14ac:dyDescent="0.25">
      <c r="A1166" s="10"/>
      <c r="B1166" s="10"/>
      <c r="C1166" s="10"/>
      <c r="D1166" s="19"/>
      <c r="E1166" s="10"/>
      <c r="F1166" s="10"/>
      <c r="G1166" s="10"/>
      <c r="H1166" s="10"/>
      <c r="I1166" s="10"/>
      <c r="J1166" s="10"/>
      <c r="K1166" s="10"/>
      <c r="L1166" s="10"/>
      <c r="M1166" s="10"/>
      <c r="N1166" s="10"/>
      <c r="O1166" s="10"/>
      <c r="P1166" s="10"/>
      <c r="Q1166" s="10"/>
      <c r="R1166" s="10"/>
      <c r="S1166" s="10"/>
      <c r="T1166" s="10"/>
      <c r="U1166" s="10"/>
      <c r="V1166" s="10"/>
      <c r="W1166" s="10"/>
      <c r="X1166" s="10"/>
      <c r="Y1166" s="10"/>
      <c r="Z1166" s="10"/>
      <c r="AA1166" s="10"/>
      <c r="AB1166" s="10"/>
      <c r="AC1166" s="10"/>
      <c r="AD1166" s="10"/>
      <c r="AE1166" s="10"/>
    </row>
    <row r="1167" spans="1:31" ht="13.2" x14ac:dyDescent="0.25">
      <c r="A1167" s="10"/>
      <c r="B1167" s="10"/>
      <c r="C1167" s="10"/>
      <c r="D1167" s="19"/>
      <c r="E1167" s="10"/>
      <c r="F1167" s="10"/>
      <c r="G1167" s="10"/>
      <c r="H1167" s="10"/>
      <c r="I1167" s="10"/>
      <c r="J1167" s="10"/>
      <c r="K1167" s="10"/>
      <c r="L1167" s="10"/>
      <c r="M1167" s="10"/>
      <c r="N1167" s="10"/>
      <c r="O1167" s="10"/>
      <c r="P1167" s="10"/>
      <c r="Q1167" s="10"/>
      <c r="R1167" s="10"/>
      <c r="S1167" s="10"/>
      <c r="T1167" s="10"/>
      <c r="U1167" s="10"/>
      <c r="V1167" s="10"/>
      <c r="W1167" s="10"/>
      <c r="X1167" s="10"/>
      <c r="Y1167" s="10"/>
      <c r="Z1167" s="10"/>
      <c r="AA1167" s="10"/>
      <c r="AB1167" s="10"/>
      <c r="AC1167" s="10"/>
      <c r="AD1167" s="10"/>
      <c r="AE1167" s="10"/>
    </row>
    <row r="1168" spans="1:31" ht="13.2" x14ac:dyDescent="0.25">
      <c r="A1168" s="10"/>
      <c r="B1168" s="10"/>
      <c r="C1168" s="10"/>
      <c r="D1168" s="19"/>
      <c r="E1168" s="10"/>
      <c r="F1168" s="10"/>
      <c r="G1168" s="10"/>
      <c r="H1168" s="10"/>
      <c r="I1168" s="10"/>
      <c r="J1168" s="10"/>
      <c r="K1168" s="10"/>
      <c r="L1168" s="10"/>
      <c r="M1168" s="10"/>
      <c r="N1168" s="10"/>
      <c r="O1168" s="10"/>
      <c r="P1168" s="10"/>
      <c r="Q1168" s="10"/>
      <c r="R1168" s="10"/>
      <c r="S1168" s="10"/>
      <c r="T1168" s="10"/>
      <c r="U1168" s="10"/>
      <c r="V1168" s="10"/>
      <c r="W1168" s="10"/>
      <c r="X1168" s="10"/>
      <c r="Y1168" s="10"/>
      <c r="Z1168" s="10"/>
      <c r="AA1168" s="10"/>
      <c r="AB1168" s="10"/>
      <c r="AC1168" s="10"/>
      <c r="AD1168" s="10"/>
      <c r="AE1168" s="10"/>
    </row>
    <row r="1169" spans="1:31" ht="13.2" x14ac:dyDescent="0.25">
      <c r="A1169" s="10"/>
      <c r="B1169" s="10"/>
      <c r="C1169" s="10"/>
      <c r="D1169" s="19"/>
      <c r="E1169" s="10"/>
      <c r="F1169" s="10"/>
      <c r="G1169" s="10"/>
      <c r="H1169" s="10"/>
      <c r="I1169" s="10"/>
      <c r="J1169" s="10"/>
      <c r="K1169" s="10"/>
      <c r="L1169" s="10"/>
      <c r="M1169" s="10"/>
      <c r="N1169" s="10"/>
      <c r="O1169" s="10"/>
      <c r="P1169" s="10"/>
      <c r="Q1169" s="10"/>
      <c r="R1169" s="10"/>
      <c r="S1169" s="10"/>
      <c r="T1169" s="10"/>
      <c r="U1169" s="10"/>
      <c r="V1169" s="10"/>
      <c r="W1169" s="10"/>
      <c r="X1169" s="10"/>
      <c r="Y1169" s="10"/>
      <c r="Z1169" s="10"/>
      <c r="AA1169" s="10"/>
      <c r="AB1169" s="10"/>
      <c r="AC1169" s="10"/>
      <c r="AD1169" s="10"/>
      <c r="AE1169" s="10"/>
    </row>
    <row r="1170" spans="1:31" ht="13.2" x14ac:dyDescent="0.25">
      <c r="A1170" s="10"/>
      <c r="B1170" s="10"/>
      <c r="C1170" s="10"/>
      <c r="D1170" s="19"/>
      <c r="E1170" s="10"/>
      <c r="F1170" s="10"/>
      <c r="G1170" s="10"/>
      <c r="H1170" s="10"/>
      <c r="I1170" s="10"/>
      <c r="J1170" s="10"/>
      <c r="K1170" s="10"/>
      <c r="L1170" s="10"/>
      <c r="M1170" s="10"/>
      <c r="N1170" s="10"/>
      <c r="O1170" s="10"/>
      <c r="P1170" s="10"/>
      <c r="Q1170" s="10"/>
      <c r="R1170" s="10"/>
      <c r="S1170" s="10"/>
      <c r="T1170" s="10"/>
      <c r="U1170" s="10"/>
      <c r="V1170" s="10"/>
      <c r="W1170" s="10"/>
      <c r="X1170" s="10"/>
      <c r="Y1170" s="10"/>
      <c r="Z1170" s="10"/>
      <c r="AA1170" s="10"/>
      <c r="AB1170" s="10"/>
      <c r="AC1170" s="10"/>
      <c r="AD1170" s="10"/>
      <c r="AE1170" s="10"/>
    </row>
    <row r="1171" spans="1:31" ht="13.2" x14ac:dyDescent="0.25">
      <c r="A1171" s="10"/>
      <c r="B1171" s="10"/>
      <c r="C1171" s="10"/>
      <c r="D1171" s="19"/>
      <c r="E1171" s="10"/>
      <c r="F1171" s="10"/>
      <c r="G1171" s="10"/>
      <c r="H1171" s="10"/>
      <c r="I1171" s="10"/>
      <c r="J1171" s="10"/>
      <c r="K1171" s="10"/>
      <c r="L1171" s="10"/>
      <c r="M1171" s="10"/>
      <c r="N1171" s="10"/>
      <c r="O1171" s="10"/>
      <c r="P1171" s="10"/>
      <c r="Q1171" s="10"/>
      <c r="R1171" s="10"/>
      <c r="S1171" s="10"/>
      <c r="T1171" s="10"/>
      <c r="U1171" s="10"/>
      <c r="V1171" s="10"/>
      <c r="W1171" s="10"/>
      <c r="X1171" s="10"/>
      <c r="Y1171" s="10"/>
      <c r="Z1171" s="10"/>
      <c r="AA1171" s="10"/>
      <c r="AB1171" s="10"/>
      <c r="AC1171" s="10"/>
      <c r="AD1171" s="10"/>
      <c r="AE1171" s="10"/>
    </row>
    <row r="1172" spans="1:31" ht="13.2" x14ac:dyDescent="0.25">
      <c r="A1172" s="10"/>
      <c r="B1172" s="10"/>
      <c r="C1172" s="10"/>
      <c r="D1172" s="19"/>
      <c r="E1172" s="10"/>
      <c r="F1172" s="10"/>
      <c r="G1172" s="10"/>
      <c r="H1172" s="10"/>
      <c r="I1172" s="10"/>
      <c r="J1172" s="10"/>
      <c r="K1172" s="10"/>
      <c r="L1172" s="10"/>
      <c r="M1172" s="10"/>
      <c r="N1172" s="10"/>
      <c r="O1172" s="10"/>
      <c r="P1172" s="10"/>
      <c r="Q1172" s="10"/>
      <c r="R1172" s="10"/>
      <c r="S1172" s="10"/>
      <c r="T1172" s="10"/>
      <c r="U1172" s="10"/>
      <c r="V1172" s="10"/>
      <c r="W1172" s="10"/>
      <c r="X1172" s="10"/>
      <c r="Y1172" s="10"/>
      <c r="Z1172" s="10"/>
      <c r="AA1172" s="10"/>
      <c r="AB1172" s="10"/>
      <c r="AC1172" s="10"/>
      <c r="AD1172" s="10"/>
      <c r="AE1172" s="10"/>
    </row>
    <row r="1173" spans="1:31" ht="13.2" x14ac:dyDescent="0.25">
      <c r="A1173" s="10"/>
      <c r="B1173" s="10"/>
      <c r="C1173" s="10"/>
      <c r="D1173" s="19"/>
      <c r="E1173" s="10"/>
      <c r="F1173" s="10"/>
      <c r="G1173" s="10"/>
      <c r="H1173" s="10"/>
      <c r="I1173" s="10"/>
      <c r="J1173" s="10"/>
      <c r="K1173" s="10"/>
      <c r="L1173" s="10"/>
      <c r="M1173" s="10"/>
      <c r="N1173" s="10"/>
      <c r="O1173" s="10"/>
      <c r="P1173" s="10"/>
      <c r="Q1173" s="10"/>
      <c r="R1173" s="10"/>
      <c r="S1173" s="10"/>
      <c r="T1173" s="10"/>
      <c r="U1173" s="10"/>
      <c r="V1173" s="10"/>
      <c r="W1173" s="10"/>
      <c r="X1173" s="10"/>
      <c r="Y1173" s="10"/>
      <c r="Z1173" s="10"/>
      <c r="AA1173" s="10"/>
      <c r="AB1173" s="10"/>
      <c r="AC1173" s="10"/>
      <c r="AD1173" s="10"/>
      <c r="AE1173" s="10"/>
    </row>
    <row r="1174" spans="1:31" ht="13.2" x14ac:dyDescent="0.25">
      <c r="A1174" s="10"/>
      <c r="B1174" s="10"/>
      <c r="C1174" s="10"/>
      <c r="D1174" s="19"/>
      <c r="E1174" s="10"/>
      <c r="F1174" s="10"/>
      <c r="G1174" s="10"/>
      <c r="H1174" s="10"/>
      <c r="I1174" s="10"/>
      <c r="J1174" s="10"/>
      <c r="K1174" s="10"/>
      <c r="L1174" s="10"/>
      <c r="M1174" s="10"/>
      <c r="N1174" s="10"/>
      <c r="O1174" s="10"/>
      <c r="P1174" s="10"/>
      <c r="Q1174" s="10"/>
      <c r="R1174" s="10"/>
      <c r="S1174" s="10"/>
      <c r="T1174" s="10"/>
      <c r="U1174" s="10"/>
      <c r="V1174" s="10"/>
      <c r="W1174" s="10"/>
      <c r="X1174" s="10"/>
      <c r="Y1174" s="10"/>
      <c r="Z1174" s="10"/>
      <c r="AA1174" s="10"/>
      <c r="AB1174" s="10"/>
      <c r="AC1174" s="10"/>
      <c r="AD1174" s="10"/>
      <c r="AE1174" s="10"/>
    </row>
    <row r="1175" spans="1:31" ht="13.2" x14ac:dyDescent="0.25">
      <c r="A1175" s="10"/>
      <c r="B1175" s="10"/>
      <c r="C1175" s="10"/>
      <c r="D1175" s="19"/>
      <c r="E1175" s="10"/>
      <c r="F1175" s="10"/>
      <c r="G1175" s="10"/>
      <c r="H1175" s="10"/>
      <c r="I1175" s="10"/>
      <c r="J1175" s="10"/>
      <c r="K1175" s="10"/>
      <c r="L1175" s="10"/>
      <c r="M1175" s="10"/>
      <c r="N1175" s="10"/>
      <c r="O1175" s="10"/>
      <c r="P1175" s="10"/>
      <c r="Q1175" s="10"/>
      <c r="R1175" s="10"/>
      <c r="S1175" s="10"/>
      <c r="T1175" s="10"/>
      <c r="U1175" s="10"/>
      <c r="V1175" s="10"/>
      <c r="W1175" s="10"/>
      <c r="X1175" s="10"/>
      <c r="Y1175" s="10"/>
      <c r="Z1175" s="10"/>
      <c r="AA1175" s="10"/>
      <c r="AB1175" s="10"/>
      <c r="AC1175" s="10"/>
      <c r="AD1175" s="10"/>
      <c r="AE1175" s="10"/>
    </row>
    <row r="1176" spans="1:31" ht="13.2" x14ac:dyDescent="0.25">
      <c r="A1176" s="10"/>
      <c r="B1176" s="10"/>
      <c r="C1176" s="10"/>
      <c r="D1176" s="19"/>
      <c r="E1176" s="10"/>
      <c r="F1176" s="10"/>
      <c r="G1176" s="10"/>
      <c r="H1176" s="10"/>
      <c r="I1176" s="10"/>
      <c r="J1176" s="10"/>
      <c r="K1176" s="10"/>
      <c r="L1176" s="10"/>
      <c r="M1176" s="10"/>
      <c r="N1176" s="10"/>
      <c r="O1176" s="10"/>
      <c r="P1176" s="10"/>
      <c r="Q1176" s="10"/>
      <c r="R1176" s="10"/>
      <c r="S1176" s="10"/>
      <c r="T1176" s="10"/>
      <c r="U1176" s="10"/>
      <c r="V1176" s="10"/>
      <c r="W1176" s="10"/>
      <c r="X1176" s="10"/>
      <c r="Y1176" s="10"/>
      <c r="Z1176" s="10"/>
      <c r="AA1176" s="10"/>
      <c r="AB1176" s="10"/>
      <c r="AC1176" s="10"/>
      <c r="AD1176" s="10"/>
      <c r="AE1176" s="10"/>
    </row>
    <row r="1177" spans="1:31" ht="13.2" x14ac:dyDescent="0.25">
      <c r="A1177" s="10"/>
      <c r="B1177" s="10"/>
      <c r="C1177" s="10"/>
      <c r="D1177" s="19"/>
      <c r="E1177" s="10"/>
      <c r="F1177" s="10"/>
      <c r="G1177" s="10"/>
      <c r="H1177" s="10"/>
      <c r="I1177" s="10"/>
      <c r="J1177" s="10"/>
      <c r="K1177" s="10"/>
      <c r="L1177" s="10"/>
      <c r="M1177" s="10"/>
      <c r="N1177" s="10"/>
      <c r="O1177" s="10"/>
      <c r="P1177" s="10"/>
      <c r="Q1177" s="10"/>
      <c r="R1177" s="10"/>
      <c r="S1177" s="10"/>
      <c r="T1177" s="10"/>
      <c r="U1177" s="10"/>
      <c r="V1177" s="10"/>
      <c r="W1177" s="10"/>
      <c r="X1177" s="10"/>
      <c r="Y1177" s="10"/>
      <c r="Z1177" s="10"/>
      <c r="AA1177" s="10"/>
      <c r="AB1177" s="10"/>
      <c r="AC1177" s="10"/>
      <c r="AD1177" s="10"/>
      <c r="AE1177" s="10"/>
    </row>
    <row r="1178" spans="1:31" ht="13.2" x14ac:dyDescent="0.25">
      <c r="A1178" s="10"/>
      <c r="B1178" s="10"/>
      <c r="C1178" s="10"/>
      <c r="D1178" s="19"/>
      <c r="E1178" s="10"/>
      <c r="F1178" s="10"/>
      <c r="G1178" s="10"/>
      <c r="H1178" s="10"/>
      <c r="I1178" s="10"/>
      <c r="J1178" s="10"/>
      <c r="K1178" s="10"/>
      <c r="L1178" s="10"/>
      <c r="M1178" s="10"/>
      <c r="N1178" s="10"/>
      <c r="O1178" s="10"/>
      <c r="P1178" s="10"/>
      <c r="Q1178" s="10"/>
      <c r="R1178" s="10"/>
      <c r="S1178" s="10"/>
      <c r="T1178" s="10"/>
      <c r="U1178" s="10"/>
      <c r="V1178" s="10"/>
      <c r="W1178" s="10"/>
      <c r="X1178" s="10"/>
      <c r="Y1178" s="10"/>
      <c r="Z1178" s="10"/>
      <c r="AA1178" s="10"/>
      <c r="AB1178" s="10"/>
      <c r="AC1178" s="10"/>
      <c r="AD1178" s="10"/>
      <c r="AE1178" s="10"/>
    </row>
  </sheetData>
  <mergeCells count="51">
    <mergeCell ref="D118:D120"/>
    <mergeCell ref="D121:D125"/>
    <mergeCell ref="D131:D134"/>
    <mergeCell ref="D69:D80"/>
    <mergeCell ref="D82:D88"/>
    <mergeCell ref="D89:D104"/>
    <mergeCell ref="D105:D107"/>
    <mergeCell ref="D110:D111"/>
    <mergeCell ref="D112:D113"/>
    <mergeCell ref="D114:D116"/>
    <mergeCell ref="D37:D48"/>
    <mergeCell ref="D50:D55"/>
    <mergeCell ref="D58:D59"/>
    <mergeCell ref="D61:D62"/>
    <mergeCell ref="D64:D65"/>
    <mergeCell ref="B61:B62"/>
    <mergeCell ref="B64:B65"/>
    <mergeCell ref="A37:A48"/>
    <mergeCell ref="B37:B48"/>
    <mergeCell ref="A49:A57"/>
    <mergeCell ref="B50:B55"/>
    <mergeCell ref="A58:A60"/>
    <mergeCell ref="B58:B59"/>
    <mergeCell ref="A61:A66"/>
    <mergeCell ref="A4:A12"/>
    <mergeCell ref="D5:D12"/>
    <mergeCell ref="A15:A36"/>
    <mergeCell ref="B15:B19"/>
    <mergeCell ref="D15:D19"/>
    <mergeCell ref="B22:B28"/>
    <mergeCell ref="B29:B36"/>
    <mergeCell ref="D22:D28"/>
    <mergeCell ref="D29:D36"/>
    <mergeCell ref="A67:A81"/>
    <mergeCell ref="B69:B80"/>
    <mergeCell ref="A82:A88"/>
    <mergeCell ref="B82:B88"/>
    <mergeCell ref="A89:A104"/>
    <mergeCell ref="B89:B104"/>
    <mergeCell ref="B112:B113"/>
    <mergeCell ref="A112:A125"/>
    <mergeCell ref="A126:A130"/>
    <mergeCell ref="A131:A134"/>
    <mergeCell ref="B126:B129"/>
    <mergeCell ref="B131:B134"/>
    <mergeCell ref="A105:A111"/>
    <mergeCell ref="B121:B125"/>
    <mergeCell ref="B105:B107"/>
    <mergeCell ref="B110:B111"/>
    <mergeCell ref="B114:B116"/>
    <mergeCell ref="B118:B120"/>
  </mergeCells>
  <hyperlinks>
    <hyperlink ref="B37" r:id="rId1" xr:uid="{00000000-0004-0000-0100-000000000000}"/>
    <hyperlink ref="D37" r:id="rId2" xr:uid="{00000000-0004-0000-0100-000001000000}"/>
    <hyperlink ref="B50" r:id="rId3" xr:uid="{00000000-0004-0000-0100-000002000000}"/>
    <hyperlink ref="D50" r:id="rId4" xr:uid="{00000000-0004-0000-0100-000003000000}"/>
    <hyperlink ref="B69" r:id="rId5" xr:uid="{00000000-0004-0000-0100-000004000000}"/>
    <hyperlink ref="D69" r:id="rId6" xr:uid="{00000000-0004-0000-0100-000005000000}"/>
    <hyperlink ref="B82" r:id="rId7" xr:uid="{00000000-0004-0000-0100-000006000000}"/>
    <hyperlink ref="D82" r:id="rId8" xr:uid="{00000000-0004-0000-0100-000007000000}"/>
    <hyperlink ref="B89" r:id="rId9" xr:uid="{00000000-0004-0000-0100-000008000000}"/>
    <hyperlink ref="D89" r:id="rId10" xr:uid="{00000000-0004-0000-0100-000009000000}"/>
    <hyperlink ref="D121" r:id="rId11" xr:uid="{00000000-0004-0000-0100-00000A000000}"/>
    <hyperlink ref="B131" r:id="rId12" xr:uid="{00000000-0004-0000-0100-00000B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BV35"/>
  <sheetViews>
    <sheetView tabSelected="1" workbookViewId="0">
      <pane xSplit="1" ySplit="2" topLeftCell="B3" activePane="bottomRight" state="frozen"/>
      <selection pane="topRight" activeCell="B1" sqref="B1"/>
      <selection pane="bottomLeft" activeCell="A3" sqref="A3"/>
      <selection pane="bottomRight" activeCell="BL4" sqref="BL4"/>
    </sheetView>
  </sheetViews>
  <sheetFormatPr defaultColWidth="12.6640625" defaultRowHeight="15.75" customHeight="1" x14ac:dyDescent="0.25"/>
  <cols>
    <col min="1" max="1" width="29.6640625" customWidth="1"/>
    <col min="2" max="2" width="19.77734375" customWidth="1"/>
    <col min="3" max="3" width="13.109375" customWidth="1"/>
    <col min="4" max="5" width="19.21875" customWidth="1"/>
    <col min="6" max="6" width="16.88671875" customWidth="1"/>
    <col min="7" max="7" width="17.33203125" customWidth="1"/>
    <col min="8" max="11" width="13.6640625" customWidth="1"/>
    <col min="12" max="12" width="39.77734375" customWidth="1"/>
    <col min="13" max="13" width="16.6640625" customWidth="1"/>
    <col min="14" max="14" width="10.6640625" customWidth="1"/>
    <col min="15" max="15" width="45.33203125" customWidth="1"/>
    <col min="16" max="16" width="25.21875" customWidth="1"/>
    <col min="17" max="19" width="23.109375" customWidth="1"/>
    <col min="20" max="20" width="16.44140625" customWidth="1"/>
    <col min="21" max="21" width="16.33203125" customWidth="1"/>
    <col min="22" max="22" width="29.88671875" customWidth="1"/>
    <col min="23" max="23" width="32" customWidth="1"/>
    <col min="24" max="27" width="22.88671875" customWidth="1"/>
    <col min="28" max="28" width="15.21875" customWidth="1"/>
    <col min="29" max="29" width="21" customWidth="1"/>
    <col min="30" max="30" width="21.88671875" customWidth="1"/>
    <col min="31" max="31" width="20.109375" customWidth="1"/>
    <col min="32" max="32" width="27.6640625" customWidth="1"/>
    <col min="33" max="34" width="12.109375" customWidth="1"/>
    <col min="35" max="35" width="20.109375" customWidth="1"/>
    <col min="36" max="40" width="9.88671875" customWidth="1"/>
    <col min="41" max="41" width="28" customWidth="1"/>
    <col min="42" max="42" width="23.44140625" customWidth="1"/>
    <col min="43" max="43" width="29.109375" customWidth="1"/>
    <col min="44" max="45" width="18.88671875" customWidth="1"/>
    <col min="46" max="46" width="11.33203125" customWidth="1"/>
    <col min="47" max="47" width="24.44140625" customWidth="1"/>
    <col min="48" max="52" width="11.33203125" customWidth="1"/>
    <col min="53" max="53" width="29.21875" customWidth="1"/>
    <col min="54" max="55" width="19.77734375" customWidth="1"/>
    <col min="56" max="56" width="28.44140625" customWidth="1"/>
    <col min="57" max="57" width="31.6640625" customWidth="1"/>
    <col min="58" max="58" width="17.6640625" customWidth="1"/>
    <col min="59" max="59" width="17.21875" customWidth="1"/>
    <col min="60" max="60" width="24.77734375" customWidth="1"/>
    <col min="61" max="61" width="13.77734375" customWidth="1"/>
    <col min="62" max="62" width="13.88671875" customWidth="1"/>
    <col min="63" max="63" width="32.109375" customWidth="1"/>
    <col min="64" max="64" width="14.88671875" customWidth="1"/>
    <col min="66" max="67" width="16.109375" customWidth="1"/>
    <col min="68" max="68" width="16.88671875" customWidth="1"/>
    <col min="69" max="74" width="16.109375" customWidth="1"/>
  </cols>
  <sheetData>
    <row r="1" spans="1:74" x14ac:dyDescent="0.25">
      <c r="A1" s="20"/>
      <c r="B1" s="21"/>
      <c r="C1" s="21"/>
      <c r="D1" s="21"/>
      <c r="E1" s="21"/>
      <c r="F1" s="22" t="s">
        <v>27</v>
      </c>
      <c r="G1" s="23"/>
      <c r="H1" s="23"/>
      <c r="I1" s="23"/>
      <c r="J1" s="24"/>
      <c r="K1" s="24"/>
      <c r="L1" s="24"/>
      <c r="M1" s="24"/>
      <c r="N1" s="24"/>
      <c r="O1" s="25" t="s">
        <v>198</v>
      </c>
      <c r="P1" s="26"/>
      <c r="Q1" s="26"/>
      <c r="R1" s="27" t="s">
        <v>67</v>
      </c>
      <c r="S1" s="28"/>
      <c r="T1" s="28"/>
      <c r="U1" s="28"/>
      <c r="V1" s="28"/>
      <c r="W1" s="28"/>
      <c r="X1" s="29" t="s">
        <v>82</v>
      </c>
      <c r="Y1" s="30"/>
      <c r="Z1" s="31" t="s">
        <v>89</v>
      </c>
      <c r="AA1" s="32"/>
      <c r="AB1" s="32"/>
      <c r="AC1" s="32"/>
      <c r="AD1" s="33" t="s">
        <v>98</v>
      </c>
      <c r="AE1" s="34"/>
      <c r="AF1" s="34"/>
      <c r="AG1" s="34"/>
      <c r="AH1" s="34"/>
      <c r="AI1" s="34"/>
      <c r="AJ1" s="34"/>
      <c r="AK1" s="34"/>
      <c r="AL1" s="34"/>
      <c r="AM1" s="34"/>
      <c r="AN1" s="34"/>
      <c r="AO1" s="34"/>
      <c r="AP1" s="35" t="s">
        <v>119</v>
      </c>
      <c r="AQ1" s="36"/>
      <c r="AR1" s="36"/>
      <c r="AS1" s="36"/>
      <c r="AT1" s="36"/>
      <c r="AU1" s="37" t="s">
        <v>129</v>
      </c>
      <c r="AV1" s="38"/>
      <c r="AW1" s="38"/>
      <c r="AX1" s="38"/>
      <c r="AY1" s="38"/>
      <c r="AZ1" s="38"/>
      <c r="BA1" s="39" t="s">
        <v>148</v>
      </c>
      <c r="BB1" s="40"/>
      <c r="BC1" s="40"/>
      <c r="BD1" s="40"/>
      <c r="BE1" s="40"/>
      <c r="BF1" s="40"/>
      <c r="BG1" s="41" t="s">
        <v>160</v>
      </c>
      <c r="BH1" s="42"/>
      <c r="BI1" s="42"/>
      <c r="BJ1" s="42"/>
      <c r="BK1" s="42"/>
      <c r="BL1" s="42"/>
      <c r="BM1" s="42"/>
      <c r="BN1" s="43" t="s">
        <v>199</v>
      </c>
      <c r="BO1" s="24"/>
      <c r="BP1" s="24"/>
      <c r="BQ1" s="24"/>
      <c r="BR1" s="24"/>
      <c r="BS1" s="44" t="s">
        <v>200</v>
      </c>
      <c r="BT1" s="45"/>
      <c r="BU1" s="45"/>
      <c r="BV1" s="45"/>
    </row>
    <row r="2" spans="1:74" ht="48" customHeight="1" x14ac:dyDescent="0.25">
      <c r="A2" s="46" t="s">
        <v>201</v>
      </c>
      <c r="B2" s="47" t="s">
        <v>202</v>
      </c>
      <c r="C2" s="47" t="s">
        <v>12</v>
      </c>
      <c r="D2" s="47" t="s">
        <v>24</v>
      </c>
      <c r="E2" s="47" t="s">
        <v>26</v>
      </c>
      <c r="F2" s="47" t="s">
        <v>28</v>
      </c>
      <c r="G2" s="47" t="s">
        <v>30</v>
      </c>
      <c r="H2" s="47" t="s">
        <v>32</v>
      </c>
      <c r="I2" s="47" t="s">
        <v>203</v>
      </c>
      <c r="J2" s="47" t="s">
        <v>204</v>
      </c>
      <c r="K2" s="47" t="s">
        <v>205</v>
      </c>
      <c r="L2" s="47" t="s">
        <v>206</v>
      </c>
      <c r="M2" s="48" t="s">
        <v>207</v>
      </c>
      <c r="N2" s="47" t="s">
        <v>208</v>
      </c>
      <c r="O2" s="49" t="s">
        <v>209</v>
      </c>
      <c r="P2" s="47" t="s">
        <v>210</v>
      </c>
      <c r="Q2" s="47" t="s">
        <v>211</v>
      </c>
      <c r="R2" s="47" t="s">
        <v>68</v>
      </c>
      <c r="S2" s="49" t="s">
        <v>212</v>
      </c>
      <c r="T2" s="47" t="s">
        <v>213</v>
      </c>
      <c r="U2" s="47" t="s">
        <v>214</v>
      </c>
      <c r="V2" s="47" t="s">
        <v>215</v>
      </c>
      <c r="W2" s="47" t="s">
        <v>80</v>
      </c>
      <c r="X2" s="47" t="s">
        <v>83</v>
      </c>
      <c r="Y2" s="47" t="s">
        <v>87</v>
      </c>
      <c r="Z2" s="47" t="s">
        <v>216</v>
      </c>
      <c r="AA2" s="47" t="s">
        <v>92</v>
      </c>
      <c r="AB2" s="47" t="s">
        <v>217</v>
      </c>
      <c r="AC2" s="47" t="s">
        <v>96</v>
      </c>
      <c r="AD2" s="47" t="s">
        <v>99</v>
      </c>
      <c r="AE2" s="47" t="s">
        <v>101</v>
      </c>
      <c r="AF2" s="49" t="s">
        <v>218</v>
      </c>
      <c r="AG2" s="47" t="s">
        <v>219</v>
      </c>
      <c r="AH2" s="47" t="s">
        <v>220</v>
      </c>
      <c r="AI2" s="47" t="s">
        <v>221</v>
      </c>
      <c r="AJ2" s="47" t="s">
        <v>222</v>
      </c>
      <c r="AK2" s="47" t="s">
        <v>223</v>
      </c>
      <c r="AL2" s="47" t="s">
        <v>224</v>
      </c>
      <c r="AM2" s="47" t="s">
        <v>225</v>
      </c>
      <c r="AN2" s="47" t="s">
        <v>226</v>
      </c>
      <c r="AO2" s="47" t="s">
        <v>117</v>
      </c>
      <c r="AP2" s="49" t="s">
        <v>227</v>
      </c>
      <c r="AQ2" s="47" t="s">
        <v>228</v>
      </c>
      <c r="AR2" s="47" t="s">
        <v>229</v>
      </c>
      <c r="AS2" s="47" t="s">
        <v>230</v>
      </c>
      <c r="AT2" s="47" t="s">
        <v>231</v>
      </c>
      <c r="AU2" s="49" t="s">
        <v>232</v>
      </c>
      <c r="AV2" s="47" t="s">
        <v>233</v>
      </c>
      <c r="AW2" s="47" t="s">
        <v>234</v>
      </c>
      <c r="AX2" s="47" t="s">
        <v>235</v>
      </c>
      <c r="AY2" s="47" t="s">
        <v>236</v>
      </c>
      <c r="AZ2" s="47" t="s">
        <v>237</v>
      </c>
      <c r="BA2" s="47" t="s">
        <v>238</v>
      </c>
      <c r="BB2" s="47" t="s">
        <v>239</v>
      </c>
      <c r="BC2" s="47" t="s">
        <v>240</v>
      </c>
      <c r="BD2" s="47" t="s">
        <v>154</v>
      </c>
      <c r="BE2" s="47" t="s">
        <v>156</v>
      </c>
      <c r="BF2" s="47" t="s">
        <v>158</v>
      </c>
      <c r="BG2" s="47" t="s">
        <v>161</v>
      </c>
      <c r="BH2" s="47" t="s">
        <v>241</v>
      </c>
      <c r="BI2" s="47" t="s">
        <v>242</v>
      </c>
      <c r="BJ2" s="47" t="s">
        <v>243</v>
      </c>
      <c r="BK2" s="47" t="s">
        <v>165</v>
      </c>
      <c r="BL2" s="47" t="s">
        <v>167</v>
      </c>
      <c r="BM2" s="47" t="s">
        <v>172</v>
      </c>
      <c r="BN2" s="47" t="s">
        <v>181</v>
      </c>
      <c r="BO2" s="47" t="s">
        <v>183</v>
      </c>
      <c r="BP2" s="47" t="s">
        <v>244</v>
      </c>
      <c r="BQ2" s="47" t="s">
        <v>245</v>
      </c>
      <c r="BR2" s="47" t="s">
        <v>189</v>
      </c>
      <c r="BS2" s="47" t="s">
        <v>193</v>
      </c>
      <c r="BT2" s="47" t="s">
        <v>195</v>
      </c>
      <c r="BU2" s="47" t="s">
        <v>196</v>
      </c>
      <c r="BV2" s="47" t="s">
        <v>197</v>
      </c>
    </row>
    <row r="3" spans="1:74" ht="46.2" customHeight="1" x14ac:dyDescent="0.25">
      <c r="A3" s="50" t="s">
        <v>246</v>
      </c>
      <c r="B3" s="51" t="s">
        <v>247</v>
      </c>
      <c r="C3" s="51" t="s">
        <v>13</v>
      </c>
      <c r="D3" s="51">
        <v>2023</v>
      </c>
      <c r="E3" s="51" t="s">
        <v>248</v>
      </c>
      <c r="F3" s="51">
        <v>2023</v>
      </c>
      <c r="G3" s="51">
        <v>2100</v>
      </c>
      <c r="H3" s="51" t="s">
        <v>50</v>
      </c>
      <c r="I3" s="51" t="s">
        <v>50</v>
      </c>
      <c r="J3" s="51"/>
      <c r="K3" s="51"/>
      <c r="L3" s="51" t="s">
        <v>50</v>
      </c>
      <c r="M3" s="51"/>
      <c r="N3" s="51"/>
      <c r="O3" s="51" t="s">
        <v>57</v>
      </c>
      <c r="P3" s="51" t="s">
        <v>59</v>
      </c>
      <c r="Q3" s="51"/>
      <c r="R3" s="51" t="s">
        <v>249</v>
      </c>
      <c r="S3" s="51" t="s">
        <v>74</v>
      </c>
      <c r="T3" s="51"/>
      <c r="U3" s="51"/>
      <c r="V3" s="51" t="s">
        <v>250</v>
      </c>
      <c r="W3" s="51" t="s">
        <v>251</v>
      </c>
      <c r="X3" s="51" t="s">
        <v>86</v>
      </c>
      <c r="Y3" s="51" t="s">
        <v>252</v>
      </c>
      <c r="Z3" s="51" t="s">
        <v>86</v>
      </c>
      <c r="AA3" s="51"/>
      <c r="AB3" s="51" t="s">
        <v>86</v>
      </c>
      <c r="AC3" s="51"/>
      <c r="AD3" s="51" t="s">
        <v>253</v>
      </c>
      <c r="AE3" s="51" t="s">
        <v>253</v>
      </c>
      <c r="AF3" s="51"/>
      <c r="AG3" s="51"/>
      <c r="AH3" s="51"/>
      <c r="AI3" s="51"/>
      <c r="AJ3" s="51"/>
      <c r="AK3" s="51"/>
      <c r="AL3" s="51"/>
      <c r="AM3" s="51"/>
      <c r="AN3" s="51"/>
      <c r="AO3" s="51"/>
      <c r="AP3" s="51" t="s">
        <v>123</v>
      </c>
      <c r="AQ3" s="51" t="s">
        <v>126</v>
      </c>
      <c r="AR3" s="51" t="s">
        <v>125</v>
      </c>
      <c r="AS3" s="51"/>
      <c r="AT3" s="51"/>
      <c r="AU3" s="51" t="s">
        <v>139</v>
      </c>
      <c r="AV3" s="51" t="s">
        <v>142</v>
      </c>
      <c r="AW3" s="51" t="s">
        <v>134</v>
      </c>
      <c r="AX3" s="51"/>
      <c r="AY3" s="51"/>
      <c r="AZ3" s="51"/>
      <c r="BA3" s="51" t="s">
        <v>150</v>
      </c>
      <c r="BB3" s="51" t="s">
        <v>152</v>
      </c>
      <c r="BC3" s="51" t="s">
        <v>153</v>
      </c>
      <c r="BD3" s="51" t="s">
        <v>254</v>
      </c>
      <c r="BE3" s="51" t="s">
        <v>255</v>
      </c>
      <c r="BF3" s="52" t="s">
        <v>86</v>
      </c>
      <c r="BG3" s="13" t="s">
        <v>84</v>
      </c>
      <c r="BH3" s="13" t="s">
        <v>150</v>
      </c>
      <c r="BI3" s="13" t="s">
        <v>152</v>
      </c>
      <c r="BJ3" s="13" t="s">
        <v>153</v>
      </c>
      <c r="BK3" s="13" t="s">
        <v>256</v>
      </c>
      <c r="BL3" s="13" t="s">
        <v>168</v>
      </c>
      <c r="BM3" s="13" t="s">
        <v>177</v>
      </c>
      <c r="BN3" s="13" t="s">
        <v>181</v>
      </c>
      <c r="BO3" s="13" t="s">
        <v>183</v>
      </c>
      <c r="BP3" s="13"/>
      <c r="BQ3" s="13"/>
      <c r="BR3" s="13"/>
      <c r="BS3" s="13" t="s">
        <v>193</v>
      </c>
      <c r="BT3" s="13" t="s">
        <v>195</v>
      </c>
      <c r="BU3" s="13"/>
      <c r="BV3" s="13"/>
    </row>
    <row r="4" spans="1:74" ht="46.2" customHeight="1" x14ac:dyDescent="0.25">
      <c r="A4" s="50" t="s">
        <v>257</v>
      </c>
      <c r="B4" s="51" t="s">
        <v>258</v>
      </c>
      <c r="C4" s="51" t="s">
        <v>13</v>
      </c>
      <c r="D4" s="51">
        <v>2023</v>
      </c>
      <c r="E4" s="51" t="s">
        <v>259</v>
      </c>
      <c r="F4" s="51">
        <v>2021</v>
      </c>
      <c r="G4" s="51" t="s">
        <v>252</v>
      </c>
      <c r="H4" s="51" t="s">
        <v>260</v>
      </c>
      <c r="I4" s="51" t="s">
        <v>261</v>
      </c>
      <c r="J4" s="51" t="s">
        <v>36</v>
      </c>
      <c r="K4" s="51"/>
      <c r="L4" s="53" t="s">
        <v>49</v>
      </c>
      <c r="M4" s="51"/>
      <c r="N4" s="51"/>
      <c r="O4" s="51" t="s">
        <v>61</v>
      </c>
      <c r="P4" s="51" t="s">
        <v>64</v>
      </c>
      <c r="Q4" s="51" t="s">
        <v>63</v>
      </c>
      <c r="R4" s="51" t="s">
        <v>262</v>
      </c>
      <c r="S4" s="51" t="s">
        <v>75</v>
      </c>
      <c r="T4" s="51"/>
      <c r="U4" s="51"/>
      <c r="V4" s="51" t="s">
        <v>263</v>
      </c>
      <c r="W4" s="51" t="s">
        <v>264</v>
      </c>
      <c r="X4" s="51" t="s">
        <v>84</v>
      </c>
      <c r="Y4" s="51" t="s">
        <v>265</v>
      </c>
      <c r="Z4" s="51" t="s">
        <v>84</v>
      </c>
      <c r="AA4" s="51" t="s">
        <v>266</v>
      </c>
      <c r="AB4" s="51" t="s">
        <v>84</v>
      </c>
      <c r="AC4" s="51" t="s">
        <v>267</v>
      </c>
      <c r="AD4" s="51" t="s">
        <v>253</v>
      </c>
      <c r="AE4" s="51" t="s">
        <v>253</v>
      </c>
      <c r="AF4" s="51"/>
      <c r="AG4" s="51"/>
      <c r="AH4" s="51"/>
      <c r="AI4" s="51"/>
      <c r="AJ4" s="51"/>
      <c r="AK4" s="51"/>
      <c r="AL4" s="51"/>
      <c r="AM4" s="51"/>
      <c r="AN4" s="51"/>
      <c r="AO4" s="51"/>
      <c r="AP4" s="51" t="s">
        <v>123</v>
      </c>
      <c r="AQ4" s="51" t="s">
        <v>125</v>
      </c>
      <c r="AR4" s="51"/>
      <c r="AS4" s="51"/>
      <c r="AT4" s="51"/>
      <c r="AU4" s="51" t="s">
        <v>142</v>
      </c>
      <c r="AV4" s="51" t="s">
        <v>134</v>
      </c>
      <c r="AW4" s="51" t="s">
        <v>136</v>
      </c>
      <c r="AX4" s="51"/>
      <c r="AY4" s="51"/>
      <c r="AZ4" s="51"/>
      <c r="BA4" s="51" t="s">
        <v>153</v>
      </c>
      <c r="BB4" s="51" t="s">
        <v>152</v>
      </c>
      <c r="BC4" s="51" t="s">
        <v>150</v>
      </c>
      <c r="BD4" s="51"/>
      <c r="BE4" s="51"/>
      <c r="BF4" s="52" t="s">
        <v>268</v>
      </c>
      <c r="BG4" s="13" t="s">
        <v>86</v>
      </c>
      <c r="BH4" s="13"/>
      <c r="BI4" s="13"/>
      <c r="BJ4" s="13"/>
      <c r="BK4" s="13"/>
      <c r="BL4" s="13"/>
      <c r="BM4" s="13"/>
      <c r="BN4" s="13"/>
      <c r="BO4" s="13" t="s">
        <v>183</v>
      </c>
      <c r="BP4" s="13" t="s">
        <v>244</v>
      </c>
      <c r="BQ4" s="13"/>
      <c r="BR4" s="13" t="s">
        <v>269</v>
      </c>
      <c r="BS4" s="13" t="s">
        <v>193</v>
      </c>
      <c r="BT4" s="13" t="s">
        <v>195</v>
      </c>
      <c r="BU4" s="13"/>
      <c r="BV4" s="13"/>
    </row>
    <row r="5" spans="1:74" ht="46.2" customHeight="1" x14ac:dyDescent="0.25">
      <c r="A5" s="50" t="s">
        <v>270</v>
      </c>
      <c r="B5" s="51" t="s">
        <v>271</v>
      </c>
      <c r="C5" s="51" t="s">
        <v>13</v>
      </c>
      <c r="D5" s="51">
        <v>2023</v>
      </c>
      <c r="E5" s="51" t="s">
        <v>272</v>
      </c>
      <c r="F5" s="51">
        <v>2023</v>
      </c>
      <c r="G5" s="51">
        <v>2050</v>
      </c>
      <c r="H5" s="51" t="s">
        <v>273</v>
      </c>
      <c r="I5" s="51" t="s">
        <v>274</v>
      </c>
      <c r="J5" s="51" t="s">
        <v>37</v>
      </c>
      <c r="K5" s="51" t="s">
        <v>39</v>
      </c>
      <c r="L5" s="53" t="s">
        <v>49</v>
      </c>
      <c r="M5" s="51"/>
      <c r="N5" s="51"/>
      <c r="O5" s="51" t="s">
        <v>57</v>
      </c>
      <c r="P5" s="51" t="s">
        <v>59</v>
      </c>
      <c r="Q5" s="51" t="s">
        <v>60</v>
      </c>
      <c r="R5" s="51" t="s">
        <v>275</v>
      </c>
      <c r="S5" s="51" t="s">
        <v>75</v>
      </c>
      <c r="T5" s="51"/>
      <c r="U5" s="51"/>
      <c r="V5" s="51"/>
      <c r="W5" s="51" t="s">
        <v>276</v>
      </c>
      <c r="X5" s="51" t="s">
        <v>84</v>
      </c>
      <c r="Y5" s="51" t="s">
        <v>277</v>
      </c>
      <c r="Z5" s="51" t="s">
        <v>84</v>
      </c>
      <c r="AA5" s="51" t="s">
        <v>278</v>
      </c>
      <c r="AB5" s="51" t="s">
        <v>86</v>
      </c>
      <c r="AC5" s="51"/>
      <c r="AD5" s="51" t="s">
        <v>253</v>
      </c>
      <c r="AE5" s="51" t="s">
        <v>253</v>
      </c>
      <c r="AF5" s="51"/>
      <c r="AG5" s="51"/>
      <c r="AH5" s="51"/>
      <c r="AI5" s="51"/>
      <c r="AJ5" s="51"/>
      <c r="AK5" s="51"/>
      <c r="AL5" s="51"/>
      <c r="AM5" s="51"/>
      <c r="AN5" s="51"/>
      <c r="AO5" s="51"/>
      <c r="AP5" s="51" t="s">
        <v>126</v>
      </c>
      <c r="AQ5" s="51" t="s">
        <v>123</v>
      </c>
      <c r="AR5" s="51" t="s">
        <v>125</v>
      </c>
      <c r="AS5" s="51"/>
      <c r="AT5" s="51"/>
      <c r="AU5" s="51" t="s">
        <v>135</v>
      </c>
      <c r="AV5" s="51" t="s">
        <v>134</v>
      </c>
      <c r="AW5" s="51" t="s">
        <v>140</v>
      </c>
      <c r="AX5" s="51" t="s">
        <v>139</v>
      </c>
      <c r="AY5" s="51" t="s">
        <v>142</v>
      </c>
      <c r="AZ5" s="51"/>
      <c r="BA5" s="51" t="s">
        <v>150</v>
      </c>
      <c r="BB5" s="51" t="s">
        <v>152</v>
      </c>
      <c r="BC5" s="51" t="s">
        <v>153</v>
      </c>
      <c r="BD5" s="51" t="s">
        <v>279</v>
      </c>
      <c r="BE5" s="51" t="s">
        <v>86</v>
      </c>
      <c r="BF5" s="52" t="s">
        <v>280</v>
      </c>
      <c r="BG5" s="13" t="s">
        <v>84</v>
      </c>
      <c r="BH5" s="13" t="s">
        <v>150</v>
      </c>
      <c r="BI5" s="13" t="s">
        <v>152</v>
      </c>
      <c r="BJ5" s="13" t="s">
        <v>153</v>
      </c>
      <c r="BK5" s="13" t="s">
        <v>281</v>
      </c>
      <c r="BL5" s="13" t="s">
        <v>168</v>
      </c>
      <c r="BM5" s="13" t="s">
        <v>175</v>
      </c>
      <c r="BN5" s="13" t="s">
        <v>181</v>
      </c>
      <c r="BO5" s="13" t="s">
        <v>183</v>
      </c>
      <c r="BP5" s="13" t="s">
        <v>244</v>
      </c>
      <c r="BQ5" s="13"/>
      <c r="BR5" s="13" t="s">
        <v>282</v>
      </c>
      <c r="BS5" s="13" t="s">
        <v>193</v>
      </c>
      <c r="BT5" s="13" t="s">
        <v>195</v>
      </c>
      <c r="BU5" s="13"/>
      <c r="BV5" s="13"/>
    </row>
    <row r="6" spans="1:74" ht="46.2" customHeight="1" x14ac:dyDescent="0.25">
      <c r="A6" s="50" t="s">
        <v>283</v>
      </c>
      <c r="B6" s="51" t="s">
        <v>284</v>
      </c>
      <c r="C6" s="51" t="s">
        <v>13</v>
      </c>
      <c r="D6" s="51">
        <v>2023</v>
      </c>
      <c r="E6" s="51" t="s">
        <v>248</v>
      </c>
      <c r="F6" s="51">
        <v>2023</v>
      </c>
      <c r="G6" s="51"/>
      <c r="H6" s="51" t="s">
        <v>285</v>
      </c>
      <c r="I6" s="51" t="s">
        <v>286</v>
      </c>
      <c r="J6" s="51" t="s">
        <v>37</v>
      </c>
      <c r="K6" s="51"/>
      <c r="L6" s="53" t="s">
        <v>45</v>
      </c>
      <c r="M6" s="51"/>
      <c r="N6" s="51"/>
      <c r="O6" s="51" t="s">
        <v>64</v>
      </c>
      <c r="P6" s="51" t="s">
        <v>59</v>
      </c>
      <c r="Q6" s="51"/>
      <c r="R6" s="51" t="s">
        <v>287</v>
      </c>
      <c r="S6" s="51" t="s">
        <v>73</v>
      </c>
      <c r="T6" s="51"/>
      <c r="U6" s="51"/>
      <c r="V6" s="51" t="s">
        <v>263</v>
      </c>
      <c r="W6" s="51" t="s">
        <v>288</v>
      </c>
      <c r="X6" s="51" t="s">
        <v>86</v>
      </c>
      <c r="Y6" s="51" t="s">
        <v>252</v>
      </c>
      <c r="Z6" s="51" t="s">
        <v>84</v>
      </c>
      <c r="AA6" s="51" t="s">
        <v>289</v>
      </c>
      <c r="AB6" s="51" t="s">
        <v>84</v>
      </c>
      <c r="AC6" s="51" t="s">
        <v>289</v>
      </c>
      <c r="AD6" s="51" t="s">
        <v>290</v>
      </c>
      <c r="AE6" s="51">
        <v>13</v>
      </c>
      <c r="AF6" s="51" t="s">
        <v>110</v>
      </c>
      <c r="AG6" s="51" t="s">
        <v>108</v>
      </c>
      <c r="AH6" s="51" t="s">
        <v>109</v>
      </c>
      <c r="AI6" s="51" t="s">
        <v>114</v>
      </c>
      <c r="AJ6" s="51" t="s">
        <v>112</v>
      </c>
      <c r="AK6" s="51"/>
      <c r="AL6" s="51"/>
      <c r="AM6" s="51"/>
      <c r="AN6" s="51"/>
      <c r="AO6" s="51" t="s">
        <v>291</v>
      </c>
      <c r="AP6" s="51" t="s">
        <v>127</v>
      </c>
      <c r="AQ6" s="51" t="s">
        <v>128</v>
      </c>
      <c r="AR6" s="51" t="s">
        <v>125</v>
      </c>
      <c r="AS6" s="51"/>
      <c r="AT6" s="51"/>
      <c r="AU6" s="51" t="s">
        <v>142</v>
      </c>
      <c r="AV6" s="51" t="s">
        <v>134</v>
      </c>
      <c r="AW6" s="51" t="s">
        <v>139</v>
      </c>
      <c r="AX6" s="51"/>
      <c r="AY6" s="51"/>
      <c r="AZ6" s="51"/>
      <c r="BA6" s="51" t="s">
        <v>150</v>
      </c>
      <c r="BB6" s="51" t="s">
        <v>152</v>
      </c>
      <c r="BC6" s="51" t="s">
        <v>153</v>
      </c>
      <c r="BD6" s="51" t="s">
        <v>292</v>
      </c>
      <c r="BE6" s="51" t="s">
        <v>86</v>
      </c>
      <c r="BF6" s="52" t="s">
        <v>86</v>
      </c>
      <c r="BG6" s="13" t="s">
        <v>86</v>
      </c>
      <c r="BH6" s="13"/>
      <c r="BI6" s="13"/>
      <c r="BJ6" s="13"/>
      <c r="BK6" s="13"/>
      <c r="BL6" s="13"/>
      <c r="BM6" s="13"/>
      <c r="BN6" s="13"/>
      <c r="BO6" s="13"/>
      <c r="BP6" s="13"/>
      <c r="BQ6" s="13"/>
      <c r="BR6" s="13"/>
      <c r="BS6" s="13" t="s">
        <v>193</v>
      </c>
      <c r="BT6" s="13" t="s">
        <v>195</v>
      </c>
      <c r="BU6" s="13"/>
      <c r="BV6" s="13"/>
    </row>
    <row r="7" spans="1:74" ht="46.2" customHeight="1" x14ac:dyDescent="0.25">
      <c r="A7" s="50" t="s">
        <v>293</v>
      </c>
      <c r="B7" s="51" t="s">
        <v>294</v>
      </c>
      <c r="C7" s="51" t="s">
        <v>13</v>
      </c>
      <c r="D7" s="51">
        <v>2023</v>
      </c>
      <c r="E7" s="51" t="s">
        <v>248</v>
      </c>
      <c r="F7" s="51">
        <v>2020</v>
      </c>
      <c r="G7" s="51"/>
      <c r="H7" s="51" t="s">
        <v>50</v>
      </c>
      <c r="I7" s="51" t="s">
        <v>50</v>
      </c>
      <c r="J7" s="51"/>
      <c r="K7" s="51"/>
      <c r="L7" s="51" t="s">
        <v>50</v>
      </c>
      <c r="M7" s="51"/>
      <c r="N7" s="51"/>
      <c r="O7" s="51"/>
      <c r="P7" s="51"/>
      <c r="Q7" s="51"/>
      <c r="R7" s="51" t="s">
        <v>295</v>
      </c>
      <c r="S7" s="51" t="s">
        <v>75</v>
      </c>
      <c r="T7" s="51" t="s">
        <v>74</v>
      </c>
      <c r="U7" s="51"/>
      <c r="V7" s="51" t="s">
        <v>296</v>
      </c>
      <c r="W7" s="51" t="s">
        <v>297</v>
      </c>
      <c r="X7" s="51" t="s">
        <v>84</v>
      </c>
      <c r="Y7" s="51" t="s">
        <v>298</v>
      </c>
      <c r="Z7" s="51" t="s">
        <v>84</v>
      </c>
      <c r="AA7" s="51" t="s">
        <v>299</v>
      </c>
      <c r="AB7" s="51" t="s">
        <v>84</v>
      </c>
      <c r="AC7" s="51" t="s">
        <v>300</v>
      </c>
      <c r="AD7" s="51" t="s">
        <v>301</v>
      </c>
      <c r="AE7" s="51">
        <v>33</v>
      </c>
      <c r="AF7" s="51" t="s">
        <v>114</v>
      </c>
      <c r="AG7" s="51"/>
      <c r="AH7" s="51"/>
      <c r="AI7" s="51"/>
      <c r="AJ7" s="51"/>
      <c r="AK7" s="51"/>
      <c r="AL7" s="51"/>
      <c r="AM7" s="51"/>
      <c r="AN7" s="51"/>
      <c r="AO7" s="51" t="s">
        <v>302</v>
      </c>
      <c r="AP7" s="51" t="s">
        <v>128</v>
      </c>
      <c r="AQ7" s="51" t="s">
        <v>123</v>
      </c>
      <c r="AR7" s="51" t="s">
        <v>125</v>
      </c>
      <c r="AS7" s="51"/>
      <c r="AT7" s="51"/>
      <c r="AU7" s="51" t="s">
        <v>136</v>
      </c>
      <c r="AV7" s="51" t="s">
        <v>134</v>
      </c>
      <c r="AW7" s="51" t="s">
        <v>133</v>
      </c>
      <c r="AX7" s="51" t="s">
        <v>131</v>
      </c>
      <c r="AY7" s="51" t="s">
        <v>142</v>
      </c>
      <c r="AZ7" s="51"/>
      <c r="BA7" s="51" t="s">
        <v>150</v>
      </c>
      <c r="BB7" s="51" t="s">
        <v>152</v>
      </c>
      <c r="BC7" s="51" t="s">
        <v>153</v>
      </c>
      <c r="BD7" s="51" t="s">
        <v>303</v>
      </c>
      <c r="BE7" s="51" t="s">
        <v>86</v>
      </c>
      <c r="BF7" s="52" t="s">
        <v>304</v>
      </c>
      <c r="BG7" s="13" t="s">
        <v>86</v>
      </c>
      <c r="BH7" s="13"/>
      <c r="BI7" s="13"/>
      <c r="BJ7" s="13"/>
      <c r="BK7" s="13"/>
      <c r="BL7" s="13"/>
      <c r="BM7" s="13"/>
      <c r="BN7" s="13" t="s">
        <v>181</v>
      </c>
      <c r="BO7" s="13" t="s">
        <v>183</v>
      </c>
      <c r="BP7" s="13"/>
      <c r="BQ7" s="13"/>
      <c r="BR7" s="13"/>
      <c r="BS7" s="13" t="s">
        <v>193</v>
      </c>
      <c r="BT7" s="13" t="s">
        <v>195</v>
      </c>
      <c r="BU7" s="13"/>
      <c r="BV7" s="13"/>
    </row>
    <row r="8" spans="1:74" ht="46.2" customHeight="1" x14ac:dyDescent="0.25">
      <c r="A8" s="50" t="s">
        <v>305</v>
      </c>
      <c r="B8" s="51" t="s">
        <v>306</v>
      </c>
      <c r="C8" s="51" t="s">
        <v>13</v>
      </c>
      <c r="D8" s="51">
        <v>2023</v>
      </c>
      <c r="E8" s="51" t="s">
        <v>248</v>
      </c>
      <c r="F8" s="51">
        <v>2022</v>
      </c>
      <c r="G8" s="51" t="s">
        <v>307</v>
      </c>
      <c r="H8" s="51" t="s">
        <v>308</v>
      </c>
      <c r="I8" s="51" t="s">
        <v>309</v>
      </c>
      <c r="J8" s="51" t="s">
        <v>36</v>
      </c>
      <c r="K8" s="51"/>
      <c r="L8" s="53" t="s">
        <v>46</v>
      </c>
      <c r="M8" s="51"/>
      <c r="N8" s="51"/>
      <c r="O8" s="51" t="s">
        <v>59</v>
      </c>
      <c r="P8" s="51" t="s">
        <v>60</v>
      </c>
      <c r="Q8" s="51" t="s">
        <v>66</v>
      </c>
      <c r="R8" s="51" t="s">
        <v>310</v>
      </c>
      <c r="S8" s="51" t="s">
        <v>76</v>
      </c>
      <c r="T8" s="51" t="s">
        <v>74</v>
      </c>
      <c r="U8" s="51" t="s">
        <v>75</v>
      </c>
      <c r="V8" s="51" t="s">
        <v>311</v>
      </c>
      <c r="W8" s="53" t="s">
        <v>312</v>
      </c>
      <c r="X8" s="51" t="s">
        <v>84</v>
      </c>
      <c r="Y8" s="51" t="s">
        <v>313</v>
      </c>
      <c r="Z8" s="51" t="s">
        <v>84</v>
      </c>
      <c r="AA8" s="51" t="s">
        <v>314</v>
      </c>
      <c r="AB8" s="51" t="s">
        <v>84</v>
      </c>
      <c r="AC8" s="51" t="s">
        <v>315</v>
      </c>
      <c r="AD8" s="51" t="s">
        <v>253</v>
      </c>
      <c r="AE8" s="51" t="s">
        <v>253</v>
      </c>
      <c r="AF8" s="51"/>
      <c r="AG8" s="51"/>
      <c r="AH8" s="51"/>
      <c r="AI8" s="51"/>
      <c r="AJ8" s="51"/>
      <c r="AK8" s="51"/>
      <c r="AL8" s="51"/>
      <c r="AM8" s="51"/>
      <c r="AN8" s="51"/>
      <c r="AO8" s="51"/>
      <c r="AP8" s="51" t="s">
        <v>126</v>
      </c>
      <c r="AQ8" s="51" t="s">
        <v>123</v>
      </c>
      <c r="AR8" s="51" t="s">
        <v>125</v>
      </c>
      <c r="AS8" s="51"/>
      <c r="AT8" s="51"/>
      <c r="AU8" s="51" t="s">
        <v>142</v>
      </c>
      <c r="AV8" s="51" t="s">
        <v>134</v>
      </c>
      <c r="AW8" s="51" t="s">
        <v>136</v>
      </c>
      <c r="AX8" s="51" t="s">
        <v>140</v>
      </c>
      <c r="AY8" s="51" t="s">
        <v>139</v>
      </c>
      <c r="AZ8" s="51"/>
      <c r="BA8" s="51" t="s">
        <v>150</v>
      </c>
      <c r="BB8" s="51" t="s">
        <v>152</v>
      </c>
      <c r="BC8" s="51" t="s">
        <v>153</v>
      </c>
      <c r="BD8" s="51" t="s">
        <v>316</v>
      </c>
      <c r="BE8" s="51"/>
      <c r="BF8" s="52" t="s">
        <v>317</v>
      </c>
      <c r="BG8" s="13" t="s">
        <v>84</v>
      </c>
      <c r="BH8" s="13" t="s">
        <v>150</v>
      </c>
      <c r="BI8" s="13" t="s">
        <v>152</v>
      </c>
      <c r="BJ8" s="13" t="s">
        <v>153</v>
      </c>
      <c r="BK8" s="13" t="s">
        <v>318</v>
      </c>
      <c r="BL8" s="13" t="s">
        <v>171</v>
      </c>
      <c r="BM8" s="13" t="s">
        <v>175</v>
      </c>
      <c r="BN8" s="13" t="s">
        <v>181</v>
      </c>
      <c r="BO8" s="13" t="s">
        <v>183</v>
      </c>
      <c r="BP8" s="13" t="s">
        <v>244</v>
      </c>
      <c r="BQ8" s="13"/>
      <c r="BR8" s="13"/>
      <c r="BS8" s="13" t="s">
        <v>193</v>
      </c>
      <c r="BT8" s="13" t="s">
        <v>195</v>
      </c>
      <c r="BU8" s="13" t="s">
        <v>319</v>
      </c>
      <c r="BV8" s="13"/>
    </row>
    <row r="9" spans="1:74" ht="46.2" customHeight="1" x14ac:dyDescent="0.25">
      <c r="A9" s="50" t="s">
        <v>320</v>
      </c>
      <c r="B9" s="51" t="s">
        <v>321</v>
      </c>
      <c r="C9" s="51" t="s">
        <v>13</v>
      </c>
      <c r="D9" s="51">
        <v>2023</v>
      </c>
      <c r="E9" s="51" t="s">
        <v>272</v>
      </c>
      <c r="F9" s="51">
        <v>2019</v>
      </c>
      <c r="G9" s="51" t="s">
        <v>252</v>
      </c>
      <c r="H9" s="51" t="s">
        <v>322</v>
      </c>
      <c r="I9" s="51" t="s">
        <v>323</v>
      </c>
      <c r="J9" s="51"/>
      <c r="K9" s="51"/>
      <c r="L9" s="51" t="s">
        <v>51</v>
      </c>
      <c r="M9" s="51"/>
      <c r="N9" s="51"/>
      <c r="O9" s="51"/>
      <c r="P9" s="51"/>
      <c r="Q9" s="51"/>
      <c r="R9" s="51" t="s">
        <v>324</v>
      </c>
      <c r="S9" s="51" t="s">
        <v>76</v>
      </c>
      <c r="T9" s="51" t="s">
        <v>77</v>
      </c>
      <c r="U9" s="51"/>
      <c r="V9" s="51" t="s">
        <v>325</v>
      </c>
      <c r="W9" s="51" t="s">
        <v>326</v>
      </c>
      <c r="X9" s="51" t="s">
        <v>84</v>
      </c>
      <c r="Y9" s="51" t="s">
        <v>327</v>
      </c>
      <c r="Z9" s="51" t="s">
        <v>84</v>
      </c>
      <c r="AA9" s="51" t="s">
        <v>328</v>
      </c>
      <c r="AB9" s="51" t="s">
        <v>84</v>
      </c>
      <c r="AC9" s="51" t="s">
        <v>329</v>
      </c>
      <c r="AD9" s="51" t="s">
        <v>330</v>
      </c>
      <c r="AE9" s="51">
        <v>50</v>
      </c>
      <c r="AF9" s="51" t="s">
        <v>114</v>
      </c>
      <c r="AG9" s="51"/>
      <c r="AH9" s="51"/>
      <c r="AI9" s="51"/>
      <c r="AJ9" s="51"/>
      <c r="AK9" s="51"/>
      <c r="AL9" s="51"/>
      <c r="AM9" s="51"/>
      <c r="AN9" s="51"/>
      <c r="AO9" s="51" t="s">
        <v>331</v>
      </c>
      <c r="AP9" s="51" t="s">
        <v>128</v>
      </c>
      <c r="AQ9" s="51" t="s">
        <v>123</v>
      </c>
      <c r="AR9" s="51" t="s">
        <v>125</v>
      </c>
      <c r="AS9" s="51"/>
      <c r="AT9" s="51"/>
      <c r="AU9" s="51" t="s">
        <v>142</v>
      </c>
      <c r="AV9" s="51" t="s">
        <v>144</v>
      </c>
      <c r="AW9" s="51" t="s">
        <v>134</v>
      </c>
      <c r="AX9" s="51"/>
      <c r="AY9" s="51"/>
      <c r="AZ9" s="51"/>
      <c r="BA9" s="51" t="s">
        <v>150</v>
      </c>
      <c r="BB9" s="51" t="s">
        <v>152</v>
      </c>
      <c r="BC9" s="51" t="s">
        <v>153</v>
      </c>
      <c r="BD9" s="51"/>
      <c r="BE9" s="51"/>
      <c r="BF9" s="52" t="s">
        <v>332</v>
      </c>
      <c r="BG9" s="13" t="s">
        <v>86</v>
      </c>
      <c r="BH9" s="13" t="s">
        <v>150</v>
      </c>
      <c r="BI9" s="13" t="s">
        <v>152</v>
      </c>
      <c r="BJ9" s="13" t="s">
        <v>153</v>
      </c>
      <c r="BK9" s="13" t="s">
        <v>333</v>
      </c>
      <c r="BL9" s="13"/>
      <c r="BM9" s="13"/>
      <c r="BN9" s="13" t="s">
        <v>181</v>
      </c>
      <c r="BO9" s="13" t="s">
        <v>183</v>
      </c>
      <c r="BP9" s="13" t="s">
        <v>244</v>
      </c>
      <c r="BQ9" s="13" t="s">
        <v>245</v>
      </c>
      <c r="BR9" s="13"/>
      <c r="BS9" s="13" t="s">
        <v>193</v>
      </c>
      <c r="BT9" s="13" t="s">
        <v>195</v>
      </c>
      <c r="BU9" s="13" t="s">
        <v>319</v>
      </c>
      <c r="BV9" s="13" t="s">
        <v>197</v>
      </c>
    </row>
    <row r="10" spans="1:74" ht="46.2" customHeight="1" x14ac:dyDescent="0.25">
      <c r="A10" s="50" t="s">
        <v>334</v>
      </c>
      <c r="B10" s="51" t="s">
        <v>335</v>
      </c>
      <c r="C10" s="51" t="s">
        <v>13</v>
      </c>
      <c r="D10" s="51">
        <v>2023</v>
      </c>
      <c r="E10" s="51" t="s">
        <v>336</v>
      </c>
      <c r="F10" s="51">
        <v>2023</v>
      </c>
      <c r="G10" s="51"/>
      <c r="H10" s="51" t="s">
        <v>337</v>
      </c>
      <c r="I10" s="51" t="s">
        <v>338</v>
      </c>
      <c r="J10" s="51" t="s">
        <v>37</v>
      </c>
      <c r="K10" s="51"/>
      <c r="L10" s="53" t="s">
        <v>47</v>
      </c>
      <c r="M10" s="51"/>
      <c r="N10" s="51"/>
      <c r="O10" s="51" t="s">
        <v>56</v>
      </c>
      <c r="P10" s="51" t="s">
        <v>66</v>
      </c>
      <c r="Q10" s="51"/>
      <c r="R10" s="51" t="s">
        <v>339</v>
      </c>
      <c r="S10" s="51" t="s">
        <v>77</v>
      </c>
      <c r="T10" s="51"/>
      <c r="U10" s="51"/>
      <c r="V10" s="51" t="s">
        <v>263</v>
      </c>
      <c r="W10" s="51" t="s">
        <v>340</v>
      </c>
      <c r="X10" s="51" t="s">
        <v>341</v>
      </c>
      <c r="Y10" s="51" t="s">
        <v>342</v>
      </c>
      <c r="Z10" s="51" t="s">
        <v>86</v>
      </c>
      <c r="AA10" s="51"/>
      <c r="AB10" s="51" t="s">
        <v>86</v>
      </c>
      <c r="AC10" s="51" t="s">
        <v>343</v>
      </c>
      <c r="AD10" s="51" t="s">
        <v>253</v>
      </c>
      <c r="AE10" s="51" t="s">
        <v>253</v>
      </c>
      <c r="AF10" s="51"/>
      <c r="AG10" s="51"/>
      <c r="AH10" s="51"/>
      <c r="AI10" s="51"/>
      <c r="AJ10" s="51"/>
      <c r="AK10" s="51"/>
      <c r="AL10" s="51"/>
      <c r="AM10" s="51"/>
      <c r="AN10" s="51"/>
      <c r="AO10" s="51"/>
      <c r="AP10" s="51" t="s">
        <v>123</v>
      </c>
      <c r="AQ10" s="51"/>
      <c r="AR10" s="51"/>
      <c r="AS10" s="51"/>
      <c r="AT10" s="51"/>
      <c r="AU10" s="51" t="s">
        <v>142</v>
      </c>
      <c r="AV10" s="51"/>
      <c r="AW10" s="51"/>
      <c r="AX10" s="51"/>
      <c r="AY10" s="51"/>
      <c r="AZ10" s="51"/>
      <c r="BA10" s="51"/>
      <c r="BB10" s="51"/>
      <c r="BC10" s="51"/>
      <c r="BD10" s="51"/>
      <c r="BE10" s="51"/>
      <c r="BF10" s="52" t="s">
        <v>86</v>
      </c>
      <c r="BG10" s="13" t="s">
        <v>86</v>
      </c>
      <c r="BH10" s="13"/>
      <c r="BI10" s="13"/>
      <c r="BJ10" s="13"/>
      <c r="BK10" s="13"/>
      <c r="BL10" s="13"/>
      <c r="BM10" s="13"/>
      <c r="BN10" s="13" t="s">
        <v>181</v>
      </c>
      <c r="BO10" s="13" t="s">
        <v>183</v>
      </c>
      <c r="BP10" s="13" t="s">
        <v>244</v>
      </c>
      <c r="BQ10" s="13"/>
      <c r="BR10" s="13"/>
      <c r="BS10" s="13" t="s">
        <v>193</v>
      </c>
      <c r="BT10" s="13" t="s">
        <v>195</v>
      </c>
      <c r="BU10" s="13"/>
      <c r="BV10" s="13"/>
    </row>
    <row r="11" spans="1:74" ht="46.2" customHeight="1" x14ac:dyDescent="0.25">
      <c r="A11" s="50" t="s">
        <v>344</v>
      </c>
      <c r="B11" s="51" t="s">
        <v>345</v>
      </c>
      <c r="C11" s="51" t="s">
        <v>13</v>
      </c>
      <c r="D11" s="51">
        <v>2023</v>
      </c>
      <c r="E11" s="51" t="s">
        <v>248</v>
      </c>
      <c r="F11" s="51">
        <v>2023</v>
      </c>
      <c r="G11" s="51" t="s">
        <v>252</v>
      </c>
      <c r="H11" s="51" t="s">
        <v>346</v>
      </c>
      <c r="I11" s="51" t="s">
        <v>323</v>
      </c>
      <c r="J11" s="51"/>
      <c r="K11" s="51"/>
      <c r="L11" s="51" t="s">
        <v>51</v>
      </c>
      <c r="M11" s="51"/>
      <c r="N11" s="51"/>
      <c r="O11" s="51" t="s">
        <v>66</v>
      </c>
      <c r="P11" s="51"/>
      <c r="Q11" s="51"/>
      <c r="R11" s="51" t="s">
        <v>347</v>
      </c>
      <c r="S11" s="51" t="s">
        <v>77</v>
      </c>
      <c r="T11" s="51" t="s">
        <v>76</v>
      </c>
      <c r="U11" s="51"/>
      <c r="V11" s="51" t="s">
        <v>348</v>
      </c>
      <c r="W11" s="51" t="s">
        <v>349</v>
      </c>
      <c r="X11" s="51" t="s">
        <v>84</v>
      </c>
      <c r="Y11" s="51" t="s">
        <v>350</v>
      </c>
      <c r="Z11" s="51" t="s">
        <v>84</v>
      </c>
      <c r="AA11" s="51" t="s">
        <v>351</v>
      </c>
      <c r="AB11" s="51" t="s">
        <v>84</v>
      </c>
      <c r="AC11" s="51" t="s">
        <v>352</v>
      </c>
      <c r="AD11" s="51" t="s">
        <v>253</v>
      </c>
      <c r="AE11" s="51" t="s">
        <v>253</v>
      </c>
      <c r="AF11" s="51" t="s">
        <v>104</v>
      </c>
      <c r="AG11" s="51"/>
      <c r="AH11" s="51"/>
      <c r="AI11" s="51"/>
      <c r="AJ11" s="51"/>
      <c r="AK11" s="51"/>
      <c r="AL11" s="51"/>
      <c r="AM11" s="51"/>
      <c r="AN11" s="51"/>
      <c r="AO11" s="51"/>
      <c r="AP11" s="51" t="s">
        <v>123</v>
      </c>
      <c r="AQ11" s="51"/>
      <c r="AR11" s="51"/>
      <c r="AS11" s="51"/>
      <c r="AT11" s="51"/>
      <c r="AU11" s="51" t="s">
        <v>142</v>
      </c>
      <c r="AV11" s="51"/>
      <c r="AW11" s="51"/>
      <c r="AX11" s="51"/>
      <c r="AY11" s="51"/>
      <c r="AZ11" s="51"/>
      <c r="BA11" s="51" t="s">
        <v>150</v>
      </c>
      <c r="BB11" s="51" t="s">
        <v>152</v>
      </c>
      <c r="BC11" s="51" t="s">
        <v>153</v>
      </c>
      <c r="BD11" s="51"/>
      <c r="BE11" s="51"/>
      <c r="BF11" s="52" t="s">
        <v>304</v>
      </c>
      <c r="BG11" s="13" t="s">
        <v>84</v>
      </c>
      <c r="BH11" s="13" t="s">
        <v>150</v>
      </c>
      <c r="BI11" s="13" t="s">
        <v>152</v>
      </c>
      <c r="BJ11" s="13" t="s">
        <v>153</v>
      </c>
      <c r="BK11" s="13" t="s">
        <v>353</v>
      </c>
      <c r="BL11" s="13"/>
      <c r="BM11" s="13"/>
      <c r="BN11" s="13" t="s">
        <v>181</v>
      </c>
      <c r="BO11" s="13" t="s">
        <v>183</v>
      </c>
      <c r="BP11" s="13"/>
      <c r="BQ11" s="13"/>
      <c r="BR11" s="13"/>
      <c r="BS11" s="13" t="s">
        <v>193</v>
      </c>
      <c r="BT11" s="13" t="s">
        <v>195</v>
      </c>
      <c r="BU11" s="13"/>
      <c r="BV11" s="13"/>
    </row>
    <row r="12" spans="1:74" ht="46.2" customHeight="1" x14ac:dyDescent="0.25">
      <c r="A12" s="50" t="s">
        <v>354</v>
      </c>
      <c r="B12" s="51" t="s">
        <v>355</v>
      </c>
      <c r="C12" s="51" t="s">
        <v>13</v>
      </c>
      <c r="D12" s="51">
        <v>2023</v>
      </c>
      <c r="E12" s="51" t="s">
        <v>248</v>
      </c>
      <c r="F12" s="51">
        <v>2023</v>
      </c>
      <c r="G12" s="51" t="s">
        <v>252</v>
      </c>
      <c r="H12" s="51" t="s">
        <v>356</v>
      </c>
      <c r="I12" s="51" t="s">
        <v>357</v>
      </c>
      <c r="J12" s="51" t="s">
        <v>36</v>
      </c>
      <c r="K12" s="51"/>
      <c r="L12" s="53" t="s">
        <v>45</v>
      </c>
      <c r="M12" s="51"/>
      <c r="N12" s="51"/>
      <c r="O12" s="51" t="s">
        <v>59</v>
      </c>
      <c r="P12" s="51" t="s">
        <v>57</v>
      </c>
      <c r="Q12" s="51" t="s">
        <v>66</v>
      </c>
      <c r="R12" s="51" t="s">
        <v>358</v>
      </c>
      <c r="S12" s="51" t="s">
        <v>73</v>
      </c>
      <c r="T12" s="51"/>
      <c r="U12" s="51"/>
      <c r="V12" s="51" t="s">
        <v>252</v>
      </c>
      <c r="W12" s="53" t="s">
        <v>359</v>
      </c>
      <c r="X12" s="51" t="s">
        <v>84</v>
      </c>
      <c r="Y12" s="51" t="s">
        <v>360</v>
      </c>
      <c r="Z12" s="51" t="s">
        <v>86</v>
      </c>
      <c r="AA12" s="51"/>
      <c r="AB12" s="51" t="s">
        <v>84</v>
      </c>
      <c r="AC12" s="51" t="s">
        <v>361</v>
      </c>
      <c r="AD12" s="51" t="s">
        <v>253</v>
      </c>
      <c r="AE12" s="51" t="s">
        <v>253</v>
      </c>
      <c r="AF12" s="51"/>
      <c r="AG12" s="51"/>
      <c r="AH12" s="51"/>
      <c r="AI12" s="51"/>
      <c r="AJ12" s="51"/>
      <c r="AK12" s="51"/>
      <c r="AL12" s="51"/>
      <c r="AM12" s="51"/>
      <c r="AN12" s="51"/>
      <c r="AO12" s="51"/>
      <c r="AP12" s="51" t="s">
        <v>123</v>
      </c>
      <c r="AQ12" s="51" t="s">
        <v>125</v>
      </c>
      <c r="AR12" s="51"/>
      <c r="AS12" s="51"/>
      <c r="AT12" s="51"/>
      <c r="AU12" s="51" t="s">
        <v>142</v>
      </c>
      <c r="AV12" s="51" t="s">
        <v>134</v>
      </c>
      <c r="AW12" s="51"/>
      <c r="AX12" s="51"/>
      <c r="AY12" s="51"/>
      <c r="AZ12" s="51"/>
      <c r="BA12" s="51" t="s">
        <v>150</v>
      </c>
      <c r="BB12" s="51" t="s">
        <v>152</v>
      </c>
      <c r="BC12" s="51" t="s">
        <v>153</v>
      </c>
      <c r="BD12" s="51"/>
      <c r="BE12" s="51"/>
      <c r="BF12" s="52" t="s">
        <v>86</v>
      </c>
      <c r="BG12" s="13" t="s">
        <v>86</v>
      </c>
      <c r="BH12" s="13"/>
      <c r="BI12" s="13"/>
      <c r="BJ12" s="13"/>
      <c r="BK12" s="13"/>
      <c r="BL12" s="13"/>
      <c r="BM12" s="13"/>
      <c r="BN12" s="13"/>
      <c r="BO12" s="13"/>
      <c r="BP12" s="13"/>
      <c r="BQ12" s="13"/>
      <c r="BR12" s="13"/>
      <c r="BS12" s="13" t="s">
        <v>193</v>
      </c>
      <c r="BT12" s="13"/>
      <c r="BU12" s="13"/>
      <c r="BV12" s="13" t="s">
        <v>197</v>
      </c>
    </row>
    <row r="13" spans="1:74" ht="46.2" customHeight="1" x14ac:dyDescent="0.25">
      <c r="A13" s="50" t="s">
        <v>362</v>
      </c>
      <c r="B13" s="51" t="s">
        <v>363</v>
      </c>
      <c r="C13" s="51" t="s">
        <v>13</v>
      </c>
      <c r="D13" s="51">
        <v>2023</v>
      </c>
      <c r="E13" s="51" t="s">
        <v>248</v>
      </c>
      <c r="F13" s="51">
        <v>2023</v>
      </c>
      <c r="G13" s="51">
        <v>2060</v>
      </c>
      <c r="H13" s="51" t="s">
        <v>364</v>
      </c>
      <c r="I13" s="51" t="s">
        <v>365</v>
      </c>
      <c r="J13" s="51" t="s">
        <v>37</v>
      </c>
      <c r="K13" s="51"/>
      <c r="L13" s="53" t="s">
        <v>47</v>
      </c>
      <c r="M13" s="51"/>
      <c r="N13" s="51"/>
      <c r="O13" s="51" t="s">
        <v>61</v>
      </c>
      <c r="P13" s="51" t="s">
        <v>59</v>
      </c>
      <c r="Q13" s="51" t="s">
        <v>64</v>
      </c>
      <c r="R13" s="51" t="s">
        <v>366</v>
      </c>
      <c r="S13" s="51" t="s">
        <v>75</v>
      </c>
      <c r="T13" s="51"/>
      <c r="U13" s="51"/>
      <c r="V13" s="51" t="s">
        <v>367</v>
      </c>
      <c r="W13" s="51" t="s">
        <v>368</v>
      </c>
      <c r="X13" s="51" t="s">
        <v>84</v>
      </c>
      <c r="Y13" s="51" t="s">
        <v>369</v>
      </c>
      <c r="Z13" s="51" t="s">
        <v>84</v>
      </c>
      <c r="AA13" s="51" t="s">
        <v>370</v>
      </c>
      <c r="AB13" s="51" t="s">
        <v>86</v>
      </c>
      <c r="AC13" s="51" t="s">
        <v>371</v>
      </c>
      <c r="AD13" s="51" t="s">
        <v>372</v>
      </c>
      <c r="AE13" s="51" t="s">
        <v>373</v>
      </c>
      <c r="AF13" s="51" t="s">
        <v>110</v>
      </c>
      <c r="AG13" s="51" t="s">
        <v>112</v>
      </c>
      <c r="AH13" s="51" t="s">
        <v>113</v>
      </c>
      <c r="AI13" s="51" t="s">
        <v>115</v>
      </c>
      <c r="AJ13" s="51" t="s">
        <v>109</v>
      </c>
      <c r="AK13" s="51" t="s">
        <v>108</v>
      </c>
      <c r="AL13" s="51" t="s">
        <v>106</v>
      </c>
      <c r="AM13" s="51" t="s">
        <v>114</v>
      </c>
      <c r="AN13" s="51" t="s">
        <v>104</v>
      </c>
      <c r="AO13" s="51" t="s">
        <v>374</v>
      </c>
      <c r="AP13" s="51" t="s">
        <v>128</v>
      </c>
      <c r="AQ13" s="51" t="s">
        <v>121</v>
      </c>
      <c r="AR13" s="51" t="s">
        <v>123</v>
      </c>
      <c r="AS13" s="51" t="s">
        <v>127</v>
      </c>
      <c r="AT13" s="51" t="s">
        <v>125</v>
      </c>
      <c r="AU13" s="51" t="s">
        <v>142</v>
      </c>
      <c r="AV13" s="51" t="s">
        <v>143</v>
      </c>
      <c r="AW13" s="51" t="s">
        <v>134</v>
      </c>
      <c r="AX13" s="51"/>
      <c r="AY13" s="51"/>
      <c r="AZ13" s="51"/>
      <c r="BA13" s="51" t="s">
        <v>150</v>
      </c>
      <c r="BB13" s="51" t="s">
        <v>152</v>
      </c>
      <c r="BC13" s="51" t="s">
        <v>153</v>
      </c>
      <c r="BD13" s="51" t="s">
        <v>375</v>
      </c>
      <c r="BE13" s="51" t="s">
        <v>86</v>
      </c>
      <c r="BF13" s="52" t="s">
        <v>376</v>
      </c>
      <c r="BG13" s="13" t="s">
        <v>86</v>
      </c>
      <c r="BH13" s="13"/>
      <c r="BI13" s="13"/>
      <c r="BJ13" s="13"/>
      <c r="BK13" s="13"/>
      <c r="BL13" s="13"/>
      <c r="BM13" s="13"/>
      <c r="BN13" s="13" t="s">
        <v>181</v>
      </c>
      <c r="BO13" s="13" t="s">
        <v>183</v>
      </c>
      <c r="BP13" s="13"/>
      <c r="BQ13" s="13"/>
      <c r="BR13" s="13"/>
      <c r="BS13" s="13" t="s">
        <v>193</v>
      </c>
      <c r="BT13" s="13" t="s">
        <v>195</v>
      </c>
      <c r="BU13" s="13"/>
      <c r="BV13" s="13"/>
    </row>
    <row r="14" spans="1:74" ht="46.2" customHeight="1" x14ac:dyDescent="0.25">
      <c r="A14" s="50" t="s">
        <v>377</v>
      </c>
      <c r="B14" s="51" t="s">
        <v>378</v>
      </c>
      <c r="C14" s="51" t="s">
        <v>13</v>
      </c>
      <c r="D14" s="51">
        <v>2023</v>
      </c>
      <c r="E14" s="51" t="s">
        <v>379</v>
      </c>
      <c r="F14" s="51">
        <v>2021</v>
      </c>
      <c r="G14" s="51" t="s">
        <v>380</v>
      </c>
      <c r="H14" s="51" t="s">
        <v>381</v>
      </c>
      <c r="I14" s="51" t="s">
        <v>50</v>
      </c>
      <c r="J14" s="51" t="s">
        <v>41</v>
      </c>
      <c r="K14" s="51"/>
      <c r="L14" s="51" t="s">
        <v>50</v>
      </c>
      <c r="M14" s="51"/>
      <c r="N14" s="51"/>
      <c r="O14" s="51" t="s">
        <v>58</v>
      </c>
      <c r="P14" s="51"/>
      <c r="Q14" s="51"/>
      <c r="R14" s="51" t="s">
        <v>382</v>
      </c>
      <c r="S14" s="51" t="s">
        <v>75</v>
      </c>
      <c r="T14" s="51"/>
      <c r="U14" s="51"/>
      <c r="V14" s="51" t="s">
        <v>383</v>
      </c>
      <c r="W14" s="51" t="s">
        <v>384</v>
      </c>
      <c r="X14" s="51" t="s">
        <v>84</v>
      </c>
      <c r="Y14" s="51" t="s">
        <v>385</v>
      </c>
      <c r="Z14" s="51" t="s">
        <v>84</v>
      </c>
      <c r="AA14" s="51" t="s">
        <v>386</v>
      </c>
      <c r="AB14" s="51" t="s">
        <v>86</v>
      </c>
      <c r="AC14" s="51" t="s">
        <v>387</v>
      </c>
      <c r="AD14" s="51" t="s">
        <v>388</v>
      </c>
      <c r="AE14" s="51" t="s">
        <v>389</v>
      </c>
      <c r="AF14" s="51" t="s">
        <v>114</v>
      </c>
      <c r="AG14" s="51" t="s">
        <v>104</v>
      </c>
      <c r="AH14" s="51" t="s">
        <v>106</v>
      </c>
      <c r="AI14" s="51" t="s">
        <v>108</v>
      </c>
      <c r="AJ14" s="51" t="s">
        <v>112</v>
      </c>
      <c r="AK14" s="51"/>
      <c r="AL14" s="51"/>
      <c r="AM14" s="51"/>
      <c r="AN14" s="51"/>
      <c r="AO14" s="51" t="s">
        <v>390</v>
      </c>
      <c r="AP14" s="51" t="s">
        <v>128</v>
      </c>
      <c r="AQ14" s="51" t="s">
        <v>121</v>
      </c>
      <c r="AR14" s="51" t="s">
        <v>127</v>
      </c>
      <c r="AS14" s="51" t="s">
        <v>124</v>
      </c>
      <c r="AT14" s="51" t="s">
        <v>125</v>
      </c>
      <c r="AU14" s="51" t="s">
        <v>142</v>
      </c>
      <c r="AV14" s="51" t="s">
        <v>136</v>
      </c>
      <c r="AW14" s="51" t="s">
        <v>131</v>
      </c>
      <c r="AX14" s="51" t="s">
        <v>133</v>
      </c>
      <c r="AY14" s="51" t="s">
        <v>134</v>
      </c>
      <c r="AZ14" s="51" t="s">
        <v>135</v>
      </c>
      <c r="BA14" s="51" t="s">
        <v>150</v>
      </c>
      <c r="BB14" s="51" t="s">
        <v>152</v>
      </c>
      <c r="BC14" s="51" t="s">
        <v>153</v>
      </c>
      <c r="BD14" s="51" t="s">
        <v>391</v>
      </c>
      <c r="BE14" s="51"/>
      <c r="BF14" s="52" t="s">
        <v>86</v>
      </c>
      <c r="BG14" s="13" t="s">
        <v>86</v>
      </c>
      <c r="BH14" s="13"/>
      <c r="BI14" s="13"/>
      <c r="BJ14" s="13"/>
      <c r="BK14" s="13"/>
      <c r="BL14" s="13"/>
      <c r="BM14" s="13"/>
      <c r="BN14" s="13" t="s">
        <v>181</v>
      </c>
      <c r="BO14" s="13" t="s">
        <v>183</v>
      </c>
      <c r="BP14" s="13"/>
      <c r="BQ14" s="13"/>
      <c r="BR14" s="13"/>
      <c r="BS14" s="13" t="s">
        <v>193</v>
      </c>
      <c r="BT14" s="13"/>
      <c r="BU14" s="13"/>
      <c r="BV14" s="13"/>
    </row>
    <row r="15" spans="1:74" ht="46.2" customHeight="1" x14ac:dyDescent="0.25">
      <c r="A15" s="50" t="s">
        <v>392</v>
      </c>
      <c r="B15" s="51" t="s">
        <v>393</v>
      </c>
      <c r="C15" s="51" t="s">
        <v>13</v>
      </c>
      <c r="D15" s="51">
        <v>2023</v>
      </c>
      <c r="E15" s="51" t="s">
        <v>394</v>
      </c>
      <c r="F15" s="51">
        <v>2023</v>
      </c>
      <c r="G15" s="51"/>
      <c r="H15" s="51" t="s">
        <v>395</v>
      </c>
      <c r="I15" s="51" t="s">
        <v>396</v>
      </c>
      <c r="J15" s="51" t="s">
        <v>37</v>
      </c>
      <c r="K15" s="51"/>
      <c r="L15" s="53" t="s">
        <v>48</v>
      </c>
      <c r="M15" s="51"/>
      <c r="N15" s="51"/>
      <c r="O15" s="51" t="s">
        <v>62</v>
      </c>
      <c r="P15" s="51"/>
      <c r="Q15" s="51"/>
      <c r="R15" s="51" t="s">
        <v>397</v>
      </c>
      <c r="S15" s="51" t="s">
        <v>75</v>
      </c>
      <c r="T15" s="51"/>
      <c r="U15" s="51"/>
      <c r="V15" s="51" t="s">
        <v>398</v>
      </c>
      <c r="W15" s="51" t="s">
        <v>399</v>
      </c>
      <c r="X15" s="51" t="s">
        <v>84</v>
      </c>
      <c r="Y15" s="51" t="s">
        <v>400</v>
      </c>
      <c r="Z15" s="51" t="s">
        <v>84</v>
      </c>
      <c r="AA15" s="51" t="s">
        <v>401</v>
      </c>
      <c r="AB15" s="51" t="s">
        <v>84</v>
      </c>
      <c r="AC15" s="51" t="s">
        <v>402</v>
      </c>
      <c r="AD15" s="51" t="s">
        <v>253</v>
      </c>
      <c r="AE15" s="51" t="s">
        <v>253</v>
      </c>
      <c r="AF15" s="51"/>
      <c r="AG15" s="51"/>
      <c r="AH15" s="51"/>
      <c r="AI15" s="51"/>
      <c r="AJ15" s="51"/>
      <c r="AK15" s="51"/>
      <c r="AL15" s="51"/>
      <c r="AM15" s="51"/>
      <c r="AN15" s="51"/>
      <c r="AO15" s="51" t="s">
        <v>292</v>
      </c>
      <c r="AP15" s="51" t="s">
        <v>123</v>
      </c>
      <c r="AQ15" s="51" t="s">
        <v>125</v>
      </c>
      <c r="AR15" s="51"/>
      <c r="AS15" s="51"/>
      <c r="AT15" s="51"/>
      <c r="AU15" s="51" t="s">
        <v>142</v>
      </c>
      <c r="AV15" s="51" t="s">
        <v>134</v>
      </c>
      <c r="AW15" s="51"/>
      <c r="AX15" s="51"/>
      <c r="AY15" s="51"/>
      <c r="AZ15" s="51"/>
      <c r="BA15" s="51" t="s">
        <v>150</v>
      </c>
      <c r="BB15" s="51" t="s">
        <v>152</v>
      </c>
      <c r="BC15" s="51" t="s">
        <v>153</v>
      </c>
      <c r="BD15" s="51" t="s">
        <v>292</v>
      </c>
      <c r="BE15" s="51" t="s">
        <v>86</v>
      </c>
      <c r="BF15" s="52" t="s">
        <v>86</v>
      </c>
      <c r="BG15" s="13" t="s">
        <v>86</v>
      </c>
      <c r="BH15" s="13"/>
      <c r="BI15" s="13"/>
      <c r="BJ15" s="13"/>
      <c r="BK15" s="13"/>
      <c r="BL15" s="13"/>
      <c r="BM15" s="13"/>
      <c r="BN15" s="13"/>
      <c r="BO15" s="13" t="s">
        <v>183</v>
      </c>
      <c r="BP15" s="13" t="s">
        <v>244</v>
      </c>
      <c r="BQ15" s="13"/>
      <c r="BR15" s="13"/>
      <c r="BS15" s="13" t="s">
        <v>193</v>
      </c>
      <c r="BT15" s="13" t="s">
        <v>195</v>
      </c>
      <c r="BU15" s="13" t="s">
        <v>319</v>
      </c>
      <c r="BV15" s="13"/>
    </row>
    <row r="16" spans="1:74" ht="46.2" customHeight="1" x14ac:dyDescent="0.25">
      <c r="A16" s="50" t="s">
        <v>403</v>
      </c>
      <c r="B16" s="51" t="s">
        <v>404</v>
      </c>
      <c r="C16" s="51" t="s">
        <v>13</v>
      </c>
      <c r="D16" s="51">
        <v>2023</v>
      </c>
      <c r="E16" s="51" t="s">
        <v>248</v>
      </c>
      <c r="F16" s="51">
        <v>2023</v>
      </c>
      <c r="G16" s="51" t="s">
        <v>252</v>
      </c>
      <c r="H16" s="51" t="s">
        <v>405</v>
      </c>
      <c r="I16" s="51" t="s">
        <v>406</v>
      </c>
      <c r="J16" s="51" t="s">
        <v>36</v>
      </c>
      <c r="K16" s="51"/>
      <c r="L16" s="53" t="s">
        <v>45</v>
      </c>
      <c r="M16" s="51"/>
      <c r="N16" s="51"/>
      <c r="O16" s="51" t="s">
        <v>65</v>
      </c>
      <c r="P16" s="51"/>
      <c r="Q16" s="51"/>
      <c r="R16" s="51" t="s">
        <v>407</v>
      </c>
      <c r="S16" s="51" t="s">
        <v>73</v>
      </c>
      <c r="T16" s="51"/>
      <c r="U16" s="51"/>
      <c r="V16" s="51" t="s">
        <v>408</v>
      </c>
      <c r="W16" s="51" t="s">
        <v>409</v>
      </c>
      <c r="X16" s="51" t="s">
        <v>84</v>
      </c>
      <c r="Y16" s="51" t="s">
        <v>410</v>
      </c>
      <c r="Z16" s="51" t="s">
        <v>86</v>
      </c>
      <c r="AA16" s="51"/>
      <c r="AB16" s="51" t="s">
        <v>86</v>
      </c>
      <c r="AC16" s="51"/>
      <c r="AD16" s="51" t="s">
        <v>253</v>
      </c>
      <c r="AE16" s="51" t="s">
        <v>253</v>
      </c>
      <c r="AF16" s="51"/>
      <c r="AG16" s="51"/>
      <c r="AH16" s="51"/>
      <c r="AI16" s="51"/>
      <c r="AJ16" s="51"/>
      <c r="AK16" s="51"/>
      <c r="AL16" s="51"/>
      <c r="AM16" s="51"/>
      <c r="AN16" s="51"/>
      <c r="AO16" s="51"/>
      <c r="AP16" s="51" t="s">
        <v>123</v>
      </c>
      <c r="AQ16" s="51" t="s">
        <v>125</v>
      </c>
      <c r="AR16" s="51"/>
      <c r="AS16" s="51"/>
      <c r="AT16" s="51"/>
      <c r="AU16" s="51" t="s">
        <v>142</v>
      </c>
      <c r="AV16" s="51" t="s">
        <v>134</v>
      </c>
      <c r="AW16" s="51"/>
      <c r="AX16" s="51"/>
      <c r="AY16" s="51"/>
      <c r="AZ16" s="51"/>
      <c r="BA16" s="51" t="s">
        <v>150</v>
      </c>
      <c r="BB16" s="51" t="s">
        <v>152</v>
      </c>
      <c r="BC16" s="51" t="s">
        <v>153</v>
      </c>
      <c r="BD16" s="51"/>
      <c r="BE16" s="51"/>
      <c r="BF16" s="52" t="s">
        <v>411</v>
      </c>
      <c r="BG16" s="13" t="s">
        <v>86</v>
      </c>
      <c r="BH16" s="13"/>
      <c r="BI16" s="13"/>
      <c r="BJ16" s="13"/>
      <c r="BK16" s="13"/>
      <c r="BL16" s="13"/>
      <c r="BM16" s="13"/>
      <c r="BN16" s="13" t="s">
        <v>181</v>
      </c>
      <c r="BO16" s="13"/>
      <c r="BP16" s="13"/>
      <c r="BQ16" s="13"/>
      <c r="BR16" s="13"/>
      <c r="BS16" s="13" t="s">
        <v>193</v>
      </c>
      <c r="BT16" s="13" t="s">
        <v>195</v>
      </c>
      <c r="BU16" s="13"/>
      <c r="BV16" s="13" t="s">
        <v>197</v>
      </c>
    </row>
    <row r="17" spans="1:74" ht="46.2" customHeight="1" x14ac:dyDescent="0.25">
      <c r="A17" s="50" t="s">
        <v>412</v>
      </c>
      <c r="B17" s="51" t="s">
        <v>413</v>
      </c>
      <c r="C17" s="51" t="s">
        <v>13</v>
      </c>
      <c r="D17" s="51">
        <v>2023</v>
      </c>
      <c r="E17" s="51" t="s">
        <v>248</v>
      </c>
      <c r="F17" s="51">
        <v>2021</v>
      </c>
      <c r="G17" s="51" t="s">
        <v>252</v>
      </c>
      <c r="H17" s="51" t="s">
        <v>414</v>
      </c>
      <c r="I17" s="51" t="s">
        <v>415</v>
      </c>
      <c r="J17" s="51" t="s">
        <v>36</v>
      </c>
      <c r="K17" s="51"/>
      <c r="L17" s="53" t="s">
        <v>48</v>
      </c>
      <c r="M17" s="51"/>
      <c r="N17" s="51"/>
      <c r="O17" s="51" t="s">
        <v>64</v>
      </c>
      <c r="P17" s="51" t="s">
        <v>57</v>
      </c>
      <c r="Q17" s="51"/>
      <c r="R17" s="51" t="s">
        <v>416</v>
      </c>
      <c r="S17" s="51" t="s">
        <v>73</v>
      </c>
      <c r="T17" s="51"/>
      <c r="U17" s="51"/>
      <c r="V17" s="51" t="s">
        <v>417</v>
      </c>
      <c r="W17" s="51" t="s">
        <v>418</v>
      </c>
      <c r="X17" s="51" t="s">
        <v>86</v>
      </c>
      <c r="Y17" s="51" t="s">
        <v>252</v>
      </c>
      <c r="Z17" s="51" t="s">
        <v>86</v>
      </c>
      <c r="AA17" s="51"/>
      <c r="AB17" s="51" t="s">
        <v>86</v>
      </c>
      <c r="AC17" s="51"/>
      <c r="AD17" s="51" t="s">
        <v>419</v>
      </c>
      <c r="AE17" s="51" t="s">
        <v>420</v>
      </c>
      <c r="AF17" s="51" t="s">
        <v>110</v>
      </c>
      <c r="AG17" s="51" t="s">
        <v>111</v>
      </c>
      <c r="AH17" s="51" t="s">
        <v>114</v>
      </c>
      <c r="AI17" s="51"/>
      <c r="AJ17" s="51"/>
      <c r="AK17" s="51"/>
      <c r="AL17" s="51"/>
      <c r="AM17" s="51"/>
      <c r="AN17" s="51"/>
      <c r="AO17" s="51"/>
      <c r="AP17" s="51" t="s">
        <v>127</v>
      </c>
      <c r="AQ17" s="51"/>
      <c r="AR17" s="51"/>
      <c r="AS17" s="51"/>
      <c r="AT17" s="51"/>
      <c r="AU17" s="51" t="s">
        <v>142</v>
      </c>
      <c r="AV17" s="51" t="s">
        <v>134</v>
      </c>
      <c r="AW17" s="51"/>
      <c r="AX17" s="51"/>
      <c r="AY17" s="51"/>
      <c r="AZ17" s="51"/>
      <c r="BA17" s="51" t="s">
        <v>150</v>
      </c>
      <c r="BB17" s="51" t="s">
        <v>152</v>
      </c>
      <c r="BC17" s="51" t="s">
        <v>153</v>
      </c>
      <c r="BD17" s="51"/>
      <c r="BE17" s="51"/>
      <c r="BF17" s="52" t="s">
        <v>86</v>
      </c>
      <c r="BG17" s="13" t="s">
        <v>86</v>
      </c>
      <c r="BH17" s="13"/>
      <c r="BI17" s="13"/>
      <c r="BJ17" s="13"/>
      <c r="BK17" s="13"/>
      <c r="BL17" s="13"/>
      <c r="BM17" s="13"/>
      <c r="BN17" s="13"/>
      <c r="BO17" s="13"/>
      <c r="BP17" s="13"/>
      <c r="BQ17" s="13"/>
      <c r="BR17" s="13"/>
      <c r="BS17" s="13" t="s">
        <v>193</v>
      </c>
      <c r="BT17" s="13" t="s">
        <v>195</v>
      </c>
      <c r="BU17" s="13"/>
      <c r="BV17" s="13"/>
    </row>
    <row r="18" spans="1:74" ht="46.2" customHeight="1" x14ac:dyDescent="0.25">
      <c r="A18" s="50" t="s">
        <v>421</v>
      </c>
      <c r="B18" s="51" t="s">
        <v>422</v>
      </c>
      <c r="C18" s="51" t="s">
        <v>13</v>
      </c>
      <c r="D18" s="51">
        <v>2022</v>
      </c>
      <c r="E18" s="51" t="s">
        <v>423</v>
      </c>
      <c r="F18" s="51">
        <v>2022</v>
      </c>
      <c r="G18" s="51" t="s">
        <v>252</v>
      </c>
      <c r="H18" s="51" t="s">
        <v>50</v>
      </c>
      <c r="I18" s="51" t="s">
        <v>50</v>
      </c>
      <c r="J18" s="51"/>
      <c r="K18" s="51"/>
      <c r="L18" s="51" t="s">
        <v>50</v>
      </c>
      <c r="M18" s="51"/>
      <c r="N18" s="51"/>
      <c r="O18" s="51"/>
      <c r="P18" s="51"/>
      <c r="Q18" s="51"/>
      <c r="R18" s="51" t="s">
        <v>424</v>
      </c>
      <c r="S18" s="51" t="s">
        <v>73</v>
      </c>
      <c r="T18" s="51" t="s">
        <v>74</v>
      </c>
      <c r="U18" s="51"/>
      <c r="V18" s="51" t="s">
        <v>263</v>
      </c>
      <c r="W18" s="51" t="s">
        <v>425</v>
      </c>
      <c r="X18" s="51" t="s">
        <v>84</v>
      </c>
      <c r="Y18" s="51" t="s">
        <v>426</v>
      </c>
      <c r="Z18" s="51" t="s">
        <v>84</v>
      </c>
      <c r="AA18" s="51" t="s">
        <v>427</v>
      </c>
      <c r="AB18" s="51" t="s">
        <v>86</v>
      </c>
      <c r="AC18" s="51"/>
      <c r="AD18" s="51" t="s">
        <v>253</v>
      </c>
      <c r="AE18" s="51" t="s">
        <v>253</v>
      </c>
      <c r="AF18" s="51"/>
      <c r="AG18" s="51"/>
      <c r="AH18" s="51"/>
      <c r="AI18" s="51"/>
      <c r="AJ18" s="51"/>
      <c r="AK18" s="51"/>
      <c r="AL18" s="51"/>
      <c r="AM18" s="51"/>
      <c r="AN18" s="51"/>
      <c r="AO18" s="51"/>
      <c r="AP18" s="51" t="s">
        <v>127</v>
      </c>
      <c r="AQ18" s="51" t="s">
        <v>123</v>
      </c>
      <c r="AR18" s="51" t="s">
        <v>125</v>
      </c>
      <c r="AS18" s="51"/>
      <c r="AT18" s="51"/>
      <c r="AU18" s="51" t="s">
        <v>142</v>
      </c>
      <c r="AV18" s="51" t="s">
        <v>134</v>
      </c>
      <c r="AW18" s="51"/>
      <c r="AX18" s="51"/>
      <c r="AY18" s="51"/>
      <c r="AZ18" s="51"/>
      <c r="BA18" s="51" t="s">
        <v>150</v>
      </c>
      <c r="BB18" s="51" t="s">
        <v>152</v>
      </c>
      <c r="BC18" s="51" t="s">
        <v>153</v>
      </c>
      <c r="BD18" s="51"/>
      <c r="BE18" s="51"/>
      <c r="BF18" s="52" t="s">
        <v>428</v>
      </c>
      <c r="BG18" s="13" t="s">
        <v>86</v>
      </c>
      <c r="BH18" s="13"/>
      <c r="BI18" s="13"/>
      <c r="BJ18" s="13"/>
      <c r="BK18" s="13"/>
      <c r="BL18" s="13"/>
      <c r="BM18" s="13"/>
      <c r="BN18" s="13" t="s">
        <v>181</v>
      </c>
      <c r="BO18" s="13" t="s">
        <v>183</v>
      </c>
      <c r="BP18" s="13"/>
      <c r="BQ18" s="13"/>
      <c r="BR18" s="13" t="s">
        <v>429</v>
      </c>
      <c r="BS18" s="13" t="s">
        <v>193</v>
      </c>
      <c r="BT18" s="13" t="s">
        <v>195</v>
      </c>
      <c r="BU18" s="13"/>
      <c r="BV18" s="13"/>
    </row>
    <row r="19" spans="1:74" ht="46.2" customHeight="1" x14ac:dyDescent="0.25">
      <c r="A19" s="50" t="s">
        <v>430</v>
      </c>
      <c r="B19" s="51" t="s">
        <v>431</v>
      </c>
      <c r="C19" s="51" t="s">
        <v>13</v>
      </c>
      <c r="D19" s="51">
        <v>2022</v>
      </c>
      <c r="E19" s="51" t="s">
        <v>432</v>
      </c>
      <c r="F19" s="51"/>
      <c r="G19" s="51" t="s">
        <v>433</v>
      </c>
      <c r="H19" s="51" t="s">
        <v>414</v>
      </c>
      <c r="I19" s="51" t="s">
        <v>415</v>
      </c>
      <c r="J19" s="51" t="s">
        <v>36</v>
      </c>
      <c r="K19" s="51"/>
      <c r="L19" s="53" t="s">
        <v>48</v>
      </c>
      <c r="M19" s="51"/>
      <c r="N19" s="51"/>
      <c r="O19" s="51" t="s">
        <v>65</v>
      </c>
      <c r="P19" s="51"/>
      <c r="Q19" s="51"/>
      <c r="R19" s="51" t="s">
        <v>434</v>
      </c>
      <c r="S19" s="51" t="s">
        <v>73</v>
      </c>
      <c r="T19" s="51"/>
      <c r="U19" s="51"/>
      <c r="V19" s="51"/>
      <c r="W19" s="51" t="s">
        <v>435</v>
      </c>
      <c r="X19" s="51" t="s">
        <v>84</v>
      </c>
      <c r="Y19" s="51" t="s">
        <v>436</v>
      </c>
      <c r="Z19" s="51" t="s">
        <v>86</v>
      </c>
      <c r="AA19" s="51"/>
      <c r="AB19" s="51" t="s">
        <v>86</v>
      </c>
      <c r="AC19" s="51"/>
      <c r="AD19" s="51" t="s">
        <v>437</v>
      </c>
      <c r="AE19" s="51" t="s">
        <v>438</v>
      </c>
      <c r="AF19" s="51" t="s">
        <v>108</v>
      </c>
      <c r="AG19" s="51" t="s">
        <v>107</v>
      </c>
      <c r="AH19" s="51" t="s">
        <v>115</v>
      </c>
      <c r="AI19" s="51" t="s">
        <v>114</v>
      </c>
      <c r="AJ19" s="51" t="s">
        <v>113</v>
      </c>
      <c r="AK19" s="51"/>
      <c r="AL19" s="51"/>
      <c r="AM19" s="51"/>
      <c r="AN19" s="51"/>
      <c r="AO19" s="51" t="s">
        <v>86</v>
      </c>
      <c r="AP19" s="51" t="s">
        <v>127</v>
      </c>
      <c r="AQ19" s="51" t="s">
        <v>125</v>
      </c>
      <c r="AR19" s="51"/>
      <c r="AS19" s="51"/>
      <c r="AT19" s="51"/>
      <c r="AU19" s="51" t="s">
        <v>134</v>
      </c>
      <c r="AV19" s="51" t="s">
        <v>142</v>
      </c>
      <c r="AW19" s="51" t="s">
        <v>139</v>
      </c>
      <c r="AX19" s="51"/>
      <c r="AY19" s="51"/>
      <c r="AZ19" s="51"/>
      <c r="BA19" s="51" t="s">
        <v>152</v>
      </c>
      <c r="BB19" s="51" t="s">
        <v>153</v>
      </c>
      <c r="BC19" s="51" t="s">
        <v>150</v>
      </c>
      <c r="BD19" s="51" t="s">
        <v>439</v>
      </c>
      <c r="BE19" s="51" t="s">
        <v>86</v>
      </c>
      <c r="BF19" s="52" t="s">
        <v>86</v>
      </c>
      <c r="BG19" s="13" t="s">
        <v>86</v>
      </c>
      <c r="BH19" s="13"/>
      <c r="BI19" s="13"/>
      <c r="BJ19" s="13"/>
      <c r="BK19" s="13"/>
      <c r="BL19" s="13"/>
      <c r="BM19" s="13"/>
      <c r="BN19" s="13"/>
      <c r="BO19" s="13"/>
      <c r="BP19" s="13"/>
      <c r="BQ19" s="13"/>
      <c r="BR19" s="13"/>
      <c r="BS19" s="13" t="s">
        <v>193</v>
      </c>
      <c r="BT19" s="13"/>
      <c r="BU19" s="13"/>
      <c r="BV19" s="13" t="s">
        <v>197</v>
      </c>
    </row>
    <row r="20" spans="1:74" ht="46.2" customHeight="1" x14ac:dyDescent="0.25">
      <c r="A20" s="50" t="s">
        <v>440</v>
      </c>
      <c r="B20" s="51" t="s">
        <v>441</v>
      </c>
      <c r="C20" s="51" t="s">
        <v>13</v>
      </c>
      <c r="D20" s="51">
        <v>2022</v>
      </c>
      <c r="E20" s="51" t="s">
        <v>442</v>
      </c>
      <c r="F20" s="51">
        <v>2022</v>
      </c>
      <c r="G20" s="51" t="s">
        <v>252</v>
      </c>
      <c r="H20" s="51" t="s">
        <v>443</v>
      </c>
      <c r="I20" s="51" t="s">
        <v>323</v>
      </c>
      <c r="J20" s="51"/>
      <c r="K20" s="51"/>
      <c r="L20" s="51" t="s">
        <v>51</v>
      </c>
      <c r="M20" s="51"/>
      <c r="N20" s="51"/>
      <c r="O20" s="51" t="s">
        <v>66</v>
      </c>
      <c r="P20" s="51"/>
      <c r="Q20" s="51"/>
      <c r="R20" s="51" t="s">
        <v>444</v>
      </c>
      <c r="S20" s="51" t="s">
        <v>77</v>
      </c>
      <c r="T20" s="51"/>
      <c r="U20" s="51"/>
      <c r="V20" s="51" t="s">
        <v>445</v>
      </c>
      <c r="W20" s="51" t="s">
        <v>446</v>
      </c>
      <c r="X20" s="51" t="s">
        <v>84</v>
      </c>
      <c r="Y20" s="51" t="s">
        <v>447</v>
      </c>
      <c r="Z20" s="51" t="s">
        <v>86</v>
      </c>
      <c r="AA20" s="51"/>
      <c r="AB20" s="51" t="s">
        <v>86</v>
      </c>
      <c r="AC20" s="51"/>
      <c r="AD20" s="51" t="s">
        <v>253</v>
      </c>
      <c r="AE20" s="51" t="s">
        <v>253</v>
      </c>
      <c r="AF20" s="51"/>
      <c r="AG20" s="51"/>
      <c r="AH20" s="51"/>
      <c r="AI20" s="51"/>
      <c r="AJ20" s="51"/>
      <c r="AK20" s="51"/>
      <c r="AL20" s="51"/>
      <c r="AM20" s="51"/>
      <c r="AN20" s="51"/>
      <c r="AO20" s="51"/>
      <c r="AP20" s="51" t="s">
        <v>123</v>
      </c>
      <c r="AQ20" s="51"/>
      <c r="AR20" s="51"/>
      <c r="AS20" s="51"/>
      <c r="AT20" s="51"/>
      <c r="AU20" s="51" t="s">
        <v>142</v>
      </c>
      <c r="AV20" s="51"/>
      <c r="AW20" s="51"/>
      <c r="AX20" s="51"/>
      <c r="AY20" s="51"/>
      <c r="AZ20" s="51"/>
      <c r="BA20" s="51" t="s">
        <v>150</v>
      </c>
      <c r="BB20" s="51" t="s">
        <v>152</v>
      </c>
      <c r="BC20" s="51" t="s">
        <v>153</v>
      </c>
      <c r="BD20" s="51"/>
      <c r="BE20" s="51" t="s">
        <v>448</v>
      </c>
      <c r="BF20" s="52" t="s">
        <v>86</v>
      </c>
      <c r="BG20" s="13" t="s">
        <v>86</v>
      </c>
      <c r="BH20" s="13"/>
      <c r="BI20" s="13"/>
      <c r="BJ20" s="13"/>
      <c r="BK20" s="13"/>
      <c r="BL20" s="13"/>
      <c r="BM20" s="13"/>
      <c r="BN20" s="13"/>
      <c r="BO20" s="13"/>
      <c r="BP20" s="13"/>
      <c r="BQ20" s="13"/>
      <c r="BR20" s="13"/>
      <c r="BS20" s="13" t="s">
        <v>193</v>
      </c>
      <c r="BT20" s="13"/>
      <c r="BU20" s="13"/>
      <c r="BV20" s="13"/>
    </row>
    <row r="21" spans="1:74" ht="46.2" customHeight="1" x14ac:dyDescent="0.25">
      <c r="A21" s="50" t="s">
        <v>449</v>
      </c>
      <c r="B21" s="51" t="s">
        <v>450</v>
      </c>
      <c r="C21" s="51" t="s">
        <v>13</v>
      </c>
      <c r="D21" s="51">
        <v>2022</v>
      </c>
      <c r="E21" s="51" t="s">
        <v>451</v>
      </c>
      <c r="F21" s="51">
        <v>2019</v>
      </c>
      <c r="G21" s="51">
        <v>2060</v>
      </c>
      <c r="H21" s="51" t="s">
        <v>50</v>
      </c>
      <c r="I21" s="51" t="s">
        <v>50</v>
      </c>
      <c r="J21" s="51"/>
      <c r="K21" s="51"/>
      <c r="L21" s="51" t="s">
        <v>50</v>
      </c>
      <c r="M21" s="51"/>
      <c r="N21" s="51"/>
      <c r="O21" s="51" t="s">
        <v>57</v>
      </c>
      <c r="P21" s="51"/>
      <c r="Q21" s="51"/>
      <c r="R21" s="51" t="s">
        <v>452</v>
      </c>
      <c r="S21" s="51" t="s">
        <v>73</v>
      </c>
      <c r="T21" s="51"/>
      <c r="U21" s="51"/>
      <c r="V21" s="51" t="s">
        <v>453</v>
      </c>
      <c r="W21" s="51" t="s">
        <v>454</v>
      </c>
      <c r="X21" s="51" t="s">
        <v>86</v>
      </c>
      <c r="Y21" s="51" t="s">
        <v>252</v>
      </c>
      <c r="Z21" s="51" t="s">
        <v>84</v>
      </c>
      <c r="AA21" s="51" t="s">
        <v>455</v>
      </c>
      <c r="AB21" s="51" t="s">
        <v>84</v>
      </c>
      <c r="AC21" s="51" t="s">
        <v>455</v>
      </c>
      <c r="AD21" s="51" t="s">
        <v>253</v>
      </c>
      <c r="AE21" s="51" t="s">
        <v>116</v>
      </c>
      <c r="AF21" s="51" t="s">
        <v>116</v>
      </c>
      <c r="AG21" s="51" t="s">
        <v>116</v>
      </c>
      <c r="AH21" s="51" t="s">
        <v>116</v>
      </c>
      <c r="AI21" s="51" t="s">
        <v>116</v>
      </c>
      <c r="AJ21" s="51" t="s">
        <v>116</v>
      </c>
      <c r="AK21" s="51" t="s">
        <v>116</v>
      </c>
      <c r="AL21" s="51" t="s">
        <v>116</v>
      </c>
      <c r="AM21" s="51" t="s">
        <v>116</v>
      </c>
      <c r="AN21" s="51" t="s">
        <v>116</v>
      </c>
      <c r="AO21" s="51" t="s">
        <v>116</v>
      </c>
      <c r="AP21" s="51" t="s">
        <v>126</v>
      </c>
      <c r="AQ21" s="51" t="s">
        <v>123</v>
      </c>
      <c r="AR21" s="51"/>
      <c r="AS21" s="51"/>
      <c r="AT21" s="51"/>
      <c r="AU21" s="51" t="s">
        <v>142</v>
      </c>
      <c r="AV21" s="51" t="s">
        <v>140</v>
      </c>
      <c r="AW21" s="51" t="s">
        <v>139</v>
      </c>
      <c r="AX21" s="51" t="s">
        <v>135</v>
      </c>
      <c r="AY21" s="51"/>
      <c r="AZ21" s="51"/>
      <c r="BA21" s="51" t="s">
        <v>152</v>
      </c>
      <c r="BB21" s="51"/>
      <c r="BC21" s="51"/>
      <c r="BD21" s="51" t="s">
        <v>456</v>
      </c>
      <c r="BE21" s="51" t="s">
        <v>457</v>
      </c>
      <c r="BF21" s="52" t="s">
        <v>86</v>
      </c>
      <c r="BG21" s="13" t="s">
        <v>84</v>
      </c>
      <c r="BH21" s="13" t="s">
        <v>152</v>
      </c>
      <c r="BI21" s="13"/>
      <c r="BJ21" s="13"/>
      <c r="BK21" s="13" t="s">
        <v>456</v>
      </c>
      <c r="BL21" s="13"/>
      <c r="BM21" s="13"/>
      <c r="BN21" s="13"/>
      <c r="BO21" s="13"/>
      <c r="BP21" s="13" t="s">
        <v>244</v>
      </c>
      <c r="BQ21" s="13"/>
      <c r="BR21" s="13"/>
      <c r="BS21" s="13"/>
      <c r="BT21" s="13" t="s">
        <v>195</v>
      </c>
      <c r="BU21" s="13"/>
      <c r="BV21" s="13"/>
    </row>
    <row r="22" spans="1:74" ht="46.2" customHeight="1" x14ac:dyDescent="0.25">
      <c r="A22" s="50" t="s">
        <v>458</v>
      </c>
      <c r="B22" s="51" t="s">
        <v>459</v>
      </c>
      <c r="C22" s="51" t="s">
        <v>13</v>
      </c>
      <c r="D22" s="51">
        <v>2022</v>
      </c>
      <c r="E22" s="51" t="s">
        <v>460</v>
      </c>
      <c r="F22" s="51">
        <v>2019</v>
      </c>
      <c r="G22" s="51" t="s">
        <v>380</v>
      </c>
      <c r="H22" s="51" t="s">
        <v>461</v>
      </c>
      <c r="I22" s="51" t="s">
        <v>462</v>
      </c>
      <c r="J22" s="51" t="s">
        <v>37</v>
      </c>
      <c r="K22" s="51"/>
      <c r="L22" s="53" t="s">
        <v>46</v>
      </c>
      <c r="M22" s="51"/>
      <c r="N22" s="51"/>
      <c r="O22" s="51" t="s">
        <v>56</v>
      </c>
      <c r="P22" s="51" t="s">
        <v>65</v>
      </c>
      <c r="Q22" s="51" t="s">
        <v>64</v>
      </c>
      <c r="R22" s="51" t="s">
        <v>463</v>
      </c>
      <c r="S22" s="51" t="s">
        <v>75</v>
      </c>
      <c r="T22" s="51"/>
      <c r="U22" s="51"/>
      <c r="V22" s="51" t="s">
        <v>464</v>
      </c>
      <c r="W22" s="51" t="s">
        <v>465</v>
      </c>
      <c r="X22" s="51" t="s">
        <v>84</v>
      </c>
      <c r="Y22" s="51" t="s">
        <v>466</v>
      </c>
      <c r="Z22" s="51" t="s">
        <v>86</v>
      </c>
      <c r="AA22" s="51"/>
      <c r="AB22" s="51" t="s">
        <v>84</v>
      </c>
      <c r="AC22" s="51" t="s">
        <v>467</v>
      </c>
      <c r="AD22" s="51" t="s">
        <v>468</v>
      </c>
      <c r="AE22" s="51">
        <v>23</v>
      </c>
      <c r="AF22" s="51" t="s">
        <v>108</v>
      </c>
      <c r="AG22" s="51" t="s">
        <v>112</v>
      </c>
      <c r="AH22" s="51" t="s">
        <v>113</v>
      </c>
      <c r="AI22" s="51" t="s">
        <v>114</v>
      </c>
      <c r="AJ22" s="51" t="s">
        <v>106</v>
      </c>
      <c r="AK22" s="51"/>
      <c r="AL22" s="51"/>
      <c r="AM22" s="51"/>
      <c r="AN22" s="51"/>
      <c r="AO22" s="51" t="s">
        <v>469</v>
      </c>
      <c r="AP22" s="51" t="s">
        <v>128</v>
      </c>
      <c r="AQ22" s="51" t="s">
        <v>125</v>
      </c>
      <c r="AR22" s="51"/>
      <c r="AS22" s="51"/>
      <c r="AT22" s="51"/>
      <c r="AU22" s="51" t="s">
        <v>142</v>
      </c>
      <c r="AV22" s="51"/>
      <c r="AW22" s="51"/>
      <c r="AX22" s="51"/>
      <c r="AY22" s="51"/>
      <c r="AZ22" s="51"/>
      <c r="BA22" s="51" t="s">
        <v>150</v>
      </c>
      <c r="BB22" s="51" t="s">
        <v>152</v>
      </c>
      <c r="BC22" s="51" t="s">
        <v>153</v>
      </c>
      <c r="BD22" s="51" t="s">
        <v>470</v>
      </c>
      <c r="BE22" s="51" t="s">
        <v>464</v>
      </c>
      <c r="BF22" s="52" t="s">
        <v>471</v>
      </c>
      <c r="BG22" s="13" t="s">
        <v>86</v>
      </c>
      <c r="BH22" s="13"/>
      <c r="BI22" s="13"/>
      <c r="BJ22" s="13"/>
      <c r="BK22" s="13"/>
      <c r="BL22" s="13"/>
      <c r="BM22" s="13"/>
      <c r="BN22" s="13"/>
      <c r="BO22" s="13" t="s">
        <v>183</v>
      </c>
      <c r="BP22" s="13"/>
      <c r="BQ22" s="13"/>
      <c r="BR22" s="13"/>
      <c r="BS22" s="13" t="s">
        <v>193</v>
      </c>
      <c r="BT22" s="13" t="s">
        <v>195</v>
      </c>
      <c r="BU22" s="13"/>
      <c r="BV22" s="13"/>
    </row>
    <row r="23" spans="1:74" ht="46.2" customHeight="1" x14ac:dyDescent="0.25">
      <c r="A23" s="50" t="s">
        <v>472</v>
      </c>
      <c r="B23" s="51" t="s">
        <v>473</v>
      </c>
      <c r="C23" s="51" t="s">
        <v>13</v>
      </c>
      <c r="D23" s="51">
        <v>2022</v>
      </c>
      <c r="E23" s="51" t="s">
        <v>423</v>
      </c>
      <c r="F23" s="51">
        <v>2021</v>
      </c>
      <c r="G23" s="51" t="s">
        <v>252</v>
      </c>
      <c r="H23" s="51" t="s">
        <v>474</v>
      </c>
      <c r="I23" s="51" t="s">
        <v>323</v>
      </c>
      <c r="J23" s="51"/>
      <c r="K23" s="51"/>
      <c r="L23" s="51" t="s">
        <v>51</v>
      </c>
      <c r="M23" s="51"/>
      <c r="N23" s="51"/>
      <c r="O23" s="51" t="s">
        <v>65</v>
      </c>
      <c r="P23" s="51"/>
      <c r="Q23" s="51"/>
      <c r="R23" s="53" t="s">
        <v>475</v>
      </c>
      <c r="S23" s="51" t="s">
        <v>77</v>
      </c>
      <c r="T23" s="51" t="s">
        <v>75</v>
      </c>
      <c r="U23" s="51"/>
      <c r="V23" s="51" t="s">
        <v>476</v>
      </c>
      <c r="W23" s="51" t="s">
        <v>477</v>
      </c>
      <c r="X23" s="51" t="s">
        <v>84</v>
      </c>
      <c r="Y23" s="51" t="s">
        <v>478</v>
      </c>
      <c r="Z23" s="51" t="s">
        <v>84</v>
      </c>
      <c r="AA23" s="51" t="s">
        <v>479</v>
      </c>
      <c r="AB23" s="51" t="s">
        <v>84</v>
      </c>
      <c r="AC23" s="51" t="s">
        <v>480</v>
      </c>
      <c r="AD23" s="51" t="s">
        <v>481</v>
      </c>
      <c r="AE23" s="51">
        <v>13</v>
      </c>
      <c r="AF23" s="51" t="s">
        <v>114</v>
      </c>
      <c r="AG23" s="51"/>
      <c r="AH23" s="51"/>
      <c r="AI23" s="51"/>
      <c r="AJ23" s="51"/>
      <c r="AK23" s="51"/>
      <c r="AL23" s="51"/>
      <c r="AM23" s="51"/>
      <c r="AN23" s="51"/>
      <c r="AO23" s="51"/>
      <c r="AP23" s="51" t="s">
        <v>123</v>
      </c>
      <c r="AQ23" s="51" t="s">
        <v>128</v>
      </c>
      <c r="AR23" s="51" t="s">
        <v>125</v>
      </c>
      <c r="AS23" s="51"/>
      <c r="AT23" s="51"/>
      <c r="AU23" s="51" t="s">
        <v>142</v>
      </c>
      <c r="AV23" s="51" t="s">
        <v>134</v>
      </c>
      <c r="AW23" s="51"/>
      <c r="AX23" s="51"/>
      <c r="AY23" s="51"/>
      <c r="AZ23" s="51"/>
      <c r="BA23" s="51" t="s">
        <v>150</v>
      </c>
      <c r="BB23" s="51" t="s">
        <v>152</v>
      </c>
      <c r="BC23" s="51" t="s">
        <v>153</v>
      </c>
      <c r="BD23" s="51" t="s">
        <v>253</v>
      </c>
      <c r="BE23" s="51"/>
      <c r="BF23" s="52" t="s">
        <v>86</v>
      </c>
      <c r="BG23" s="13" t="s">
        <v>86</v>
      </c>
      <c r="BH23" s="13"/>
      <c r="BI23" s="13"/>
      <c r="BJ23" s="13"/>
      <c r="BK23" s="13"/>
      <c r="BL23" s="13"/>
      <c r="BM23" s="13"/>
      <c r="BN23" s="13" t="s">
        <v>181</v>
      </c>
      <c r="BO23" s="13"/>
      <c r="BP23" s="13"/>
      <c r="BQ23" s="13"/>
      <c r="BR23" s="13" t="s">
        <v>482</v>
      </c>
      <c r="BS23" s="13" t="s">
        <v>193</v>
      </c>
      <c r="BT23" s="13" t="s">
        <v>195</v>
      </c>
      <c r="BU23" s="13" t="s">
        <v>319</v>
      </c>
      <c r="BV23" s="13"/>
    </row>
    <row r="24" spans="1:74" ht="46.2" customHeight="1" x14ac:dyDescent="0.25">
      <c r="A24" s="50" t="s">
        <v>483</v>
      </c>
      <c r="B24" s="51" t="s">
        <v>484</v>
      </c>
      <c r="C24" s="51" t="s">
        <v>13</v>
      </c>
      <c r="D24" s="51">
        <v>2022</v>
      </c>
      <c r="E24" s="51" t="s">
        <v>248</v>
      </c>
      <c r="F24" s="51">
        <v>2019</v>
      </c>
      <c r="G24" s="51">
        <v>2019</v>
      </c>
      <c r="H24" s="51" t="s">
        <v>485</v>
      </c>
      <c r="I24" s="51" t="s">
        <v>486</v>
      </c>
      <c r="J24" s="51" t="s">
        <v>34</v>
      </c>
      <c r="K24" s="51" t="s">
        <v>40</v>
      </c>
      <c r="L24" s="53" t="s">
        <v>48</v>
      </c>
      <c r="M24" s="53" t="s">
        <v>49</v>
      </c>
      <c r="N24" s="51"/>
      <c r="O24" s="51" t="s">
        <v>54</v>
      </c>
      <c r="P24" s="51" t="s">
        <v>56</v>
      </c>
      <c r="Q24" s="51" t="s">
        <v>60</v>
      </c>
      <c r="R24" s="51" t="s">
        <v>487</v>
      </c>
      <c r="S24" s="51" t="s">
        <v>71</v>
      </c>
      <c r="T24" s="51"/>
      <c r="U24" s="51"/>
      <c r="V24" s="51" t="s">
        <v>488</v>
      </c>
      <c r="W24" s="51" t="s">
        <v>489</v>
      </c>
      <c r="X24" s="51" t="s">
        <v>84</v>
      </c>
      <c r="Y24" s="51" t="s">
        <v>490</v>
      </c>
      <c r="Z24" s="51" t="s">
        <v>86</v>
      </c>
      <c r="AA24" s="51"/>
      <c r="AB24" s="51" t="s">
        <v>86</v>
      </c>
      <c r="AC24" s="51"/>
      <c r="AD24" s="51" t="s">
        <v>491</v>
      </c>
      <c r="AE24" s="51">
        <v>15</v>
      </c>
      <c r="AF24" s="51" t="s">
        <v>114</v>
      </c>
      <c r="AG24" s="51" t="s">
        <v>113</v>
      </c>
      <c r="AH24" s="51" t="s">
        <v>112</v>
      </c>
      <c r="AI24" s="51"/>
      <c r="AJ24" s="51"/>
      <c r="AK24" s="51"/>
      <c r="AL24" s="51"/>
      <c r="AM24" s="51"/>
      <c r="AN24" s="51"/>
      <c r="AO24" s="51" t="s">
        <v>492</v>
      </c>
      <c r="AP24" s="51" t="s">
        <v>128</v>
      </c>
      <c r="AQ24" s="51"/>
      <c r="AR24" s="51"/>
      <c r="AS24" s="51"/>
      <c r="AT24" s="51"/>
      <c r="AU24" s="51" t="s">
        <v>142</v>
      </c>
      <c r="AV24" s="51" t="s">
        <v>136</v>
      </c>
      <c r="AW24" s="51"/>
      <c r="AX24" s="51"/>
      <c r="AY24" s="51"/>
      <c r="AZ24" s="51"/>
      <c r="BA24" s="51" t="s">
        <v>150</v>
      </c>
      <c r="BB24" s="51" t="s">
        <v>152</v>
      </c>
      <c r="BC24" s="51" t="s">
        <v>153</v>
      </c>
      <c r="BD24" s="51" t="s">
        <v>493</v>
      </c>
      <c r="BE24" s="51"/>
      <c r="BF24" s="52" t="s">
        <v>304</v>
      </c>
      <c r="BG24" s="13" t="s">
        <v>86</v>
      </c>
      <c r="BH24" s="13"/>
      <c r="BI24" s="13"/>
      <c r="BJ24" s="13"/>
      <c r="BK24" s="13"/>
      <c r="BL24" s="13"/>
      <c r="BM24" s="13"/>
      <c r="BN24" s="13" t="s">
        <v>181</v>
      </c>
      <c r="BO24" s="13"/>
      <c r="BP24" s="13"/>
      <c r="BQ24" s="13"/>
      <c r="BR24" s="13"/>
      <c r="BS24" s="13"/>
      <c r="BT24" s="13" t="s">
        <v>195</v>
      </c>
      <c r="BU24" s="13"/>
      <c r="BV24" s="13"/>
    </row>
    <row r="25" spans="1:74" ht="46.2" customHeight="1" x14ac:dyDescent="0.25">
      <c r="A25" s="50" t="s">
        <v>494</v>
      </c>
      <c r="B25" s="51" t="s">
        <v>495</v>
      </c>
      <c r="C25" s="51" t="s">
        <v>13</v>
      </c>
      <c r="D25" s="51">
        <v>2022</v>
      </c>
      <c r="E25" s="51" t="s">
        <v>496</v>
      </c>
      <c r="F25" s="51">
        <v>2021</v>
      </c>
      <c r="G25" s="51"/>
      <c r="H25" s="51" t="s">
        <v>273</v>
      </c>
      <c r="I25" s="51" t="s">
        <v>274</v>
      </c>
      <c r="J25" s="51" t="s">
        <v>37</v>
      </c>
      <c r="K25" s="51" t="s">
        <v>39</v>
      </c>
      <c r="L25" s="53" t="s">
        <v>46</v>
      </c>
      <c r="M25" s="53" t="s">
        <v>47</v>
      </c>
      <c r="N25" s="53" t="s">
        <v>48</v>
      </c>
      <c r="O25" s="51" t="s">
        <v>59</v>
      </c>
      <c r="P25" s="51" t="s">
        <v>64</v>
      </c>
      <c r="Q25" s="51" t="s">
        <v>57</v>
      </c>
      <c r="R25" s="51" t="s">
        <v>497</v>
      </c>
      <c r="S25" s="51" t="s">
        <v>74</v>
      </c>
      <c r="T25" s="51"/>
      <c r="U25" s="51"/>
      <c r="V25" s="51" t="s">
        <v>498</v>
      </c>
      <c r="W25" s="51" t="s">
        <v>499</v>
      </c>
      <c r="X25" s="51" t="s">
        <v>84</v>
      </c>
      <c r="Y25" s="51" t="s">
        <v>500</v>
      </c>
      <c r="Z25" s="51" t="s">
        <v>84</v>
      </c>
      <c r="AA25" s="51" t="s">
        <v>501</v>
      </c>
      <c r="AB25" s="51" t="s">
        <v>84</v>
      </c>
      <c r="AC25" s="51" t="s">
        <v>502</v>
      </c>
      <c r="AD25" s="51" t="s">
        <v>253</v>
      </c>
      <c r="AE25" s="51" t="s">
        <v>253</v>
      </c>
      <c r="AF25" s="51"/>
      <c r="AG25" s="51"/>
      <c r="AH25" s="51"/>
      <c r="AI25" s="51"/>
      <c r="AJ25" s="51"/>
      <c r="AK25" s="51"/>
      <c r="AL25" s="51"/>
      <c r="AM25" s="51"/>
      <c r="AN25" s="51"/>
      <c r="AO25" s="51"/>
      <c r="AP25" s="51" t="s">
        <v>123</v>
      </c>
      <c r="AQ25" s="51" t="s">
        <v>125</v>
      </c>
      <c r="AR25" s="51"/>
      <c r="AS25" s="51"/>
      <c r="AT25" s="51"/>
      <c r="AU25" s="51" t="s">
        <v>142</v>
      </c>
      <c r="AV25" s="51" t="s">
        <v>134</v>
      </c>
      <c r="AW25" s="51"/>
      <c r="AX25" s="51"/>
      <c r="AY25" s="51"/>
      <c r="AZ25" s="51"/>
      <c r="BA25" s="51" t="s">
        <v>150</v>
      </c>
      <c r="BB25" s="51" t="s">
        <v>152</v>
      </c>
      <c r="BC25" s="51" t="s">
        <v>153</v>
      </c>
      <c r="BD25" s="51"/>
      <c r="BE25" s="51"/>
      <c r="BF25" s="52" t="s">
        <v>503</v>
      </c>
      <c r="BG25" s="13" t="s">
        <v>86</v>
      </c>
      <c r="BH25" s="13"/>
      <c r="BI25" s="13"/>
      <c r="BJ25" s="13"/>
      <c r="BK25" s="13"/>
      <c r="BL25" s="13"/>
      <c r="BM25" s="13"/>
      <c r="BN25" s="13" t="s">
        <v>181</v>
      </c>
      <c r="BO25" s="13" t="s">
        <v>183</v>
      </c>
      <c r="BP25" s="13"/>
      <c r="BQ25" s="13"/>
      <c r="BR25" s="13" t="s">
        <v>504</v>
      </c>
      <c r="BS25" s="13" t="s">
        <v>193</v>
      </c>
      <c r="BT25" s="13" t="s">
        <v>195</v>
      </c>
      <c r="BU25" s="13"/>
      <c r="BV25" s="13"/>
    </row>
    <row r="26" spans="1:74" ht="46.2" customHeight="1" x14ac:dyDescent="0.25">
      <c r="A26" s="50" t="s">
        <v>505</v>
      </c>
      <c r="B26" s="51" t="s">
        <v>506</v>
      </c>
      <c r="C26" s="51" t="s">
        <v>13</v>
      </c>
      <c r="D26" s="51">
        <v>2022</v>
      </c>
      <c r="E26" s="51" t="s">
        <v>507</v>
      </c>
      <c r="F26" s="51">
        <v>2022</v>
      </c>
      <c r="G26" s="51" t="s">
        <v>508</v>
      </c>
      <c r="H26" s="51" t="s">
        <v>509</v>
      </c>
      <c r="I26" s="51" t="s">
        <v>510</v>
      </c>
      <c r="J26" s="51" t="s">
        <v>36</v>
      </c>
      <c r="K26" s="51"/>
      <c r="L26" s="53" t="s">
        <v>48</v>
      </c>
      <c r="M26" s="51"/>
      <c r="N26" s="51"/>
      <c r="O26" s="51" t="s">
        <v>60</v>
      </c>
      <c r="P26" s="51" t="s">
        <v>66</v>
      </c>
      <c r="Q26" s="51" t="s">
        <v>59</v>
      </c>
      <c r="R26" s="51" t="s">
        <v>511</v>
      </c>
      <c r="S26" s="51" t="s">
        <v>76</v>
      </c>
      <c r="T26" s="51"/>
      <c r="U26" s="51"/>
      <c r="V26" s="51" t="s">
        <v>512</v>
      </c>
      <c r="W26" s="51" t="s">
        <v>252</v>
      </c>
      <c r="X26" s="51" t="s">
        <v>86</v>
      </c>
      <c r="Y26" s="51" t="s">
        <v>252</v>
      </c>
      <c r="Z26" s="51" t="s">
        <v>84</v>
      </c>
      <c r="AA26" s="51" t="s">
        <v>501</v>
      </c>
      <c r="AB26" s="51" t="s">
        <v>86</v>
      </c>
      <c r="AC26" s="51" t="s">
        <v>513</v>
      </c>
      <c r="AD26" s="51" t="s">
        <v>253</v>
      </c>
      <c r="AE26" s="51" t="s">
        <v>253</v>
      </c>
      <c r="AF26" s="51" t="s">
        <v>116</v>
      </c>
      <c r="AG26" s="51"/>
      <c r="AH26" s="51"/>
      <c r="AI26" s="51"/>
      <c r="AJ26" s="51"/>
      <c r="AK26" s="51"/>
      <c r="AL26" s="51"/>
      <c r="AM26" s="51"/>
      <c r="AN26" s="51"/>
      <c r="AO26" s="51" t="s">
        <v>374</v>
      </c>
      <c r="AP26" s="51" t="s">
        <v>126</v>
      </c>
      <c r="AQ26" s="51"/>
      <c r="AR26" s="51"/>
      <c r="AS26" s="51"/>
      <c r="AT26" s="51"/>
      <c r="AU26" s="51" t="s">
        <v>135</v>
      </c>
      <c r="AV26" s="51" t="s">
        <v>140</v>
      </c>
      <c r="AW26" s="51" t="s">
        <v>142</v>
      </c>
      <c r="AX26" s="51" t="s">
        <v>139</v>
      </c>
      <c r="AY26" s="51"/>
      <c r="AZ26" s="51"/>
      <c r="BA26" s="51" t="s">
        <v>150</v>
      </c>
      <c r="BB26" s="51" t="s">
        <v>152</v>
      </c>
      <c r="BC26" s="51" t="s">
        <v>153</v>
      </c>
      <c r="BD26" s="51"/>
      <c r="BE26" s="51"/>
      <c r="BF26" s="52" t="s">
        <v>514</v>
      </c>
      <c r="BG26" s="13" t="s">
        <v>84</v>
      </c>
      <c r="BH26" s="13"/>
      <c r="BI26" s="13"/>
      <c r="BJ26" s="13"/>
      <c r="BK26" s="13" t="s">
        <v>515</v>
      </c>
      <c r="BL26" s="13"/>
      <c r="BM26" s="13" t="s">
        <v>175</v>
      </c>
      <c r="BN26" s="13" t="s">
        <v>181</v>
      </c>
      <c r="BO26" s="13" t="s">
        <v>183</v>
      </c>
      <c r="BP26" s="13"/>
      <c r="BQ26" s="13"/>
      <c r="BR26" s="13"/>
      <c r="BS26" s="13" t="s">
        <v>193</v>
      </c>
      <c r="BT26" s="13" t="s">
        <v>195</v>
      </c>
      <c r="BU26" s="13"/>
      <c r="BV26" s="13"/>
    </row>
    <row r="27" spans="1:74" ht="46.2" customHeight="1" x14ac:dyDescent="0.25">
      <c r="A27" s="50" t="s">
        <v>516</v>
      </c>
      <c r="B27" s="51" t="s">
        <v>517</v>
      </c>
      <c r="C27" s="51" t="s">
        <v>13</v>
      </c>
      <c r="D27" s="51">
        <v>2021</v>
      </c>
      <c r="E27" s="51" t="s">
        <v>518</v>
      </c>
      <c r="F27" s="51">
        <v>2021</v>
      </c>
      <c r="G27" s="51">
        <v>2050</v>
      </c>
      <c r="H27" s="51" t="s">
        <v>509</v>
      </c>
      <c r="I27" s="51" t="s">
        <v>510</v>
      </c>
      <c r="J27" s="51" t="s">
        <v>36</v>
      </c>
      <c r="K27" s="51"/>
      <c r="L27" s="53" t="s">
        <v>49</v>
      </c>
      <c r="M27" s="51"/>
      <c r="N27" s="51"/>
      <c r="O27" s="51" t="s">
        <v>60</v>
      </c>
      <c r="P27" s="51" t="s">
        <v>54</v>
      </c>
      <c r="Q27" s="51" t="s">
        <v>59</v>
      </c>
      <c r="R27" s="51" t="s">
        <v>519</v>
      </c>
      <c r="S27" s="51" t="s">
        <v>75</v>
      </c>
      <c r="T27" s="51" t="s">
        <v>77</v>
      </c>
      <c r="U27" s="51"/>
      <c r="V27" s="51" t="s">
        <v>520</v>
      </c>
      <c r="W27" s="51" t="s">
        <v>521</v>
      </c>
      <c r="X27" s="51" t="s">
        <v>522</v>
      </c>
      <c r="Y27" s="51" t="s">
        <v>523</v>
      </c>
      <c r="Z27" s="51" t="s">
        <v>84</v>
      </c>
      <c r="AA27" s="51" t="s">
        <v>524</v>
      </c>
      <c r="AB27" s="51" t="s">
        <v>84</v>
      </c>
      <c r="AC27" s="51" t="s">
        <v>525</v>
      </c>
      <c r="AD27" s="51" t="s">
        <v>526</v>
      </c>
      <c r="AE27" s="51" t="s">
        <v>374</v>
      </c>
      <c r="AF27" s="51" t="s">
        <v>114</v>
      </c>
      <c r="AG27" s="51" t="s">
        <v>113</v>
      </c>
      <c r="AH27" s="51" t="s">
        <v>112</v>
      </c>
      <c r="AI27" s="51"/>
      <c r="AJ27" s="51"/>
      <c r="AK27" s="51"/>
      <c r="AL27" s="51"/>
      <c r="AM27" s="51"/>
      <c r="AN27" s="51"/>
      <c r="AO27" s="51" t="s">
        <v>374</v>
      </c>
      <c r="AP27" s="51" t="s">
        <v>128</v>
      </c>
      <c r="AQ27" s="51"/>
      <c r="AR27" s="51"/>
      <c r="AS27" s="51"/>
      <c r="AT27" s="51"/>
      <c r="AU27" s="51" t="s">
        <v>142</v>
      </c>
      <c r="AV27" s="51" t="s">
        <v>136</v>
      </c>
      <c r="AW27" s="51"/>
      <c r="AX27" s="51"/>
      <c r="AY27" s="51"/>
      <c r="AZ27" s="51"/>
      <c r="BA27" s="51" t="s">
        <v>150</v>
      </c>
      <c r="BB27" s="51" t="s">
        <v>152</v>
      </c>
      <c r="BC27" s="51" t="s">
        <v>153</v>
      </c>
      <c r="BD27" s="51" t="s">
        <v>527</v>
      </c>
      <c r="BE27" s="51" t="s">
        <v>528</v>
      </c>
      <c r="BF27" s="52" t="s">
        <v>304</v>
      </c>
      <c r="BG27" s="13" t="s">
        <v>86</v>
      </c>
      <c r="BH27" s="13"/>
      <c r="BI27" s="13"/>
      <c r="BJ27" s="13"/>
      <c r="BK27" s="13"/>
      <c r="BL27" s="13"/>
      <c r="BM27" s="13"/>
      <c r="BN27" s="13" t="s">
        <v>181</v>
      </c>
      <c r="BO27" s="13" t="s">
        <v>183</v>
      </c>
      <c r="BP27" s="13"/>
      <c r="BQ27" s="13"/>
      <c r="BR27" s="13"/>
      <c r="BS27" s="13" t="s">
        <v>193</v>
      </c>
      <c r="BT27" s="13" t="s">
        <v>195</v>
      </c>
      <c r="BU27" s="13"/>
      <c r="BV27" s="13"/>
    </row>
    <row r="28" spans="1:74" ht="46.2" customHeight="1" x14ac:dyDescent="0.25">
      <c r="A28" s="50" t="s">
        <v>529</v>
      </c>
      <c r="B28" s="51" t="s">
        <v>530</v>
      </c>
      <c r="C28" s="51" t="s">
        <v>13</v>
      </c>
      <c r="D28" s="51">
        <v>2020</v>
      </c>
      <c r="E28" s="51" t="s">
        <v>531</v>
      </c>
      <c r="F28" s="51">
        <v>2019</v>
      </c>
      <c r="G28" s="51" t="s">
        <v>380</v>
      </c>
      <c r="H28" s="51" t="s">
        <v>532</v>
      </c>
      <c r="I28" s="51" t="s">
        <v>533</v>
      </c>
      <c r="J28" s="51" t="s">
        <v>40</v>
      </c>
      <c r="K28" s="51"/>
      <c r="L28" s="53" t="s">
        <v>49</v>
      </c>
      <c r="M28" s="51"/>
      <c r="N28" s="51"/>
      <c r="O28" s="51" t="s">
        <v>59</v>
      </c>
      <c r="P28" s="51" t="s">
        <v>65</v>
      </c>
      <c r="Q28" s="51"/>
      <c r="R28" s="51" t="s">
        <v>534</v>
      </c>
      <c r="S28" s="51" t="s">
        <v>75</v>
      </c>
      <c r="T28" s="51"/>
      <c r="U28" s="51"/>
      <c r="V28" s="51" t="s">
        <v>263</v>
      </c>
      <c r="W28" s="51" t="s">
        <v>535</v>
      </c>
      <c r="X28" s="51" t="s">
        <v>84</v>
      </c>
      <c r="Y28" s="51" t="s">
        <v>536</v>
      </c>
      <c r="Z28" s="51" t="s">
        <v>86</v>
      </c>
      <c r="AA28" s="51"/>
      <c r="AB28" s="51" t="s">
        <v>84</v>
      </c>
      <c r="AC28" s="51" t="s">
        <v>525</v>
      </c>
      <c r="AD28" s="51" t="s">
        <v>537</v>
      </c>
      <c r="AE28" s="51">
        <v>10</v>
      </c>
      <c r="AF28" s="51" t="s">
        <v>114</v>
      </c>
      <c r="AG28" s="51" t="s">
        <v>109</v>
      </c>
      <c r="AH28" s="51"/>
      <c r="AI28" s="51"/>
      <c r="AJ28" s="51"/>
      <c r="AK28" s="51"/>
      <c r="AL28" s="51"/>
      <c r="AM28" s="51"/>
      <c r="AN28" s="51"/>
      <c r="AO28" s="51"/>
      <c r="AP28" s="51" t="s">
        <v>123</v>
      </c>
      <c r="AQ28" s="51" t="s">
        <v>125</v>
      </c>
      <c r="AR28" s="51"/>
      <c r="AS28" s="51"/>
      <c r="AT28" s="51"/>
      <c r="AU28" s="51" t="s">
        <v>136</v>
      </c>
      <c r="AV28" s="51" t="s">
        <v>142</v>
      </c>
      <c r="AW28" s="51" t="s">
        <v>134</v>
      </c>
      <c r="AX28" s="51"/>
      <c r="AY28" s="51"/>
      <c r="AZ28" s="51"/>
      <c r="BA28" s="51" t="s">
        <v>153</v>
      </c>
      <c r="BB28" s="51" t="s">
        <v>152</v>
      </c>
      <c r="BC28" s="51" t="s">
        <v>150</v>
      </c>
      <c r="BD28" s="51" t="s">
        <v>538</v>
      </c>
      <c r="BE28" s="51"/>
      <c r="BF28" s="52" t="s">
        <v>411</v>
      </c>
      <c r="BG28" s="13" t="s">
        <v>86</v>
      </c>
      <c r="BH28" s="13"/>
      <c r="BI28" s="13"/>
      <c r="BJ28" s="13"/>
      <c r="BK28" s="13"/>
      <c r="BL28" s="13"/>
      <c r="BM28" s="13"/>
      <c r="BN28" s="13" t="s">
        <v>181</v>
      </c>
      <c r="BO28" s="13" t="s">
        <v>183</v>
      </c>
      <c r="BP28" s="13" t="s">
        <v>244</v>
      </c>
      <c r="BQ28" s="13"/>
      <c r="BR28" s="13" t="s">
        <v>539</v>
      </c>
      <c r="BS28" s="13" t="s">
        <v>193</v>
      </c>
      <c r="BT28" s="13" t="s">
        <v>195</v>
      </c>
      <c r="BU28" s="13"/>
      <c r="BV28" s="13"/>
    </row>
    <row r="29" spans="1:74" ht="46.2" customHeight="1" x14ac:dyDescent="0.25">
      <c r="A29" s="50" t="s">
        <v>540</v>
      </c>
      <c r="B29" s="51" t="s">
        <v>541</v>
      </c>
      <c r="C29" s="51" t="s">
        <v>13</v>
      </c>
      <c r="D29" s="51">
        <v>2020</v>
      </c>
      <c r="E29" s="51" t="s">
        <v>542</v>
      </c>
      <c r="F29" s="51">
        <v>2019</v>
      </c>
      <c r="G29" s="51" t="s">
        <v>380</v>
      </c>
      <c r="H29" s="51" t="s">
        <v>50</v>
      </c>
      <c r="I29" s="51" t="s">
        <v>50</v>
      </c>
      <c r="J29" s="51"/>
      <c r="K29" s="51"/>
      <c r="L29" s="51" t="s">
        <v>50</v>
      </c>
      <c r="M29" s="51"/>
      <c r="N29" s="51"/>
      <c r="O29" s="51"/>
      <c r="P29" s="51"/>
      <c r="Q29" s="51"/>
      <c r="R29" s="51" t="s">
        <v>543</v>
      </c>
      <c r="S29" s="51" t="s">
        <v>77</v>
      </c>
      <c r="T29" s="51"/>
      <c r="U29" s="51"/>
      <c r="V29" s="51" t="s">
        <v>263</v>
      </c>
      <c r="W29" s="51" t="s">
        <v>544</v>
      </c>
      <c r="X29" s="51" t="s">
        <v>84</v>
      </c>
      <c r="Y29" s="51" t="s">
        <v>545</v>
      </c>
      <c r="Z29" s="51" t="s">
        <v>84</v>
      </c>
      <c r="AA29" s="51" t="s">
        <v>525</v>
      </c>
      <c r="AB29" s="51" t="s">
        <v>84</v>
      </c>
      <c r="AC29" s="51" t="s">
        <v>525</v>
      </c>
      <c r="AD29" s="51" t="s">
        <v>546</v>
      </c>
      <c r="AE29" s="51" t="s">
        <v>547</v>
      </c>
      <c r="AF29" s="51" t="s">
        <v>108</v>
      </c>
      <c r="AG29" s="51" t="s">
        <v>111</v>
      </c>
      <c r="AH29" s="51" t="s">
        <v>112</v>
      </c>
      <c r="AI29" s="51" t="s">
        <v>114</v>
      </c>
      <c r="AJ29" s="51" t="s">
        <v>113</v>
      </c>
      <c r="AK29" s="51" t="s">
        <v>106</v>
      </c>
      <c r="AL29" s="51"/>
      <c r="AM29" s="51"/>
      <c r="AN29" s="51"/>
      <c r="AO29" s="51" t="s">
        <v>548</v>
      </c>
      <c r="AP29" s="51" t="s">
        <v>121</v>
      </c>
      <c r="AQ29" s="51" t="s">
        <v>128</v>
      </c>
      <c r="AR29" s="51" t="s">
        <v>123</v>
      </c>
      <c r="AS29" s="51" t="s">
        <v>125</v>
      </c>
      <c r="AT29" s="51"/>
      <c r="AU29" s="51" t="s">
        <v>134</v>
      </c>
      <c r="AV29" s="51" t="s">
        <v>144</v>
      </c>
      <c r="AW29" s="51" t="s">
        <v>145</v>
      </c>
      <c r="AX29" s="51" t="s">
        <v>142</v>
      </c>
      <c r="AY29" s="51" t="s">
        <v>133</v>
      </c>
      <c r="AZ29" s="51" t="s">
        <v>136</v>
      </c>
      <c r="BA29" s="51" t="s">
        <v>150</v>
      </c>
      <c r="BB29" s="51" t="s">
        <v>152</v>
      </c>
      <c r="BC29" s="51" t="s">
        <v>153</v>
      </c>
      <c r="BD29" s="51" t="s">
        <v>549</v>
      </c>
      <c r="BE29" s="51"/>
      <c r="BF29" s="52" t="s">
        <v>304</v>
      </c>
      <c r="BG29" s="13" t="s">
        <v>86</v>
      </c>
      <c r="BH29" s="13"/>
      <c r="BI29" s="13"/>
      <c r="BJ29" s="13"/>
      <c r="BK29" s="13"/>
      <c r="BL29" s="13"/>
      <c r="BM29" s="13"/>
      <c r="BN29" s="13" t="s">
        <v>181</v>
      </c>
      <c r="BO29" s="13" t="s">
        <v>183</v>
      </c>
      <c r="BP29" s="13"/>
      <c r="BQ29" s="13"/>
      <c r="BR29" s="13" t="s">
        <v>550</v>
      </c>
      <c r="BS29" s="13" t="s">
        <v>193</v>
      </c>
      <c r="BT29" s="13"/>
      <c r="BU29" s="13"/>
      <c r="BV29" s="13"/>
    </row>
    <row r="30" spans="1:74" ht="46.2" customHeight="1" x14ac:dyDescent="0.25">
      <c r="A30" s="50" t="s">
        <v>551</v>
      </c>
      <c r="B30" s="51" t="s">
        <v>552</v>
      </c>
      <c r="C30" s="51" t="s">
        <v>13</v>
      </c>
      <c r="D30" s="51">
        <v>2020</v>
      </c>
      <c r="E30" s="51" t="s">
        <v>460</v>
      </c>
      <c r="F30" s="51">
        <v>2019</v>
      </c>
      <c r="G30" s="51" t="s">
        <v>380</v>
      </c>
      <c r="H30" s="51" t="s">
        <v>50</v>
      </c>
      <c r="I30" s="51" t="s">
        <v>50</v>
      </c>
      <c r="J30" s="51"/>
      <c r="K30" s="51"/>
      <c r="L30" s="51" t="s">
        <v>50</v>
      </c>
      <c r="M30" s="51"/>
      <c r="N30" s="51"/>
      <c r="O30" s="51" t="s">
        <v>56</v>
      </c>
      <c r="P30" s="51" t="s">
        <v>64</v>
      </c>
      <c r="Q30" s="51" t="s">
        <v>65</v>
      </c>
      <c r="R30" s="51" t="s">
        <v>553</v>
      </c>
      <c r="S30" s="51" t="s">
        <v>75</v>
      </c>
      <c r="T30" s="51"/>
      <c r="U30" s="51"/>
      <c r="V30" s="51" t="s">
        <v>554</v>
      </c>
      <c r="W30" s="51" t="s">
        <v>555</v>
      </c>
      <c r="X30" s="51" t="s">
        <v>84</v>
      </c>
      <c r="Y30" s="51" t="s">
        <v>556</v>
      </c>
      <c r="Z30" s="51" t="s">
        <v>84</v>
      </c>
      <c r="AA30" s="51" t="s">
        <v>525</v>
      </c>
      <c r="AB30" s="51" t="s">
        <v>84</v>
      </c>
      <c r="AC30" s="51" t="s">
        <v>557</v>
      </c>
      <c r="AD30" s="51" t="s">
        <v>558</v>
      </c>
      <c r="AE30" s="51">
        <v>33</v>
      </c>
      <c r="AF30" s="51" t="s">
        <v>115</v>
      </c>
      <c r="AG30" s="51" t="s">
        <v>108</v>
      </c>
      <c r="AH30" s="51" t="s">
        <v>109</v>
      </c>
      <c r="AI30" s="51" t="s">
        <v>111</v>
      </c>
      <c r="AJ30" s="51" t="s">
        <v>114</v>
      </c>
      <c r="AK30" s="51" t="s">
        <v>112</v>
      </c>
      <c r="AL30" s="51" t="s">
        <v>113</v>
      </c>
      <c r="AM30" s="51"/>
      <c r="AN30" s="51"/>
      <c r="AO30" s="51" t="s">
        <v>559</v>
      </c>
      <c r="AP30" s="51" t="s">
        <v>128</v>
      </c>
      <c r="AQ30" s="51" t="s">
        <v>125</v>
      </c>
      <c r="AR30" s="51"/>
      <c r="AS30" s="51"/>
      <c r="AT30" s="51"/>
      <c r="AU30" s="51" t="s">
        <v>134</v>
      </c>
      <c r="AV30" s="51" t="s">
        <v>142</v>
      </c>
      <c r="AW30" s="51" t="s">
        <v>137</v>
      </c>
      <c r="AX30" s="51" t="s">
        <v>136</v>
      </c>
      <c r="AY30" s="51"/>
      <c r="AZ30" s="51"/>
      <c r="BA30" s="51" t="s">
        <v>150</v>
      </c>
      <c r="BB30" s="51" t="s">
        <v>152</v>
      </c>
      <c r="BC30" s="51" t="s">
        <v>153</v>
      </c>
      <c r="BD30" s="51" t="s">
        <v>560</v>
      </c>
      <c r="BE30" s="51" t="s">
        <v>561</v>
      </c>
      <c r="BF30" s="52" t="s">
        <v>86</v>
      </c>
      <c r="BG30" s="13" t="s">
        <v>86</v>
      </c>
      <c r="BH30" s="13"/>
      <c r="BI30" s="13"/>
      <c r="BJ30" s="13"/>
      <c r="BK30" s="13"/>
      <c r="BL30" s="13"/>
      <c r="BM30" s="13"/>
      <c r="BN30" s="13" t="s">
        <v>181</v>
      </c>
      <c r="BO30" s="13" t="s">
        <v>183</v>
      </c>
      <c r="BP30" s="13"/>
      <c r="BQ30" s="13"/>
      <c r="BR30" s="13"/>
      <c r="BS30" s="13" t="s">
        <v>193</v>
      </c>
      <c r="BT30" s="13" t="s">
        <v>195</v>
      </c>
      <c r="BU30" s="13"/>
      <c r="BV30" s="13"/>
    </row>
    <row r="31" spans="1:74" ht="46.2" customHeight="1" x14ac:dyDescent="0.25">
      <c r="A31" s="50" t="s">
        <v>562</v>
      </c>
      <c r="B31" s="51" t="s">
        <v>563</v>
      </c>
      <c r="C31" s="51" t="s">
        <v>13</v>
      </c>
      <c r="D31" s="51">
        <v>2020</v>
      </c>
      <c r="E31" s="51" t="s">
        <v>531</v>
      </c>
      <c r="F31" s="51">
        <v>2019</v>
      </c>
      <c r="G31" s="51"/>
      <c r="H31" s="51" t="s">
        <v>532</v>
      </c>
      <c r="I31" s="51" t="s">
        <v>533</v>
      </c>
      <c r="J31" s="51" t="s">
        <v>40</v>
      </c>
      <c r="K31" s="51"/>
      <c r="L31" s="53" t="s">
        <v>49</v>
      </c>
      <c r="M31" s="51"/>
      <c r="N31" s="51"/>
      <c r="O31" s="51" t="s">
        <v>57</v>
      </c>
      <c r="P31" s="51" t="s">
        <v>64</v>
      </c>
      <c r="Q31" s="51" t="s">
        <v>60</v>
      </c>
      <c r="R31" s="51" t="s">
        <v>564</v>
      </c>
      <c r="S31" s="51" t="s">
        <v>71</v>
      </c>
      <c r="T31" s="51"/>
      <c r="U31" s="51"/>
      <c r="V31" s="51" t="s">
        <v>565</v>
      </c>
      <c r="W31" s="51" t="s">
        <v>263</v>
      </c>
      <c r="X31" s="51" t="s">
        <v>84</v>
      </c>
      <c r="Y31" s="51" t="s">
        <v>566</v>
      </c>
      <c r="Z31" s="51" t="s">
        <v>86</v>
      </c>
      <c r="AA31" s="51"/>
      <c r="AB31" s="51" t="s">
        <v>86</v>
      </c>
      <c r="AC31" s="51"/>
      <c r="AD31" s="51" t="s">
        <v>537</v>
      </c>
      <c r="AE31" s="51">
        <v>8</v>
      </c>
      <c r="AF31" s="51" t="s">
        <v>109</v>
      </c>
      <c r="AG31" s="51" t="s">
        <v>114</v>
      </c>
      <c r="AH31" s="51"/>
      <c r="AI31" s="51"/>
      <c r="AJ31" s="51"/>
      <c r="AK31" s="51"/>
      <c r="AL31" s="51"/>
      <c r="AM31" s="51"/>
      <c r="AN31" s="51"/>
      <c r="AO31" s="51" t="s">
        <v>253</v>
      </c>
      <c r="AP31" s="51" t="s">
        <v>128</v>
      </c>
      <c r="AQ31" s="51" t="s">
        <v>123</v>
      </c>
      <c r="AR31" s="51" t="s">
        <v>125</v>
      </c>
      <c r="AS31" s="51"/>
      <c r="AT31" s="51"/>
      <c r="AU31" s="51" t="s">
        <v>142</v>
      </c>
      <c r="AV31" s="51" t="s">
        <v>134</v>
      </c>
      <c r="AW31" s="51"/>
      <c r="AX31" s="51"/>
      <c r="AY31" s="51"/>
      <c r="AZ31" s="51"/>
      <c r="BA31" s="51" t="s">
        <v>150</v>
      </c>
      <c r="BB31" s="51" t="s">
        <v>152</v>
      </c>
      <c r="BC31" s="51" t="s">
        <v>153</v>
      </c>
      <c r="BD31" s="51"/>
      <c r="BE31" s="51" t="s">
        <v>567</v>
      </c>
      <c r="BF31" s="52" t="s">
        <v>304</v>
      </c>
      <c r="BG31" s="13" t="s">
        <v>86</v>
      </c>
      <c r="BH31" s="13"/>
      <c r="BI31" s="13"/>
      <c r="BJ31" s="13"/>
      <c r="BK31" s="13"/>
      <c r="BL31" s="13"/>
      <c r="BM31" s="13"/>
      <c r="BN31" s="13" t="s">
        <v>181</v>
      </c>
      <c r="BO31" s="13"/>
      <c r="BP31" s="13" t="s">
        <v>244</v>
      </c>
      <c r="BQ31" s="13"/>
      <c r="BR31" s="13"/>
      <c r="BS31" s="13" t="s">
        <v>193</v>
      </c>
      <c r="BT31" s="13" t="s">
        <v>195</v>
      </c>
      <c r="BU31" s="13"/>
      <c r="BV31" s="13"/>
    </row>
    <row r="32" spans="1:74" ht="46.2" customHeight="1" x14ac:dyDescent="0.25">
      <c r="A32" s="50" t="s">
        <v>568</v>
      </c>
      <c r="B32" s="51" t="s">
        <v>569</v>
      </c>
      <c r="C32" s="51" t="s">
        <v>13</v>
      </c>
      <c r="D32" s="51">
        <v>2020</v>
      </c>
      <c r="E32" s="51" t="s">
        <v>531</v>
      </c>
      <c r="F32" s="51">
        <v>2019</v>
      </c>
      <c r="G32" s="51" t="s">
        <v>252</v>
      </c>
      <c r="H32" s="51" t="s">
        <v>532</v>
      </c>
      <c r="I32" s="51" t="s">
        <v>533</v>
      </c>
      <c r="J32" s="51" t="s">
        <v>40</v>
      </c>
      <c r="K32" s="51"/>
      <c r="L32" s="53" t="s">
        <v>49</v>
      </c>
      <c r="M32" s="51"/>
      <c r="N32" s="51"/>
      <c r="O32" s="51"/>
      <c r="P32" s="51"/>
      <c r="Q32" s="51"/>
      <c r="R32" s="51" t="s">
        <v>570</v>
      </c>
      <c r="S32" s="51" t="s">
        <v>77</v>
      </c>
      <c r="T32" s="51"/>
      <c r="U32" s="51"/>
      <c r="V32" s="51" t="s">
        <v>571</v>
      </c>
      <c r="W32" s="51" t="s">
        <v>572</v>
      </c>
      <c r="X32" s="51" t="s">
        <v>84</v>
      </c>
      <c r="Y32" s="51" t="s">
        <v>573</v>
      </c>
      <c r="Z32" s="51" t="s">
        <v>86</v>
      </c>
      <c r="AA32" s="51"/>
      <c r="AB32" s="51" t="s">
        <v>86</v>
      </c>
      <c r="AC32" s="51"/>
      <c r="AD32" s="51" t="s">
        <v>574</v>
      </c>
      <c r="AE32" s="51" t="s">
        <v>575</v>
      </c>
      <c r="AF32" s="51" t="s">
        <v>114</v>
      </c>
      <c r="AG32" s="51" t="s">
        <v>108</v>
      </c>
      <c r="AH32" s="51"/>
      <c r="AI32" s="51"/>
      <c r="AJ32" s="51"/>
      <c r="AK32" s="51"/>
      <c r="AL32" s="51"/>
      <c r="AM32" s="51"/>
      <c r="AN32" s="51"/>
      <c r="AO32" s="51" t="s">
        <v>576</v>
      </c>
      <c r="AP32" s="51" t="s">
        <v>128</v>
      </c>
      <c r="AQ32" s="51"/>
      <c r="AR32" s="51"/>
      <c r="AS32" s="51"/>
      <c r="AT32" s="51"/>
      <c r="AU32" s="51" t="s">
        <v>142</v>
      </c>
      <c r="AV32" s="51"/>
      <c r="AW32" s="51"/>
      <c r="AX32" s="51"/>
      <c r="AY32" s="51"/>
      <c r="AZ32" s="51"/>
      <c r="BA32" s="51" t="s">
        <v>153</v>
      </c>
      <c r="BB32" s="51" t="s">
        <v>152</v>
      </c>
      <c r="BC32" s="51" t="s">
        <v>150</v>
      </c>
      <c r="BD32" s="51"/>
      <c r="BE32" s="51" t="s">
        <v>577</v>
      </c>
      <c r="BF32" s="52" t="s">
        <v>304</v>
      </c>
      <c r="BG32" s="13" t="s">
        <v>86</v>
      </c>
      <c r="BH32" s="13"/>
      <c r="BI32" s="13"/>
      <c r="BJ32" s="13"/>
      <c r="BK32" s="13"/>
      <c r="BL32" s="13"/>
      <c r="BM32" s="13"/>
      <c r="BN32" s="13"/>
      <c r="BO32" s="13"/>
      <c r="BP32" s="13"/>
      <c r="BQ32" s="13"/>
      <c r="BR32" s="13"/>
      <c r="BS32" s="13" t="s">
        <v>193</v>
      </c>
      <c r="BT32" s="13"/>
      <c r="BU32" s="13"/>
      <c r="BV32" s="13"/>
    </row>
    <row r="33" spans="1:74" ht="46.2" customHeight="1" x14ac:dyDescent="0.25">
      <c r="A33" s="50" t="s">
        <v>578</v>
      </c>
      <c r="B33" s="51" t="s">
        <v>579</v>
      </c>
      <c r="C33" s="51" t="s">
        <v>13</v>
      </c>
      <c r="D33" s="51">
        <v>2020</v>
      </c>
      <c r="E33" s="51" t="s">
        <v>531</v>
      </c>
      <c r="F33" s="51">
        <v>2019</v>
      </c>
      <c r="G33" s="51"/>
      <c r="H33" s="51" t="s">
        <v>580</v>
      </c>
      <c r="I33" s="51" t="s">
        <v>581</v>
      </c>
      <c r="J33" s="51" t="s">
        <v>40</v>
      </c>
      <c r="K33" s="51" t="s">
        <v>36</v>
      </c>
      <c r="L33" s="53" t="s">
        <v>49</v>
      </c>
      <c r="M33" s="53" t="s">
        <v>49</v>
      </c>
      <c r="N33" s="51"/>
      <c r="O33" s="51" t="s">
        <v>66</v>
      </c>
      <c r="P33" s="51"/>
      <c r="Q33" s="51"/>
      <c r="R33" s="51" t="s">
        <v>582</v>
      </c>
      <c r="S33" s="51" t="s">
        <v>71</v>
      </c>
      <c r="T33" s="51"/>
      <c r="U33" s="51"/>
      <c r="V33" s="51" t="s">
        <v>263</v>
      </c>
      <c r="W33" s="51" t="s">
        <v>263</v>
      </c>
      <c r="X33" s="51" t="s">
        <v>86</v>
      </c>
      <c r="Y33" s="51" t="s">
        <v>252</v>
      </c>
      <c r="Z33" s="51" t="s">
        <v>86</v>
      </c>
      <c r="AA33" s="51"/>
      <c r="AB33" s="51" t="s">
        <v>84</v>
      </c>
      <c r="AC33" s="51" t="s">
        <v>583</v>
      </c>
      <c r="AD33" s="51" t="s">
        <v>537</v>
      </c>
      <c r="AE33" s="51">
        <v>8</v>
      </c>
      <c r="AF33" s="51" t="s">
        <v>114</v>
      </c>
      <c r="AG33" s="51" t="s">
        <v>109</v>
      </c>
      <c r="AH33" s="51"/>
      <c r="AI33" s="51"/>
      <c r="AJ33" s="51"/>
      <c r="AK33" s="51"/>
      <c r="AL33" s="51"/>
      <c r="AM33" s="51"/>
      <c r="AN33" s="51"/>
      <c r="AO33" s="51"/>
      <c r="AP33" s="51" t="s">
        <v>123</v>
      </c>
      <c r="AQ33" s="51" t="s">
        <v>128</v>
      </c>
      <c r="AR33" s="51" t="s">
        <v>125</v>
      </c>
      <c r="AS33" s="51"/>
      <c r="AT33" s="51"/>
      <c r="AU33" s="51" t="s">
        <v>142</v>
      </c>
      <c r="AV33" s="51" t="s">
        <v>134</v>
      </c>
      <c r="AW33" s="51"/>
      <c r="AX33" s="51"/>
      <c r="AY33" s="51"/>
      <c r="AZ33" s="51"/>
      <c r="BA33" s="51" t="s">
        <v>150</v>
      </c>
      <c r="BB33" s="51" t="s">
        <v>152</v>
      </c>
      <c r="BC33" s="51" t="s">
        <v>153</v>
      </c>
      <c r="BD33" s="51"/>
      <c r="BE33" s="51"/>
      <c r="BF33" s="52" t="s">
        <v>411</v>
      </c>
      <c r="BG33" s="13" t="s">
        <v>86</v>
      </c>
      <c r="BH33" s="13"/>
      <c r="BI33" s="13"/>
      <c r="BJ33" s="13"/>
      <c r="BK33" s="13"/>
      <c r="BL33" s="13"/>
      <c r="BM33" s="13"/>
      <c r="BN33" s="13"/>
      <c r="BO33" s="13"/>
      <c r="BP33" s="13"/>
      <c r="BQ33" s="13"/>
      <c r="BR33" s="13"/>
      <c r="BS33" s="13" t="s">
        <v>193</v>
      </c>
      <c r="BT33" s="13" t="s">
        <v>195</v>
      </c>
      <c r="BU33" s="13"/>
      <c r="BV33" s="13"/>
    </row>
    <row r="34" spans="1:74" x14ac:dyDescent="0.25">
      <c r="A34" s="13"/>
      <c r="B34" s="13"/>
      <c r="C34" s="13"/>
      <c r="D34" s="13"/>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21"/>
      <c r="BG34" s="13"/>
      <c r="BH34" s="13"/>
      <c r="BI34" s="13"/>
      <c r="BJ34" s="13"/>
      <c r="BK34" s="13"/>
      <c r="BL34" s="13"/>
      <c r="BM34" s="13"/>
      <c r="BN34" s="13"/>
      <c r="BO34" s="13"/>
      <c r="BP34" s="13"/>
      <c r="BQ34" s="13"/>
      <c r="BR34" s="13"/>
      <c r="BS34" s="13"/>
      <c r="BT34" s="13"/>
      <c r="BU34" s="13"/>
      <c r="BV34" s="13"/>
    </row>
    <row r="35" spans="1:74" x14ac:dyDescent="0.25">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21"/>
      <c r="BG35" s="13"/>
      <c r="BH35" s="13"/>
      <c r="BI35" s="13"/>
      <c r="BJ35" s="13"/>
      <c r="BK35" s="13"/>
      <c r="BL35" s="13"/>
      <c r="BM35" s="13"/>
      <c r="BN35" s="13"/>
      <c r="BO35" s="13"/>
      <c r="BP35" s="13"/>
      <c r="BQ35" s="13"/>
      <c r="BR35" s="13"/>
      <c r="BS35" s="13"/>
      <c r="BT35" s="13"/>
      <c r="BU35" s="13"/>
      <c r="BV35" s="13"/>
    </row>
  </sheetData>
  <autoFilter ref="A2:BV33" xr:uid="{00000000-0009-0000-0000-000002000000}"/>
  <hyperlinks>
    <hyperlink ref="M2" r:id="rId1" xr:uid="{00000000-0004-0000-0200-000000000000}"/>
    <hyperlink ref="O2" r:id="rId2" xr:uid="{00000000-0004-0000-0200-000001000000}"/>
    <hyperlink ref="S2" r:id="rId3" xr:uid="{00000000-0004-0000-0200-000002000000}"/>
    <hyperlink ref="AF2" r:id="rId4" xr:uid="{00000000-0004-0000-0200-000003000000}"/>
    <hyperlink ref="AP2" r:id="rId5" xr:uid="{00000000-0004-0000-0200-000004000000}"/>
    <hyperlink ref="AU2" r:id="rId6" xr:uid="{00000000-0004-0000-0200-000005000000}"/>
    <hyperlink ref="A3" r:id="rId7" xr:uid="{00000000-0004-0000-0200-000006000000}"/>
    <hyperlink ref="A4" r:id="rId8" xr:uid="{00000000-0004-0000-0200-000007000000}"/>
    <hyperlink ref="A5" r:id="rId9" xr:uid="{00000000-0004-0000-0200-000008000000}"/>
    <hyperlink ref="A6" r:id="rId10" xr:uid="{00000000-0004-0000-0200-000009000000}"/>
    <hyperlink ref="A7" r:id="rId11" xr:uid="{00000000-0004-0000-0200-00000A000000}"/>
    <hyperlink ref="A8" r:id="rId12" xr:uid="{00000000-0004-0000-0200-00000B000000}"/>
    <hyperlink ref="A9" r:id="rId13" xr:uid="{00000000-0004-0000-0200-00000C000000}"/>
    <hyperlink ref="A10" r:id="rId14" xr:uid="{00000000-0004-0000-0200-00000D000000}"/>
    <hyperlink ref="A11" r:id="rId15" xr:uid="{00000000-0004-0000-0200-00000E000000}"/>
    <hyperlink ref="A12" r:id="rId16" xr:uid="{00000000-0004-0000-0200-00000F000000}"/>
    <hyperlink ref="A13" r:id="rId17" xr:uid="{00000000-0004-0000-0200-000010000000}"/>
    <hyperlink ref="A14" r:id="rId18" xr:uid="{00000000-0004-0000-0200-000011000000}"/>
    <hyperlink ref="A15" r:id="rId19" xr:uid="{00000000-0004-0000-0200-000012000000}"/>
    <hyperlink ref="A16" r:id="rId20" xr:uid="{00000000-0004-0000-0200-000013000000}"/>
    <hyperlink ref="A17" r:id="rId21" xr:uid="{00000000-0004-0000-0200-000014000000}"/>
    <hyperlink ref="A18" r:id="rId22" xr:uid="{00000000-0004-0000-0200-000015000000}"/>
    <hyperlink ref="A19" r:id="rId23" xr:uid="{00000000-0004-0000-0200-000016000000}"/>
    <hyperlink ref="A20" r:id="rId24" xr:uid="{00000000-0004-0000-0200-000017000000}"/>
    <hyperlink ref="A21" r:id="rId25" xr:uid="{00000000-0004-0000-0200-000018000000}"/>
    <hyperlink ref="A22" r:id="rId26" xr:uid="{00000000-0004-0000-0200-000019000000}"/>
    <hyperlink ref="A23" r:id="rId27" xr:uid="{00000000-0004-0000-0200-00001A000000}"/>
    <hyperlink ref="A24" r:id="rId28" xr:uid="{00000000-0004-0000-0200-00001B000000}"/>
    <hyperlink ref="A25" r:id="rId29" xr:uid="{00000000-0004-0000-0200-00001C000000}"/>
    <hyperlink ref="A26" r:id="rId30" xr:uid="{00000000-0004-0000-0200-00001D000000}"/>
    <hyperlink ref="A27" r:id="rId31" xr:uid="{00000000-0004-0000-0200-00001E000000}"/>
    <hyperlink ref="A28" r:id="rId32" xr:uid="{00000000-0004-0000-0200-00001F000000}"/>
    <hyperlink ref="A29" r:id="rId33" xr:uid="{00000000-0004-0000-0200-000020000000}"/>
    <hyperlink ref="A30" r:id="rId34" xr:uid="{00000000-0004-0000-0200-000021000000}"/>
    <hyperlink ref="A31" r:id="rId35" xr:uid="{00000000-0004-0000-0200-000022000000}"/>
    <hyperlink ref="A32" r:id="rId36" xr:uid="{00000000-0004-0000-0200-000023000000}"/>
    <hyperlink ref="A33" r:id="rId37" xr:uid="{00000000-0004-0000-0200-000024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E1116"/>
  <sheetViews>
    <sheetView workbookViewId="0">
      <pane ySplit="1" topLeftCell="A2" activePane="bottomLeft" state="frozen"/>
      <selection pane="bottomLeft" activeCell="B2" sqref="B2:B6"/>
    </sheetView>
  </sheetViews>
  <sheetFormatPr defaultColWidth="12.6640625" defaultRowHeight="15.75" customHeight="1" x14ac:dyDescent="0.25"/>
  <cols>
    <col min="1" max="1" width="29.44140625" customWidth="1"/>
    <col min="2" max="2" width="36.33203125" customWidth="1"/>
    <col min="3" max="3" width="58.33203125" customWidth="1"/>
    <col min="4" max="4" width="39.44140625" customWidth="1"/>
    <col min="6" max="6" width="17.109375" customWidth="1"/>
    <col min="7" max="7" width="15.109375" customWidth="1"/>
    <col min="11" max="11" width="16" customWidth="1"/>
  </cols>
  <sheetData>
    <row r="1" spans="1:31" ht="13.2" x14ac:dyDescent="0.25">
      <c r="A1" s="3" t="s">
        <v>5</v>
      </c>
      <c r="B1" s="3" t="s">
        <v>6</v>
      </c>
      <c r="C1" s="4"/>
      <c r="D1" s="54" t="s">
        <v>584</v>
      </c>
      <c r="E1" s="6"/>
      <c r="F1" s="7"/>
      <c r="G1" s="6"/>
      <c r="H1" s="6"/>
      <c r="I1" s="6"/>
      <c r="J1" s="6"/>
      <c r="K1" s="6"/>
      <c r="L1" s="6"/>
      <c r="M1" s="6"/>
      <c r="N1" s="6"/>
      <c r="O1" s="6"/>
      <c r="P1" s="6"/>
      <c r="Q1" s="6"/>
      <c r="R1" s="6"/>
      <c r="S1" s="6"/>
      <c r="T1" s="6"/>
      <c r="U1" s="6"/>
      <c r="V1" s="6"/>
      <c r="W1" s="6"/>
      <c r="X1" s="6"/>
      <c r="Y1" s="6"/>
      <c r="Z1" s="6"/>
      <c r="AA1" s="6"/>
      <c r="AB1" s="6"/>
      <c r="AC1" s="6"/>
      <c r="AD1" s="6"/>
      <c r="AE1" s="6"/>
    </row>
    <row r="2" spans="1:31" ht="13.2" x14ac:dyDescent="0.25">
      <c r="A2" s="145" t="s">
        <v>27</v>
      </c>
      <c r="B2" s="136" t="s">
        <v>28</v>
      </c>
      <c r="C2" s="55">
        <v>2023</v>
      </c>
      <c r="D2" s="14">
        <f>COUNTIF(review!$D$3:$D$33,C2)</f>
        <v>15</v>
      </c>
      <c r="E2" s="10"/>
      <c r="F2" s="10"/>
      <c r="G2" s="10"/>
      <c r="H2" s="10"/>
      <c r="I2" s="10"/>
      <c r="J2" s="10"/>
      <c r="K2" s="10"/>
      <c r="L2" s="10"/>
      <c r="M2" s="10"/>
      <c r="N2" s="10"/>
      <c r="O2" s="10"/>
      <c r="P2" s="10"/>
      <c r="Q2" s="10"/>
      <c r="R2" s="10"/>
      <c r="S2" s="10"/>
      <c r="T2" s="10"/>
      <c r="U2" s="10"/>
      <c r="V2" s="10"/>
      <c r="W2" s="10"/>
      <c r="X2" s="10"/>
      <c r="Y2" s="10"/>
      <c r="Z2" s="10"/>
      <c r="AA2" s="10"/>
      <c r="AB2" s="10"/>
      <c r="AC2" s="10"/>
      <c r="AD2" s="10"/>
      <c r="AE2" s="10"/>
    </row>
    <row r="3" spans="1:31" ht="13.2" x14ac:dyDescent="0.25">
      <c r="A3" s="134"/>
      <c r="B3" s="134"/>
      <c r="C3" s="55">
        <v>2022</v>
      </c>
      <c r="D3" s="56">
        <f>COUNTIF(review!$D$3:$D$33,C3)</f>
        <v>9</v>
      </c>
      <c r="E3" s="10"/>
      <c r="F3" s="10"/>
      <c r="G3" s="10"/>
      <c r="H3" s="10"/>
      <c r="I3" s="10"/>
      <c r="J3" s="10"/>
      <c r="K3" s="10"/>
      <c r="L3" s="10"/>
      <c r="M3" s="10"/>
      <c r="N3" s="10"/>
      <c r="O3" s="10"/>
      <c r="P3" s="10"/>
      <c r="Q3" s="10"/>
      <c r="R3" s="10"/>
      <c r="S3" s="10"/>
      <c r="T3" s="10"/>
      <c r="U3" s="10"/>
      <c r="V3" s="10"/>
      <c r="W3" s="10"/>
      <c r="X3" s="10"/>
      <c r="Y3" s="10"/>
      <c r="Z3" s="10"/>
      <c r="AA3" s="10"/>
      <c r="AB3" s="10"/>
      <c r="AC3" s="10"/>
      <c r="AD3" s="10"/>
      <c r="AE3" s="10"/>
    </row>
    <row r="4" spans="1:31" ht="13.2" x14ac:dyDescent="0.25">
      <c r="A4" s="134"/>
      <c r="B4" s="134"/>
      <c r="C4" s="55">
        <v>2021</v>
      </c>
      <c r="D4" s="56">
        <f>COUNTIF(review!$D$3:$D$33,C4)</f>
        <v>1</v>
      </c>
      <c r="E4" s="10"/>
      <c r="F4" s="10"/>
      <c r="G4" s="10"/>
      <c r="H4" s="10"/>
      <c r="I4" s="10"/>
      <c r="J4" s="10"/>
      <c r="K4" s="10"/>
      <c r="L4" s="10"/>
      <c r="M4" s="10"/>
      <c r="N4" s="10"/>
      <c r="O4" s="10"/>
      <c r="P4" s="10"/>
      <c r="Q4" s="10"/>
      <c r="R4" s="10"/>
      <c r="S4" s="10"/>
      <c r="T4" s="10"/>
      <c r="U4" s="10"/>
      <c r="V4" s="10"/>
      <c r="W4" s="10"/>
      <c r="X4" s="10"/>
      <c r="Y4" s="10"/>
      <c r="Z4" s="10"/>
      <c r="AA4" s="10"/>
      <c r="AB4" s="10"/>
      <c r="AC4" s="10"/>
      <c r="AD4" s="10"/>
      <c r="AE4" s="10"/>
    </row>
    <row r="5" spans="1:31" ht="13.2" x14ac:dyDescent="0.25">
      <c r="A5" s="134"/>
      <c r="B5" s="134"/>
      <c r="C5" s="55">
        <v>2020</v>
      </c>
      <c r="D5" s="56">
        <f>COUNTIF(review!$D$3:$D$33,C5)</f>
        <v>6</v>
      </c>
      <c r="E5" s="10"/>
      <c r="F5" s="10"/>
      <c r="G5" s="10"/>
      <c r="H5" s="10"/>
      <c r="I5" s="10"/>
      <c r="J5" s="10"/>
      <c r="K5" s="10"/>
      <c r="L5" s="10"/>
      <c r="M5" s="10"/>
      <c r="N5" s="10"/>
      <c r="O5" s="10"/>
      <c r="P5" s="10"/>
      <c r="Q5" s="10"/>
      <c r="R5" s="10"/>
      <c r="S5" s="10"/>
      <c r="T5" s="10"/>
      <c r="U5" s="10"/>
      <c r="V5" s="10"/>
      <c r="W5" s="10"/>
      <c r="X5" s="10"/>
      <c r="Y5" s="10"/>
      <c r="Z5" s="10"/>
      <c r="AA5" s="10"/>
      <c r="AB5" s="10"/>
      <c r="AC5" s="10"/>
      <c r="AD5" s="10"/>
      <c r="AE5" s="10"/>
    </row>
    <row r="6" spans="1:31" ht="13.2" x14ac:dyDescent="0.25">
      <c r="A6" s="134"/>
      <c r="B6" s="135"/>
      <c r="C6" s="55">
        <v>2019</v>
      </c>
      <c r="D6" s="57">
        <f>COUNTIF(review!$D$3:$D$33,C6)</f>
        <v>0</v>
      </c>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52.8" x14ac:dyDescent="0.25">
      <c r="A7" s="134"/>
      <c r="B7" s="9" t="s">
        <v>30</v>
      </c>
      <c r="C7" s="8"/>
      <c r="D7" s="58" t="s">
        <v>585</v>
      </c>
      <c r="E7" s="10"/>
      <c r="F7" s="1" t="s">
        <v>586</v>
      </c>
      <c r="L7" s="10"/>
      <c r="M7" s="10"/>
      <c r="N7" s="10"/>
      <c r="O7" s="10"/>
      <c r="P7" s="10"/>
      <c r="Q7" s="10"/>
      <c r="R7" s="10"/>
      <c r="S7" s="10"/>
      <c r="T7" s="10"/>
      <c r="U7" s="10"/>
      <c r="V7" s="10"/>
      <c r="W7" s="10"/>
      <c r="X7" s="10"/>
      <c r="Y7" s="10"/>
      <c r="Z7" s="10"/>
      <c r="AA7" s="10"/>
      <c r="AB7" s="10"/>
      <c r="AC7" s="10"/>
      <c r="AD7" s="10"/>
      <c r="AE7" s="10"/>
    </row>
    <row r="8" spans="1:31" ht="79.2" x14ac:dyDescent="0.25">
      <c r="A8" s="134"/>
      <c r="B8" s="8" t="s">
        <v>32</v>
      </c>
      <c r="C8" s="8"/>
      <c r="D8" s="15" t="s">
        <v>587</v>
      </c>
      <c r="E8" s="10"/>
      <c r="F8" s="3" t="s">
        <v>588</v>
      </c>
      <c r="G8" s="151" t="s">
        <v>589</v>
      </c>
      <c r="H8" s="152"/>
      <c r="I8" s="151" t="s">
        <v>590</v>
      </c>
      <c r="J8" s="152"/>
      <c r="K8" s="3" t="s">
        <v>591</v>
      </c>
      <c r="L8" s="10"/>
      <c r="M8" s="10"/>
      <c r="N8" s="10"/>
      <c r="O8" s="10"/>
      <c r="P8" s="10"/>
      <c r="Q8" s="10"/>
      <c r="R8" s="10"/>
      <c r="S8" s="10"/>
      <c r="T8" s="10"/>
      <c r="U8" s="10"/>
      <c r="V8" s="10"/>
      <c r="W8" s="10"/>
      <c r="X8" s="10"/>
      <c r="Y8" s="10"/>
      <c r="Z8" s="10"/>
      <c r="AA8" s="10"/>
      <c r="AB8" s="10"/>
      <c r="AC8" s="10"/>
      <c r="AD8" s="10"/>
      <c r="AE8" s="10"/>
    </row>
    <row r="9" spans="1:31" ht="13.2" x14ac:dyDescent="0.25">
      <c r="A9" s="134"/>
      <c r="B9" s="144" t="s">
        <v>33</v>
      </c>
      <c r="C9" s="55" t="s">
        <v>34</v>
      </c>
      <c r="D9" s="14">
        <f>COUNTIF(review!$J$3:$K$33,C9)</f>
        <v>1</v>
      </c>
      <c r="E9" s="10"/>
      <c r="F9" s="55">
        <f>COUNTIF(review!$H$3:$H$33,"Global*")</f>
        <v>7</v>
      </c>
      <c r="G9" s="59" t="s">
        <v>36</v>
      </c>
      <c r="H9" s="60">
        <f>COUNTIF(review!$H$3:$H$33,"Asia-Pacific")</f>
        <v>0</v>
      </c>
      <c r="I9" s="60" t="s">
        <v>308</v>
      </c>
      <c r="J9" s="61">
        <f>COUNTIF(review!$H$3:$H$33,"*Japan*")</f>
        <v>2</v>
      </c>
      <c r="K9" s="62">
        <f>COUNTIF(review!$H$3:$H$33,"*conceptual*")</f>
        <v>4</v>
      </c>
      <c r="L9" s="10"/>
      <c r="M9" s="10"/>
      <c r="N9" s="10"/>
      <c r="O9" s="10"/>
      <c r="P9" s="10"/>
      <c r="Q9" s="10"/>
      <c r="R9" s="10"/>
      <c r="S9" s="10"/>
      <c r="T9" s="10"/>
      <c r="U9" s="10"/>
      <c r="V9" s="10"/>
      <c r="W9" s="10"/>
      <c r="X9" s="10"/>
      <c r="Y9" s="10"/>
      <c r="Z9" s="10"/>
      <c r="AA9" s="10"/>
      <c r="AB9" s="10"/>
      <c r="AC9" s="10"/>
      <c r="AD9" s="10"/>
      <c r="AE9" s="10"/>
    </row>
    <row r="10" spans="1:31" ht="13.2" x14ac:dyDescent="0.25">
      <c r="A10" s="134"/>
      <c r="B10" s="134"/>
      <c r="C10" s="55" t="s">
        <v>36</v>
      </c>
      <c r="D10" s="56">
        <f>COUNTIF(review!$J$3:$K$33,C10)</f>
        <v>9</v>
      </c>
      <c r="E10" s="10"/>
      <c r="F10" s="55"/>
      <c r="G10" s="63" t="s">
        <v>592</v>
      </c>
      <c r="H10" s="8">
        <f>COUNTIF(review!$H$3:$H$33,"Hindu Kush Himalaya*")</f>
        <v>1</v>
      </c>
      <c r="I10" s="8" t="s">
        <v>509</v>
      </c>
      <c r="J10" s="64">
        <f>COUNTIF(review!$H$3:$H$33,"China*")</f>
        <v>2</v>
      </c>
      <c r="K10" s="62"/>
      <c r="L10" s="10"/>
      <c r="M10" s="10"/>
      <c r="N10" s="10"/>
      <c r="O10" s="10"/>
      <c r="P10" s="10"/>
      <c r="Q10" s="10"/>
      <c r="R10" s="10"/>
      <c r="S10" s="10"/>
      <c r="T10" s="10"/>
      <c r="U10" s="10"/>
      <c r="V10" s="10"/>
      <c r="W10" s="10"/>
      <c r="X10" s="10"/>
      <c r="Y10" s="10"/>
      <c r="Z10" s="10"/>
      <c r="AA10" s="10"/>
      <c r="AB10" s="10"/>
      <c r="AC10" s="10"/>
      <c r="AD10" s="10"/>
      <c r="AE10" s="10"/>
    </row>
    <row r="11" spans="1:31" ht="13.2" x14ac:dyDescent="0.25">
      <c r="A11" s="134"/>
      <c r="B11" s="134"/>
      <c r="C11" s="55" t="s">
        <v>37</v>
      </c>
      <c r="D11" s="56">
        <f>COUNTIF(review!$J$3:$K$33,C11)</f>
        <v>7</v>
      </c>
      <c r="E11" s="10"/>
      <c r="F11" s="55"/>
      <c r="G11" s="63"/>
      <c r="H11" s="65"/>
      <c r="I11" s="8" t="s">
        <v>405</v>
      </c>
      <c r="J11" s="64">
        <f>COUNTIF(review!$H$3:$H$33,"*Indonesia*")</f>
        <v>2</v>
      </c>
      <c r="K11" s="62"/>
      <c r="L11" s="10"/>
      <c r="M11" s="10"/>
      <c r="N11" s="10"/>
      <c r="O11" s="10"/>
      <c r="P11" s="10"/>
      <c r="Q11" s="10"/>
      <c r="R11" s="10"/>
      <c r="S11" s="10"/>
      <c r="T11" s="10"/>
      <c r="U11" s="10"/>
      <c r="V11" s="10"/>
      <c r="W11" s="10"/>
      <c r="X11" s="10"/>
      <c r="Y11" s="10"/>
      <c r="Z11" s="10"/>
      <c r="AA11" s="10"/>
      <c r="AB11" s="10"/>
      <c r="AC11" s="10"/>
      <c r="AD11" s="10"/>
      <c r="AE11" s="10"/>
    </row>
    <row r="12" spans="1:31" ht="13.2" x14ac:dyDescent="0.25">
      <c r="A12" s="134"/>
      <c r="B12" s="134"/>
      <c r="C12" s="55" t="s">
        <v>38</v>
      </c>
      <c r="D12" s="56">
        <f>COUNTIF(review!$J$3:$K$33,C12)</f>
        <v>0</v>
      </c>
      <c r="E12" s="10"/>
      <c r="F12" s="55"/>
      <c r="G12" s="63"/>
      <c r="H12" s="65"/>
      <c r="I12" s="8" t="s">
        <v>593</v>
      </c>
      <c r="J12" s="64">
        <f>COUNTIF(review!$H$3:$H$33,"*Philippines*")</f>
        <v>1</v>
      </c>
      <c r="K12" s="62"/>
      <c r="L12" s="10"/>
      <c r="M12" s="10"/>
      <c r="N12" s="10"/>
      <c r="O12" s="10"/>
      <c r="P12" s="10"/>
      <c r="Q12" s="10"/>
      <c r="R12" s="10"/>
      <c r="S12" s="10"/>
      <c r="T12" s="10"/>
      <c r="U12" s="10"/>
      <c r="V12" s="10"/>
      <c r="W12" s="10"/>
      <c r="X12" s="10"/>
      <c r="Y12" s="10"/>
      <c r="Z12" s="10"/>
      <c r="AA12" s="10"/>
      <c r="AB12" s="10"/>
      <c r="AC12" s="10"/>
      <c r="AD12" s="10"/>
      <c r="AE12" s="10"/>
    </row>
    <row r="13" spans="1:31" ht="13.2" x14ac:dyDescent="0.25">
      <c r="A13" s="134"/>
      <c r="B13" s="134"/>
      <c r="C13" s="55" t="s">
        <v>39</v>
      </c>
      <c r="D13" s="56">
        <f>COUNTIF(review!$J$3:$K$33,C13)</f>
        <v>2</v>
      </c>
      <c r="E13" s="10"/>
      <c r="F13" s="55"/>
      <c r="G13" s="63"/>
      <c r="H13" s="65"/>
      <c r="I13" s="8" t="s">
        <v>594</v>
      </c>
      <c r="J13" s="64">
        <f>COUNTIF(review!$H$3:$H$33,"India*")</f>
        <v>1</v>
      </c>
      <c r="K13" s="62"/>
      <c r="L13" s="10"/>
      <c r="M13" s="10"/>
      <c r="N13" s="10"/>
      <c r="O13" s="10"/>
      <c r="P13" s="10"/>
      <c r="Q13" s="10"/>
      <c r="R13" s="10"/>
      <c r="S13" s="10"/>
      <c r="T13" s="10"/>
      <c r="U13" s="10"/>
      <c r="V13" s="10"/>
      <c r="W13" s="10"/>
      <c r="X13" s="10"/>
      <c r="Y13" s="10"/>
      <c r="Z13" s="10"/>
      <c r="AA13" s="10"/>
      <c r="AB13" s="10"/>
      <c r="AC13" s="10"/>
      <c r="AD13" s="10"/>
      <c r="AE13" s="10"/>
    </row>
    <row r="14" spans="1:31" ht="13.2" x14ac:dyDescent="0.25">
      <c r="A14" s="134"/>
      <c r="B14" s="134"/>
      <c r="C14" s="55" t="s">
        <v>40</v>
      </c>
      <c r="D14" s="56">
        <f>COUNTIF(review!$J$3:$K$33,C14)</f>
        <v>5</v>
      </c>
      <c r="E14" s="10"/>
      <c r="F14" s="55"/>
      <c r="G14" s="66"/>
      <c r="H14" s="67"/>
      <c r="I14" s="68" t="s">
        <v>414</v>
      </c>
      <c r="J14" s="69">
        <f>COUNTIF(review!$H$3:$H$33,"*New Zealand*")</f>
        <v>2</v>
      </c>
      <c r="K14" s="62"/>
      <c r="L14" s="10"/>
      <c r="M14" s="10"/>
      <c r="N14" s="10"/>
      <c r="O14" s="10"/>
      <c r="P14" s="10"/>
      <c r="Q14" s="10"/>
      <c r="R14" s="10"/>
      <c r="S14" s="10"/>
      <c r="T14" s="10"/>
      <c r="U14" s="10"/>
      <c r="V14" s="10"/>
      <c r="W14" s="10"/>
      <c r="X14" s="10"/>
      <c r="Y14" s="10"/>
      <c r="Z14" s="10"/>
      <c r="AA14" s="10"/>
      <c r="AB14" s="10"/>
      <c r="AC14" s="10"/>
      <c r="AD14" s="10"/>
      <c r="AE14" s="10"/>
    </row>
    <row r="15" spans="1:31" ht="13.2" x14ac:dyDescent="0.25">
      <c r="A15" s="134"/>
      <c r="B15" s="135"/>
      <c r="C15" s="55" t="s">
        <v>41</v>
      </c>
      <c r="D15" s="57">
        <f>COUNTIF(review!$J$3:$K$33,C15)</f>
        <v>1</v>
      </c>
      <c r="E15" s="10"/>
      <c r="F15" s="55"/>
      <c r="G15" s="59" t="s">
        <v>273</v>
      </c>
      <c r="H15" s="60">
        <f>COUNTIF(review!$H$3:$H$33,"Europe")</f>
        <v>2</v>
      </c>
      <c r="I15" s="60" t="s">
        <v>595</v>
      </c>
      <c r="J15" s="61">
        <f>COUNTIF(review!$H$3:$H$33,"*Netherlands*")</f>
        <v>2</v>
      </c>
      <c r="K15" s="62"/>
      <c r="L15" s="10"/>
      <c r="M15" s="10"/>
      <c r="N15" s="10"/>
      <c r="O15" s="10"/>
      <c r="P15" s="10"/>
      <c r="Q15" s="10"/>
      <c r="R15" s="10"/>
      <c r="S15" s="10"/>
      <c r="T15" s="10"/>
      <c r="U15" s="10"/>
      <c r="V15" s="10"/>
      <c r="W15" s="10"/>
      <c r="X15" s="10"/>
      <c r="Y15" s="10"/>
      <c r="Z15" s="10"/>
      <c r="AA15" s="10"/>
      <c r="AB15" s="10"/>
      <c r="AC15" s="10"/>
      <c r="AD15" s="10"/>
      <c r="AE15" s="10"/>
    </row>
    <row r="16" spans="1:31" ht="13.2" x14ac:dyDescent="0.25">
      <c r="A16" s="134"/>
      <c r="B16" s="144" t="s">
        <v>42</v>
      </c>
      <c r="C16" s="8" t="s">
        <v>43</v>
      </c>
      <c r="D16" s="56">
        <f>COUNTIF(review!$L$3:$N$33,"'&lt;100 ha or &lt;1km on edge - such as a small area of a landscape")</f>
        <v>0</v>
      </c>
      <c r="E16" s="10"/>
      <c r="F16" s="55"/>
      <c r="G16" s="63"/>
      <c r="H16" s="65"/>
      <c r="I16" s="8" t="s">
        <v>596</v>
      </c>
      <c r="J16" s="64">
        <f>COUNTIF(review!$H$3:$H$33,"*Belgium*")</f>
        <v>1</v>
      </c>
      <c r="K16" s="62"/>
      <c r="L16" s="10"/>
      <c r="M16" s="10"/>
      <c r="N16" s="10"/>
      <c r="O16" s="10"/>
      <c r="P16" s="10"/>
      <c r="Q16" s="10"/>
      <c r="R16" s="10"/>
      <c r="S16" s="10"/>
      <c r="T16" s="10"/>
      <c r="U16" s="10"/>
      <c r="V16" s="10"/>
      <c r="W16" s="10"/>
      <c r="X16" s="10"/>
      <c r="Y16" s="10"/>
      <c r="Z16" s="10"/>
      <c r="AA16" s="10"/>
      <c r="AB16" s="10"/>
      <c r="AC16" s="10"/>
      <c r="AD16" s="10"/>
      <c r="AE16" s="10"/>
    </row>
    <row r="17" spans="1:31" ht="13.2" x14ac:dyDescent="0.25">
      <c r="A17" s="134"/>
      <c r="B17" s="134"/>
      <c r="C17" s="8" t="s">
        <v>45</v>
      </c>
      <c r="D17" s="56">
        <f>COUNTIF(review!$L$3:$N$33,"'&lt;10 km on edge - such as a small landscape or city scape (e.g. city center)")</f>
        <v>0</v>
      </c>
      <c r="E17" s="10"/>
      <c r="F17" s="55"/>
      <c r="G17" s="63"/>
      <c r="H17" s="65"/>
      <c r="I17" s="8" t="s">
        <v>285</v>
      </c>
      <c r="J17" s="64">
        <f>COUNTIF(review!$H$3:$H$33,"*UK*")</f>
        <v>1</v>
      </c>
      <c r="K17" s="62"/>
      <c r="L17" s="10"/>
      <c r="M17" s="10"/>
      <c r="N17" s="10"/>
      <c r="O17" s="10"/>
      <c r="P17" s="10"/>
      <c r="Q17" s="10"/>
      <c r="R17" s="10"/>
      <c r="S17" s="10"/>
      <c r="T17" s="10"/>
      <c r="U17" s="10"/>
      <c r="V17" s="10"/>
      <c r="W17" s="10"/>
      <c r="X17" s="10"/>
      <c r="Y17" s="10"/>
      <c r="Z17" s="10"/>
      <c r="AA17" s="10"/>
      <c r="AB17" s="10"/>
      <c r="AC17" s="10"/>
      <c r="AD17" s="10"/>
      <c r="AE17" s="10"/>
    </row>
    <row r="18" spans="1:31" ht="13.2" x14ac:dyDescent="0.25">
      <c r="A18" s="134"/>
      <c r="B18" s="134"/>
      <c r="C18" s="8" t="s">
        <v>46</v>
      </c>
      <c r="D18" s="56">
        <f>COUNTIF(review!$L$3:$N$33,"'&lt;50 km on edge - such as a large landscape or city scape (e.g. Sao Paulo)")</f>
        <v>0</v>
      </c>
      <c r="E18" s="10"/>
      <c r="F18" s="70"/>
      <c r="G18" s="63"/>
      <c r="H18" s="65"/>
      <c r="I18" s="8" t="s">
        <v>364</v>
      </c>
      <c r="J18" s="64">
        <f>COUNTIF(review!$H$3:$H$33,"*Switzerland*")</f>
        <v>1</v>
      </c>
      <c r="K18" s="62"/>
      <c r="L18" s="10"/>
      <c r="M18" s="10"/>
      <c r="N18" s="10"/>
      <c r="O18" s="10"/>
      <c r="P18" s="10"/>
      <c r="Q18" s="10"/>
      <c r="R18" s="10"/>
      <c r="S18" s="10"/>
      <c r="T18" s="10"/>
      <c r="U18" s="10"/>
      <c r="V18" s="10"/>
      <c r="W18" s="10"/>
      <c r="X18" s="10"/>
      <c r="Y18" s="10"/>
      <c r="Z18" s="10"/>
      <c r="AA18" s="10"/>
      <c r="AB18" s="10"/>
      <c r="AC18" s="10"/>
      <c r="AD18" s="10"/>
      <c r="AE18" s="10"/>
    </row>
    <row r="19" spans="1:31" ht="13.2" x14ac:dyDescent="0.25">
      <c r="A19" s="134"/>
      <c r="B19" s="134"/>
      <c r="C19" s="8" t="s">
        <v>47</v>
      </c>
      <c r="D19" s="56">
        <f>COUNTIF(review!$L$3:$N$33,"'50-200 km on edge - such as a small country (e.g. Trinidad or Taiwan)")</f>
        <v>0</v>
      </c>
      <c r="E19" s="10"/>
      <c r="F19" s="70"/>
      <c r="G19" s="66"/>
      <c r="H19" s="67"/>
      <c r="I19" s="68" t="s">
        <v>597</v>
      </c>
      <c r="J19" s="69">
        <f>COUNTIF(review!$H$3:$H$33,"*Finland*")</f>
        <v>1</v>
      </c>
      <c r="K19" s="62"/>
      <c r="L19" s="10"/>
      <c r="M19" s="10"/>
      <c r="N19" s="10"/>
      <c r="O19" s="10"/>
      <c r="P19" s="10"/>
      <c r="Q19" s="10"/>
      <c r="R19" s="10"/>
      <c r="S19" s="10"/>
      <c r="T19" s="10"/>
      <c r="U19" s="10"/>
      <c r="V19" s="10"/>
      <c r="W19" s="10"/>
      <c r="X19" s="10"/>
      <c r="Y19" s="10"/>
      <c r="Z19" s="10"/>
      <c r="AA19" s="10"/>
      <c r="AB19" s="10"/>
      <c r="AC19" s="10"/>
      <c r="AD19" s="10"/>
      <c r="AE19" s="10"/>
    </row>
    <row r="20" spans="1:31" ht="13.2" x14ac:dyDescent="0.25">
      <c r="A20" s="134"/>
      <c r="B20" s="134"/>
      <c r="C20" s="8" t="s">
        <v>48</v>
      </c>
      <c r="D20" s="56">
        <f>COUNTIF(review!$L$3:$N$33,"'201-2000 km - such as a medium country (e.g. Zimbabwe or Germany)")</f>
        <v>0</v>
      </c>
      <c r="E20" s="10"/>
      <c r="F20" s="70"/>
      <c r="G20" s="59" t="s">
        <v>34</v>
      </c>
      <c r="H20" s="60">
        <f>COUNTIF(review!$H$3:$H$33,"*Africa*")</f>
        <v>1</v>
      </c>
      <c r="I20" s="60" t="s">
        <v>598</v>
      </c>
      <c r="J20" s="61">
        <f>COUNTIF(review!$H$3:$H$33,"*South Africa*")</f>
        <v>1</v>
      </c>
      <c r="K20" s="62"/>
      <c r="L20" s="10"/>
      <c r="M20" s="10"/>
      <c r="N20" s="10"/>
      <c r="O20" s="10"/>
      <c r="P20" s="10"/>
      <c r="Q20" s="10"/>
      <c r="R20" s="10"/>
      <c r="S20" s="10"/>
      <c r="T20" s="10"/>
      <c r="U20" s="10"/>
      <c r="V20" s="10"/>
      <c r="W20" s="10"/>
      <c r="X20" s="10"/>
      <c r="Y20" s="10"/>
      <c r="Z20" s="10"/>
      <c r="AA20" s="10"/>
      <c r="AB20" s="10"/>
      <c r="AC20" s="10"/>
      <c r="AD20" s="10"/>
      <c r="AE20" s="10"/>
    </row>
    <row r="21" spans="1:31" ht="13.2" x14ac:dyDescent="0.25">
      <c r="A21" s="134"/>
      <c r="B21" s="134"/>
      <c r="C21" s="8" t="s">
        <v>49</v>
      </c>
      <c r="D21" s="56">
        <f>COUNTIF(review!$L$3:$N$33,"'&gt;2000 km on edge - such as an International Region (e.g. Western European or Africa)")</f>
        <v>0</v>
      </c>
      <c r="E21" s="10"/>
      <c r="F21" s="70"/>
      <c r="G21" s="66"/>
      <c r="H21" s="67"/>
      <c r="I21" s="68" t="s">
        <v>599</v>
      </c>
      <c r="J21" s="69">
        <f>COUNTIF(review!$H$3:$H$33,"*Namibia*")</f>
        <v>1</v>
      </c>
      <c r="K21" s="62"/>
      <c r="L21" s="10"/>
      <c r="M21" s="10"/>
      <c r="N21" s="10"/>
      <c r="O21" s="10"/>
      <c r="P21" s="10"/>
      <c r="Q21" s="10"/>
      <c r="R21" s="10"/>
      <c r="S21" s="10"/>
      <c r="T21" s="10"/>
      <c r="U21" s="10"/>
      <c r="V21" s="10"/>
      <c r="W21" s="10"/>
      <c r="X21" s="10"/>
      <c r="Y21" s="10"/>
      <c r="Z21" s="10"/>
      <c r="AA21" s="10"/>
      <c r="AB21" s="10"/>
      <c r="AC21" s="10"/>
      <c r="AD21" s="10"/>
      <c r="AE21" s="10"/>
    </row>
    <row r="22" spans="1:31" ht="13.2" x14ac:dyDescent="0.25">
      <c r="A22" s="134"/>
      <c r="B22" s="134"/>
      <c r="C22" s="8" t="s">
        <v>50</v>
      </c>
      <c r="D22" s="56">
        <f>COUNTIF(review!$L$3:$N$33,"'Global")</f>
        <v>0</v>
      </c>
      <c r="E22" s="10"/>
      <c r="F22" s="70"/>
      <c r="G22" s="59" t="s">
        <v>600</v>
      </c>
      <c r="H22" s="60">
        <f>COUNTIF(review!$H$3:$H$33,"*South America*")</f>
        <v>1</v>
      </c>
      <c r="I22" s="60" t="s">
        <v>532</v>
      </c>
      <c r="J22" s="61">
        <f>COUNTIF(review!$H$3:$H$33,"*Brazil*")</f>
        <v>4</v>
      </c>
      <c r="K22" s="62"/>
      <c r="L22" s="10"/>
      <c r="M22" s="10"/>
      <c r="N22" s="10"/>
      <c r="O22" s="10"/>
      <c r="P22" s="10"/>
      <c r="Q22" s="10"/>
      <c r="R22" s="10"/>
      <c r="S22" s="10"/>
      <c r="T22" s="10"/>
      <c r="U22" s="10"/>
      <c r="V22" s="10"/>
      <c r="W22" s="10"/>
      <c r="X22" s="10"/>
      <c r="Y22" s="17"/>
      <c r="Z22" s="17"/>
      <c r="AA22" s="17"/>
      <c r="AB22" s="17"/>
      <c r="AC22" s="17"/>
      <c r="AD22" s="17"/>
      <c r="AE22" s="17"/>
    </row>
    <row r="23" spans="1:31" ht="13.2" x14ac:dyDescent="0.25">
      <c r="A23" s="135"/>
      <c r="B23" s="135"/>
      <c r="C23" s="55" t="s">
        <v>51</v>
      </c>
      <c r="D23" s="56">
        <f>COUNTIF(review!$L$3:$N$33,"'Conceptual")</f>
        <v>0</v>
      </c>
      <c r="E23" s="10"/>
      <c r="F23" s="70"/>
      <c r="G23" s="71"/>
      <c r="H23" s="72"/>
      <c r="I23" s="68" t="s">
        <v>601</v>
      </c>
      <c r="J23" s="69">
        <f>COUNTIF(review!$H$3:$H$33,"*Ecuador*")</f>
        <v>1</v>
      </c>
      <c r="K23" s="62"/>
      <c r="L23" s="10"/>
      <c r="M23" s="10"/>
      <c r="N23" s="10"/>
      <c r="O23" s="10"/>
      <c r="P23" s="10"/>
      <c r="Q23" s="10"/>
      <c r="R23" s="10"/>
      <c r="S23" s="10"/>
      <c r="T23" s="10"/>
      <c r="U23" s="10"/>
      <c r="V23" s="10"/>
      <c r="W23" s="10"/>
      <c r="X23" s="10"/>
      <c r="Y23" s="17"/>
      <c r="Z23" s="17"/>
      <c r="AA23" s="17"/>
      <c r="AB23" s="17"/>
      <c r="AC23" s="17"/>
      <c r="AD23" s="17"/>
      <c r="AE23" s="17"/>
    </row>
    <row r="24" spans="1:31" ht="13.2" x14ac:dyDescent="0.25">
      <c r="A24" s="146" t="s">
        <v>52</v>
      </c>
      <c r="B24" s="133" t="s">
        <v>602</v>
      </c>
      <c r="C24" s="55" t="s">
        <v>54</v>
      </c>
      <c r="D24" s="14">
        <f>COUNTIF(review!$O$3:$Q$33,C24)</f>
        <v>2</v>
      </c>
      <c r="E24" s="10"/>
      <c r="F24" s="70"/>
      <c r="G24" s="73" t="s">
        <v>38</v>
      </c>
      <c r="H24" s="74">
        <f>COUNTIF(review!$H$3:$H$33,"*North America*)")</f>
        <v>0</v>
      </c>
      <c r="I24" s="75"/>
      <c r="J24" s="76"/>
      <c r="K24" s="62"/>
      <c r="L24" s="10"/>
      <c r="M24" s="10"/>
      <c r="N24" s="10"/>
      <c r="O24" s="10"/>
      <c r="P24" s="10"/>
      <c r="Q24" s="10"/>
      <c r="R24" s="10"/>
      <c r="S24" s="10"/>
      <c r="T24" s="10"/>
      <c r="U24" s="10"/>
      <c r="V24" s="10"/>
      <c r="W24" s="10"/>
      <c r="X24" s="10"/>
      <c r="Y24" s="17"/>
      <c r="Z24" s="17"/>
      <c r="AA24" s="17"/>
      <c r="AB24" s="17"/>
      <c r="AC24" s="17"/>
      <c r="AD24" s="17"/>
      <c r="AE24" s="17"/>
    </row>
    <row r="25" spans="1:31" ht="13.2" x14ac:dyDescent="0.25">
      <c r="A25" s="134"/>
      <c r="B25" s="134"/>
      <c r="C25" s="55" t="s">
        <v>56</v>
      </c>
      <c r="D25" s="56">
        <f>COUNTIF(review!$O$3:$Q$33,C25)</f>
        <v>4</v>
      </c>
      <c r="E25" s="10"/>
      <c r="F25" s="17"/>
      <c r="G25" s="10"/>
      <c r="H25" s="10"/>
      <c r="I25" s="10"/>
      <c r="J25" s="10"/>
      <c r="K25" s="10"/>
      <c r="L25" s="10"/>
      <c r="M25" s="10"/>
      <c r="N25" s="10"/>
      <c r="O25" s="10"/>
      <c r="P25" s="10"/>
      <c r="Q25" s="10"/>
      <c r="R25" s="10"/>
      <c r="S25" s="10"/>
      <c r="T25" s="10"/>
      <c r="U25" s="10"/>
      <c r="V25" s="10"/>
      <c r="W25" s="10"/>
      <c r="X25" s="10"/>
      <c r="Y25" s="17"/>
      <c r="Z25" s="17"/>
      <c r="AA25" s="17"/>
      <c r="AB25" s="17"/>
      <c r="AC25" s="17"/>
      <c r="AD25" s="17"/>
      <c r="AE25" s="17"/>
    </row>
    <row r="26" spans="1:31" ht="13.2" x14ac:dyDescent="0.25">
      <c r="A26" s="134"/>
      <c r="B26" s="134"/>
      <c r="C26" s="55" t="s">
        <v>57</v>
      </c>
      <c r="D26" s="56">
        <f>COUNTIF(review!$O$3:$Q$33,C26)</f>
        <v>7</v>
      </c>
      <c r="E26" s="10"/>
      <c r="F26" s="17"/>
      <c r="G26" s="10"/>
      <c r="H26" s="10"/>
      <c r="I26" s="10"/>
      <c r="J26" s="10"/>
      <c r="K26" s="10"/>
      <c r="L26" s="10"/>
      <c r="M26" s="10"/>
      <c r="N26" s="10"/>
      <c r="O26" s="10"/>
      <c r="P26" s="10"/>
      <c r="Q26" s="10"/>
      <c r="R26" s="10"/>
      <c r="S26" s="10"/>
      <c r="T26" s="10"/>
      <c r="U26" s="10"/>
      <c r="V26" s="10"/>
      <c r="W26" s="10"/>
      <c r="X26" s="10"/>
      <c r="Y26" s="17"/>
      <c r="Z26" s="17"/>
      <c r="AA26" s="17"/>
      <c r="AB26" s="17"/>
      <c r="AC26" s="17"/>
      <c r="AD26" s="17"/>
      <c r="AE26" s="17"/>
    </row>
    <row r="27" spans="1:31" ht="13.2" x14ac:dyDescent="0.25">
      <c r="A27" s="134"/>
      <c r="B27" s="134"/>
      <c r="C27" s="55" t="s">
        <v>58</v>
      </c>
      <c r="D27" s="56">
        <f>COUNTIF(review!$O$3:$Q$33,C27)</f>
        <v>1</v>
      </c>
      <c r="E27" s="10"/>
      <c r="F27" s="17"/>
      <c r="G27" s="10"/>
      <c r="H27" s="10"/>
      <c r="I27" s="10"/>
      <c r="J27" s="10"/>
      <c r="K27" s="10"/>
      <c r="L27" s="10"/>
      <c r="M27" s="10"/>
      <c r="N27" s="10"/>
      <c r="O27" s="10"/>
      <c r="P27" s="10"/>
      <c r="Q27" s="10"/>
      <c r="R27" s="10"/>
      <c r="S27" s="10"/>
      <c r="T27" s="10"/>
      <c r="U27" s="10"/>
      <c r="V27" s="10"/>
      <c r="W27" s="10"/>
      <c r="X27" s="10"/>
      <c r="Y27" s="17"/>
      <c r="Z27" s="17"/>
      <c r="AA27" s="17"/>
      <c r="AB27" s="17"/>
      <c r="AC27" s="17"/>
      <c r="AD27" s="17"/>
      <c r="AE27" s="17"/>
    </row>
    <row r="28" spans="1:31" ht="13.2" x14ac:dyDescent="0.25">
      <c r="A28" s="134"/>
      <c r="B28" s="134"/>
      <c r="C28" s="55" t="s">
        <v>59</v>
      </c>
      <c r="D28" s="56">
        <f>COUNTIF(review!$O$3:$Q$33,C28)</f>
        <v>10</v>
      </c>
      <c r="E28" s="10"/>
      <c r="F28" s="17"/>
      <c r="G28" s="10"/>
      <c r="H28" s="10"/>
      <c r="I28" s="10"/>
      <c r="J28" s="10"/>
      <c r="K28" s="10"/>
      <c r="L28" s="10"/>
      <c r="M28" s="10"/>
      <c r="N28" s="10"/>
      <c r="O28" s="10"/>
      <c r="P28" s="10"/>
      <c r="Q28" s="10"/>
      <c r="R28" s="10"/>
      <c r="S28" s="10"/>
      <c r="T28" s="10"/>
      <c r="U28" s="10"/>
      <c r="V28" s="10"/>
      <c r="W28" s="10"/>
      <c r="X28" s="10"/>
      <c r="Y28" s="17"/>
      <c r="Z28" s="17"/>
      <c r="AA28" s="17"/>
      <c r="AB28" s="17"/>
      <c r="AC28" s="17"/>
      <c r="AD28" s="17"/>
      <c r="AE28" s="17"/>
    </row>
    <row r="29" spans="1:31" ht="13.2" x14ac:dyDescent="0.25">
      <c r="A29" s="134"/>
      <c r="B29" s="134"/>
      <c r="C29" s="55" t="s">
        <v>60</v>
      </c>
      <c r="D29" s="56">
        <f>COUNTIF(review!$O$3:$Q$33,C29)</f>
        <v>6</v>
      </c>
      <c r="E29" s="10"/>
      <c r="F29" s="17"/>
      <c r="G29" s="10"/>
      <c r="H29" s="10"/>
      <c r="I29" s="10"/>
      <c r="J29" s="10"/>
      <c r="K29" s="10"/>
      <c r="L29" s="10"/>
      <c r="M29" s="10"/>
      <c r="N29" s="10"/>
      <c r="O29" s="10"/>
      <c r="P29" s="10"/>
      <c r="Q29" s="10"/>
      <c r="R29" s="10"/>
      <c r="S29" s="10"/>
      <c r="T29" s="10"/>
      <c r="U29" s="10"/>
      <c r="V29" s="10"/>
      <c r="W29" s="10"/>
      <c r="X29" s="10"/>
      <c r="Y29" s="17"/>
      <c r="Z29" s="17"/>
      <c r="AA29" s="17"/>
      <c r="AB29" s="17"/>
      <c r="AC29" s="17"/>
      <c r="AD29" s="17"/>
      <c r="AE29" s="17"/>
    </row>
    <row r="30" spans="1:31" ht="13.2" x14ac:dyDescent="0.25">
      <c r="A30" s="134"/>
      <c r="B30" s="134"/>
      <c r="C30" s="55" t="s">
        <v>61</v>
      </c>
      <c r="D30" s="56">
        <f>COUNTIF(review!$O$3:$Q$33,C30)</f>
        <v>2</v>
      </c>
      <c r="E30" s="10"/>
      <c r="F30" s="17"/>
      <c r="G30" s="10"/>
      <c r="H30" s="10"/>
      <c r="I30" s="10"/>
      <c r="J30" s="10"/>
      <c r="K30" s="10"/>
      <c r="L30" s="10"/>
      <c r="M30" s="10"/>
      <c r="N30" s="10"/>
      <c r="O30" s="10"/>
      <c r="P30" s="10"/>
      <c r="Q30" s="10"/>
      <c r="R30" s="10"/>
      <c r="S30" s="10"/>
      <c r="T30" s="10"/>
      <c r="U30" s="10"/>
      <c r="V30" s="10"/>
      <c r="W30" s="10"/>
      <c r="X30" s="10"/>
      <c r="Y30" s="17"/>
      <c r="Z30" s="17"/>
      <c r="AA30" s="17"/>
      <c r="AB30" s="17"/>
      <c r="AC30" s="17"/>
      <c r="AD30" s="17"/>
      <c r="AE30" s="17"/>
    </row>
    <row r="31" spans="1:31" ht="13.2" x14ac:dyDescent="0.25">
      <c r="A31" s="134"/>
      <c r="B31" s="134"/>
      <c r="C31" s="55" t="s">
        <v>62</v>
      </c>
      <c r="D31" s="56">
        <f>COUNTIF(review!$O$3:$Q$33,C31)</f>
        <v>1</v>
      </c>
      <c r="E31" s="10"/>
      <c r="F31" s="17"/>
      <c r="G31" s="10"/>
      <c r="H31" s="10"/>
      <c r="I31" s="10"/>
      <c r="J31" s="10"/>
      <c r="K31" s="10"/>
      <c r="L31" s="10"/>
      <c r="M31" s="10"/>
      <c r="N31" s="10"/>
      <c r="O31" s="10"/>
      <c r="P31" s="10"/>
      <c r="Q31" s="10"/>
      <c r="R31" s="10"/>
      <c r="S31" s="10"/>
      <c r="T31" s="10"/>
      <c r="U31" s="10"/>
      <c r="V31" s="10"/>
      <c r="W31" s="10"/>
      <c r="X31" s="10"/>
      <c r="Y31" s="17"/>
      <c r="Z31" s="17"/>
      <c r="AA31" s="17"/>
      <c r="AB31" s="17"/>
      <c r="AC31" s="17"/>
      <c r="AD31" s="17"/>
      <c r="AE31" s="17"/>
    </row>
    <row r="32" spans="1:31" ht="13.2" x14ac:dyDescent="0.25">
      <c r="A32" s="134"/>
      <c r="B32" s="134"/>
      <c r="C32" s="55" t="s">
        <v>63</v>
      </c>
      <c r="D32" s="56">
        <f>COUNTIF(review!$O$3:$Q$33,C32)</f>
        <v>1</v>
      </c>
      <c r="E32" s="10"/>
      <c r="F32" s="17"/>
      <c r="G32" s="10"/>
      <c r="H32" s="10"/>
      <c r="I32" s="10"/>
      <c r="J32" s="10"/>
      <c r="K32" s="10"/>
      <c r="L32" s="10"/>
      <c r="M32" s="10"/>
      <c r="N32" s="10"/>
      <c r="O32" s="10"/>
      <c r="P32" s="10"/>
      <c r="Q32" s="10"/>
      <c r="R32" s="10"/>
      <c r="S32" s="10"/>
      <c r="T32" s="10"/>
      <c r="U32" s="10"/>
      <c r="V32" s="10"/>
      <c r="W32" s="10"/>
      <c r="X32" s="10"/>
      <c r="Y32" s="17"/>
      <c r="Z32" s="17"/>
      <c r="AA32" s="17"/>
      <c r="AB32" s="17"/>
      <c r="AC32" s="17"/>
      <c r="AD32" s="17"/>
      <c r="AE32" s="17"/>
    </row>
    <row r="33" spans="1:31" ht="13.2" x14ac:dyDescent="0.25">
      <c r="A33" s="134"/>
      <c r="B33" s="134"/>
      <c r="C33" s="55" t="s">
        <v>64</v>
      </c>
      <c r="D33" s="56">
        <f>COUNTIF(review!$O$3:$Q$33,C33)</f>
        <v>8</v>
      </c>
      <c r="E33" s="10"/>
      <c r="F33" s="17"/>
      <c r="G33" s="10"/>
      <c r="H33" s="10"/>
      <c r="I33" s="10"/>
      <c r="J33" s="10"/>
      <c r="K33" s="10"/>
      <c r="L33" s="10"/>
      <c r="M33" s="10"/>
      <c r="N33" s="10"/>
      <c r="O33" s="10"/>
      <c r="P33" s="10"/>
      <c r="Q33" s="10"/>
      <c r="R33" s="10"/>
      <c r="S33" s="10"/>
      <c r="T33" s="10"/>
      <c r="U33" s="10"/>
      <c r="V33" s="10"/>
      <c r="W33" s="10"/>
      <c r="X33" s="10"/>
      <c r="Y33" s="17"/>
      <c r="Z33" s="17"/>
      <c r="AA33" s="17"/>
      <c r="AB33" s="17"/>
      <c r="AC33" s="17"/>
      <c r="AD33" s="17"/>
      <c r="AE33" s="17"/>
    </row>
    <row r="34" spans="1:31" ht="13.2" x14ac:dyDescent="0.25">
      <c r="A34" s="134"/>
      <c r="B34" s="134"/>
      <c r="C34" s="55" t="s">
        <v>65</v>
      </c>
      <c r="D34" s="56">
        <f>COUNTIF(review!$O$3:$Q$33,C34)</f>
        <v>6</v>
      </c>
      <c r="E34" s="10"/>
      <c r="F34" s="17"/>
      <c r="G34" s="10"/>
      <c r="H34" s="10"/>
      <c r="I34" s="10"/>
      <c r="J34" s="10"/>
      <c r="K34" s="10"/>
      <c r="L34" s="10"/>
      <c r="M34" s="10"/>
      <c r="N34" s="10"/>
      <c r="O34" s="10"/>
      <c r="P34" s="10"/>
      <c r="Q34" s="10"/>
      <c r="R34" s="10"/>
      <c r="S34" s="10"/>
      <c r="T34" s="10"/>
      <c r="U34" s="10"/>
      <c r="V34" s="10"/>
      <c r="W34" s="10"/>
      <c r="X34" s="10"/>
      <c r="Y34" s="10"/>
      <c r="Z34" s="17"/>
      <c r="AA34" s="17"/>
      <c r="AB34" s="17"/>
      <c r="AC34" s="17"/>
      <c r="AD34" s="17"/>
      <c r="AE34" s="17"/>
    </row>
    <row r="35" spans="1:31" ht="13.2" x14ac:dyDescent="0.25">
      <c r="A35" s="135"/>
      <c r="B35" s="135"/>
      <c r="C35" s="55" t="s">
        <v>66</v>
      </c>
      <c r="D35" s="57">
        <f>COUNTIF(review!$O$3:$Q$33,C35)</f>
        <v>7</v>
      </c>
      <c r="E35" s="10"/>
      <c r="F35" s="10"/>
      <c r="G35" s="10"/>
      <c r="H35" s="10"/>
      <c r="I35" s="10"/>
      <c r="J35" s="10"/>
      <c r="K35" s="10"/>
      <c r="L35" s="10"/>
      <c r="M35" s="10"/>
      <c r="N35" s="10"/>
      <c r="O35" s="10"/>
      <c r="P35" s="10"/>
      <c r="Q35" s="10"/>
      <c r="R35" s="10"/>
      <c r="S35" s="10"/>
      <c r="T35" s="10"/>
      <c r="U35" s="10"/>
      <c r="V35" s="10"/>
      <c r="W35" s="10"/>
      <c r="X35" s="10"/>
      <c r="Y35" s="10"/>
      <c r="Z35" s="17"/>
      <c r="AA35" s="17"/>
      <c r="AB35" s="17"/>
      <c r="AC35" s="17"/>
      <c r="AD35" s="17"/>
      <c r="AE35" s="17"/>
    </row>
    <row r="36" spans="1:31" ht="13.2" x14ac:dyDescent="0.25">
      <c r="A36" s="147" t="s">
        <v>67</v>
      </c>
      <c r="B36" s="133" t="s">
        <v>603</v>
      </c>
      <c r="C36" s="8" t="s">
        <v>71</v>
      </c>
      <c r="D36" s="56">
        <f>COUNTIF(review!$S$3:$U$33,C36)</f>
        <v>3</v>
      </c>
      <c r="E36" s="10"/>
      <c r="F36" s="10"/>
      <c r="G36" s="10"/>
      <c r="H36" s="10"/>
      <c r="I36" s="10"/>
      <c r="J36" s="10"/>
      <c r="K36" s="10"/>
      <c r="L36" s="10"/>
      <c r="M36" s="10"/>
      <c r="N36" s="10"/>
      <c r="O36" s="10"/>
      <c r="P36" s="10"/>
      <c r="Q36" s="10"/>
      <c r="R36" s="10"/>
      <c r="S36" s="10"/>
      <c r="T36" s="10"/>
      <c r="U36" s="10"/>
      <c r="V36" s="10"/>
      <c r="W36" s="10"/>
      <c r="X36" s="10"/>
      <c r="Y36" s="10"/>
      <c r="Z36" s="17"/>
      <c r="AA36" s="17"/>
      <c r="AB36" s="17"/>
      <c r="AC36" s="17"/>
      <c r="AD36" s="17"/>
      <c r="AE36" s="17"/>
    </row>
    <row r="37" spans="1:31" ht="13.2" x14ac:dyDescent="0.25">
      <c r="A37" s="134"/>
      <c r="B37" s="134"/>
      <c r="C37" s="8" t="s">
        <v>73</v>
      </c>
      <c r="D37" s="56">
        <f>COUNTIF(review!$S$3:$U$33,C37)</f>
        <v>7</v>
      </c>
      <c r="E37" s="10"/>
      <c r="F37" s="10"/>
      <c r="G37" s="10"/>
      <c r="H37" s="10"/>
      <c r="I37" s="10"/>
      <c r="J37" s="10"/>
      <c r="K37" s="10"/>
      <c r="L37" s="10"/>
      <c r="M37" s="10"/>
      <c r="N37" s="10"/>
      <c r="O37" s="10"/>
      <c r="P37" s="10"/>
      <c r="Q37" s="10"/>
      <c r="R37" s="10"/>
      <c r="S37" s="10"/>
      <c r="T37" s="10"/>
      <c r="U37" s="10"/>
      <c r="V37" s="10"/>
      <c r="W37" s="10"/>
      <c r="X37" s="10"/>
      <c r="Y37" s="10"/>
      <c r="Z37" s="17"/>
      <c r="AA37" s="17"/>
      <c r="AB37" s="17"/>
      <c r="AC37" s="17"/>
      <c r="AD37" s="17"/>
      <c r="AE37" s="17"/>
    </row>
    <row r="38" spans="1:31" ht="13.2" x14ac:dyDescent="0.25">
      <c r="A38" s="134"/>
      <c r="B38" s="134"/>
      <c r="C38" s="8" t="s">
        <v>74</v>
      </c>
      <c r="D38" s="56">
        <f>COUNTIF(review!$S$3:$U$33,C38)</f>
        <v>5</v>
      </c>
      <c r="E38" s="10"/>
      <c r="F38" s="10"/>
      <c r="G38" s="10"/>
      <c r="H38" s="10"/>
      <c r="I38" s="10"/>
      <c r="J38" s="10"/>
      <c r="K38" s="10"/>
      <c r="L38" s="10"/>
      <c r="M38" s="10"/>
      <c r="N38" s="10"/>
      <c r="O38" s="10"/>
      <c r="P38" s="10"/>
      <c r="Q38" s="10"/>
      <c r="R38" s="10"/>
      <c r="S38" s="10"/>
      <c r="T38" s="10"/>
      <c r="U38" s="10"/>
      <c r="V38" s="10"/>
      <c r="W38" s="10"/>
      <c r="X38" s="10"/>
      <c r="Y38" s="10"/>
      <c r="Z38" s="17"/>
      <c r="AA38" s="17"/>
      <c r="AB38" s="17"/>
      <c r="AC38" s="17"/>
      <c r="AD38" s="17"/>
      <c r="AE38" s="17"/>
    </row>
    <row r="39" spans="1:31" ht="13.2" x14ac:dyDescent="0.25">
      <c r="A39" s="134"/>
      <c r="B39" s="134"/>
      <c r="C39" s="8" t="s">
        <v>75</v>
      </c>
      <c r="D39" s="56">
        <f>COUNTIF(review!$S$3:$U$33,C39)</f>
        <v>12</v>
      </c>
      <c r="E39" s="10"/>
      <c r="F39" s="10"/>
      <c r="G39" s="10"/>
      <c r="H39" s="10"/>
      <c r="I39" s="10"/>
      <c r="J39" s="10"/>
      <c r="K39" s="10"/>
      <c r="L39" s="10"/>
      <c r="M39" s="10"/>
      <c r="N39" s="10"/>
      <c r="O39" s="10"/>
      <c r="P39" s="10"/>
      <c r="Q39" s="10"/>
      <c r="R39" s="10"/>
      <c r="S39" s="10"/>
      <c r="T39" s="10"/>
      <c r="U39" s="10"/>
      <c r="V39" s="10"/>
      <c r="W39" s="10"/>
      <c r="X39" s="10"/>
      <c r="Y39" s="10"/>
      <c r="Z39" s="17"/>
      <c r="AA39" s="17"/>
      <c r="AB39" s="17"/>
      <c r="AC39" s="17"/>
      <c r="AD39" s="17"/>
      <c r="AE39" s="17"/>
    </row>
    <row r="40" spans="1:31" ht="13.2" x14ac:dyDescent="0.25">
      <c r="A40" s="134"/>
      <c r="B40" s="134"/>
      <c r="C40" s="8" t="s">
        <v>76</v>
      </c>
      <c r="D40" s="56">
        <f>COUNTIF(review!$S$3:$U$33,C40)</f>
        <v>4</v>
      </c>
      <c r="E40" s="10"/>
      <c r="F40" s="17"/>
      <c r="G40" s="10"/>
      <c r="H40" s="10"/>
      <c r="I40" s="10"/>
      <c r="J40" s="10"/>
      <c r="K40" s="10"/>
      <c r="L40" s="10"/>
      <c r="M40" s="10"/>
      <c r="N40" s="10"/>
      <c r="O40" s="10"/>
      <c r="P40" s="10"/>
      <c r="Q40" s="10"/>
      <c r="R40" s="10"/>
      <c r="S40" s="10"/>
      <c r="T40" s="10"/>
      <c r="U40" s="10"/>
      <c r="V40" s="10"/>
      <c r="W40" s="10"/>
      <c r="X40" s="10"/>
      <c r="Y40" s="10"/>
      <c r="Z40" s="10"/>
      <c r="AA40" s="17"/>
      <c r="AB40" s="17"/>
      <c r="AC40" s="17"/>
      <c r="AD40" s="17"/>
      <c r="AE40" s="17"/>
    </row>
    <row r="41" spans="1:31" ht="13.2" x14ac:dyDescent="0.25">
      <c r="A41" s="134"/>
      <c r="B41" s="135"/>
      <c r="C41" s="8" t="s">
        <v>77</v>
      </c>
      <c r="D41" s="56">
        <f>COUNTIF(review!$S$3:$U$33,C41)</f>
        <v>8</v>
      </c>
      <c r="E41" s="10"/>
      <c r="F41" s="17"/>
      <c r="G41" s="10"/>
      <c r="H41" s="10"/>
      <c r="I41" s="10"/>
      <c r="J41" s="10"/>
      <c r="K41" s="10"/>
      <c r="L41" s="10"/>
      <c r="M41" s="10"/>
      <c r="N41" s="10"/>
      <c r="O41" s="10"/>
      <c r="P41" s="10"/>
      <c r="Q41" s="10"/>
      <c r="R41" s="10"/>
      <c r="S41" s="10"/>
      <c r="T41" s="10"/>
      <c r="U41" s="10"/>
      <c r="V41" s="10"/>
      <c r="W41" s="10"/>
      <c r="X41" s="10"/>
      <c r="Y41" s="10"/>
      <c r="Z41" s="10"/>
      <c r="AA41" s="17"/>
      <c r="AB41" s="17"/>
      <c r="AC41" s="17"/>
      <c r="AD41" s="17"/>
      <c r="AE41" s="17"/>
    </row>
    <row r="42" spans="1:31" ht="13.2" x14ac:dyDescent="0.25">
      <c r="A42" s="148" t="s">
        <v>82</v>
      </c>
      <c r="B42" s="136" t="s">
        <v>83</v>
      </c>
      <c r="C42" s="55" t="s">
        <v>84</v>
      </c>
      <c r="D42" s="14">
        <f>COUNTIF(review!X3:X33,"Yes*")</f>
        <v>25</v>
      </c>
      <c r="E42" s="10"/>
      <c r="F42" s="17"/>
      <c r="G42" s="10"/>
      <c r="H42" s="10"/>
      <c r="I42" s="10"/>
      <c r="J42" s="10"/>
      <c r="K42" s="10"/>
      <c r="L42" s="10"/>
      <c r="M42" s="10"/>
      <c r="N42" s="10"/>
      <c r="O42" s="10"/>
      <c r="P42" s="10"/>
      <c r="Q42" s="10"/>
      <c r="R42" s="10"/>
      <c r="S42" s="10"/>
      <c r="T42" s="10"/>
      <c r="U42" s="10"/>
      <c r="V42" s="10"/>
      <c r="W42" s="10"/>
      <c r="X42" s="10"/>
      <c r="Y42" s="10"/>
      <c r="Z42" s="10"/>
      <c r="AA42" s="17"/>
      <c r="AB42" s="17"/>
      <c r="AC42" s="17"/>
      <c r="AD42" s="17"/>
      <c r="AE42" s="17"/>
    </row>
    <row r="43" spans="1:31" ht="13.2" x14ac:dyDescent="0.25">
      <c r="A43" s="134"/>
      <c r="B43" s="135"/>
      <c r="C43" s="55" t="s">
        <v>86</v>
      </c>
      <c r="D43" s="57">
        <f>COUNTIF(review!X3:X33,"No*")</f>
        <v>6</v>
      </c>
      <c r="E43" s="10"/>
      <c r="F43" s="17"/>
      <c r="G43" s="10"/>
      <c r="H43" s="10"/>
      <c r="I43" s="10"/>
      <c r="J43" s="10"/>
      <c r="K43" s="10"/>
      <c r="L43" s="10"/>
      <c r="M43" s="10"/>
      <c r="N43" s="10"/>
      <c r="O43" s="10"/>
      <c r="P43" s="10"/>
      <c r="Q43" s="10"/>
      <c r="R43" s="10"/>
      <c r="S43" s="10"/>
      <c r="T43" s="10"/>
      <c r="U43" s="10"/>
      <c r="V43" s="10"/>
      <c r="W43" s="10"/>
      <c r="X43" s="10"/>
      <c r="Y43" s="10"/>
      <c r="Z43" s="10"/>
      <c r="AA43" s="17"/>
      <c r="AB43" s="17"/>
      <c r="AC43" s="17"/>
      <c r="AD43" s="17"/>
      <c r="AE43" s="17"/>
    </row>
    <row r="44" spans="1:31" ht="52.8" x14ac:dyDescent="0.25">
      <c r="A44" s="135"/>
      <c r="B44" s="9" t="s">
        <v>87</v>
      </c>
      <c r="C44" s="8"/>
      <c r="D44" s="77" t="s">
        <v>604</v>
      </c>
      <c r="E44" s="10"/>
      <c r="F44" s="17"/>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row>
    <row r="45" spans="1:31" ht="20.25" customHeight="1" x14ac:dyDescent="0.25">
      <c r="A45" s="149" t="s">
        <v>89</v>
      </c>
      <c r="B45" s="136" t="s">
        <v>90</v>
      </c>
      <c r="C45" s="55" t="s">
        <v>84</v>
      </c>
      <c r="D45" s="14">
        <f>COUNTIF(review!$Z$3:$Z$33,"Yes*")</f>
        <v>18</v>
      </c>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row>
    <row r="46" spans="1:31" ht="20.25" customHeight="1" x14ac:dyDescent="0.25">
      <c r="A46" s="134"/>
      <c r="B46" s="135"/>
      <c r="C46" s="55" t="s">
        <v>86</v>
      </c>
      <c r="D46" s="57">
        <f>COUNTIF(review!$Z$3:$Z$33,"No*")</f>
        <v>13</v>
      </c>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row>
    <row r="47" spans="1:31" ht="26.4" x14ac:dyDescent="0.25">
      <c r="A47" s="134"/>
      <c r="B47" s="9" t="s">
        <v>92</v>
      </c>
      <c r="C47" s="8"/>
      <c r="D47" s="77" t="s">
        <v>605</v>
      </c>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row>
    <row r="48" spans="1:31" ht="13.2" x14ac:dyDescent="0.25">
      <c r="A48" s="134"/>
      <c r="B48" s="136" t="s">
        <v>94</v>
      </c>
      <c r="C48" s="55" t="s">
        <v>84</v>
      </c>
      <c r="D48" s="14">
        <f>COUNTIF(review!$AB$3:$AB$33,"Yes*")</f>
        <v>17</v>
      </c>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row>
    <row r="49" spans="1:31" ht="13.2" x14ac:dyDescent="0.25">
      <c r="A49" s="134"/>
      <c r="B49" s="135"/>
      <c r="C49" s="55" t="s">
        <v>86</v>
      </c>
      <c r="D49" s="57">
        <f>COUNTIF(review!$AB$3:$AB$33,"No*")</f>
        <v>14</v>
      </c>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row>
    <row r="50" spans="1:31" ht="26.4" x14ac:dyDescent="0.25">
      <c r="A50" s="135"/>
      <c r="B50" s="9" t="s">
        <v>96</v>
      </c>
      <c r="C50" s="8"/>
      <c r="D50" s="58" t="s">
        <v>606</v>
      </c>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row>
    <row r="51" spans="1:31" ht="39.6" x14ac:dyDescent="0.25">
      <c r="A51" s="140" t="s">
        <v>98</v>
      </c>
      <c r="B51" s="9" t="s">
        <v>99</v>
      </c>
      <c r="C51" s="8"/>
      <c r="D51" s="58" t="s">
        <v>607</v>
      </c>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row>
    <row r="52" spans="1:31" ht="26.4" x14ac:dyDescent="0.25">
      <c r="A52" s="134"/>
      <c r="B52" s="9" t="s">
        <v>101</v>
      </c>
      <c r="C52" s="8"/>
      <c r="D52" s="15" t="s">
        <v>608</v>
      </c>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row>
    <row r="53" spans="1:31" ht="13.2" x14ac:dyDescent="0.25">
      <c r="A53" s="134"/>
      <c r="B53" s="133" t="s">
        <v>609</v>
      </c>
      <c r="C53" s="55" t="s">
        <v>104</v>
      </c>
      <c r="D53" s="14">
        <f>COUNTIF(review!$AF$3:$AN$33,C53)</f>
        <v>3</v>
      </c>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row>
    <row r="54" spans="1:31" ht="13.2" x14ac:dyDescent="0.25">
      <c r="A54" s="134"/>
      <c r="B54" s="134"/>
      <c r="C54" s="55" t="s">
        <v>106</v>
      </c>
      <c r="D54" s="56">
        <f>COUNTIF(review!$AF$3:$AN$33,C54)</f>
        <v>4</v>
      </c>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row>
    <row r="55" spans="1:31" ht="13.2" x14ac:dyDescent="0.25">
      <c r="A55" s="134"/>
      <c r="B55" s="134"/>
      <c r="C55" s="55" t="s">
        <v>107</v>
      </c>
      <c r="D55" s="56">
        <f>COUNTIF(review!$AF$3:$AN$33,C55)</f>
        <v>1</v>
      </c>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row>
    <row r="56" spans="1:31" ht="13.2" x14ac:dyDescent="0.25">
      <c r="A56" s="134"/>
      <c r="B56" s="134"/>
      <c r="C56" s="55" t="s">
        <v>108</v>
      </c>
      <c r="D56" s="56">
        <f>COUNTIF(review!$AF$3:$AN$33,C56)</f>
        <v>8</v>
      </c>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row>
    <row r="57" spans="1:31" ht="13.2" x14ac:dyDescent="0.25">
      <c r="A57" s="134"/>
      <c r="B57" s="134"/>
      <c r="C57" s="55" t="s">
        <v>109</v>
      </c>
      <c r="D57" s="56">
        <f>COUNTIF(review!$AF$3:$AN$33,C57)</f>
        <v>6</v>
      </c>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row>
    <row r="58" spans="1:31" ht="13.2" x14ac:dyDescent="0.25">
      <c r="A58" s="134"/>
      <c r="B58" s="134"/>
      <c r="C58" s="55" t="s">
        <v>110</v>
      </c>
      <c r="D58" s="56">
        <f>COUNTIF(review!$AF$3:$AN$33,C58)</f>
        <v>3</v>
      </c>
      <c r="E58" s="10"/>
      <c r="F58" s="17"/>
      <c r="G58" s="10"/>
      <c r="H58" s="10"/>
      <c r="I58" s="10"/>
      <c r="J58" s="10"/>
      <c r="K58" s="10"/>
      <c r="L58" s="10"/>
      <c r="M58" s="10"/>
      <c r="N58" s="10"/>
      <c r="O58" s="10"/>
      <c r="P58" s="10"/>
      <c r="Q58" s="10"/>
      <c r="R58" s="10"/>
      <c r="S58" s="10"/>
      <c r="T58" s="10"/>
      <c r="U58" s="10"/>
      <c r="V58" s="10"/>
      <c r="W58" s="10"/>
      <c r="X58" s="10"/>
      <c r="Y58" s="10"/>
      <c r="Z58" s="10"/>
      <c r="AA58" s="10"/>
      <c r="AB58" s="17"/>
      <c r="AC58" s="17"/>
      <c r="AD58" s="17"/>
      <c r="AE58" s="17"/>
    </row>
    <row r="59" spans="1:31" ht="13.2" x14ac:dyDescent="0.25">
      <c r="A59" s="134"/>
      <c r="B59" s="134"/>
      <c r="C59" s="55" t="s">
        <v>111</v>
      </c>
      <c r="D59" s="56">
        <f>COUNTIF(review!$AF$3:$AN$33,C59)</f>
        <v>3</v>
      </c>
      <c r="E59" s="10"/>
      <c r="F59" s="10"/>
      <c r="G59" s="10"/>
      <c r="H59" s="10"/>
      <c r="I59" s="10"/>
      <c r="J59" s="10"/>
      <c r="K59" s="10"/>
      <c r="L59" s="10"/>
      <c r="M59" s="10"/>
      <c r="N59" s="10"/>
      <c r="O59" s="10"/>
      <c r="P59" s="10"/>
      <c r="Q59" s="10"/>
      <c r="R59" s="10"/>
      <c r="S59" s="10"/>
      <c r="T59" s="10"/>
      <c r="U59" s="10"/>
      <c r="V59" s="10"/>
      <c r="W59" s="10"/>
      <c r="X59" s="10"/>
      <c r="Y59" s="10"/>
      <c r="Z59" s="10"/>
      <c r="AA59" s="10"/>
      <c r="AB59" s="10"/>
      <c r="AC59" s="17"/>
      <c r="AD59" s="17"/>
      <c r="AE59" s="17"/>
    </row>
    <row r="60" spans="1:31" ht="13.2" x14ac:dyDescent="0.25">
      <c r="A60" s="134"/>
      <c r="B60" s="134"/>
      <c r="C60" s="55" t="s">
        <v>112</v>
      </c>
      <c r="D60" s="56">
        <f>COUNTIF(review!$AF$3:$AN$33,C60)</f>
        <v>8</v>
      </c>
      <c r="E60" s="10"/>
      <c r="F60" s="10"/>
      <c r="G60" s="10"/>
      <c r="H60" s="10"/>
      <c r="I60" s="10"/>
      <c r="J60" s="10"/>
      <c r="K60" s="10"/>
      <c r="L60" s="10"/>
      <c r="M60" s="10"/>
      <c r="N60" s="10"/>
      <c r="O60" s="10"/>
      <c r="P60" s="10"/>
      <c r="Q60" s="10"/>
      <c r="R60" s="10"/>
      <c r="S60" s="10"/>
      <c r="T60" s="10"/>
      <c r="U60" s="10"/>
      <c r="V60" s="10"/>
      <c r="W60" s="10"/>
      <c r="X60" s="10"/>
      <c r="Y60" s="10"/>
      <c r="Z60" s="10"/>
      <c r="AA60" s="10"/>
      <c r="AB60" s="10"/>
      <c r="AC60" s="17"/>
      <c r="AD60" s="17"/>
      <c r="AE60" s="17"/>
    </row>
    <row r="61" spans="1:31" ht="13.2" x14ac:dyDescent="0.25">
      <c r="A61" s="134"/>
      <c r="B61" s="134"/>
      <c r="C61" s="55" t="s">
        <v>113</v>
      </c>
      <c r="D61" s="56">
        <f>COUNTIF(review!$AF$3:$AN$33,C61)</f>
        <v>7</v>
      </c>
      <c r="E61" s="10"/>
      <c r="F61" s="10"/>
      <c r="G61" s="10"/>
      <c r="H61" s="10"/>
      <c r="I61" s="10"/>
      <c r="J61" s="10"/>
      <c r="K61" s="10"/>
      <c r="L61" s="10"/>
      <c r="M61" s="10"/>
      <c r="N61" s="10"/>
      <c r="O61" s="10"/>
      <c r="P61" s="10"/>
      <c r="Q61" s="10"/>
      <c r="R61" s="10"/>
      <c r="S61" s="10"/>
      <c r="T61" s="10"/>
      <c r="U61" s="10"/>
      <c r="V61" s="10"/>
      <c r="W61" s="10"/>
      <c r="X61" s="10"/>
      <c r="Y61" s="10"/>
      <c r="Z61" s="10"/>
      <c r="AA61" s="10"/>
      <c r="AB61" s="10"/>
      <c r="AC61" s="17"/>
      <c r="AD61" s="17"/>
      <c r="AE61" s="17"/>
    </row>
    <row r="62" spans="1:31" ht="13.2" x14ac:dyDescent="0.25">
      <c r="A62" s="134"/>
      <c r="B62" s="134"/>
      <c r="C62" s="55" t="s">
        <v>114</v>
      </c>
      <c r="D62" s="56">
        <f>COUNTIF(review!$AF$3:$AN$33,C62)</f>
        <v>17</v>
      </c>
      <c r="E62" s="10"/>
      <c r="F62" s="10"/>
      <c r="G62" s="10"/>
      <c r="H62" s="10"/>
      <c r="I62" s="10"/>
      <c r="J62" s="10"/>
      <c r="K62" s="10"/>
      <c r="L62" s="10"/>
      <c r="M62" s="10"/>
      <c r="N62" s="10"/>
      <c r="O62" s="10"/>
      <c r="P62" s="10"/>
      <c r="Q62" s="10"/>
      <c r="R62" s="10"/>
      <c r="S62" s="10"/>
      <c r="T62" s="10"/>
      <c r="U62" s="10"/>
      <c r="V62" s="10"/>
      <c r="W62" s="10"/>
      <c r="X62" s="10"/>
      <c r="Y62" s="10"/>
      <c r="Z62" s="10"/>
      <c r="AA62" s="10"/>
      <c r="AB62" s="10"/>
      <c r="AC62" s="17"/>
      <c r="AD62" s="17"/>
      <c r="AE62" s="17"/>
    </row>
    <row r="63" spans="1:31" ht="13.2" x14ac:dyDescent="0.25">
      <c r="A63" s="134"/>
      <c r="B63" s="134"/>
      <c r="C63" s="55" t="s">
        <v>115</v>
      </c>
      <c r="D63" s="56">
        <f>COUNTIF(review!$AF$3:$AN$33,C63)</f>
        <v>3</v>
      </c>
      <c r="E63" s="10"/>
      <c r="F63" s="10"/>
      <c r="G63" s="10"/>
      <c r="H63" s="10"/>
      <c r="I63" s="10"/>
      <c r="J63" s="10"/>
      <c r="K63" s="10"/>
      <c r="L63" s="10"/>
      <c r="M63" s="10"/>
      <c r="N63" s="10"/>
      <c r="O63" s="10"/>
      <c r="P63" s="10"/>
      <c r="Q63" s="10"/>
      <c r="R63" s="10"/>
      <c r="S63" s="10"/>
      <c r="T63" s="10"/>
      <c r="U63" s="10"/>
      <c r="V63" s="10"/>
      <c r="W63" s="10"/>
      <c r="X63" s="10"/>
      <c r="Y63" s="10"/>
      <c r="Z63" s="10"/>
      <c r="AA63" s="10"/>
      <c r="AB63" s="10"/>
      <c r="AC63" s="17"/>
      <c r="AD63" s="17"/>
      <c r="AE63" s="17"/>
    </row>
    <row r="64" spans="1:31" ht="13.2" x14ac:dyDescent="0.25">
      <c r="A64" s="134"/>
      <c r="B64" s="135"/>
      <c r="C64" s="55" t="s">
        <v>116</v>
      </c>
      <c r="D64" s="57">
        <f>COUNTIF(review!$AF$3:$AN$33,C64)</f>
        <v>10</v>
      </c>
      <c r="E64" s="10"/>
      <c r="F64" s="10"/>
      <c r="G64" s="10"/>
      <c r="H64" s="10"/>
      <c r="I64" s="10"/>
      <c r="J64" s="10"/>
      <c r="K64" s="10"/>
      <c r="L64" s="10"/>
      <c r="M64" s="10"/>
      <c r="N64" s="10"/>
      <c r="O64" s="10"/>
      <c r="P64" s="10"/>
      <c r="Q64" s="10"/>
      <c r="R64" s="10"/>
      <c r="S64" s="10"/>
      <c r="T64" s="10"/>
      <c r="U64" s="10"/>
      <c r="V64" s="10"/>
      <c r="W64" s="10"/>
      <c r="X64" s="10"/>
      <c r="Y64" s="10"/>
      <c r="Z64" s="10"/>
      <c r="AA64" s="10"/>
      <c r="AB64" s="10"/>
      <c r="AC64" s="17"/>
      <c r="AD64" s="17"/>
      <c r="AE64" s="17"/>
    </row>
    <row r="65" spans="1:31" ht="39.6" x14ac:dyDescent="0.25">
      <c r="A65" s="135"/>
      <c r="B65" s="9" t="s">
        <v>117</v>
      </c>
      <c r="C65" s="8"/>
      <c r="D65" s="77" t="s">
        <v>610</v>
      </c>
      <c r="E65" s="10"/>
      <c r="F65" s="17"/>
      <c r="G65" s="10"/>
      <c r="H65" s="10"/>
      <c r="I65" s="10"/>
      <c r="J65" s="10"/>
      <c r="K65" s="10"/>
      <c r="L65" s="10"/>
      <c r="M65" s="10"/>
      <c r="N65" s="10"/>
      <c r="O65" s="10"/>
      <c r="P65" s="10"/>
      <c r="Q65" s="10"/>
      <c r="R65" s="10"/>
      <c r="S65" s="10"/>
      <c r="T65" s="10"/>
      <c r="U65" s="10"/>
      <c r="V65" s="10"/>
      <c r="W65" s="10"/>
      <c r="X65" s="10"/>
      <c r="Y65" s="10"/>
      <c r="Z65" s="10"/>
      <c r="AA65" s="10"/>
      <c r="AB65" s="10"/>
      <c r="AC65" s="17"/>
      <c r="AD65" s="17"/>
      <c r="AE65" s="17"/>
    </row>
    <row r="66" spans="1:31" ht="13.2" x14ac:dyDescent="0.25">
      <c r="A66" s="141" t="s">
        <v>119</v>
      </c>
      <c r="B66" s="133" t="s">
        <v>611</v>
      </c>
      <c r="C66" s="55" t="s">
        <v>121</v>
      </c>
      <c r="D66" s="14">
        <f>COUNTIF(review!$AP$3:$AT$33,C66)</f>
        <v>3</v>
      </c>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7"/>
      <c r="AE66" s="17"/>
    </row>
    <row r="67" spans="1:31" ht="13.2" x14ac:dyDescent="0.25">
      <c r="A67" s="134"/>
      <c r="B67" s="134"/>
      <c r="C67" s="55" t="s">
        <v>123</v>
      </c>
      <c r="D67" s="56">
        <f>COUNTIF(review!$AP$3:$AT$33,C67)</f>
        <v>21</v>
      </c>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7"/>
      <c r="AE67" s="17"/>
    </row>
    <row r="68" spans="1:31" ht="13.2" x14ac:dyDescent="0.25">
      <c r="A68" s="134"/>
      <c r="B68" s="134"/>
      <c r="C68" s="55" t="s">
        <v>124</v>
      </c>
      <c r="D68" s="56">
        <f>COUNTIF(review!$AP$3:$AT$33,C68)</f>
        <v>1</v>
      </c>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7"/>
      <c r="AE68" s="17"/>
    </row>
    <row r="69" spans="1:31" ht="13.2" x14ac:dyDescent="0.25">
      <c r="A69" s="134"/>
      <c r="B69" s="134"/>
      <c r="C69" s="55" t="s">
        <v>125</v>
      </c>
      <c r="D69" s="56">
        <f>COUNTIF(review!$AP$3:$AT$33,C69)</f>
        <v>22</v>
      </c>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7"/>
      <c r="AE69" s="17"/>
    </row>
    <row r="70" spans="1:31" ht="13.2" x14ac:dyDescent="0.25">
      <c r="A70" s="134"/>
      <c r="B70" s="134"/>
      <c r="C70" s="55" t="s">
        <v>126</v>
      </c>
      <c r="D70" s="56">
        <f>COUNTIF(review!$AP$3:$AT$33,C70)</f>
        <v>5</v>
      </c>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7"/>
      <c r="AE70" s="17"/>
    </row>
    <row r="71" spans="1:31" ht="13.2" x14ac:dyDescent="0.25">
      <c r="A71" s="134"/>
      <c r="B71" s="134"/>
      <c r="C71" s="55" t="s">
        <v>127</v>
      </c>
      <c r="D71" s="56">
        <f>COUNTIF(review!$AP$3:$AT$33,C71)</f>
        <v>6</v>
      </c>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7"/>
      <c r="AE71" s="17"/>
    </row>
    <row r="72" spans="1:31" ht="13.2" x14ac:dyDescent="0.25">
      <c r="A72" s="135"/>
      <c r="B72" s="135"/>
      <c r="C72" s="55" t="s">
        <v>128</v>
      </c>
      <c r="D72" s="56">
        <f>COUNTIF(review!$AP$3:$AT$33,C72)</f>
        <v>14</v>
      </c>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7"/>
      <c r="AE72" s="17"/>
    </row>
    <row r="73" spans="1:31" ht="13.2" x14ac:dyDescent="0.25">
      <c r="A73" s="142" t="s">
        <v>129</v>
      </c>
      <c r="B73" s="133" t="s">
        <v>612</v>
      </c>
      <c r="C73" s="55" t="s">
        <v>131</v>
      </c>
      <c r="D73" s="14">
        <f>COUNTIF(review!$AU$3:$AZ$33,C73)</f>
        <v>2</v>
      </c>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7"/>
      <c r="AE73" s="17"/>
    </row>
    <row r="74" spans="1:31" ht="13.2" x14ac:dyDescent="0.25">
      <c r="A74" s="134"/>
      <c r="B74" s="134"/>
      <c r="C74" s="55" t="s">
        <v>133</v>
      </c>
      <c r="D74" s="56">
        <f>COUNTIF(review!$AU$3:$AZ$33,C74)</f>
        <v>3</v>
      </c>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7"/>
      <c r="AE74" s="17"/>
    </row>
    <row r="75" spans="1:31" ht="13.2" x14ac:dyDescent="0.25">
      <c r="A75" s="134"/>
      <c r="B75" s="134"/>
      <c r="C75" s="55" t="s">
        <v>134</v>
      </c>
      <c r="D75" s="56">
        <f>COUNTIF(review!$AU$3:$AZ$33,C75)</f>
        <v>22</v>
      </c>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7"/>
      <c r="AE75" s="17"/>
    </row>
    <row r="76" spans="1:31" ht="13.2" x14ac:dyDescent="0.25">
      <c r="A76" s="134"/>
      <c r="B76" s="134"/>
      <c r="C76" s="55" t="s">
        <v>135</v>
      </c>
      <c r="D76" s="56">
        <f>COUNTIF(review!$AU$3:$AZ$33,C76)</f>
        <v>4</v>
      </c>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7"/>
      <c r="AE76" s="17"/>
    </row>
    <row r="77" spans="1:31" ht="13.2" x14ac:dyDescent="0.25">
      <c r="A77" s="134"/>
      <c r="B77" s="134"/>
      <c r="C77" s="55" t="s">
        <v>136</v>
      </c>
      <c r="D77" s="56">
        <f>COUNTIF(review!$AU$3:$AZ$33,C77)</f>
        <v>9</v>
      </c>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7"/>
      <c r="AE77" s="17"/>
    </row>
    <row r="78" spans="1:31" ht="13.2" x14ac:dyDescent="0.25">
      <c r="A78" s="134"/>
      <c r="B78" s="134"/>
      <c r="C78" s="55" t="s">
        <v>137</v>
      </c>
      <c r="D78" s="56">
        <f>COUNTIF(review!$AU$3:$AZ$33,C78)</f>
        <v>1</v>
      </c>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7"/>
      <c r="AE78" s="17"/>
    </row>
    <row r="79" spans="1:31" ht="13.2" x14ac:dyDescent="0.25">
      <c r="A79" s="134"/>
      <c r="B79" s="134"/>
      <c r="C79" s="55" t="s">
        <v>138</v>
      </c>
      <c r="D79" s="56">
        <f>COUNTIF(review!$AU$3:$AZ$33,C79)</f>
        <v>0</v>
      </c>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7"/>
      <c r="AE79" s="17"/>
    </row>
    <row r="80" spans="1:31" ht="13.2" x14ac:dyDescent="0.25">
      <c r="A80" s="134"/>
      <c r="B80" s="134"/>
      <c r="C80" s="55" t="s">
        <v>139</v>
      </c>
      <c r="D80" s="56">
        <f>COUNTIF(review!$AU$3:$AZ$33,C80)</f>
        <v>7</v>
      </c>
      <c r="E80" s="10"/>
      <c r="F80" s="17"/>
      <c r="G80" s="10"/>
      <c r="H80" s="10"/>
      <c r="I80" s="10"/>
      <c r="J80" s="10"/>
      <c r="K80" s="10"/>
      <c r="L80" s="10"/>
      <c r="M80" s="10"/>
      <c r="N80" s="10"/>
      <c r="O80" s="10"/>
      <c r="P80" s="10"/>
      <c r="Q80" s="10"/>
      <c r="R80" s="10"/>
      <c r="S80" s="10"/>
      <c r="T80" s="10"/>
      <c r="U80" s="10"/>
      <c r="V80" s="10"/>
      <c r="W80" s="10"/>
      <c r="X80" s="10"/>
      <c r="Y80" s="10"/>
      <c r="Z80" s="10"/>
      <c r="AA80" s="10"/>
      <c r="AB80" s="10"/>
      <c r="AC80" s="10"/>
      <c r="AD80" s="17"/>
      <c r="AE80" s="17"/>
    </row>
    <row r="81" spans="1:31" ht="13.2" x14ac:dyDescent="0.25">
      <c r="A81" s="134"/>
      <c r="B81" s="134"/>
      <c r="C81" s="55" t="s">
        <v>140</v>
      </c>
      <c r="D81" s="56">
        <f>COUNTIF(review!$AU$3:$AZ$33,C81)</f>
        <v>4</v>
      </c>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7"/>
      <c r="AE81" s="17"/>
    </row>
    <row r="82" spans="1:31" ht="13.2" x14ac:dyDescent="0.25">
      <c r="A82" s="134"/>
      <c r="B82" s="134"/>
      <c r="C82" s="55" t="s">
        <v>141</v>
      </c>
      <c r="D82" s="56">
        <f>COUNTIF(review!$AU$3:$AZ$33,C82)</f>
        <v>0</v>
      </c>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row>
    <row r="83" spans="1:31" ht="13.2" x14ac:dyDescent="0.25">
      <c r="A83" s="134"/>
      <c r="B83" s="134"/>
      <c r="C83" s="55" t="s">
        <v>142</v>
      </c>
      <c r="D83" s="56">
        <f>COUNTIF(review!$AU$3:$AZ$33,C83)</f>
        <v>31</v>
      </c>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row>
    <row r="84" spans="1:31" ht="13.2" x14ac:dyDescent="0.25">
      <c r="A84" s="134"/>
      <c r="B84" s="134"/>
      <c r="C84" s="55" t="s">
        <v>143</v>
      </c>
      <c r="D84" s="56">
        <f>COUNTIF(review!$AU$3:$AZ$33,C84)</f>
        <v>1</v>
      </c>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row>
    <row r="85" spans="1:31" ht="13.2" x14ac:dyDescent="0.25">
      <c r="A85" s="134"/>
      <c r="B85" s="134"/>
      <c r="C85" s="55" t="s">
        <v>144</v>
      </c>
      <c r="D85" s="56">
        <f>COUNTIF(review!$AU$3:$AZ$33,C85)</f>
        <v>2</v>
      </c>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row>
    <row r="86" spans="1:31" ht="13.2" x14ac:dyDescent="0.25">
      <c r="A86" s="134"/>
      <c r="B86" s="134"/>
      <c r="C86" s="55" t="s">
        <v>145</v>
      </c>
      <c r="D86" s="56">
        <f>COUNTIF(review!$AU$3:$AZ$33,C86)</f>
        <v>1</v>
      </c>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row>
    <row r="87" spans="1:31" ht="13.2" x14ac:dyDescent="0.25">
      <c r="A87" s="134"/>
      <c r="B87" s="134"/>
      <c r="C87" s="55" t="s">
        <v>146</v>
      </c>
      <c r="D87" s="56">
        <f>COUNTIF(review!$AU$3:$AZ$33,C87)</f>
        <v>0</v>
      </c>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row>
    <row r="88" spans="1:31" ht="13.2" x14ac:dyDescent="0.25">
      <c r="A88" s="135"/>
      <c r="B88" s="135"/>
      <c r="C88" s="55" t="s">
        <v>147</v>
      </c>
      <c r="D88" s="57">
        <f>COUNTIF(review!$AU$3:$AZ$33,C88)</f>
        <v>0</v>
      </c>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row>
    <row r="89" spans="1:31" ht="22.5" customHeight="1" x14ac:dyDescent="0.25">
      <c r="A89" s="143" t="s">
        <v>148</v>
      </c>
      <c r="B89" s="136" t="s">
        <v>149</v>
      </c>
      <c r="C89" s="8" t="s">
        <v>150</v>
      </c>
      <c r="D89" s="153" t="s">
        <v>613</v>
      </c>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row>
    <row r="90" spans="1:31" ht="22.5" customHeight="1" x14ac:dyDescent="0.25">
      <c r="A90" s="134"/>
      <c r="B90" s="134"/>
      <c r="C90" s="8" t="s">
        <v>152</v>
      </c>
      <c r="D90" s="134"/>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row>
    <row r="91" spans="1:31" ht="22.5" customHeight="1" x14ac:dyDescent="0.25">
      <c r="A91" s="134"/>
      <c r="B91" s="135"/>
      <c r="C91" s="8" t="s">
        <v>153</v>
      </c>
      <c r="D91" s="135"/>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row>
    <row r="92" spans="1:31" ht="198" x14ac:dyDescent="0.25">
      <c r="A92" s="134"/>
      <c r="B92" s="9" t="s">
        <v>154</v>
      </c>
      <c r="C92" s="8"/>
      <c r="D92" s="9" t="s">
        <v>614</v>
      </c>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row>
    <row r="93" spans="1:31" ht="79.2" x14ac:dyDescent="0.25">
      <c r="A93" s="134"/>
      <c r="B93" s="9" t="s">
        <v>156</v>
      </c>
      <c r="C93" s="8"/>
      <c r="D93" s="15" t="s">
        <v>615</v>
      </c>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row>
    <row r="94" spans="1:31" ht="13.2" x14ac:dyDescent="0.25">
      <c r="A94" s="134"/>
      <c r="B94" s="136" t="s">
        <v>158</v>
      </c>
      <c r="C94" s="55" t="s">
        <v>84</v>
      </c>
      <c r="D94" s="14">
        <f>COUNTIF(review!$BF$3:$BF$33,"Yes*")</f>
        <v>19</v>
      </c>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row>
    <row r="95" spans="1:31" ht="13.2" x14ac:dyDescent="0.25">
      <c r="A95" s="135"/>
      <c r="B95" s="135"/>
      <c r="C95" s="55" t="s">
        <v>86</v>
      </c>
      <c r="D95" s="56">
        <f>COUNTIF(review!$BF$3:$BF$33,"No*")</f>
        <v>12</v>
      </c>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row>
    <row r="96" spans="1:31" ht="13.2" x14ac:dyDescent="0.25">
      <c r="A96" s="137" t="s">
        <v>160</v>
      </c>
      <c r="B96" s="136" t="s">
        <v>161</v>
      </c>
      <c r="C96" s="55" t="s">
        <v>84</v>
      </c>
      <c r="D96" s="14">
        <f>COUNTIF(review!$BG$3:$BG$33,"Yes*")</f>
        <v>6</v>
      </c>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row>
    <row r="97" spans="1:31" ht="13.2" x14ac:dyDescent="0.25">
      <c r="A97" s="134"/>
      <c r="B97" s="135"/>
      <c r="C97" s="55" t="s">
        <v>86</v>
      </c>
      <c r="D97" s="57">
        <f>COUNTIF(review!$BG$3:$BG$33,"No*")</f>
        <v>25</v>
      </c>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row>
    <row r="98" spans="1:31" ht="13.2" x14ac:dyDescent="0.25">
      <c r="A98" s="134"/>
      <c r="B98" s="136" t="s">
        <v>163</v>
      </c>
      <c r="C98" s="8" t="s">
        <v>150</v>
      </c>
      <c r="D98" s="56">
        <f>COUNTIF(review!$BH$3:$BJ$33,C98)</f>
        <v>5</v>
      </c>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row>
    <row r="99" spans="1:31" ht="13.2" x14ac:dyDescent="0.25">
      <c r="A99" s="134"/>
      <c r="B99" s="134"/>
      <c r="C99" s="8" t="s">
        <v>152</v>
      </c>
      <c r="D99" s="56">
        <f>COUNTIF(review!$BH$3:$BJ$33,C99)</f>
        <v>6</v>
      </c>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row>
    <row r="100" spans="1:31" ht="13.2" x14ac:dyDescent="0.25">
      <c r="A100" s="134"/>
      <c r="B100" s="135"/>
      <c r="C100" s="8" t="s">
        <v>153</v>
      </c>
      <c r="D100" s="56">
        <f>COUNTIF(review!$BH$3:$BJ$33,C100)</f>
        <v>5</v>
      </c>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row>
    <row r="101" spans="1:31" ht="52.8" x14ac:dyDescent="0.25">
      <c r="A101" s="134"/>
      <c r="B101" s="9" t="s">
        <v>165</v>
      </c>
      <c r="C101" s="8"/>
      <c r="D101" s="9" t="s">
        <v>616</v>
      </c>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row>
    <row r="102" spans="1:31" ht="13.2" x14ac:dyDescent="0.25">
      <c r="A102" s="134"/>
      <c r="B102" s="136" t="s">
        <v>167</v>
      </c>
      <c r="C102" s="8" t="s">
        <v>168</v>
      </c>
      <c r="D102" s="136" t="s">
        <v>617</v>
      </c>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row>
    <row r="103" spans="1:31" ht="13.2" x14ac:dyDescent="0.25">
      <c r="A103" s="134"/>
      <c r="B103" s="134"/>
      <c r="C103" s="8" t="s">
        <v>170</v>
      </c>
      <c r="D103" s="134"/>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row>
    <row r="104" spans="1:31" ht="13.2" x14ac:dyDescent="0.25">
      <c r="A104" s="134"/>
      <c r="B104" s="135"/>
      <c r="C104" s="8" t="s">
        <v>171</v>
      </c>
      <c r="D104" s="135"/>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row>
    <row r="105" spans="1:31" ht="13.2" x14ac:dyDescent="0.25">
      <c r="A105" s="134"/>
      <c r="B105" s="136" t="s">
        <v>172</v>
      </c>
      <c r="C105" s="8" t="s">
        <v>173</v>
      </c>
      <c r="D105" s="136" t="s">
        <v>618</v>
      </c>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row>
    <row r="106" spans="1:31" ht="13.2" x14ac:dyDescent="0.25">
      <c r="A106" s="134"/>
      <c r="B106" s="134"/>
      <c r="C106" s="8" t="s">
        <v>175</v>
      </c>
      <c r="D106" s="134"/>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row>
    <row r="107" spans="1:31" ht="13.2" x14ac:dyDescent="0.25">
      <c r="A107" s="134"/>
      <c r="B107" s="134"/>
      <c r="C107" s="8" t="s">
        <v>176</v>
      </c>
      <c r="D107" s="134"/>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row>
    <row r="108" spans="1:31" ht="13.2" x14ac:dyDescent="0.25">
      <c r="A108" s="134"/>
      <c r="B108" s="134"/>
      <c r="C108" s="8" t="s">
        <v>177</v>
      </c>
      <c r="D108" s="134"/>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row>
    <row r="109" spans="1:31" ht="13.2" x14ac:dyDescent="0.25">
      <c r="A109" s="135"/>
      <c r="B109" s="135"/>
      <c r="C109" s="8" t="s">
        <v>178</v>
      </c>
      <c r="D109" s="135"/>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row>
    <row r="110" spans="1:31" ht="13.2" x14ac:dyDescent="0.25">
      <c r="A110" s="138" t="s">
        <v>619</v>
      </c>
      <c r="B110" s="136" t="s">
        <v>180</v>
      </c>
      <c r="C110" s="55" t="s">
        <v>181</v>
      </c>
      <c r="D110" s="14">
        <f>COUNTIF(review!$BN$3:$BQ$33,C110)</f>
        <v>20</v>
      </c>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row>
    <row r="111" spans="1:31" ht="13.2" x14ac:dyDescent="0.25">
      <c r="A111" s="134"/>
      <c r="B111" s="134"/>
      <c r="C111" s="55" t="s">
        <v>183</v>
      </c>
      <c r="D111" s="56">
        <f>COUNTIF(review!$BN$3:$BQ$33,C111)</f>
        <v>19</v>
      </c>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row>
    <row r="112" spans="1:31" ht="13.2" x14ac:dyDescent="0.25">
      <c r="A112" s="134"/>
      <c r="B112" s="134"/>
      <c r="C112" s="55" t="s">
        <v>244</v>
      </c>
      <c r="D112" s="56">
        <f>COUNTIF(review!$BN$3:$BQ$33,C112)</f>
        <v>9</v>
      </c>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row>
    <row r="113" spans="1:31" ht="13.2" x14ac:dyDescent="0.25">
      <c r="A113" s="135"/>
      <c r="B113" s="135"/>
      <c r="C113" s="55" t="s">
        <v>245</v>
      </c>
      <c r="D113" s="57">
        <f>COUNTIF(review!$BN$3:$BQ$33,C113)</f>
        <v>1</v>
      </c>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row>
    <row r="114" spans="1:31" ht="13.2" x14ac:dyDescent="0.25">
      <c r="A114" s="139" t="s">
        <v>620</v>
      </c>
      <c r="B114" s="133" t="s">
        <v>621</v>
      </c>
      <c r="C114" s="55" t="s">
        <v>193</v>
      </c>
      <c r="D114" s="14">
        <f>COUNTIF(review!$BS$3:$BV$33,C114)</f>
        <v>29</v>
      </c>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row>
    <row r="115" spans="1:31" ht="13.2" x14ac:dyDescent="0.25">
      <c r="A115" s="134"/>
      <c r="B115" s="134"/>
      <c r="C115" s="55" t="s">
        <v>195</v>
      </c>
      <c r="D115" s="56">
        <f>COUNTIF(review!$BS$3:$BV$33,C115)</f>
        <v>25</v>
      </c>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row>
    <row r="116" spans="1:31" ht="13.2" x14ac:dyDescent="0.25">
      <c r="A116" s="134"/>
      <c r="B116" s="134"/>
      <c r="C116" s="55" t="s">
        <v>197</v>
      </c>
      <c r="D116" s="56">
        <f>COUNTIF(review!$BS$3:$BV$33,C116)</f>
        <v>4</v>
      </c>
      <c r="E116" s="78"/>
      <c r="F116" s="78"/>
      <c r="G116" s="78"/>
      <c r="H116" s="78"/>
      <c r="I116" s="78"/>
      <c r="J116" s="78"/>
      <c r="K116" s="78"/>
      <c r="L116" s="78"/>
      <c r="M116" s="78"/>
      <c r="N116" s="78"/>
      <c r="O116" s="78"/>
      <c r="P116" s="78"/>
      <c r="Q116" s="78"/>
      <c r="R116" s="78"/>
      <c r="S116" s="78"/>
      <c r="T116" s="78"/>
      <c r="U116" s="78"/>
      <c r="V116" s="78"/>
      <c r="W116" s="78"/>
      <c r="X116" s="78"/>
      <c r="Y116" s="78"/>
      <c r="Z116" s="78"/>
      <c r="AA116" s="78"/>
      <c r="AB116" s="78"/>
      <c r="AC116" s="78"/>
      <c r="AD116" s="78"/>
      <c r="AE116" s="78"/>
    </row>
    <row r="117" spans="1:31" ht="13.2" x14ac:dyDescent="0.25">
      <c r="A117" s="135"/>
      <c r="B117" s="135"/>
      <c r="C117" s="55" t="s">
        <v>319</v>
      </c>
      <c r="D117" s="57">
        <f>COUNTIF(review!$BS$3:$BV$33,C117)</f>
        <v>4</v>
      </c>
      <c r="E117" s="78"/>
      <c r="F117" s="78"/>
      <c r="G117" s="78"/>
      <c r="H117" s="78"/>
      <c r="I117" s="78"/>
      <c r="J117" s="78"/>
      <c r="K117" s="78"/>
      <c r="L117" s="78"/>
      <c r="M117" s="78"/>
      <c r="N117" s="78"/>
      <c r="O117" s="78"/>
      <c r="P117" s="78"/>
      <c r="Q117" s="78"/>
      <c r="R117" s="78"/>
      <c r="S117" s="78"/>
      <c r="T117" s="78"/>
      <c r="U117" s="78"/>
      <c r="V117" s="78"/>
      <c r="W117" s="78"/>
      <c r="X117" s="78"/>
      <c r="Y117" s="78"/>
      <c r="Z117" s="78"/>
      <c r="AA117" s="78"/>
      <c r="AB117" s="78"/>
      <c r="AC117" s="78"/>
      <c r="AD117" s="78"/>
      <c r="AE117" s="78"/>
    </row>
    <row r="118" spans="1:31" ht="13.2" x14ac:dyDescent="0.25">
      <c r="A118" s="10"/>
      <c r="B118" s="10"/>
      <c r="C118" s="10"/>
      <c r="D118" s="10"/>
      <c r="E118" s="78"/>
      <c r="F118" s="78"/>
      <c r="G118" s="78"/>
      <c r="H118" s="78"/>
      <c r="I118" s="78"/>
      <c r="J118" s="78"/>
      <c r="K118" s="78"/>
      <c r="L118" s="78"/>
      <c r="M118" s="78"/>
      <c r="N118" s="78"/>
      <c r="O118" s="78"/>
      <c r="P118" s="78"/>
      <c r="Q118" s="78"/>
      <c r="R118" s="78"/>
      <c r="S118" s="78"/>
      <c r="T118" s="78"/>
      <c r="U118" s="78"/>
      <c r="V118" s="78"/>
      <c r="W118" s="78"/>
      <c r="X118" s="78"/>
      <c r="Y118" s="78"/>
      <c r="Z118" s="78"/>
      <c r="AA118" s="78"/>
      <c r="AB118" s="78"/>
      <c r="AC118" s="78"/>
      <c r="AD118" s="78"/>
      <c r="AE118" s="78"/>
    </row>
    <row r="119" spans="1:31" ht="13.2" x14ac:dyDescent="0.25">
      <c r="A119" s="10"/>
      <c r="B119" s="10"/>
      <c r="C119" s="10"/>
      <c r="D119" s="10"/>
      <c r="E119" s="78"/>
      <c r="F119" s="78"/>
      <c r="G119" s="78"/>
      <c r="H119" s="78"/>
      <c r="I119" s="78"/>
      <c r="J119" s="78"/>
      <c r="K119" s="78"/>
      <c r="L119" s="78"/>
      <c r="M119" s="78"/>
      <c r="N119" s="78"/>
      <c r="O119" s="78"/>
      <c r="P119" s="78"/>
      <c r="Q119" s="78"/>
      <c r="R119" s="78"/>
      <c r="S119" s="78"/>
      <c r="T119" s="78"/>
      <c r="U119" s="78"/>
      <c r="V119" s="78"/>
      <c r="W119" s="78"/>
      <c r="X119" s="78"/>
      <c r="Y119" s="78"/>
      <c r="Z119" s="78"/>
      <c r="AA119" s="78"/>
      <c r="AB119" s="78"/>
      <c r="AC119" s="78"/>
      <c r="AD119" s="78"/>
      <c r="AE119" s="78"/>
    </row>
    <row r="120" spans="1:31" ht="13.2" x14ac:dyDescent="0.25">
      <c r="A120" s="10"/>
      <c r="B120" s="10"/>
      <c r="C120" s="10"/>
      <c r="D120" s="10"/>
      <c r="E120" s="78"/>
      <c r="F120" s="17"/>
      <c r="G120" s="78"/>
      <c r="H120" s="78"/>
      <c r="I120" s="78"/>
      <c r="J120" s="78"/>
      <c r="K120" s="78"/>
      <c r="L120" s="78"/>
      <c r="M120" s="78"/>
      <c r="N120" s="78"/>
      <c r="O120" s="78"/>
      <c r="P120" s="78"/>
      <c r="Q120" s="78"/>
      <c r="R120" s="78"/>
      <c r="S120" s="78"/>
      <c r="T120" s="78"/>
      <c r="U120" s="78"/>
      <c r="V120" s="78"/>
      <c r="W120" s="78"/>
      <c r="X120" s="78"/>
      <c r="Y120" s="78"/>
      <c r="Z120" s="78"/>
      <c r="AA120" s="78"/>
      <c r="AB120" s="78"/>
      <c r="AC120" s="78"/>
      <c r="AD120" s="78"/>
      <c r="AE120" s="78"/>
    </row>
    <row r="121" spans="1:31" ht="13.2" x14ac:dyDescent="0.25">
      <c r="A121" s="10"/>
      <c r="B121" s="10"/>
      <c r="C121" s="10"/>
      <c r="D121" s="10"/>
      <c r="E121" s="78"/>
      <c r="F121" s="78"/>
      <c r="G121" s="78"/>
      <c r="H121" s="78"/>
      <c r="I121" s="78"/>
      <c r="J121" s="78"/>
      <c r="K121" s="78"/>
      <c r="L121" s="78"/>
      <c r="M121" s="78"/>
      <c r="N121" s="78"/>
      <c r="O121" s="78"/>
      <c r="P121" s="78"/>
      <c r="Q121" s="78"/>
      <c r="R121" s="78"/>
      <c r="S121" s="78"/>
      <c r="T121" s="78"/>
      <c r="U121" s="78"/>
      <c r="V121" s="78"/>
      <c r="W121" s="78"/>
      <c r="X121" s="78"/>
      <c r="Y121" s="78"/>
      <c r="Z121" s="78"/>
      <c r="AA121" s="78"/>
      <c r="AB121" s="78"/>
      <c r="AC121" s="78"/>
      <c r="AD121" s="78"/>
      <c r="AE121" s="78"/>
    </row>
    <row r="122" spans="1:31" ht="13.2" x14ac:dyDescent="0.25">
      <c r="A122" s="10"/>
      <c r="B122" s="10"/>
      <c r="C122" s="10"/>
      <c r="D122" s="10"/>
      <c r="E122" s="78"/>
      <c r="F122" s="78"/>
      <c r="G122" s="78"/>
      <c r="H122" s="78"/>
      <c r="I122" s="78"/>
      <c r="J122" s="78"/>
      <c r="K122" s="78"/>
      <c r="L122" s="78"/>
      <c r="M122" s="78"/>
      <c r="N122" s="78"/>
      <c r="O122" s="78"/>
      <c r="P122" s="78"/>
      <c r="Q122" s="78"/>
      <c r="R122" s="78"/>
      <c r="S122" s="78"/>
      <c r="T122" s="78"/>
      <c r="U122" s="78"/>
      <c r="V122" s="78"/>
      <c r="W122" s="78"/>
      <c r="X122" s="78"/>
      <c r="Y122" s="78"/>
      <c r="Z122" s="78"/>
      <c r="AA122" s="78"/>
      <c r="AB122" s="78"/>
      <c r="AC122" s="78"/>
      <c r="AD122" s="78"/>
      <c r="AE122" s="78"/>
    </row>
    <row r="123" spans="1:31" ht="13.2" x14ac:dyDescent="0.25">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row>
    <row r="124" spans="1:31" ht="13.2" x14ac:dyDescent="0.2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row>
    <row r="125" spans="1:31" ht="13.2" x14ac:dyDescent="0.25">
      <c r="A125" s="10"/>
      <c r="B125" s="10"/>
      <c r="C125" s="10"/>
      <c r="D125" s="10"/>
      <c r="E125" s="10"/>
      <c r="F125" s="17"/>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row>
    <row r="126" spans="1:31" ht="13.2" x14ac:dyDescent="0.25">
      <c r="A126" s="10"/>
      <c r="B126" s="10"/>
      <c r="C126" s="10"/>
      <c r="D126" s="10"/>
      <c r="E126" s="10"/>
      <c r="F126" s="17"/>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row>
    <row r="127" spans="1:31" ht="13.2" x14ac:dyDescent="0.25">
      <c r="A127" s="10"/>
      <c r="B127" s="10"/>
      <c r="C127" s="10"/>
      <c r="D127" s="10"/>
      <c r="E127" s="10"/>
      <c r="F127" s="17"/>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row>
    <row r="128" spans="1:31" ht="13.2" x14ac:dyDescent="0.25">
      <c r="A128" s="10"/>
      <c r="B128" s="10"/>
      <c r="C128" s="10"/>
      <c r="D128" s="10"/>
      <c r="E128" s="10"/>
      <c r="F128" s="17"/>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row>
    <row r="129" spans="1:31" ht="13.2" x14ac:dyDescent="0.25">
      <c r="A129" s="10"/>
      <c r="B129" s="10"/>
      <c r="C129" s="10"/>
      <c r="D129" s="10"/>
      <c r="E129" s="10"/>
      <c r="F129" s="17"/>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row>
    <row r="130" spans="1:31" ht="13.2" x14ac:dyDescent="0.25">
      <c r="A130" s="10"/>
      <c r="B130" s="10"/>
      <c r="C130" s="10"/>
      <c r="D130" s="10"/>
      <c r="F130" s="17"/>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7"/>
    </row>
    <row r="131" spans="1:31" ht="13.2" x14ac:dyDescent="0.25">
      <c r="A131" s="10"/>
      <c r="B131" s="10"/>
      <c r="C131" s="10"/>
      <c r="D131" s="10"/>
      <c r="F131" s="17"/>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7"/>
    </row>
    <row r="132" spans="1:31" ht="13.2" x14ac:dyDescent="0.25">
      <c r="A132" s="10"/>
      <c r="B132" s="10"/>
      <c r="C132" s="10"/>
      <c r="D132" s="10"/>
      <c r="F132" s="17"/>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7"/>
    </row>
    <row r="133" spans="1:31" ht="13.2" x14ac:dyDescent="0.25">
      <c r="A133" s="10"/>
      <c r="B133" s="10"/>
      <c r="C133" s="10"/>
      <c r="D133" s="10"/>
      <c r="F133" s="17"/>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7"/>
    </row>
    <row r="134" spans="1:31" ht="13.2" x14ac:dyDescent="0.25">
      <c r="A134" s="10"/>
      <c r="B134" s="10"/>
      <c r="C134" s="10"/>
      <c r="D134" s="10"/>
      <c r="F134" s="17"/>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row>
    <row r="135" spans="1:31" ht="13.2" x14ac:dyDescent="0.25">
      <c r="A135" s="10"/>
      <c r="B135" s="10"/>
      <c r="C135" s="10"/>
      <c r="D135" s="10"/>
      <c r="E135" s="10"/>
      <c r="F135" s="17"/>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row>
    <row r="136" spans="1:31" ht="13.2" x14ac:dyDescent="0.25">
      <c r="A136" s="10"/>
      <c r="B136" s="10"/>
      <c r="C136" s="10"/>
      <c r="D136" s="10"/>
      <c r="E136" s="10"/>
      <c r="F136" s="17"/>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row>
    <row r="137" spans="1:31" ht="13.2" x14ac:dyDescent="0.25">
      <c r="A137" s="10"/>
      <c r="B137" s="10"/>
      <c r="C137" s="10"/>
      <c r="D137" s="10"/>
      <c r="E137" s="10"/>
      <c r="F137" s="17"/>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row>
    <row r="138" spans="1:31" ht="13.2" x14ac:dyDescent="0.25">
      <c r="A138" s="10"/>
      <c r="B138" s="10"/>
      <c r="C138" s="10"/>
      <c r="D138" s="10"/>
      <c r="E138" s="10"/>
      <c r="F138" s="17"/>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row>
    <row r="139" spans="1:31" ht="13.2" x14ac:dyDescent="0.25">
      <c r="A139" s="10"/>
      <c r="B139" s="10"/>
      <c r="C139" s="10"/>
      <c r="D139" s="10"/>
      <c r="E139" s="10"/>
      <c r="F139" s="17"/>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row>
    <row r="140" spans="1:31" ht="13.2" x14ac:dyDescent="0.25">
      <c r="A140" s="10"/>
      <c r="B140" s="10"/>
      <c r="C140" s="10"/>
      <c r="D140" s="10"/>
      <c r="E140" s="10"/>
      <c r="F140" s="17"/>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row>
    <row r="141" spans="1:31" ht="13.2" x14ac:dyDescent="0.25">
      <c r="A141" s="10"/>
      <c r="B141" s="10"/>
      <c r="C141" s="10"/>
      <c r="D141" s="10"/>
      <c r="E141" s="10"/>
      <c r="F141" s="17"/>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row>
    <row r="142" spans="1:31" ht="13.2" x14ac:dyDescent="0.25">
      <c r="A142" s="10"/>
      <c r="B142" s="10"/>
      <c r="C142" s="10"/>
      <c r="D142" s="10"/>
      <c r="E142" s="10"/>
      <c r="F142" s="17"/>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row>
    <row r="143" spans="1:31" ht="13.2" x14ac:dyDescent="0.25">
      <c r="A143" s="10"/>
      <c r="B143" s="10"/>
      <c r="C143" s="10"/>
      <c r="D143" s="10"/>
      <c r="E143" s="10"/>
      <c r="F143" s="17"/>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row>
    <row r="144" spans="1:31" ht="13.2" x14ac:dyDescent="0.25">
      <c r="A144" s="10"/>
      <c r="B144" s="10"/>
      <c r="C144" s="10"/>
      <c r="D144" s="10"/>
      <c r="E144" s="10"/>
      <c r="F144" s="17"/>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row>
    <row r="145" spans="1:31" ht="13.2" x14ac:dyDescent="0.25">
      <c r="A145" s="10"/>
      <c r="B145" s="10"/>
      <c r="C145" s="10"/>
      <c r="D145" s="10"/>
      <c r="E145" s="10"/>
      <c r="F145" s="17"/>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row>
    <row r="146" spans="1:31" ht="13.2" x14ac:dyDescent="0.25">
      <c r="A146" s="10"/>
      <c r="B146" s="10"/>
      <c r="C146" s="10"/>
      <c r="D146" s="10"/>
      <c r="E146" s="10"/>
      <c r="F146" s="17"/>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row>
    <row r="147" spans="1:31" ht="13.2" x14ac:dyDescent="0.25">
      <c r="A147" s="10"/>
      <c r="B147" s="10"/>
      <c r="C147" s="10"/>
      <c r="D147" s="10"/>
      <c r="E147" s="10"/>
      <c r="F147" s="17"/>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row>
    <row r="148" spans="1:31" ht="13.2" x14ac:dyDescent="0.25">
      <c r="A148" s="10"/>
      <c r="B148" s="10"/>
      <c r="C148" s="10"/>
      <c r="D148" s="10"/>
      <c r="E148" s="10"/>
      <c r="F148" s="17"/>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row>
    <row r="149" spans="1:31" ht="13.2" x14ac:dyDescent="0.25">
      <c r="A149" s="10"/>
      <c r="B149" s="10"/>
      <c r="C149" s="10"/>
      <c r="D149" s="10"/>
      <c r="E149" s="10"/>
      <c r="F149" s="17"/>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row>
    <row r="150" spans="1:31" ht="13.2" x14ac:dyDescent="0.25">
      <c r="A150" s="10"/>
      <c r="B150" s="10"/>
      <c r="C150" s="10"/>
      <c r="D150" s="10"/>
      <c r="E150" s="10"/>
      <c r="F150" s="17"/>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row>
    <row r="151" spans="1:31" ht="13.2" x14ac:dyDescent="0.25">
      <c r="A151" s="10"/>
      <c r="B151" s="10"/>
      <c r="C151" s="10"/>
      <c r="D151" s="10"/>
      <c r="E151" s="10"/>
      <c r="F151" s="17"/>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row>
    <row r="152" spans="1:31" ht="13.2" x14ac:dyDescent="0.25">
      <c r="A152" s="10"/>
      <c r="B152" s="10"/>
      <c r="C152" s="10"/>
      <c r="D152" s="10"/>
      <c r="E152" s="10"/>
      <c r="F152" s="17"/>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row>
    <row r="153" spans="1:31" ht="13.2" x14ac:dyDescent="0.25">
      <c r="A153" s="10"/>
      <c r="B153" s="10"/>
      <c r="C153" s="10"/>
      <c r="D153" s="10"/>
      <c r="E153" s="10"/>
      <c r="F153" s="17"/>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row>
    <row r="154" spans="1:31" ht="13.2" x14ac:dyDescent="0.25">
      <c r="A154" s="10"/>
      <c r="B154" s="10"/>
      <c r="C154" s="10"/>
      <c r="D154" s="10"/>
      <c r="E154" s="10"/>
      <c r="F154" s="17"/>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row>
    <row r="155" spans="1:31" ht="13.2" x14ac:dyDescent="0.25">
      <c r="A155" s="10"/>
      <c r="B155" s="10"/>
      <c r="C155" s="10"/>
      <c r="D155" s="10"/>
      <c r="E155" s="10"/>
      <c r="F155" s="17"/>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row>
    <row r="156" spans="1:31" ht="13.2" x14ac:dyDescent="0.25">
      <c r="A156" s="10"/>
      <c r="B156" s="10"/>
      <c r="C156" s="10"/>
      <c r="D156" s="10"/>
      <c r="E156" s="10"/>
      <c r="F156" s="17"/>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row>
    <row r="157" spans="1:31" ht="13.2" x14ac:dyDescent="0.25">
      <c r="A157" s="10"/>
      <c r="B157" s="10"/>
      <c r="C157" s="10"/>
      <c r="D157" s="10"/>
      <c r="E157" s="10"/>
      <c r="F157" s="17"/>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row>
    <row r="158" spans="1:31" ht="13.2" x14ac:dyDescent="0.25">
      <c r="A158" s="10"/>
      <c r="B158" s="10"/>
      <c r="C158" s="10"/>
      <c r="D158" s="10"/>
      <c r="E158" s="10"/>
      <c r="F158" s="17"/>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row>
    <row r="159" spans="1:31" ht="13.2" x14ac:dyDescent="0.25">
      <c r="A159" s="10"/>
      <c r="B159" s="10"/>
      <c r="C159" s="10"/>
      <c r="D159" s="10"/>
      <c r="E159" s="10"/>
      <c r="F159" s="17"/>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row>
    <row r="160" spans="1:31" ht="13.2" x14ac:dyDescent="0.25">
      <c r="A160" s="10"/>
      <c r="B160" s="10"/>
      <c r="C160" s="10"/>
      <c r="D160" s="10"/>
      <c r="E160" s="10"/>
      <c r="F160" s="17"/>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row>
    <row r="161" spans="1:31" ht="13.2" x14ac:dyDescent="0.25">
      <c r="A161" s="10"/>
      <c r="B161" s="10"/>
      <c r="C161" s="10"/>
      <c r="D161" s="10"/>
      <c r="E161" s="10"/>
      <c r="F161" s="17"/>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row>
    <row r="162" spans="1:31" ht="13.2" x14ac:dyDescent="0.25">
      <c r="A162" s="10"/>
      <c r="B162" s="10"/>
      <c r="C162" s="10"/>
      <c r="D162" s="10"/>
      <c r="E162" s="10"/>
      <c r="F162" s="17"/>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row>
    <row r="163" spans="1:31" ht="13.2" x14ac:dyDescent="0.25">
      <c r="A163" s="10"/>
      <c r="B163" s="10"/>
      <c r="C163" s="10"/>
      <c r="D163" s="10"/>
      <c r="E163" s="10"/>
      <c r="F163" s="17"/>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row>
    <row r="164" spans="1:31" ht="13.2" x14ac:dyDescent="0.25">
      <c r="A164" s="10"/>
      <c r="B164" s="10"/>
      <c r="C164" s="10"/>
      <c r="D164" s="10"/>
      <c r="E164" s="10"/>
      <c r="F164" s="17"/>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row>
    <row r="165" spans="1:31" ht="13.2" x14ac:dyDescent="0.25">
      <c r="A165" s="10"/>
      <c r="B165" s="10"/>
      <c r="C165" s="10"/>
      <c r="D165" s="10"/>
      <c r="E165" s="10"/>
      <c r="F165" s="17"/>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row>
    <row r="166" spans="1:31" ht="13.2" x14ac:dyDescent="0.25">
      <c r="A166" s="10"/>
      <c r="B166" s="10"/>
      <c r="C166" s="10"/>
      <c r="D166" s="10"/>
      <c r="E166" s="10"/>
      <c r="F166" s="17"/>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row>
    <row r="167" spans="1:31" ht="13.2" x14ac:dyDescent="0.25">
      <c r="A167" s="10"/>
      <c r="B167" s="10"/>
      <c r="C167" s="10"/>
      <c r="D167" s="10"/>
      <c r="E167" s="10"/>
      <c r="F167" s="17"/>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row>
    <row r="168" spans="1:31" ht="13.2" x14ac:dyDescent="0.25">
      <c r="A168" s="10"/>
      <c r="B168" s="10"/>
      <c r="C168" s="10"/>
      <c r="D168" s="10"/>
      <c r="E168" s="10"/>
      <c r="F168" s="17"/>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row>
    <row r="169" spans="1:31" ht="13.2" x14ac:dyDescent="0.25">
      <c r="A169" s="10"/>
      <c r="B169" s="10"/>
      <c r="C169" s="10"/>
      <c r="D169" s="10"/>
      <c r="E169" s="10"/>
      <c r="F169" s="17"/>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row>
    <row r="170" spans="1:31" ht="13.2" x14ac:dyDescent="0.25">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row>
    <row r="171" spans="1:31" ht="13.2" x14ac:dyDescent="0.25">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row>
    <row r="172" spans="1:31" ht="13.2" x14ac:dyDescent="0.25">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row>
    <row r="173" spans="1:31" ht="13.2" x14ac:dyDescent="0.25">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row>
    <row r="174" spans="1:31" ht="13.2" x14ac:dyDescent="0.25">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row>
    <row r="175" spans="1:31" ht="13.2" x14ac:dyDescent="0.2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row>
    <row r="176" spans="1:31" ht="13.2" x14ac:dyDescent="0.25">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row>
    <row r="177" spans="1:31" ht="13.2" x14ac:dyDescent="0.25">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row>
    <row r="178" spans="1:31" ht="13.2" x14ac:dyDescent="0.25">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row>
    <row r="179" spans="1:31" ht="13.2" x14ac:dyDescent="0.25">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row>
    <row r="180" spans="1:31" ht="13.2" x14ac:dyDescent="0.25">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row>
    <row r="181" spans="1:31" ht="13.2" x14ac:dyDescent="0.25">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row>
    <row r="182" spans="1:31" ht="13.2" x14ac:dyDescent="0.25">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row>
    <row r="183" spans="1:31" ht="13.2" x14ac:dyDescent="0.25">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row>
    <row r="184" spans="1:31" ht="13.2" x14ac:dyDescent="0.25">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row>
    <row r="185" spans="1:31" ht="13.2" x14ac:dyDescent="0.2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row>
    <row r="186" spans="1:31" ht="13.2" x14ac:dyDescent="0.25">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row>
    <row r="187" spans="1:31" ht="13.2" x14ac:dyDescent="0.25">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row>
    <row r="188" spans="1:31" ht="13.2" x14ac:dyDescent="0.25">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row>
    <row r="189" spans="1:31" ht="13.2" x14ac:dyDescent="0.25">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row>
    <row r="190" spans="1:31" ht="13.2" x14ac:dyDescent="0.25">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row>
    <row r="191" spans="1:31" ht="13.2" x14ac:dyDescent="0.25">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row>
    <row r="192" spans="1:31" ht="13.2" x14ac:dyDescent="0.25">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row>
    <row r="193" spans="1:31" ht="13.2" x14ac:dyDescent="0.25">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row>
    <row r="194" spans="1:31" ht="13.2" x14ac:dyDescent="0.25">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row>
    <row r="195" spans="1:31" ht="13.2" x14ac:dyDescent="0.2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row>
    <row r="196" spans="1:31" ht="13.2" x14ac:dyDescent="0.25">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row>
    <row r="197" spans="1:31" ht="13.2" x14ac:dyDescent="0.25">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row>
    <row r="198" spans="1:31" ht="13.2" x14ac:dyDescent="0.25">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row>
    <row r="199" spans="1:31" ht="13.2" x14ac:dyDescent="0.25">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row>
    <row r="200" spans="1:31" ht="13.2" x14ac:dyDescent="0.25">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row>
    <row r="201" spans="1:31" ht="13.2" x14ac:dyDescent="0.25">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row>
    <row r="202" spans="1:31" ht="13.2" x14ac:dyDescent="0.25">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row>
    <row r="203" spans="1:31" ht="13.2" x14ac:dyDescent="0.25">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row>
    <row r="204" spans="1:31" ht="13.2" x14ac:dyDescent="0.25">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row>
    <row r="205" spans="1:31" ht="13.2" x14ac:dyDescent="0.2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row>
    <row r="206" spans="1:31" ht="13.2" x14ac:dyDescent="0.25">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row>
    <row r="207" spans="1:31" ht="13.2" x14ac:dyDescent="0.25">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row>
    <row r="208" spans="1:31" ht="13.2" x14ac:dyDescent="0.25">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row>
    <row r="209" spans="1:31" ht="13.2" x14ac:dyDescent="0.25">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row>
    <row r="210" spans="1:31" ht="13.2" x14ac:dyDescent="0.25">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row>
    <row r="211" spans="1:31" ht="13.2" x14ac:dyDescent="0.25">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row>
    <row r="212" spans="1:31" ht="13.2" x14ac:dyDescent="0.25">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row>
    <row r="213" spans="1:31" ht="13.2" x14ac:dyDescent="0.25">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row>
    <row r="214" spans="1:31" ht="13.2" x14ac:dyDescent="0.25">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row>
    <row r="215" spans="1:31" ht="13.2" x14ac:dyDescent="0.2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row>
    <row r="216" spans="1:31" ht="13.2" x14ac:dyDescent="0.25">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row>
    <row r="217" spans="1:31" ht="13.2" x14ac:dyDescent="0.25">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row>
    <row r="218" spans="1:31" ht="13.2" x14ac:dyDescent="0.25">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row>
    <row r="219" spans="1:31" ht="13.2" x14ac:dyDescent="0.25">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row>
    <row r="220" spans="1:31" ht="13.2" x14ac:dyDescent="0.25">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row>
    <row r="221" spans="1:31" ht="13.2" x14ac:dyDescent="0.25">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row>
    <row r="222" spans="1:31" ht="13.2" x14ac:dyDescent="0.25">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row>
    <row r="223" spans="1:31" ht="13.2" x14ac:dyDescent="0.25">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row>
    <row r="224" spans="1:31" ht="13.2" x14ac:dyDescent="0.25">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row>
    <row r="225" spans="1:31" ht="13.2" x14ac:dyDescent="0.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row>
    <row r="226" spans="1:31" ht="13.2" x14ac:dyDescent="0.25">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row>
    <row r="227" spans="1:31" ht="13.2" x14ac:dyDescent="0.25">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row>
    <row r="228" spans="1:31" ht="13.2" x14ac:dyDescent="0.25">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row>
    <row r="229" spans="1:31" ht="13.2" x14ac:dyDescent="0.25">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row>
    <row r="230" spans="1:31" ht="13.2" x14ac:dyDescent="0.25">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row>
    <row r="231" spans="1:31" ht="13.2" x14ac:dyDescent="0.25">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row>
    <row r="232" spans="1:31" ht="13.2" x14ac:dyDescent="0.25">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row>
    <row r="233" spans="1:31" ht="13.2" x14ac:dyDescent="0.25">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row>
    <row r="234" spans="1:31" ht="13.2" x14ac:dyDescent="0.25">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row>
    <row r="235" spans="1:31" ht="13.2" x14ac:dyDescent="0.2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row>
    <row r="236" spans="1:31" ht="13.2" x14ac:dyDescent="0.25">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row>
    <row r="237" spans="1:31" ht="13.2" x14ac:dyDescent="0.25">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row>
    <row r="238" spans="1:31" ht="13.2" x14ac:dyDescent="0.25">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row>
    <row r="239" spans="1:31" ht="13.2" x14ac:dyDescent="0.25">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row>
    <row r="240" spans="1:31" ht="13.2" x14ac:dyDescent="0.25">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row>
    <row r="241" spans="1:31" ht="13.2" x14ac:dyDescent="0.25">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row>
    <row r="242" spans="1:31" ht="13.2" x14ac:dyDescent="0.25">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row>
    <row r="243" spans="1:31" ht="13.2" x14ac:dyDescent="0.25">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row>
    <row r="244" spans="1:31" ht="13.2" x14ac:dyDescent="0.25">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row>
    <row r="245" spans="1:31" ht="13.2" x14ac:dyDescent="0.2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row>
    <row r="246" spans="1:31" ht="13.2" x14ac:dyDescent="0.25">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row>
    <row r="247" spans="1:31" ht="13.2" x14ac:dyDescent="0.25">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row>
    <row r="248" spans="1:31" ht="13.2" x14ac:dyDescent="0.25">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row>
    <row r="249" spans="1:31" ht="13.2" x14ac:dyDescent="0.25">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row>
    <row r="250" spans="1:31" ht="13.2" x14ac:dyDescent="0.25">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row>
    <row r="251" spans="1:31" ht="13.2" x14ac:dyDescent="0.25">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row>
    <row r="252" spans="1:31" ht="13.2" x14ac:dyDescent="0.25">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row>
    <row r="253" spans="1:31" ht="13.2" x14ac:dyDescent="0.25">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row>
    <row r="254" spans="1:31" ht="13.2" x14ac:dyDescent="0.25">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row>
    <row r="255" spans="1:31" ht="13.2" x14ac:dyDescent="0.2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row>
    <row r="256" spans="1:31" ht="13.2" x14ac:dyDescent="0.25">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row>
    <row r="257" spans="1:31" ht="13.2" x14ac:dyDescent="0.25">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row>
    <row r="258" spans="1:31" ht="13.2" x14ac:dyDescent="0.25">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row>
    <row r="259" spans="1:31" ht="13.2" x14ac:dyDescent="0.25">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row>
    <row r="260" spans="1:31" ht="13.2" x14ac:dyDescent="0.25">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row>
    <row r="261" spans="1:31" ht="13.2" x14ac:dyDescent="0.25">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row>
    <row r="262" spans="1:31" ht="13.2" x14ac:dyDescent="0.25">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row>
    <row r="263" spans="1:31" ht="13.2" x14ac:dyDescent="0.25">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row>
    <row r="264" spans="1:31" ht="13.2" x14ac:dyDescent="0.25">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row>
    <row r="265" spans="1:31" ht="13.2" x14ac:dyDescent="0.2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row>
    <row r="266" spans="1:31" ht="13.2" x14ac:dyDescent="0.25">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row>
    <row r="267" spans="1:31" ht="13.2" x14ac:dyDescent="0.25">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row>
    <row r="268" spans="1:31" ht="13.2" x14ac:dyDescent="0.25">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row>
    <row r="269" spans="1:31" ht="13.2" x14ac:dyDescent="0.25">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row>
    <row r="270" spans="1:31" ht="13.2" x14ac:dyDescent="0.25">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row>
    <row r="271" spans="1:31" ht="13.2" x14ac:dyDescent="0.25">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row>
    <row r="272" spans="1:31" ht="13.2" x14ac:dyDescent="0.25">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row>
    <row r="273" spans="1:31" ht="13.2" x14ac:dyDescent="0.25">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row>
    <row r="274" spans="1:31" ht="13.2" x14ac:dyDescent="0.25">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row>
    <row r="275" spans="1:31" ht="13.2" x14ac:dyDescent="0.2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row>
    <row r="276" spans="1:31" ht="13.2" x14ac:dyDescent="0.25">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row>
    <row r="277" spans="1:31" ht="13.2" x14ac:dyDescent="0.25">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row>
    <row r="278" spans="1:31" ht="13.2" x14ac:dyDescent="0.25">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row>
    <row r="279" spans="1:31" ht="13.2" x14ac:dyDescent="0.25">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row>
    <row r="280" spans="1:31" ht="13.2" x14ac:dyDescent="0.25">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row>
    <row r="281" spans="1:31" ht="13.2" x14ac:dyDescent="0.25">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row>
    <row r="282" spans="1:31" ht="13.2" x14ac:dyDescent="0.25">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row>
    <row r="283" spans="1:31" ht="13.2" x14ac:dyDescent="0.25">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row>
    <row r="284" spans="1:31" ht="13.2" x14ac:dyDescent="0.25">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row>
    <row r="285" spans="1:31" ht="13.2" x14ac:dyDescent="0.2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row>
    <row r="286" spans="1:31" ht="13.2" x14ac:dyDescent="0.25">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row>
    <row r="287" spans="1:31" ht="13.2" x14ac:dyDescent="0.25">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row>
    <row r="288" spans="1:31" ht="13.2" x14ac:dyDescent="0.25">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row>
    <row r="289" spans="1:31" ht="13.2" x14ac:dyDescent="0.25">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row>
    <row r="290" spans="1:31" ht="13.2" x14ac:dyDescent="0.25">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row>
    <row r="291" spans="1:31" ht="13.2" x14ac:dyDescent="0.25">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row>
    <row r="292" spans="1:31" ht="13.2" x14ac:dyDescent="0.25">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row>
    <row r="293" spans="1:31" ht="13.2" x14ac:dyDescent="0.25">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row>
    <row r="294" spans="1:31" ht="13.2" x14ac:dyDescent="0.25">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row>
    <row r="295" spans="1:31" ht="13.2" x14ac:dyDescent="0.2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row>
    <row r="296" spans="1:31" ht="13.2" x14ac:dyDescent="0.25">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row>
    <row r="297" spans="1:31" ht="13.2" x14ac:dyDescent="0.25">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row>
    <row r="298" spans="1:31" ht="13.2" x14ac:dyDescent="0.25">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row>
    <row r="299" spans="1:31" ht="13.2" x14ac:dyDescent="0.25">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row>
    <row r="300" spans="1:31" ht="13.2" x14ac:dyDescent="0.25">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row>
    <row r="301" spans="1:31" ht="13.2" x14ac:dyDescent="0.25">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row>
    <row r="302" spans="1:31" ht="13.2" x14ac:dyDescent="0.25">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row>
    <row r="303" spans="1:31" ht="13.2" x14ac:dyDescent="0.25">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row>
    <row r="304" spans="1:31" ht="13.2" x14ac:dyDescent="0.25">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row>
    <row r="305" spans="1:31" ht="13.2" x14ac:dyDescent="0.2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row>
    <row r="306" spans="1:31" ht="13.2" x14ac:dyDescent="0.25">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row>
    <row r="307" spans="1:31" ht="13.2" x14ac:dyDescent="0.25">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row>
    <row r="308" spans="1:31" ht="13.2" x14ac:dyDescent="0.25">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row>
    <row r="309" spans="1:31" ht="13.2" x14ac:dyDescent="0.25">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row>
    <row r="310" spans="1:31" ht="13.2" x14ac:dyDescent="0.25">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row>
    <row r="311" spans="1:31" ht="13.2" x14ac:dyDescent="0.25">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row>
    <row r="312" spans="1:31" ht="13.2" x14ac:dyDescent="0.25">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row>
    <row r="313" spans="1:31" ht="13.2" x14ac:dyDescent="0.25">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row>
    <row r="314" spans="1:31" ht="13.2" x14ac:dyDescent="0.25">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row>
    <row r="315" spans="1:31" ht="13.2" x14ac:dyDescent="0.2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row>
    <row r="316" spans="1:31" ht="13.2" x14ac:dyDescent="0.25">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row>
    <row r="317" spans="1:31" ht="13.2" x14ac:dyDescent="0.25">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row>
    <row r="318" spans="1:31" ht="13.2" x14ac:dyDescent="0.25">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row>
    <row r="319" spans="1:31" ht="13.2" x14ac:dyDescent="0.25">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row>
    <row r="320" spans="1:31" ht="13.2" x14ac:dyDescent="0.25">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row>
    <row r="321" spans="1:31" ht="13.2" x14ac:dyDescent="0.25">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row>
    <row r="322" spans="1:31" ht="13.2" x14ac:dyDescent="0.25">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row>
    <row r="323" spans="1:31" ht="13.2" x14ac:dyDescent="0.25">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row>
    <row r="324" spans="1:31" ht="13.2" x14ac:dyDescent="0.25">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row>
    <row r="325" spans="1:31" ht="13.2" x14ac:dyDescent="0.2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row>
    <row r="326" spans="1:31" ht="13.2" x14ac:dyDescent="0.25">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row>
    <row r="327" spans="1:31" ht="13.2" x14ac:dyDescent="0.25">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row>
    <row r="328" spans="1:31" ht="13.2" x14ac:dyDescent="0.25">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row>
    <row r="329" spans="1:31" ht="13.2" x14ac:dyDescent="0.25">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row>
    <row r="330" spans="1:31" ht="13.2" x14ac:dyDescent="0.25">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row>
    <row r="331" spans="1:31" ht="13.2" x14ac:dyDescent="0.25">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row>
    <row r="332" spans="1:31" ht="13.2" x14ac:dyDescent="0.25">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row>
    <row r="333" spans="1:31" ht="13.2" x14ac:dyDescent="0.25">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row>
    <row r="334" spans="1:31" ht="13.2" x14ac:dyDescent="0.25">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row>
    <row r="335" spans="1:31" ht="13.2" x14ac:dyDescent="0.25">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row>
    <row r="336" spans="1:31" ht="13.2" x14ac:dyDescent="0.25">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row>
    <row r="337" spans="1:31" ht="13.2" x14ac:dyDescent="0.25">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10"/>
    </row>
    <row r="338" spans="1:31" ht="13.2" x14ac:dyDescent="0.25">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row>
    <row r="339" spans="1:31" ht="13.2" x14ac:dyDescent="0.25">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row>
    <row r="340" spans="1:31" ht="13.2" x14ac:dyDescent="0.25">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row>
    <row r="341" spans="1:31" ht="13.2" x14ac:dyDescent="0.25">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row>
    <row r="342" spans="1:31" ht="13.2" x14ac:dyDescent="0.25">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row>
    <row r="343" spans="1:31" ht="13.2" x14ac:dyDescent="0.25">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10"/>
    </row>
    <row r="344" spans="1:31" ht="13.2" x14ac:dyDescent="0.25">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row>
    <row r="345" spans="1:31" ht="13.2" x14ac:dyDescent="0.25">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10"/>
    </row>
    <row r="346" spans="1:31" ht="13.2" x14ac:dyDescent="0.25">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10"/>
    </row>
    <row r="347" spans="1:31" ht="13.2" x14ac:dyDescent="0.25">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10"/>
    </row>
    <row r="348" spans="1:31" ht="13.2" x14ac:dyDescent="0.25">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10"/>
    </row>
    <row r="349" spans="1:31" ht="13.2" x14ac:dyDescent="0.25">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10"/>
    </row>
    <row r="350" spans="1:31" ht="13.2" x14ac:dyDescent="0.25">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c r="AE350" s="10"/>
    </row>
    <row r="351" spans="1:31" ht="13.2" x14ac:dyDescent="0.25">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10"/>
    </row>
    <row r="352" spans="1:31" ht="13.2" x14ac:dyDescent="0.25">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c r="AE352" s="10"/>
    </row>
    <row r="353" spans="1:31" ht="13.2" x14ac:dyDescent="0.25">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c r="AB353" s="10"/>
      <c r="AC353" s="10"/>
      <c r="AD353" s="10"/>
      <c r="AE353" s="10"/>
    </row>
    <row r="354" spans="1:31" ht="13.2" x14ac:dyDescent="0.25">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c r="AB354" s="10"/>
      <c r="AC354" s="10"/>
      <c r="AD354" s="10"/>
      <c r="AE354" s="10"/>
    </row>
    <row r="355" spans="1:31" ht="13.2" x14ac:dyDescent="0.25">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c r="AB355" s="10"/>
      <c r="AC355" s="10"/>
      <c r="AD355" s="10"/>
      <c r="AE355" s="10"/>
    </row>
    <row r="356" spans="1:31" ht="13.2" x14ac:dyDescent="0.25">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c r="AB356" s="10"/>
      <c r="AC356" s="10"/>
      <c r="AD356" s="10"/>
      <c r="AE356" s="10"/>
    </row>
    <row r="357" spans="1:31" ht="13.2" x14ac:dyDescent="0.25">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c r="AB357" s="10"/>
      <c r="AC357" s="10"/>
      <c r="AD357" s="10"/>
      <c r="AE357" s="10"/>
    </row>
    <row r="358" spans="1:31" ht="13.2" x14ac:dyDescent="0.25">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c r="AB358" s="10"/>
      <c r="AC358" s="10"/>
      <c r="AD358" s="10"/>
      <c r="AE358" s="10"/>
    </row>
    <row r="359" spans="1:31" ht="13.2" x14ac:dyDescent="0.25">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c r="AB359" s="10"/>
      <c r="AC359" s="10"/>
      <c r="AD359" s="10"/>
      <c r="AE359" s="10"/>
    </row>
    <row r="360" spans="1:31" ht="13.2" x14ac:dyDescent="0.25">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c r="AB360" s="10"/>
      <c r="AC360" s="10"/>
      <c r="AD360" s="10"/>
      <c r="AE360" s="10"/>
    </row>
    <row r="361" spans="1:31" ht="13.2" x14ac:dyDescent="0.25">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c r="AB361" s="10"/>
      <c r="AC361" s="10"/>
      <c r="AD361" s="10"/>
      <c r="AE361" s="10"/>
    </row>
    <row r="362" spans="1:31" ht="13.2" x14ac:dyDescent="0.25">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c r="AB362" s="10"/>
      <c r="AC362" s="10"/>
      <c r="AD362" s="10"/>
      <c r="AE362" s="10"/>
    </row>
    <row r="363" spans="1:31" ht="13.2" x14ac:dyDescent="0.25">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c r="AB363" s="10"/>
      <c r="AC363" s="10"/>
      <c r="AD363" s="10"/>
      <c r="AE363" s="10"/>
    </row>
    <row r="364" spans="1:31" ht="13.2" x14ac:dyDescent="0.25">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c r="AB364" s="10"/>
      <c r="AC364" s="10"/>
      <c r="AD364" s="10"/>
      <c r="AE364" s="10"/>
    </row>
    <row r="365" spans="1:31" ht="13.2" x14ac:dyDescent="0.25">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c r="AB365" s="10"/>
      <c r="AC365" s="10"/>
      <c r="AD365" s="10"/>
      <c r="AE365" s="10"/>
    </row>
    <row r="366" spans="1:31" ht="13.2" x14ac:dyDescent="0.25">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c r="AB366" s="10"/>
      <c r="AC366" s="10"/>
      <c r="AD366" s="10"/>
      <c r="AE366" s="10"/>
    </row>
    <row r="367" spans="1:31" ht="13.2" x14ac:dyDescent="0.25">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c r="AB367" s="10"/>
      <c r="AC367" s="10"/>
      <c r="AD367" s="10"/>
      <c r="AE367" s="10"/>
    </row>
    <row r="368" spans="1:31" ht="13.2" x14ac:dyDescent="0.25">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c r="AB368" s="10"/>
      <c r="AC368" s="10"/>
      <c r="AD368" s="10"/>
      <c r="AE368" s="10"/>
    </row>
    <row r="369" spans="1:31" ht="13.2" x14ac:dyDescent="0.25">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c r="AB369" s="10"/>
      <c r="AC369" s="10"/>
      <c r="AD369" s="10"/>
      <c r="AE369" s="10"/>
    </row>
    <row r="370" spans="1:31" ht="13.2" x14ac:dyDescent="0.25">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c r="AB370" s="10"/>
      <c r="AC370" s="10"/>
      <c r="AD370" s="10"/>
      <c r="AE370" s="10"/>
    </row>
    <row r="371" spans="1:31" ht="13.2" x14ac:dyDescent="0.25">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c r="AB371" s="10"/>
      <c r="AC371" s="10"/>
      <c r="AD371" s="10"/>
      <c r="AE371" s="10"/>
    </row>
    <row r="372" spans="1:31" ht="13.2" x14ac:dyDescent="0.25">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c r="AB372" s="10"/>
      <c r="AC372" s="10"/>
      <c r="AD372" s="10"/>
      <c r="AE372" s="10"/>
    </row>
    <row r="373" spans="1:31" ht="13.2" x14ac:dyDescent="0.25">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c r="AB373" s="10"/>
      <c r="AC373" s="10"/>
      <c r="AD373" s="10"/>
      <c r="AE373" s="10"/>
    </row>
    <row r="374" spans="1:31" ht="13.2" x14ac:dyDescent="0.25">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c r="AB374" s="10"/>
      <c r="AC374" s="10"/>
      <c r="AD374" s="10"/>
      <c r="AE374" s="10"/>
    </row>
    <row r="375" spans="1:31" ht="13.2" x14ac:dyDescent="0.25">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c r="AB375" s="10"/>
      <c r="AC375" s="10"/>
      <c r="AD375" s="10"/>
      <c r="AE375" s="10"/>
    </row>
    <row r="376" spans="1:31" ht="13.2" x14ac:dyDescent="0.25">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c r="AB376" s="10"/>
      <c r="AC376" s="10"/>
      <c r="AD376" s="10"/>
      <c r="AE376" s="10"/>
    </row>
    <row r="377" spans="1:31" ht="13.2" x14ac:dyDescent="0.25">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c r="AB377" s="10"/>
      <c r="AC377" s="10"/>
      <c r="AD377" s="10"/>
      <c r="AE377" s="10"/>
    </row>
    <row r="378" spans="1:31" ht="13.2" x14ac:dyDescent="0.25">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c r="AB378" s="10"/>
      <c r="AC378" s="10"/>
      <c r="AD378" s="10"/>
      <c r="AE378" s="10"/>
    </row>
    <row r="379" spans="1:31" ht="13.2" x14ac:dyDescent="0.25">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c r="AB379" s="10"/>
      <c r="AC379" s="10"/>
      <c r="AD379" s="10"/>
      <c r="AE379" s="10"/>
    </row>
    <row r="380" spans="1:31" ht="13.2" x14ac:dyDescent="0.25">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c r="AB380" s="10"/>
      <c r="AC380" s="10"/>
      <c r="AD380" s="10"/>
      <c r="AE380" s="10"/>
    </row>
    <row r="381" spans="1:31" ht="13.2" x14ac:dyDescent="0.25">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c r="AB381" s="10"/>
      <c r="AC381" s="10"/>
      <c r="AD381" s="10"/>
      <c r="AE381" s="10"/>
    </row>
    <row r="382" spans="1:31" ht="13.2" x14ac:dyDescent="0.25">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c r="AB382" s="10"/>
      <c r="AC382" s="10"/>
      <c r="AD382" s="10"/>
      <c r="AE382" s="10"/>
    </row>
    <row r="383" spans="1:31" ht="13.2" x14ac:dyDescent="0.25">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c r="AB383" s="10"/>
      <c r="AC383" s="10"/>
      <c r="AD383" s="10"/>
      <c r="AE383" s="10"/>
    </row>
    <row r="384" spans="1:31" ht="13.2" x14ac:dyDescent="0.25">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c r="AB384" s="10"/>
      <c r="AC384" s="10"/>
      <c r="AD384" s="10"/>
      <c r="AE384" s="10"/>
    </row>
    <row r="385" spans="1:31" ht="13.2" x14ac:dyDescent="0.25">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c r="AB385" s="10"/>
      <c r="AC385" s="10"/>
      <c r="AD385" s="10"/>
      <c r="AE385" s="10"/>
    </row>
    <row r="386" spans="1:31" ht="13.2" x14ac:dyDescent="0.25">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c r="AB386" s="10"/>
      <c r="AC386" s="10"/>
      <c r="AD386" s="10"/>
      <c r="AE386" s="10"/>
    </row>
    <row r="387" spans="1:31" ht="13.2" x14ac:dyDescent="0.25">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c r="AB387" s="10"/>
      <c r="AC387" s="10"/>
      <c r="AD387" s="10"/>
      <c r="AE387" s="10"/>
    </row>
    <row r="388" spans="1:31" ht="13.2" x14ac:dyDescent="0.25">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c r="AB388" s="10"/>
      <c r="AC388" s="10"/>
      <c r="AD388" s="10"/>
      <c r="AE388" s="10"/>
    </row>
    <row r="389" spans="1:31" ht="13.2" x14ac:dyDescent="0.25">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c r="AB389" s="10"/>
      <c r="AC389" s="10"/>
      <c r="AD389" s="10"/>
      <c r="AE389" s="10"/>
    </row>
    <row r="390" spans="1:31" ht="13.2" x14ac:dyDescent="0.25">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c r="AB390" s="10"/>
      <c r="AC390" s="10"/>
      <c r="AD390" s="10"/>
      <c r="AE390" s="10"/>
    </row>
    <row r="391" spans="1:31" ht="13.2" x14ac:dyDescent="0.25">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c r="AB391" s="10"/>
      <c r="AC391" s="10"/>
      <c r="AD391" s="10"/>
      <c r="AE391" s="10"/>
    </row>
    <row r="392" spans="1:31" ht="13.2" x14ac:dyDescent="0.25">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c r="AB392" s="10"/>
      <c r="AC392" s="10"/>
      <c r="AD392" s="10"/>
      <c r="AE392" s="10"/>
    </row>
    <row r="393" spans="1:31" ht="13.2" x14ac:dyDescent="0.25">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c r="AB393" s="10"/>
      <c r="AC393" s="10"/>
      <c r="AD393" s="10"/>
      <c r="AE393" s="10"/>
    </row>
    <row r="394" spans="1:31" ht="13.2" x14ac:dyDescent="0.25">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c r="AB394" s="10"/>
      <c r="AC394" s="10"/>
      <c r="AD394" s="10"/>
      <c r="AE394" s="10"/>
    </row>
    <row r="395" spans="1:31" ht="13.2" x14ac:dyDescent="0.25">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c r="AB395" s="10"/>
      <c r="AC395" s="10"/>
      <c r="AD395" s="10"/>
      <c r="AE395" s="10"/>
    </row>
    <row r="396" spans="1:31" ht="13.2" x14ac:dyDescent="0.25">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c r="AB396" s="10"/>
      <c r="AC396" s="10"/>
      <c r="AD396" s="10"/>
      <c r="AE396" s="10"/>
    </row>
    <row r="397" spans="1:31" ht="13.2" x14ac:dyDescent="0.25">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c r="AB397" s="10"/>
      <c r="AC397" s="10"/>
      <c r="AD397" s="10"/>
      <c r="AE397" s="10"/>
    </row>
    <row r="398" spans="1:31" ht="13.2" x14ac:dyDescent="0.25">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c r="AB398" s="10"/>
      <c r="AC398" s="10"/>
      <c r="AD398" s="10"/>
      <c r="AE398" s="10"/>
    </row>
    <row r="399" spans="1:31" ht="13.2" x14ac:dyDescent="0.25">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c r="AB399" s="10"/>
      <c r="AC399" s="10"/>
      <c r="AD399" s="10"/>
      <c r="AE399" s="10"/>
    </row>
    <row r="400" spans="1:31" ht="13.2" x14ac:dyDescent="0.25">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c r="AB400" s="10"/>
      <c r="AC400" s="10"/>
      <c r="AD400" s="10"/>
      <c r="AE400" s="10"/>
    </row>
    <row r="401" spans="1:31" ht="13.2" x14ac:dyDescent="0.25">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c r="AB401" s="10"/>
      <c r="AC401" s="10"/>
      <c r="AD401" s="10"/>
      <c r="AE401" s="10"/>
    </row>
    <row r="402" spans="1:31" ht="13.2" x14ac:dyDescent="0.25">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c r="AB402" s="10"/>
      <c r="AC402" s="10"/>
      <c r="AD402" s="10"/>
      <c r="AE402" s="10"/>
    </row>
    <row r="403" spans="1:31" ht="13.2" x14ac:dyDescent="0.25">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c r="AB403" s="10"/>
      <c r="AC403" s="10"/>
      <c r="AD403" s="10"/>
      <c r="AE403" s="10"/>
    </row>
    <row r="404" spans="1:31" ht="13.2" x14ac:dyDescent="0.25">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c r="AB404" s="10"/>
      <c r="AC404" s="10"/>
      <c r="AD404" s="10"/>
      <c r="AE404" s="10"/>
    </row>
    <row r="405" spans="1:31" ht="13.2" x14ac:dyDescent="0.25">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c r="AB405" s="10"/>
      <c r="AC405" s="10"/>
      <c r="AD405" s="10"/>
      <c r="AE405" s="10"/>
    </row>
    <row r="406" spans="1:31" ht="13.2" x14ac:dyDescent="0.25">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c r="AB406" s="10"/>
      <c r="AC406" s="10"/>
      <c r="AD406" s="10"/>
      <c r="AE406" s="10"/>
    </row>
    <row r="407" spans="1:31" ht="13.2" x14ac:dyDescent="0.25">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c r="AB407" s="10"/>
      <c r="AC407" s="10"/>
      <c r="AD407" s="10"/>
      <c r="AE407" s="10"/>
    </row>
    <row r="408" spans="1:31" ht="13.2" x14ac:dyDescent="0.25">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c r="AB408" s="10"/>
      <c r="AC408" s="10"/>
      <c r="AD408" s="10"/>
      <c r="AE408" s="10"/>
    </row>
    <row r="409" spans="1:31" ht="13.2" x14ac:dyDescent="0.25">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c r="AB409" s="10"/>
      <c r="AC409" s="10"/>
      <c r="AD409" s="10"/>
      <c r="AE409" s="10"/>
    </row>
    <row r="410" spans="1:31" ht="13.2" x14ac:dyDescent="0.25">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c r="AB410" s="10"/>
      <c r="AC410" s="10"/>
      <c r="AD410" s="10"/>
      <c r="AE410" s="10"/>
    </row>
    <row r="411" spans="1:31" ht="13.2" x14ac:dyDescent="0.25">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c r="AB411" s="10"/>
      <c r="AC411" s="10"/>
      <c r="AD411" s="10"/>
      <c r="AE411" s="10"/>
    </row>
    <row r="412" spans="1:31" ht="13.2" x14ac:dyDescent="0.25">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c r="AB412" s="10"/>
      <c r="AC412" s="10"/>
      <c r="AD412" s="10"/>
      <c r="AE412" s="10"/>
    </row>
    <row r="413" spans="1:31" ht="13.2" x14ac:dyDescent="0.25">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c r="AB413" s="10"/>
      <c r="AC413" s="10"/>
      <c r="AD413" s="10"/>
      <c r="AE413" s="10"/>
    </row>
    <row r="414" spans="1:31" ht="13.2" x14ac:dyDescent="0.25">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c r="AB414" s="10"/>
      <c r="AC414" s="10"/>
      <c r="AD414" s="10"/>
      <c r="AE414" s="10"/>
    </row>
    <row r="415" spans="1:31" ht="13.2" x14ac:dyDescent="0.25">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c r="AB415" s="10"/>
      <c r="AC415" s="10"/>
      <c r="AD415" s="10"/>
      <c r="AE415" s="10"/>
    </row>
    <row r="416" spans="1:31" ht="13.2" x14ac:dyDescent="0.25">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c r="AB416" s="10"/>
      <c r="AC416" s="10"/>
      <c r="AD416" s="10"/>
      <c r="AE416" s="10"/>
    </row>
    <row r="417" spans="1:31" ht="13.2" x14ac:dyDescent="0.25">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c r="AB417" s="10"/>
      <c r="AC417" s="10"/>
      <c r="AD417" s="10"/>
      <c r="AE417" s="10"/>
    </row>
    <row r="418" spans="1:31" ht="13.2" x14ac:dyDescent="0.25">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c r="AB418" s="10"/>
      <c r="AC418" s="10"/>
      <c r="AD418" s="10"/>
      <c r="AE418" s="10"/>
    </row>
    <row r="419" spans="1:31" ht="13.2" x14ac:dyDescent="0.25">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c r="AB419" s="10"/>
      <c r="AC419" s="10"/>
      <c r="AD419" s="10"/>
      <c r="AE419" s="10"/>
    </row>
    <row r="420" spans="1:31" ht="13.2" x14ac:dyDescent="0.25">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c r="AB420" s="10"/>
      <c r="AC420" s="10"/>
      <c r="AD420" s="10"/>
      <c r="AE420" s="10"/>
    </row>
    <row r="421" spans="1:31" ht="13.2" x14ac:dyDescent="0.25">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c r="AB421" s="10"/>
      <c r="AC421" s="10"/>
      <c r="AD421" s="10"/>
      <c r="AE421" s="10"/>
    </row>
    <row r="422" spans="1:31" ht="13.2" x14ac:dyDescent="0.25">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c r="AB422" s="10"/>
      <c r="AC422" s="10"/>
      <c r="AD422" s="10"/>
      <c r="AE422" s="10"/>
    </row>
    <row r="423" spans="1:31" ht="13.2" x14ac:dyDescent="0.25">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c r="AB423" s="10"/>
      <c r="AC423" s="10"/>
      <c r="AD423" s="10"/>
      <c r="AE423" s="10"/>
    </row>
    <row r="424" spans="1:31" ht="13.2" x14ac:dyDescent="0.25">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c r="AB424" s="10"/>
      <c r="AC424" s="10"/>
      <c r="AD424" s="10"/>
      <c r="AE424" s="10"/>
    </row>
    <row r="425" spans="1:31" ht="13.2" x14ac:dyDescent="0.25">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c r="AB425" s="10"/>
      <c r="AC425" s="10"/>
      <c r="AD425" s="10"/>
      <c r="AE425" s="10"/>
    </row>
    <row r="426" spans="1:31" ht="13.2" x14ac:dyDescent="0.25">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c r="AB426" s="10"/>
      <c r="AC426" s="10"/>
      <c r="AD426" s="10"/>
      <c r="AE426" s="10"/>
    </row>
    <row r="427" spans="1:31" ht="13.2" x14ac:dyDescent="0.25">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c r="AB427" s="10"/>
      <c r="AC427" s="10"/>
      <c r="AD427" s="10"/>
      <c r="AE427" s="10"/>
    </row>
    <row r="428" spans="1:31" ht="13.2" x14ac:dyDescent="0.25">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c r="AB428" s="10"/>
      <c r="AC428" s="10"/>
      <c r="AD428" s="10"/>
      <c r="AE428" s="10"/>
    </row>
    <row r="429" spans="1:31" ht="13.2" x14ac:dyDescent="0.25">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c r="AB429" s="10"/>
      <c r="AC429" s="10"/>
      <c r="AD429" s="10"/>
      <c r="AE429" s="10"/>
    </row>
    <row r="430" spans="1:31" ht="13.2" x14ac:dyDescent="0.25">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c r="AB430" s="10"/>
      <c r="AC430" s="10"/>
      <c r="AD430" s="10"/>
      <c r="AE430" s="10"/>
    </row>
    <row r="431" spans="1:31" ht="13.2" x14ac:dyDescent="0.25">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c r="AB431" s="10"/>
      <c r="AC431" s="10"/>
      <c r="AD431" s="10"/>
      <c r="AE431" s="10"/>
    </row>
    <row r="432" spans="1:31" ht="13.2" x14ac:dyDescent="0.25">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c r="AB432" s="10"/>
      <c r="AC432" s="10"/>
      <c r="AD432" s="10"/>
      <c r="AE432" s="10"/>
    </row>
    <row r="433" spans="1:31" ht="13.2" x14ac:dyDescent="0.25">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c r="AB433" s="10"/>
      <c r="AC433" s="10"/>
      <c r="AD433" s="10"/>
      <c r="AE433" s="10"/>
    </row>
    <row r="434" spans="1:31" ht="13.2" x14ac:dyDescent="0.25">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c r="AB434" s="10"/>
      <c r="AC434" s="10"/>
      <c r="AD434" s="10"/>
      <c r="AE434" s="10"/>
    </row>
    <row r="435" spans="1:31" ht="13.2" x14ac:dyDescent="0.25">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c r="AB435" s="10"/>
      <c r="AC435" s="10"/>
      <c r="AD435" s="10"/>
      <c r="AE435" s="10"/>
    </row>
    <row r="436" spans="1:31" ht="13.2" x14ac:dyDescent="0.25">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c r="AB436" s="10"/>
      <c r="AC436" s="10"/>
      <c r="AD436" s="10"/>
      <c r="AE436" s="10"/>
    </row>
    <row r="437" spans="1:31" ht="13.2" x14ac:dyDescent="0.25">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c r="AB437" s="10"/>
      <c r="AC437" s="10"/>
      <c r="AD437" s="10"/>
      <c r="AE437" s="10"/>
    </row>
    <row r="438" spans="1:31" ht="13.2" x14ac:dyDescent="0.25">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c r="AB438" s="10"/>
      <c r="AC438" s="10"/>
      <c r="AD438" s="10"/>
      <c r="AE438" s="10"/>
    </row>
    <row r="439" spans="1:31" ht="13.2" x14ac:dyDescent="0.25">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c r="AB439" s="10"/>
      <c r="AC439" s="10"/>
      <c r="AD439" s="10"/>
      <c r="AE439" s="10"/>
    </row>
    <row r="440" spans="1:31" ht="13.2" x14ac:dyDescent="0.25">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c r="AB440" s="10"/>
      <c r="AC440" s="10"/>
      <c r="AD440" s="10"/>
      <c r="AE440" s="10"/>
    </row>
    <row r="441" spans="1:31" ht="13.2" x14ac:dyDescent="0.25">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c r="AB441" s="10"/>
      <c r="AC441" s="10"/>
      <c r="AD441" s="10"/>
      <c r="AE441" s="10"/>
    </row>
    <row r="442" spans="1:31" ht="13.2" x14ac:dyDescent="0.25">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c r="AB442" s="10"/>
      <c r="AC442" s="10"/>
      <c r="AD442" s="10"/>
      <c r="AE442" s="10"/>
    </row>
    <row r="443" spans="1:31" ht="13.2" x14ac:dyDescent="0.25">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c r="AB443" s="10"/>
      <c r="AC443" s="10"/>
      <c r="AD443" s="10"/>
      <c r="AE443" s="10"/>
    </row>
    <row r="444" spans="1:31" ht="13.2" x14ac:dyDescent="0.25">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c r="AB444" s="10"/>
      <c r="AC444" s="10"/>
      <c r="AD444" s="10"/>
      <c r="AE444" s="10"/>
    </row>
    <row r="445" spans="1:31" ht="13.2" x14ac:dyDescent="0.25">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c r="AB445" s="10"/>
      <c r="AC445" s="10"/>
      <c r="AD445" s="10"/>
      <c r="AE445" s="10"/>
    </row>
    <row r="446" spans="1:31" ht="13.2" x14ac:dyDescent="0.25">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c r="AB446" s="10"/>
      <c r="AC446" s="10"/>
      <c r="AD446" s="10"/>
      <c r="AE446" s="10"/>
    </row>
    <row r="447" spans="1:31" ht="13.2" x14ac:dyDescent="0.25">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c r="AB447" s="10"/>
      <c r="AC447" s="10"/>
      <c r="AD447" s="10"/>
      <c r="AE447" s="10"/>
    </row>
    <row r="448" spans="1:31" ht="13.2" x14ac:dyDescent="0.25">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c r="AB448" s="10"/>
      <c r="AC448" s="10"/>
      <c r="AD448" s="10"/>
      <c r="AE448" s="10"/>
    </row>
    <row r="449" spans="1:31" ht="13.2" x14ac:dyDescent="0.25">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c r="AB449" s="10"/>
      <c r="AC449" s="10"/>
      <c r="AD449" s="10"/>
      <c r="AE449" s="10"/>
    </row>
    <row r="450" spans="1:31" ht="13.2" x14ac:dyDescent="0.25">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c r="AB450" s="10"/>
      <c r="AC450" s="10"/>
      <c r="AD450" s="10"/>
      <c r="AE450" s="10"/>
    </row>
    <row r="451" spans="1:31" ht="13.2" x14ac:dyDescent="0.25">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c r="AB451" s="10"/>
      <c r="AC451" s="10"/>
      <c r="AD451" s="10"/>
      <c r="AE451" s="10"/>
    </row>
    <row r="452" spans="1:31" ht="13.2" x14ac:dyDescent="0.25">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c r="AB452" s="10"/>
      <c r="AC452" s="10"/>
      <c r="AD452" s="10"/>
      <c r="AE452" s="10"/>
    </row>
    <row r="453" spans="1:31" ht="13.2" x14ac:dyDescent="0.25">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c r="AB453" s="10"/>
      <c r="AC453" s="10"/>
      <c r="AD453" s="10"/>
      <c r="AE453" s="10"/>
    </row>
    <row r="454" spans="1:31" ht="13.2" x14ac:dyDescent="0.25">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c r="AB454" s="10"/>
      <c r="AC454" s="10"/>
      <c r="AD454" s="10"/>
      <c r="AE454" s="10"/>
    </row>
    <row r="455" spans="1:31" ht="13.2" x14ac:dyDescent="0.25">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c r="AB455" s="10"/>
      <c r="AC455" s="10"/>
      <c r="AD455" s="10"/>
      <c r="AE455" s="10"/>
    </row>
    <row r="456" spans="1:31" ht="13.2" x14ac:dyDescent="0.25">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c r="AB456" s="10"/>
      <c r="AC456" s="10"/>
      <c r="AD456" s="10"/>
      <c r="AE456" s="10"/>
    </row>
    <row r="457" spans="1:31" ht="13.2" x14ac:dyDescent="0.25">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c r="AB457" s="10"/>
      <c r="AC457" s="10"/>
      <c r="AD457" s="10"/>
      <c r="AE457" s="10"/>
    </row>
    <row r="458" spans="1:31" ht="13.2" x14ac:dyDescent="0.25">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c r="AB458" s="10"/>
      <c r="AC458" s="10"/>
      <c r="AD458" s="10"/>
      <c r="AE458" s="10"/>
    </row>
    <row r="459" spans="1:31" ht="13.2" x14ac:dyDescent="0.25">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c r="AB459" s="10"/>
      <c r="AC459" s="10"/>
      <c r="AD459" s="10"/>
      <c r="AE459" s="10"/>
    </row>
    <row r="460" spans="1:31" ht="13.2" x14ac:dyDescent="0.25">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c r="AB460" s="10"/>
      <c r="AC460" s="10"/>
      <c r="AD460" s="10"/>
      <c r="AE460" s="10"/>
    </row>
    <row r="461" spans="1:31" ht="13.2" x14ac:dyDescent="0.25">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c r="AB461" s="10"/>
      <c r="AC461" s="10"/>
      <c r="AD461" s="10"/>
      <c r="AE461" s="10"/>
    </row>
    <row r="462" spans="1:31" ht="13.2" x14ac:dyDescent="0.25">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c r="AB462" s="10"/>
      <c r="AC462" s="10"/>
      <c r="AD462" s="10"/>
      <c r="AE462" s="10"/>
    </row>
    <row r="463" spans="1:31" ht="13.2" x14ac:dyDescent="0.25">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c r="AB463" s="10"/>
      <c r="AC463" s="10"/>
      <c r="AD463" s="10"/>
      <c r="AE463" s="10"/>
    </row>
    <row r="464" spans="1:31" ht="13.2" x14ac:dyDescent="0.25">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c r="AB464" s="10"/>
      <c r="AC464" s="10"/>
      <c r="AD464" s="10"/>
      <c r="AE464" s="10"/>
    </row>
    <row r="465" spans="1:31" ht="13.2" x14ac:dyDescent="0.25">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c r="AB465" s="10"/>
      <c r="AC465" s="10"/>
      <c r="AD465" s="10"/>
      <c r="AE465" s="10"/>
    </row>
    <row r="466" spans="1:31" ht="13.2" x14ac:dyDescent="0.25">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c r="AB466" s="10"/>
      <c r="AC466" s="10"/>
      <c r="AD466" s="10"/>
      <c r="AE466" s="10"/>
    </row>
    <row r="467" spans="1:31" ht="13.2" x14ac:dyDescent="0.25">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c r="AB467" s="10"/>
      <c r="AC467" s="10"/>
      <c r="AD467" s="10"/>
      <c r="AE467" s="10"/>
    </row>
    <row r="468" spans="1:31" ht="13.2" x14ac:dyDescent="0.25">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c r="AB468" s="10"/>
      <c r="AC468" s="10"/>
      <c r="AD468" s="10"/>
      <c r="AE468" s="10"/>
    </row>
    <row r="469" spans="1:31" ht="13.2" x14ac:dyDescent="0.25">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c r="AB469" s="10"/>
      <c r="AC469" s="10"/>
      <c r="AD469" s="10"/>
      <c r="AE469" s="10"/>
    </row>
    <row r="470" spans="1:31" ht="13.2" x14ac:dyDescent="0.25">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c r="AB470" s="10"/>
      <c r="AC470" s="10"/>
      <c r="AD470" s="10"/>
      <c r="AE470" s="10"/>
    </row>
    <row r="471" spans="1:31" ht="13.2" x14ac:dyDescent="0.25">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c r="AB471" s="10"/>
      <c r="AC471" s="10"/>
      <c r="AD471" s="10"/>
      <c r="AE471" s="10"/>
    </row>
    <row r="472" spans="1:31" ht="13.2" x14ac:dyDescent="0.25">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c r="AB472" s="10"/>
      <c r="AC472" s="10"/>
      <c r="AD472" s="10"/>
      <c r="AE472" s="10"/>
    </row>
    <row r="473" spans="1:31" ht="13.2" x14ac:dyDescent="0.25">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c r="AB473" s="10"/>
      <c r="AC473" s="10"/>
      <c r="AD473" s="10"/>
      <c r="AE473" s="10"/>
    </row>
    <row r="474" spans="1:31" ht="13.2" x14ac:dyDescent="0.25">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c r="AB474" s="10"/>
      <c r="AC474" s="10"/>
      <c r="AD474" s="10"/>
      <c r="AE474" s="10"/>
    </row>
    <row r="475" spans="1:31" ht="13.2" x14ac:dyDescent="0.25">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c r="AB475" s="10"/>
      <c r="AC475" s="10"/>
      <c r="AD475" s="10"/>
      <c r="AE475" s="10"/>
    </row>
    <row r="476" spans="1:31" ht="13.2" x14ac:dyDescent="0.25">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c r="AB476" s="10"/>
      <c r="AC476" s="10"/>
      <c r="AD476" s="10"/>
      <c r="AE476" s="10"/>
    </row>
    <row r="477" spans="1:31" ht="13.2" x14ac:dyDescent="0.25">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c r="AB477" s="10"/>
      <c r="AC477" s="10"/>
      <c r="AD477" s="10"/>
      <c r="AE477" s="10"/>
    </row>
    <row r="478" spans="1:31" ht="13.2" x14ac:dyDescent="0.25">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c r="AB478" s="10"/>
      <c r="AC478" s="10"/>
      <c r="AD478" s="10"/>
      <c r="AE478" s="10"/>
    </row>
    <row r="479" spans="1:31" ht="13.2" x14ac:dyDescent="0.25">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c r="AB479" s="10"/>
      <c r="AC479" s="10"/>
      <c r="AD479" s="10"/>
      <c r="AE479" s="10"/>
    </row>
    <row r="480" spans="1:31" ht="13.2" x14ac:dyDescent="0.25">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c r="AB480" s="10"/>
      <c r="AC480" s="10"/>
      <c r="AD480" s="10"/>
      <c r="AE480" s="10"/>
    </row>
    <row r="481" spans="1:31" ht="13.2" x14ac:dyDescent="0.25">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c r="AB481" s="10"/>
      <c r="AC481" s="10"/>
      <c r="AD481" s="10"/>
      <c r="AE481" s="10"/>
    </row>
    <row r="482" spans="1:31" ht="13.2" x14ac:dyDescent="0.25">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c r="AB482" s="10"/>
      <c r="AC482" s="10"/>
      <c r="AD482" s="10"/>
      <c r="AE482" s="10"/>
    </row>
    <row r="483" spans="1:31" ht="13.2" x14ac:dyDescent="0.25">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c r="AB483" s="10"/>
      <c r="AC483" s="10"/>
      <c r="AD483" s="10"/>
      <c r="AE483" s="10"/>
    </row>
    <row r="484" spans="1:31" ht="13.2" x14ac:dyDescent="0.25">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c r="AB484" s="10"/>
      <c r="AC484" s="10"/>
      <c r="AD484" s="10"/>
      <c r="AE484" s="10"/>
    </row>
    <row r="485" spans="1:31" ht="13.2" x14ac:dyDescent="0.25">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c r="AB485" s="10"/>
      <c r="AC485" s="10"/>
      <c r="AD485" s="10"/>
      <c r="AE485" s="10"/>
    </row>
    <row r="486" spans="1:31" ht="13.2" x14ac:dyDescent="0.25">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c r="AB486" s="10"/>
      <c r="AC486" s="10"/>
      <c r="AD486" s="10"/>
      <c r="AE486" s="10"/>
    </row>
    <row r="487" spans="1:31" ht="13.2" x14ac:dyDescent="0.25">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c r="AB487" s="10"/>
      <c r="AC487" s="10"/>
      <c r="AD487" s="10"/>
      <c r="AE487" s="10"/>
    </row>
    <row r="488" spans="1:31" ht="13.2" x14ac:dyDescent="0.25">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c r="AB488" s="10"/>
      <c r="AC488" s="10"/>
      <c r="AD488" s="10"/>
      <c r="AE488" s="10"/>
    </row>
    <row r="489" spans="1:31" ht="13.2" x14ac:dyDescent="0.25">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c r="AB489" s="10"/>
      <c r="AC489" s="10"/>
      <c r="AD489" s="10"/>
      <c r="AE489" s="10"/>
    </row>
    <row r="490" spans="1:31" ht="13.2" x14ac:dyDescent="0.25">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c r="AB490" s="10"/>
      <c r="AC490" s="10"/>
      <c r="AD490" s="10"/>
      <c r="AE490" s="10"/>
    </row>
    <row r="491" spans="1:31" ht="13.2" x14ac:dyDescent="0.25">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c r="AB491" s="10"/>
      <c r="AC491" s="10"/>
      <c r="AD491" s="10"/>
      <c r="AE491" s="10"/>
    </row>
    <row r="492" spans="1:31" ht="13.2" x14ac:dyDescent="0.25">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c r="AB492" s="10"/>
      <c r="AC492" s="10"/>
      <c r="AD492" s="10"/>
      <c r="AE492" s="10"/>
    </row>
    <row r="493" spans="1:31" ht="13.2" x14ac:dyDescent="0.25">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c r="AB493" s="10"/>
      <c r="AC493" s="10"/>
      <c r="AD493" s="10"/>
      <c r="AE493" s="10"/>
    </row>
    <row r="494" spans="1:31" ht="13.2" x14ac:dyDescent="0.25">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c r="AB494" s="10"/>
      <c r="AC494" s="10"/>
      <c r="AD494" s="10"/>
      <c r="AE494" s="10"/>
    </row>
    <row r="495" spans="1:31" ht="13.2" x14ac:dyDescent="0.25">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c r="AB495" s="10"/>
      <c r="AC495" s="10"/>
      <c r="AD495" s="10"/>
      <c r="AE495" s="10"/>
    </row>
    <row r="496" spans="1:31" ht="13.2" x14ac:dyDescent="0.25">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c r="AB496" s="10"/>
      <c r="AC496" s="10"/>
      <c r="AD496" s="10"/>
      <c r="AE496" s="10"/>
    </row>
    <row r="497" spans="1:31" ht="13.2" x14ac:dyDescent="0.25">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c r="AB497" s="10"/>
      <c r="AC497" s="10"/>
      <c r="AD497" s="10"/>
      <c r="AE497" s="10"/>
    </row>
    <row r="498" spans="1:31" ht="13.2" x14ac:dyDescent="0.25">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c r="AB498" s="10"/>
      <c r="AC498" s="10"/>
      <c r="AD498" s="10"/>
      <c r="AE498" s="10"/>
    </row>
    <row r="499" spans="1:31" ht="13.2" x14ac:dyDescent="0.25">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c r="AB499" s="10"/>
      <c r="AC499" s="10"/>
      <c r="AD499" s="10"/>
      <c r="AE499" s="10"/>
    </row>
    <row r="500" spans="1:31" ht="13.2" x14ac:dyDescent="0.25">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c r="AB500" s="10"/>
      <c r="AC500" s="10"/>
      <c r="AD500" s="10"/>
      <c r="AE500" s="10"/>
    </row>
    <row r="501" spans="1:31" ht="13.2" x14ac:dyDescent="0.25">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c r="AB501" s="10"/>
      <c r="AC501" s="10"/>
      <c r="AD501" s="10"/>
      <c r="AE501" s="10"/>
    </row>
    <row r="502" spans="1:31" ht="13.2" x14ac:dyDescent="0.25">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c r="AB502" s="10"/>
      <c r="AC502" s="10"/>
      <c r="AD502" s="10"/>
      <c r="AE502" s="10"/>
    </row>
    <row r="503" spans="1:31" ht="13.2" x14ac:dyDescent="0.25">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c r="AB503" s="10"/>
      <c r="AC503" s="10"/>
      <c r="AD503" s="10"/>
      <c r="AE503" s="10"/>
    </row>
    <row r="504" spans="1:31" ht="13.2" x14ac:dyDescent="0.25">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c r="AB504" s="10"/>
      <c r="AC504" s="10"/>
      <c r="AD504" s="10"/>
      <c r="AE504" s="10"/>
    </row>
    <row r="505" spans="1:31" ht="13.2" x14ac:dyDescent="0.25">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c r="AB505" s="10"/>
      <c r="AC505" s="10"/>
      <c r="AD505" s="10"/>
      <c r="AE505" s="10"/>
    </row>
    <row r="506" spans="1:31" ht="13.2" x14ac:dyDescent="0.25">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c r="AB506" s="10"/>
      <c r="AC506" s="10"/>
      <c r="AD506" s="10"/>
      <c r="AE506" s="10"/>
    </row>
    <row r="507" spans="1:31" ht="13.2" x14ac:dyDescent="0.25">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c r="AB507" s="10"/>
      <c r="AC507" s="10"/>
      <c r="AD507" s="10"/>
      <c r="AE507" s="10"/>
    </row>
    <row r="508" spans="1:31" ht="13.2" x14ac:dyDescent="0.25">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c r="AB508" s="10"/>
      <c r="AC508" s="10"/>
      <c r="AD508" s="10"/>
      <c r="AE508" s="10"/>
    </row>
    <row r="509" spans="1:31" ht="13.2" x14ac:dyDescent="0.25">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c r="AB509" s="10"/>
      <c r="AC509" s="10"/>
      <c r="AD509" s="10"/>
      <c r="AE509" s="10"/>
    </row>
    <row r="510" spans="1:31" ht="13.2" x14ac:dyDescent="0.25">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c r="AB510" s="10"/>
      <c r="AC510" s="10"/>
      <c r="AD510" s="10"/>
      <c r="AE510" s="10"/>
    </row>
    <row r="511" spans="1:31" ht="13.2" x14ac:dyDescent="0.25">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c r="AB511" s="10"/>
      <c r="AC511" s="10"/>
      <c r="AD511" s="10"/>
      <c r="AE511" s="10"/>
    </row>
    <row r="512" spans="1:31" ht="13.2" x14ac:dyDescent="0.25">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c r="AB512" s="10"/>
      <c r="AC512" s="10"/>
      <c r="AD512" s="10"/>
      <c r="AE512" s="10"/>
    </row>
    <row r="513" spans="1:31" ht="13.2" x14ac:dyDescent="0.25">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c r="AB513" s="10"/>
      <c r="AC513" s="10"/>
      <c r="AD513" s="10"/>
      <c r="AE513" s="10"/>
    </row>
    <row r="514" spans="1:31" ht="13.2" x14ac:dyDescent="0.25">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c r="AB514" s="10"/>
      <c r="AC514" s="10"/>
      <c r="AD514" s="10"/>
      <c r="AE514" s="10"/>
    </row>
    <row r="515" spans="1:31" ht="13.2" x14ac:dyDescent="0.25">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c r="AB515" s="10"/>
      <c r="AC515" s="10"/>
      <c r="AD515" s="10"/>
      <c r="AE515" s="10"/>
    </row>
    <row r="516" spans="1:31" ht="13.2" x14ac:dyDescent="0.25">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c r="AB516" s="10"/>
      <c r="AC516" s="10"/>
      <c r="AD516" s="10"/>
      <c r="AE516" s="10"/>
    </row>
    <row r="517" spans="1:31" ht="13.2" x14ac:dyDescent="0.25">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c r="AB517" s="10"/>
      <c r="AC517" s="10"/>
      <c r="AD517" s="10"/>
      <c r="AE517" s="10"/>
    </row>
    <row r="518" spans="1:31" ht="13.2" x14ac:dyDescent="0.25">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c r="AB518" s="10"/>
      <c r="AC518" s="10"/>
      <c r="AD518" s="10"/>
      <c r="AE518" s="10"/>
    </row>
    <row r="519" spans="1:31" ht="13.2" x14ac:dyDescent="0.25">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c r="AB519" s="10"/>
      <c r="AC519" s="10"/>
      <c r="AD519" s="10"/>
      <c r="AE519" s="10"/>
    </row>
    <row r="520" spans="1:31" ht="13.2" x14ac:dyDescent="0.25">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c r="AB520" s="10"/>
      <c r="AC520" s="10"/>
      <c r="AD520" s="10"/>
      <c r="AE520" s="10"/>
    </row>
    <row r="521" spans="1:31" ht="13.2" x14ac:dyDescent="0.25">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c r="AB521" s="10"/>
      <c r="AC521" s="10"/>
      <c r="AD521" s="10"/>
      <c r="AE521" s="10"/>
    </row>
    <row r="522" spans="1:31" ht="13.2" x14ac:dyDescent="0.25">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c r="AB522" s="10"/>
      <c r="AC522" s="10"/>
      <c r="AD522" s="10"/>
      <c r="AE522" s="10"/>
    </row>
    <row r="523" spans="1:31" ht="13.2" x14ac:dyDescent="0.25">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c r="AB523" s="10"/>
      <c r="AC523" s="10"/>
      <c r="AD523" s="10"/>
      <c r="AE523" s="10"/>
    </row>
    <row r="524" spans="1:31" ht="13.2" x14ac:dyDescent="0.25">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c r="AB524" s="10"/>
      <c r="AC524" s="10"/>
      <c r="AD524" s="10"/>
      <c r="AE524" s="10"/>
    </row>
    <row r="525" spans="1:31" ht="13.2" x14ac:dyDescent="0.25">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c r="AB525" s="10"/>
      <c r="AC525" s="10"/>
      <c r="AD525" s="10"/>
      <c r="AE525" s="10"/>
    </row>
    <row r="526" spans="1:31" ht="13.2" x14ac:dyDescent="0.25">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c r="AB526" s="10"/>
      <c r="AC526" s="10"/>
      <c r="AD526" s="10"/>
      <c r="AE526" s="10"/>
    </row>
    <row r="527" spans="1:31" ht="13.2" x14ac:dyDescent="0.25">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c r="AB527" s="10"/>
      <c r="AC527" s="10"/>
      <c r="AD527" s="10"/>
      <c r="AE527" s="10"/>
    </row>
    <row r="528" spans="1:31" ht="13.2" x14ac:dyDescent="0.25">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c r="AB528" s="10"/>
      <c r="AC528" s="10"/>
      <c r="AD528" s="10"/>
      <c r="AE528" s="10"/>
    </row>
    <row r="529" spans="1:31" ht="13.2" x14ac:dyDescent="0.25">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c r="AB529" s="10"/>
      <c r="AC529" s="10"/>
      <c r="AD529" s="10"/>
      <c r="AE529" s="10"/>
    </row>
    <row r="530" spans="1:31" ht="13.2" x14ac:dyDescent="0.25">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c r="AB530" s="10"/>
      <c r="AC530" s="10"/>
      <c r="AD530" s="10"/>
      <c r="AE530" s="10"/>
    </row>
    <row r="531" spans="1:31" ht="13.2" x14ac:dyDescent="0.25">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c r="AB531" s="10"/>
      <c r="AC531" s="10"/>
      <c r="AD531" s="10"/>
      <c r="AE531" s="10"/>
    </row>
    <row r="532" spans="1:31" ht="13.2" x14ac:dyDescent="0.25">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c r="AB532" s="10"/>
      <c r="AC532" s="10"/>
      <c r="AD532" s="10"/>
      <c r="AE532" s="10"/>
    </row>
    <row r="533" spans="1:31" ht="13.2" x14ac:dyDescent="0.25">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c r="AB533" s="10"/>
      <c r="AC533" s="10"/>
      <c r="AD533" s="10"/>
      <c r="AE533" s="10"/>
    </row>
    <row r="534" spans="1:31" ht="13.2" x14ac:dyDescent="0.25">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c r="AB534" s="10"/>
      <c r="AC534" s="10"/>
      <c r="AD534" s="10"/>
      <c r="AE534" s="10"/>
    </row>
    <row r="535" spans="1:31" ht="13.2" x14ac:dyDescent="0.25">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c r="AB535" s="10"/>
      <c r="AC535" s="10"/>
      <c r="AD535" s="10"/>
      <c r="AE535" s="10"/>
    </row>
    <row r="536" spans="1:31" ht="13.2" x14ac:dyDescent="0.25">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c r="AB536" s="10"/>
      <c r="AC536" s="10"/>
      <c r="AD536" s="10"/>
      <c r="AE536" s="10"/>
    </row>
    <row r="537" spans="1:31" ht="13.2" x14ac:dyDescent="0.25">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c r="AB537" s="10"/>
      <c r="AC537" s="10"/>
      <c r="AD537" s="10"/>
      <c r="AE537" s="10"/>
    </row>
    <row r="538" spans="1:31" ht="13.2" x14ac:dyDescent="0.25">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c r="AB538" s="10"/>
      <c r="AC538" s="10"/>
      <c r="AD538" s="10"/>
      <c r="AE538" s="10"/>
    </row>
    <row r="539" spans="1:31" ht="13.2" x14ac:dyDescent="0.25">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c r="AB539" s="10"/>
      <c r="AC539" s="10"/>
      <c r="AD539" s="10"/>
      <c r="AE539" s="10"/>
    </row>
    <row r="540" spans="1:31" ht="13.2" x14ac:dyDescent="0.25">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c r="AB540" s="10"/>
      <c r="AC540" s="10"/>
      <c r="AD540" s="10"/>
      <c r="AE540" s="10"/>
    </row>
    <row r="541" spans="1:31" ht="13.2" x14ac:dyDescent="0.25">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c r="AB541" s="10"/>
      <c r="AC541" s="10"/>
      <c r="AD541" s="10"/>
      <c r="AE541" s="10"/>
    </row>
    <row r="542" spans="1:31" ht="13.2" x14ac:dyDescent="0.25">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c r="AB542" s="10"/>
      <c r="AC542" s="10"/>
      <c r="AD542" s="10"/>
      <c r="AE542" s="10"/>
    </row>
    <row r="543" spans="1:31" ht="13.2" x14ac:dyDescent="0.25">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c r="AB543" s="10"/>
      <c r="AC543" s="10"/>
      <c r="AD543" s="10"/>
      <c r="AE543" s="10"/>
    </row>
    <row r="544" spans="1:31" ht="13.2" x14ac:dyDescent="0.25">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c r="AB544" s="10"/>
      <c r="AC544" s="10"/>
      <c r="AD544" s="10"/>
      <c r="AE544" s="10"/>
    </row>
    <row r="545" spans="1:31" ht="13.2" x14ac:dyDescent="0.25">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c r="AB545" s="10"/>
      <c r="AC545" s="10"/>
      <c r="AD545" s="10"/>
      <c r="AE545" s="10"/>
    </row>
    <row r="546" spans="1:31" ht="13.2" x14ac:dyDescent="0.25">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c r="AB546" s="10"/>
      <c r="AC546" s="10"/>
      <c r="AD546" s="10"/>
      <c r="AE546" s="10"/>
    </row>
    <row r="547" spans="1:31" ht="13.2" x14ac:dyDescent="0.25">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c r="AB547" s="10"/>
      <c r="AC547" s="10"/>
      <c r="AD547" s="10"/>
      <c r="AE547" s="10"/>
    </row>
    <row r="548" spans="1:31" ht="13.2" x14ac:dyDescent="0.25">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c r="AB548" s="10"/>
      <c r="AC548" s="10"/>
      <c r="AD548" s="10"/>
      <c r="AE548" s="10"/>
    </row>
    <row r="549" spans="1:31" ht="13.2" x14ac:dyDescent="0.25">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c r="AB549" s="10"/>
      <c r="AC549" s="10"/>
      <c r="AD549" s="10"/>
      <c r="AE549" s="10"/>
    </row>
    <row r="550" spans="1:31" ht="13.2" x14ac:dyDescent="0.25">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c r="AB550" s="10"/>
      <c r="AC550" s="10"/>
      <c r="AD550" s="10"/>
      <c r="AE550" s="10"/>
    </row>
    <row r="551" spans="1:31" ht="13.2" x14ac:dyDescent="0.25">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c r="AB551" s="10"/>
      <c r="AC551" s="10"/>
      <c r="AD551" s="10"/>
      <c r="AE551" s="10"/>
    </row>
    <row r="552" spans="1:31" ht="13.2" x14ac:dyDescent="0.25">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c r="AB552" s="10"/>
      <c r="AC552" s="10"/>
      <c r="AD552" s="10"/>
      <c r="AE552" s="10"/>
    </row>
    <row r="553" spans="1:31" ht="13.2" x14ac:dyDescent="0.25">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c r="AB553" s="10"/>
      <c r="AC553" s="10"/>
      <c r="AD553" s="10"/>
      <c r="AE553" s="10"/>
    </row>
    <row r="554" spans="1:31" ht="13.2" x14ac:dyDescent="0.25">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c r="AB554" s="10"/>
      <c r="AC554" s="10"/>
      <c r="AD554" s="10"/>
      <c r="AE554" s="10"/>
    </row>
    <row r="555" spans="1:31" ht="13.2" x14ac:dyDescent="0.25">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c r="AB555" s="10"/>
      <c r="AC555" s="10"/>
      <c r="AD555" s="10"/>
      <c r="AE555" s="10"/>
    </row>
    <row r="556" spans="1:31" ht="13.2" x14ac:dyDescent="0.25">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c r="AB556" s="10"/>
      <c r="AC556" s="10"/>
      <c r="AD556" s="10"/>
      <c r="AE556" s="10"/>
    </row>
    <row r="557" spans="1:31" ht="13.2" x14ac:dyDescent="0.25">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c r="AB557" s="10"/>
      <c r="AC557" s="10"/>
      <c r="AD557" s="10"/>
      <c r="AE557" s="10"/>
    </row>
    <row r="558" spans="1:31" ht="13.2" x14ac:dyDescent="0.25">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c r="AB558" s="10"/>
      <c r="AC558" s="10"/>
      <c r="AD558" s="10"/>
      <c r="AE558" s="10"/>
    </row>
    <row r="559" spans="1:31" ht="13.2" x14ac:dyDescent="0.25">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c r="AB559" s="10"/>
      <c r="AC559" s="10"/>
      <c r="AD559" s="10"/>
      <c r="AE559" s="10"/>
    </row>
    <row r="560" spans="1:31" ht="13.2" x14ac:dyDescent="0.25">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c r="AB560" s="10"/>
      <c r="AC560" s="10"/>
      <c r="AD560" s="10"/>
      <c r="AE560" s="10"/>
    </row>
    <row r="561" spans="1:31" ht="13.2" x14ac:dyDescent="0.25">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c r="AB561" s="10"/>
      <c r="AC561" s="10"/>
      <c r="AD561" s="10"/>
      <c r="AE561" s="10"/>
    </row>
    <row r="562" spans="1:31" ht="13.2" x14ac:dyDescent="0.25">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c r="AB562" s="10"/>
      <c r="AC562" s="10"/>
      <c r="AD562" s="10"/>
      <c r="AE562" s="10"/>
    </row>
    <row r="563" spans="1:31" ht="13.2" x14ac:dyDescent="0.25">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c r="AB563" s="10"/>
      <c r="AC563" s="10"/>
      <c r="AD563" s="10"/>
      <c r="AE563" s="10"/>
    </row>
    <row r="564" spans="1:31" ht="13.2" x14ac:dyDescent="0.25">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c r="AB564" s="10"/>
      <c r="AC564" s="10"/>
      <c r="AD564" s="10"/>
      <c r="AE564" s="10"/>
    </row>
    <row r="565" spans="1:31" ht="13.2" x14ac:dyDescent="0.25">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c r="AB565" s="10"/>
      <c r="AC565" s="10"/>
      <c r="AD565" s="10"/>
      <c r="AE565" s="10"/>
    </row>
    <row r="566" spans="1:31" ht="13.2" x14ac:dyDescent="0.25">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c r="AB566" s="10"/>
      <c r="AC566" s="10"/>
      <c r="AD566" s="10"/>
      <c r="AE566" s="10"/>
    </row>
    <row r="567" spans="1:31" ht="13.2" x14ac:dyDescent="0.25">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c r="AB567" s="10"/>
      <c r="AC567" s="10"/>
      <c r="AD567" s="10"/>
      <c r="AE567" s="10"/>
    </row>
    <row r="568" spans="1:31" ht="13.2" x14ac:dyDescent="0.25">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c r="AB568" s="10"/>
      <c r="AC568" s="10"/>
      <c r="AD568" s="10"/>
      <c r="AE568" s="10"/>
    </row>
    <row r="569" spans="1:31" ht="13.2" x14ac:dyDescent="0.25">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c r="AB569" s="10"/>
      <c r="AC569" s="10"/>
      <c r="AD569" s="10"/>
      <c r="AE569" s="10"/>
    </row>
    <row r="570" spans="1:31" ht="13.2" x14ac:dyDescent="0.25">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c r="AB570" s="10"/>
      <c r="AC570" s="10"/>
      <c r="AD570" s="10"/>
      <c r="AE570" s="10"/>
    </row>
    <row r="571" spans="1:31" ht="13.2" x14ac:dyDescent="0.25">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c r="AB571" s="10"/>
      <c r="AC571" s="10"/>
      <c r="AD571" s="10"/>
      <c r="AE571" s="10"/>
    </row>
    <row r="572" spans="1:31" ht="13.2" x14ac:dyDescent="0.25">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c r="AB572" s="10"/>
      <c r="AC572" s="10"/>
      <c r="AD572" s="10"/>
      <c r="AE572" s="10"/>
    </row>
    <row r="573" spans="1:31" ht="13.2" x14ac:dyDescent="0.25">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c r="AB573" s="10"/>
      <c r="AC573" s="10"/>
      <c r="AD573" s="10"/>
      <c r="AE573" s="10"/>
    </row>
    <row r="574" spans="1:31" ht="13.2" x14ac:dyDescent="0.25">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c r="AB574" s="10"/>
      <c r="AC574" s="10"/>
      <c r="AD574" s="10"/>
      <c r="AE574" s="10"/>
    </row>
    <row r="575" spans="1:31" ht="13.2" x14ac:dyDescent="0.25">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c r="AB575" s="10"/>
      <c r="AC575" s="10"/>
      <c r="AD575" s="10"/>
      <c r="AE575" s="10"/>
    </row>
    <row r="576" spans="1:31" ht="13.2" x14ac:dyDescent="0.25">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c r="AB576" s="10"/>
      <c r="AC576" s="10"/>
      <c r="AD576" s="10"/>
      <c r="AE576" s="10"/>
    </row>
    <row r="577" spans="1:31" ht="13.2" x14ac:dyDescent="0.25">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c r="AB577" s="10"/>
      <c r="AC577" s="10"/>
      <c r="AD577" s="10"/>
      <c r="AE577" s="10"/>
    </row>
    <row r="578" spans="1:31" ht="13.2" x14ac:dyDescent="0.25">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c r="AB578" s="10"/>
      <c r="AC578" s="10"/>
      <c r="AD578" s="10"/>
      <c r="AE578" s="10"/>
    </row>
    <row r="579" spans="1:31" ht="13.2" x14ac:dyDescent="0.25">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c r="AB579" s="10"/>
      <c r="AC579" s="10"/>
      <c r="AD579" s="10"/>
      <c r="AE579" s="10"/>
    </row>
    <row r="580" spans="1:31" ht="13.2" x14ac:dyDescent="0.25">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c r="AB580" s="10"/>
      <c r="AC580" s="10"/>
      <c r="AD580" s="10"/>
      <c r="AE580" s="10"/>
    </row>
    <row r="581" spans="1:31" ht="13.2" x14ac:dyDescent="0.25">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c r="AB581" s="10"/>
      <c r="AC581" s="10"/>
      <c r="AD581" s="10"/>
      <c r="AE581" s="10"/>
    </row>
    <row r="582" spans="1:31" ht="13.2" x14ac:dyDescent="0.25">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c r="AB582" s="10"/>
      <c r="AC582" s="10"/>
      <c r="AD582" s="10"/>
      <c r="AE582" s="10"/>
    </row>
    <row r="583" spans="1:31" ht="13.2" x14ac:dyDescent="0.25">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c r="AB583" s="10"/>
      <c r="AC583" s="10"/>
      <c r="AD583" s="10"/>
      <c r="AE583" s="10"/>
    </row>
    <row r="584" spans="1:31" ht="13.2" x14ac:dyDescent="0.25">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c r="AB584" s="10"/>
      <c r="AC584" s="10"/>
      <c r="AD584" s="10"/>
      <c r="AE584" s="10"/>
    </row>
    <row r="585" spans="1:31" ht="13.2" x14ac:dyDescent="0.25">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c r="AB585" s="10"/>
      <c r="AC585" s="10"/>
      <c r="AD585" s="10"/>
      <c r="AE585" s="10"/>
    </row>
    <row r="586" spans="1:31" ht="13.2" x14ac:dyDescent="0.25">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c r="AB586" s="10"/>
      <c r="AC586" s="10"/>
      <c r="AD586" s="10"/>
      <c r="AE586" s="10"/>
    </row>
    <row r="587" spans="1:31" ht="13.2" x14ac:dyDescent="0.25">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c r="AB587" s="10"/>
      <c r="AC587" s="10"/>
      <c r="AD587" s="10"/>
      <c r="AE587" s="10"/>
    </row>
    <row r="588" spans="1:31" ht="13.2" x14ac:dyDescent="0.25">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c r="AB588" s="10"/>
      <c r="AC588" s="10"/>
      <c r="AD588" s="10"/>
      <c r="AE588" s="10"/>
    </row>
    <row r="589" spans="1:31" ht="13.2" x14ac:dyDescent="0.25">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c r="AB589" s="10"/>
      <c r="AC589" s="10"/>
      <c r="AD589" s="10"/>
      <c r="AE589" s="10"/>
    </row>
    <row r="590" spans="1:31" ht="13.2" x14ac:dyDescent="0.25">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c r="AB590" s="10"/>
      <c r="AC590" s="10"/>
      <c r="AD590" s="10"/>
      <c r="AE590" s="10"/>
    </row>
    <row r="591" spans="1:31" ht="13.2" x14ac:dyDescent="0.25">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c r="AB591" s="10"/>
      <c r="AC591" s="10"/>
      <c r="AD591" s="10"/>
      <c r="AE591" s="10"/>
    </row>
    <row r="592" spans="1:31" ht="13.2" x14ac:dyDescent="0.25">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c r="AB592" s="10"/>
      <c r="AC592" s="10"/>
      <c r="AD592" s="10"/>
      <c r="AE592" s="10"/>
    </row>
    <row r="593" spans="1:31" ht="13.2" x14ac:dyDescent="0.25">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c r="AB593" s="10"/>
      <c r="AC593" s="10"/>
      <c r="AD593" s="10"/>
      <c r="AE593" s="10"/>
    </row>
    <row r="594" spans="1:31" ht="13.2" x14ac:dyDescent="0.25">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c r="AB594" s="10"/>
      <c r="AC594" s="10"/>
      <c r="AD594" s="10"/>
      <c r="AE594" s="10"/>
    </row>
    <row r="595" spans="1:31" ht="13.2" x14ac:dyDescent="0.25">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c r="AB595" s="10"/>
      <c r="AC595" s="10"/>
      <c r="AD595" s="10"/>
      <c r="AE595" s="10"/>
    </row>
    <row r="596" spans="1:31" ht="13.2" x14ac:dyDescent="0.25">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c r="AB596" s="10"/>
      <c r="AC596" s="10"/>
      <c r="AD596" s="10"/>
      <c r="AE596" s="10"/>
    </row>
    <row r="597" spans="1:31" ht="13.2" x14ac:dyDescent="0.25">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c r="AB597" s="10"/>
      <c r="AC597" s="10"/>
      <c r="AD597" s="10"/>
      <c r="AE597" s="10"/>
    </row>
    <row r="598" spans="1:31" ht="13.2" x14ac:dyDescent="0.25">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c r="AB598" s="10"/>
      <c r="AC598" s="10"/>
      <c r="AD598" s="10"/>
      <c r="AE598" s="10"/>
    </row>
    <row r="599" spans="1:31" ht="13.2" x14ac:dyDescent="0.25">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c r="AB599" s="10"/>
      <c r="AC599" s="10"/>
      <c r="AD599" s="10"/>
      <c r="AE599" s="10"/>
    </row>
    <row r="600" spans="1:31" ht="13.2" x14ac:dyDescent="0.25">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c r="AB600" s="10"/>
      <c r="AC600" s="10"/>
      <c r="AD600" s="10"/>
      <c r="AE600" s="10"/>
    </row>
    <row r="601" spans="1:31" ht="13.2" x14ac:dyDescent="0.25">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c r="AB601" s="10"/>
      <c r="AC601" s="10"/>
      <c r="AD601" s="10"/>
      <c r="AE601" s="10"/>
    </row>
    <row r="602" spans="1:31" ht="13.2" x14ac:dyDescent="0.25">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c r="AB602" s="10"/>
      <c r="AC602" s="10"/>
      <c r="AD602" s="10"/>
      <c r="AE602" s="10"/>
    </row>
    <row r="603" spans="1:31" ht="13.2" x14ac:dyDescent="0.25">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c r="AB603" s="10"/>
      <c r="AC603" s="10"/>
      <c r="AD603" s="10"/>
      <c r="AE603" s="10"/>
    </row>
    <row r="604" spans="1:31" ht="13.2" x14ac:dyDescent="0.25">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c r="AB604" s="10"/>
      <c r="AC604" s="10"/>
      <c r="AD604" s="10"/>
      <c r="AE604" s="10"/>
    </row>
    <row r="605" spans="1:31" ht="13.2" x14ac:dyDescent="0.25">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c r="AB605" s="10"/>
      <c r="AC605" s="10"/>
      <c r="AD605" s="10"/>
      <c r="AE605" s="10"/>
    </row>
    <row r="606" spans="1:31" ht="13.2" x14ac:dyDescent="0.25">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c r="AB606" s="10"/>
      <c r="AC606" s="10"/>
      <c r="AD606" s="10"/>
      <c r="AE606" s="10"/>
    </row>
    <row r="607" spans="1:31" ht="13.2" x14ac:dyDescent="0.25">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c r="AB607" s="10"/>
      <c r="AC607" s="10"/>
      <c r="AD607" s="10"/>
      <c r="AE607" s="10"/>
    </row>
    <row r="608" spans="1:31" ht="13.2" x14ac:dyDescent="0.25">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c r="AB608" s="10"/>
      <c r="AC608" s="10"/>
      <c r="AD608" s="10"/>
      <c r="AE608" s="10"/>
    </row>
    <row r="609" spans="1:31" ht="13.2" x14ac:dyDescent="0.25">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c r="AB609" s="10"/>
      <c r="AC609" s="10"/>
      <c r="AD609" s="10"/>
      <c r="AE609" s="10"/>
    </row>
    <row r="610" spans="1:31" ht="13.2" x14ac:dyDescent="0.25">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c r="AB610" s="10"/>
      <c r="AC610" s="10"/>
      <c r="AD610" s="10"/>
      <c r="AE610" s="10"/>
    </row>
    <row r="611" spans="1:31" ht="13.2" x14ac:dyDescent="0.25">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c r="AB611" s="10"/>
      <c r="AC611" s="10"/>
      <c r="AD611" s="10"/>
      <c r="AE611" s="10"/>
    </row>
    <row r="612" spans="1:31" ht="13.2" x14ac:dyDescent="0.25">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c r="AB612" s="10"/>
      <c r="AC612" s="10"/>
      <c r="AD612" s="10"/>
      <c r="AE612" s="10"/>
    </row>
    <row r="613" spans="1:31" ht="13.2" x14ac:dyDescent="0.25">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c r="AB613" s="10"/>
      <c r="AC613" s="10"/>
      <c r="AD613" s="10"/>
      <c r="AE613" s="10"/>
    </row>
    <row r="614" spans="1:31" ht="13.2" x14ac:dyDescent="0.25">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c r="AB614" s="10"/>
      <c r="AC614" s="10"/>
      <c r="AD614" s="10"/>
      <c r="AE614" s="10"/>
    </row>
    <row r="615" spans="1:31" ht="13.2" x14ac:dyDescent="0.25">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c r="AB615" s="10"/>
      <c r="AC615" s="10"/>
      <c r="AD615" s="10"/>
      <c r="AE615" s="10"/>
    </row>
    <row r="616" spans="1:31" ht="13.2" x14ac:dyDescent="0.25">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c r="AB616" s="10"/>
      <c r="AC616" s="10"/>
      <c r="AD616" s="10"/>
      <c r="AE616" s="10"/>
    </row>
    <row r="617" spans="1:31" ht="13.2" x14ac:dyDescent="0.25">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c r="AB617" s="10"/>
      <c r="AC617" s="10"/>
      <c r="AD617" s="10"/>
      <c r="AE617" s="10"/>
    </row>
    <row r="618" spans="1:31" ht="13.2" x14ac:dyDescent="0.25">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c r="AB618" s="10"/>
      <c r="AC618" s="10"/>
      <c r="AD618" s="10"/>
      <c r="AE618" s="10"/>
    </row>
    <row r="619" spans="1:31" ht="13.2" x14ac:dyDescent="0.25">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c r="AB619" s="10"/>
      <c r="AC619" s="10"/>
      <c r="AD619" s="10"/>
      <c r="AE619" s="10"/>
    </row>
    <row r="620" spans="1:31" ht="13.2" x14ac:dyDescent="0.25">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c r="AB620" s="10"/>
      <c r="AC620" s="10"/>
      <c r="AD620" s="10"/>
      <c r="AE620" s="10"/>
    </row>
    <row r="621" spans="1:31" ht="13.2" x14ac:dyDescent="0.25">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c r="AB621" s="10"/>
      <c r="AC621" s="10"/>
      <c r="AD621" s="10"/>
      <c r="AE621" s="10"/>
    </row>
    <row r="622" spans="1:31" ht="13.2" x14ac:dyDescent="0.25">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c r="AB622" s="10"/>
      <c r="AC622" s="10"/>
      <c r="AD622" s="10"/>
      <c r="AE622" s="10"/>
    </row>
    <row r="623" spans="1:31" ht="13.2" x14ac:dyDescent="0.25">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c r="AB623" s="10"/>
      <c r="AC623" s="10"/>
      <c r="AD623" s="10"/>
      <c r="AE623" s="10"/>
    </row>
    <row r="624" spans="1:31" ht="13.2" x14ac:dyDescent="0.25">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c r="AB624" s="10"/>
      <c r="AC624" s="10"/>
      <c r="AD624" s="10"/>
      <c r="AE624" s="10"/>
    </row>
    <row r="625" spans="1:31" ht="13.2" x14ac:dyDescent="0.25">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c r="AB625" s="10"/>
      <c r="AC625" s="10"/>
      <c r="AD625" s="10"/>
      <c r="AE625" s="10"/>
    </row>
    <row r="626" spans="1:31" ht="13.2" x14ac:dyDescent="0.25">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c r="AB626" s="10"/>
      <c r="AC626" s="10"/>
      <c r="AD626" s="10"/>
      <c r="AE626" s="10"/>
    </row>
    <row r="627" spans="1:31" ht="13.2" x14ac:dyDescent="0.25">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c r="AB627" s="10"/>
      <c r="AC627" s="10"/>
      <c r="AD627" s="10"/>
      <c r="AE627" s="10"/>
    </row>
    <row r="628" spans="1:31" ht="13.2" x14ac:dyDescent="0.25">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c r="AB628" s="10"/>
      <c r="AC628" s="10"/>
      <c r="AD628" s="10"/>
      <c r="AE628" s="10"/>
    </row>
    <row r="629" spans="1:31" ht="13.2" x14ac:dyDescent="0.25">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c r="AB629" s="10"/>
      <c r="AC629" s="10"/>
      <c r="AD629" s="10"/>
      <c r="AE629" s="10"/>
    </row>
    <row r="630" spans="1:31" ht="13.2" x14ac:dyDescent="0.25">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c r="AB630" s="10"/>
      <c r="AC630" s="10"/>
      <c r="AD630" s="10"/>
      <c r="AE630" s="10"/>
    </row>
    <row r="631" spans="1:31" ht="13.2" x14ac:dyDescent="0.25">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c r="AB631" s="10"/>
      <c r="AC631" s="10"/>
      <c r="AD631" s="10"/>
      <c r="AE631" s="10"/>
    </row>
    <row r="632" spans="1:31" ht="13.2" x14ac:dyDescent="0.25">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c r="AB632" s="10"/>
      <c r="AC632" s="10"/>
      <c r="AD632" s="10"/>
      <c r="AE632" s="10"/>
    </row>
    <row r="633" spans="1:31" ht="13.2" x14ac:dyDescent="0.25">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c r="AB633" s="10"/>
      <c r="AC633" s="10"/>
      <c r="AD633" s="10"/>
      <c r="AE633" s="10"/>
    </row>
    <row r="634" spans="1:31" ht="13.2" x14ac:dyDescent="0.25">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c r="AB634" s="10"/>
      <c r="AC634" s="10"/>
      <c r="AD634" s="10"/>
      <c r="AE634" s="10"/>
    </row>
    <row r="635" spans="1:31" ht="13.2" x14ac:dyDescent="0.25">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c r="AB635" s="10"/>
      <c r="AC635" s="10"/>
      <c r="AD635" s="10"/>
      <c r="AE635" s="10"/>
    </row>
    <row r="636" spans="1:31" ht="13.2" x14ac:dyDescent="0.25">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c r="AB636" s="10"/>
      <c r="AC636" s="10"/>
      <c r="AD636" s="10"/>
      <c r="AE636" s="10"/>
    </row>
    <row r="637" spans="1:31" ht="13.2" x14ac:dyDescent="0.25">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c r="AB637" s="10"/>
      <c r="AC637" s="10"/>
      <c r="AD637" s="10"/>
      <c r="AE637" s="10"/>
    </row>
    <row r="638" spans="1:31" ht="13.2" x14ac:dyDescent="0.25">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c r="AB638" s="10"/>
      <c r="AC638" s="10"/>
      <c r="AD638" s="10"/>
      <c r="AE638" s="10"/>
    </row>
    <row r="639" spans="1:31" ht="13.2" x14ac:dyDescent="0.25">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c r="AB639" s="10"/>
      <c r="AC639" s="10"/>
      <c r="AD639" s="10"/>
      <c r="AE639" s="10"/>
    </row>
    <row r="640" spans="1:31" ht="13.2" x14ac:dyDescent="0.25">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c r="AB640" s="10"/>
      <c r="AC640" s="10"/>
      <c r="AD640" s="10"/>
      <c r="AE640" s="10"/>
    </row>
    <row r="641" spans="1:31" ht="13.2" x14ac:dyDescent="0.25">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c r="AB641" s="10"/>
      <c r="AC641" s="10"/>
      <c r="AD641" s="10"/>
      <c r="AE641" s="10"/>
    </row>
    <row r="642" spans="1:31" ht="13.2" x14ac:dyDescent="0.25">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c r="AB642" s="10"/>
      <c r="AC642" s="10"/>
      <c r="AD642" s="10"/>
      <c r="AE642" s="10"/>
    </row>
    <row r="643" spans="1:31" ht="13.2" x14ac:dyDescent="0.25">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c r="AB643" s="10"/>
      <c r="AC643" s="10"/>
      <c r="AD643" s="10"/>
      <c r="AE643" s="10"/>
    </row>
    <row r="644" spans="1:31" ht="13.2" x14ac:dyDescent="0.25">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c r="AB644" s="10"/>
      <c r="AC644" s="10"/>
      <c r="AD644" s="10"/>
      <c r="AE644" s="10"/>
    </row>
    <row r="645" spans="1:31" ht="13.2" x14ac:dyDescent="0.25">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c r="AB645" s="10"/>
      <c r="AC645" s="10"/>
      <c r="AD645" s="10"/>
      <c r="AE645" s="10"/>
    </row>
    <row r="646" spans="1:31" ht="13.2" x14ac:dyDescent="0.25">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c r="AB646" s="10"/>
      <c r="AC646" s="10"/>
      <c r="AD646" s="10"/>
      <c r="AE646" s="10"/>
    </row>
    <row r="647" spans="1:31" ht="13.2" x14ac:dyDescent="0.25">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c r="AB647" s="10"/>
      <c r="AC647" s="10"/>
      <c r="AD647" s="10"/>
      <c r="AE647" s="10"/>
    </row>
    <row r="648" spans="1:31" ht="13.2" x14ac:dyDescent="0.25">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c r="AB648" s="10"/>
      <c r="AC648" s="10"/>
      <c r="AD648" s="10"/>
      <c r="AE648" s="10"/>
    </row>
    <row r="649" spans="1:31" ht="13.2" x14ac:dyDescent="0.25">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c r="AB649" s="10"/>
      <c r="AC649" s="10"/>
      <c r="AD649" s="10"/>
      <c r="AE649" s="10"/>
    </row>
    <row r="650" spans="1:31" ht="13.2" x14ac:dyDescent="0.25">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c r="AB650" s="10"/>
      <c r="AC650" s="10"/>
      <c r="AD650" s="10"/>
      <c r="AE650" s="10"/>
    </row>
    <row r="651" spans="1:31" ht="13.2" x14ac:dyDescent="0.25">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c r="AB651" s="10"/>
      <c r="AC651" s="10"/>
      <c r="AD651" s="10"/>
      <c r="AE651" s="10"/>
    </row>
    <row r="652" spans="1:31" ht="13.2" x14ac:dyDescent="0.25">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c r="AB652" s="10"/>
      <c r="AC652" s="10"/>
      <c r="AD652" s="10"/>
      <c r="AE652" s="10"/>
    </row>
    <row r="653" spans="1:31" ht="13.2" x14ac:dyDescent="0.25">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c r="AB653" s="10"/>
      <c r="AC653" s="10"/>
      <c r="AD653" s="10"/>
      <c r="AE653" s="10"/>
    </row>
    <row r="654" spans="1:31" ht="13.2" x14ac:dyDescent="0.25">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c r="AB654" s="10"/>
      <c r="AC654" s="10"/>
      <c r="AD654" s="10"/>
      <c r="AE654" s="10"/>
    </row>
    <row r="655" spans="1:31" ht="13.2" x14ac:dyDescent="0.25">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c r="AB655" s="10"/>
      <c r="AC655" s="10"/>
      <c r="AD655" s="10"/>
      <c r="AE655" s="10"/>
    </row>
    <row r="656" spans="1:31" ht="13.2" x14ac:dyDescent="0.25">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c r="AB656" s="10"/>
      <c r="AC656" s="10"/>
      <c r="AD656" s="10"/>
      <c r="AE656" s="10"/>
    </row>
    <row r="657" spans="1:31" ht="13.2" x14ac:dyDescent="0.25">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c r="AB657" s="10"/>
      <c r="AC657" s="10"/>
      <c r="AD657" s="10"/>
      <c r="AE657" s="10"/>
    </row>
    <row r="658" spans="1:31" ht="13.2" x14ac:dyDescent="0.25">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c r="AB658" s="10"/>
      <c r="AC658" s="10"/>
      <c r="AD658" s="10"/>
      <c r="AE658" s="10"/>
    </row>
    <row r="659" spans="1:31" ht="13.2" x14ac:dyDescent="0.25">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c r="AB659" s="10"/>
      <c r="AC659" s="10"/>
      <c r="AD659" s="10"/>
      <c r="AE659" s="10"/>
    </row>
    <row r="660" spans="1:31" ht="13.2" x14ac:dyDescent="0.25">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c r="AB660" s="10"/>
      <c r="AC660" s="10"/>
      <c r="AD660" s="10"/>
      <c r="AE660" s="10"/>
    </row>
    <row r="661" spans="1:31" ht="13.2" x14ac:dyDescent="0.25">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c r="AB661" s="10"/>
      <c r="AC661" s="10"/>
      <c r="AD661" s="10"/>
      <c r="AE661" s="10"/>
    </row>
    <row r="662" spans="1:31" ht="13.2" x14ac:dyDescent="0.25">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c r="AB662" s="10"/>
      <c r="AC662" s="10"/>
      <c r="AD662" s="10"/>
      <c r="AE662" s="10"/>
    </row>
    <row r="663" spans="1:31" ht="13.2" x14ac:dyDescent="0.25">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c r="AB663" s="10"/>
      <c r="AC663" s="10"/>
      <c r="AD663" s="10"/>
      <c r="AE663" s="10"/>
    </row>
    <row r="664" spans="1:31" ht="13.2" x14ac:dyDescent="0.25">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c r="AB664" s="10"/>
      <c r="AC664" s="10"/>
      <c r="AD664" s="10"/>
      <c r="AE664" s="10"/>
    </row>
    <row r="665" spans="1:31" ht="13.2" x14ac:dyDescent="0.25">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c r="AB665" s="10"/>
      <c r="AC665" s="10"/>
      <c r="AD665" s="10"/>
      <c r="AE665" s="10"/>
    </row>
    <row r="666" spans="1:31" ht="13.2" x14ac:dyDescent="0.25">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c r="AB666" s="10"/>
      <c r="AC666" s="10"/>
      <c r="AD666" s="10"/>
      <c r="AE666" s="10"/>
    </row>
    <row r="667" spans="1:31" ht="13.2" x14ac:dyDescent="0.25">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c r="AB667" s="10"/>
      <c r="AC667" s="10"/>
      <c r="AD667" s="10"/>
      <c r="AE667" s="10"/>
    </row>
    <row r="668" spans="1:31" ht="13.2" x14ac:dyDescent="0.25">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c r="AB668" s="10"/>
      <c r="AC668" s="10"/>
      <c r="AD668" s="10"/>
      <c r="AE668" s="10"/>
    </row>
    <row r="669" spans="1:31" ht="13.2" x14ac:dyDescent="0.25">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c r="AB669" s="10"/>
      <c r="AC669" s="10"/>
      <c r="AD669" s="10"/>
      <c r="AE669" s="10"/>
    </row>
    <row r="670" spans="1:31" ht="13.2" x14ac:dyDescent="0.25">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c r="AB670" s="10"/>
      <c r="AC670" s="10"/>
      <c r="AD670" s="10"/>
      <c r="AE670" s="10"/>
    </row>
    <row r="671" spans="1:31" ht="13.2" x14ac:dyDescent="0.25">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c r="AB671" s="10"/>
      <c r="AC671" s="10"/>
      <c r="AD671" s="10"/>
      <c r="AE671" s="10"/>
    </row>
    <row r="672" spans="1:31" ht="13.2" x14ac:dyDescent="0.25">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c r="AB672" s="10"/>
      <c r="AC672" s="10"/>
      <c r="AD672" s="10"/>
      <c r="AE672" s="10"/>
    </row>
    <row r="673" spans="1:31" ht="13.2" x14ac:dyDescent="0.25">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c r="AB673" s="10"/>
      <c r="AC673" s="10"/>
      <c r="AD673" s="10"/>
      <c r="AE673" s="10"/>
    </row>
    <row r="674" spans="1:31" ht="13.2" x14ac:dyDescent="0.25">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c r="AB674" s="10"/>
      <c r="AC674" s="10"/>
      <c r="AD674" s="10"/>
      <c r="AE674" s="10"/>
    </row>
    <row r="675" spans="1:31" ht="13.2" x14ac:dyDescent="0.25">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c r="AB675" s="10"/>
      <c r="AC675" s="10"/>
      <c r="AD675" s="10"/>
      <c r="AE675" s="10"/>
    </row>
    <row r="676" spans="1:31" ht="13.2" x14ac:dyDescent="0.25">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c r="AB676" s="10"/>
      <c r="AC676" s="10"/>
      <c r="AD676" s="10"/>
      <c r="AE676" s="10"/>
    </row>
    <row r="677" spans="1:31" ht="13.2" x14ac:dyDescent="0.25">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c r="AB677" s="10"/>
      <c r="AC677" s="10"/>
      <c r="AD677" s="10"/>
      <c r="AE677" s="10"/>
    </row>
    <row r="678" spans="1:31" ht="13.2" x14ac:dyDescent="0.25">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c r="AB678" s="10"/>
      <c r="AC678" s="10"/>
      <c r="AD678" s="10"/>
      <c r="AE678" s="10"/>
    </row>
    <row r="679" spans="1:31" ht="13.2" x14ac:dyDescent="0.25">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c r="AB679" s="10"/>
      <c r="AC679" s="10"/>
      <c r="AD679" s="10"/>
      <c r="AE679" s="10"/>
    </row>
    <row r="680" spans="1:31" ht="13.2" x14ac:dyDescent="0.25">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c r="AB680" s="10"/>
      <c r="AC680" s="10"/>
      <c r="AD680" s="10"/>
      <c r="AE680" s="10"/>
    </row>
    <row r="681" spans="1:31" ht="13.2" x14ac:dyDescent="0.25">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c r="AB681" s="10"/>
      <c r="AC681" s="10"/>
      <c r="AD681" s="10"/>
      <c r="AE681" s="10"/>
    </row>
    <row r="682" spans="1:31" ht="13.2" x14ac:dyDescent="0.25">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c r="AB682" s="10"/>
      <c r="AC682" s="10"/>
      <c r="AD682" s="10"/>
      <c r="AE682" s="10"/>
    </row>
    <row r="683" spans="1:31" ht="13.2" x14ac:dyDescent="0.25">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c r="AB683" s="10"/>
      <c r="AC683" s="10"/>
      <c r="AD683" s="10"/>
      <c r="AE683" s="10"/>
    </row>
    <row r="684" spans="1:31" ht="13.2" x14ac:dyDescent="0.25">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c r="AB684" s="10"/>
      <c r="AC684" s="10"/>
      <c r="AD684" s="10"/>
      <c r="AE684" s="10"/>
    </row>
    <row r="685" spans="1:31" ht="13.2" x14ac:dyDescent="0.25">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c r="AB685" s="10"/>
      <c r="AC685" s="10"/>
      <c r="AD685" s="10"/>
      <c r="AE685" s="10"/>
    </row>
    <row r="686" spans="1:31" ht="13.2" x14ac:dyDescent="0.25">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c r="AB686" s="10"/>
      <c r="AC686" s="10"/>
      <c r="AD686" s="10"/>
      <c r="AE686" s="10"/>
    </row>
    <row r="687" spans="1:31" ht="13.2" x14ac:dyDescent="0.25">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c r="AB687" s="10"/>
      <c r="AC687" s="10"/>
      <c r="AD687" s="10"/>
      <c r="AE687" s="10"/>
    </row>
    <row r="688" spans="1:31" ht="13.2" x14ac:dyDescent="0.25">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c r="AB688" s="10"/>
      <c r="AC688" s="10"/>
      <c r="AD688" s="10"/>
      <c r="AE688" s="10"/>
    </row>
    <row r="689" spans="1:31" ht="13.2" x14ac:dyDescent="0.25">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c r="AB689" s="10"/>
      <c r="AC689" s="10"/>
      <c r="AD689" s="10"/>
      <c r="AE689" s="10"/>
    </row>
    <row r="690" spans="1:31" ht="13.2" x14ac:dyDescent="0.25">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c r="AB690" s="10"/>
      <c r="AC690" s="10"/>
      <c r="AD690" s="10"/>
      <c r="AE690" s="10"/>
    </row>
    <row r="691" spans="1:31" ht="13.2" x14ac:dyDescent="0.25">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c r="AB691" s="10"/>
      <c r="AC691" s="10"/>
      <c r="AD691" s="10"/>
      <c r="AE691" s="10"/>
    </row>
    <row r="692" spans="1:31" ht="13.2" x14ac:dyDescent="0.25">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c r="AB692" s="10"/>
      <c r="AC692" s="10"/>
      <c r="AD692" s="10"/>
      <c r="AE692" s="10"/>
    </row>
    <row r="693" spans="1:31" ht="13.2" x14ac:dyDescent="0.25">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c r="AB693" s="10"/>
      <c r="AC693" s="10"/>
      <c r="AD693" s="10"/>
      <c r="AE693" s="10"/>
    </row>
    <row r="694" spans="1:31" ht="13.2" x14ac:dyDescent="0.25">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c r="AB694" s="10"/>
      <c r="AC694" s="10"/>
      <c r="AD694" s="10"/>
      <c r="AE694" s="10"/>
    </row>
    <row r="695" spans="1:31" ht="13.2" x14ac:dyDescent="0.25">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c r="AB695" s="10"/>
      <c r="AC695" s="10"/>
      <c r="AD695" s="10"/>
      <c r="AE695" s="10"/>
    </row>
    <row r="696" spans="1:31" ht="13.2" x14ac:dyDescent="0.25">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c r="AB696" s="10"/>
      <c r="AC696" s="10"/>
      <c r="AD696" s="10"/>
      <c r="AE696" s="10"/>
    </row>
    <row r="697" spans="1:31" ht="13.2" x14ac:dyDescent="0.25">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c r="AB697" s="10"/>
      <c r="AC697" s="10"/>
      <c r="AD697" s="10"/>
      <c r="AE697" s="10"/>
    </row>
    <row r="698" spans="1:31" ht="13.2" x14ac:dyDescent="0.25">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c r="AB698" s="10"/>
      <c r="AC698" s="10"/>
      <c r="AD698" s="10"/>
      <c r="AE698" s="10"/>
    </row>
    <row r="699" spans="1:31" ht="13.2" x14ac:dyDescent="0.25">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c r="AB699" s="10"/>
      <c r="AC699" s="10"/>
      <c r="AD699" s="10"/>
      <c r="AE699" s="10"/>
    </row>
    <row r="700" spans="1:31" ht="13.2" x14ac:dyDescent="0.25">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c r="AB700" s="10"/>
      <c r="AC700" s="10"/>
      <c r="AD700" s="10"/>
      <c r="AE700" s="10"/>
    </row>
    <row r="701" spans="1:31" ht="13.2" x14ac:dyDescent="0.25">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c r="AB701" s="10"/>
      <c r="AC701" s="10"/>
      <c r="AD701" s="10"/>
      <c r="AE701" s="10"/>
    </row>
    <row r="702" spans="1:31" ht="13.2" x14ac:dyDescent="0.25">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c r="AB702" s="10"/>
      <c r="AC702" s="10"/>
      <c r="AD702" s="10"/>
      <c r="AE702" s="10"/>
    </row>
    <row r="703" spans="1:31" ht="13.2" x14ac:dyDescent="0.25">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c r="AB703" s="10"/>
      <c r="AC703" s="10"/>
      <c r="AD703" s="10"/>
      <c r="AE703" s="10"/>
    </row>
    <row r="704" spans="1:31" ht="13.2" x14ac:dyDescent="0.25">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c r="AB704" s="10"/>
      <c r="AC704" s="10"/>
      <c r="AD704" s="10"/>
      <c r="AE704" s="10"/>
    </row>
    <row r="705" spans="1:31" ht="13.2" x14ac:dyDescent="0.25">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c r="AB705" s="10"/>
      <c r="AC705" s="10"/>
      <c r="AD705" s="10"/>
      <c r="AE705" s="10"/>
    </row>
    <row r="706" spans="1:31" ht="13.2" x14ac:dyDescent="0.25">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c r="AB706" s="10"/>
      <c r="AC706" s="10"/>
      <c r="AD706" s="10"/>
      <c r="AE706" s="10"/>
    </row>
    <row r="707" spans="1:31" ht="13.2" x14ac:dyDescent="0.25">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c r="AB707" s="10"/>
      <c r="AC707" s="10"/>
      <c r="AD707" s="10"/>
      <c r="AE707" s="10"/>
    </row>
    <row r="708" spans="1:31" ht="13.2" x14ac:dyDescent="0.25">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c r="AB708" s="10"/>
      <c r="AC708" s="10"/>
      <c r="AD708" s="10"/>
      <c r="AE708" s="10"/>
    </row>
    <row r="709" spans="1:31" ht="13.2" x14ac:dyDescent="0.25">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c r="AB709" s="10"/>
      <c r="AC709" s="10"/>
      <c r="AD709" s="10"/>
      <c r="AE709" s="10"/>
    </row>
    <row r="710" spans="1:31" ht="13.2" x14ac:dyDescent="0.25">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c r="AB710" s="10"/>
      <c r="AC710" s="10"/>
      <c r="AD710" s="10"/>
      <c r="AE710" s="10"/>
    </row>
    <row r="711" spans="1:31" ht="13.2" x14ac:dyDescent="0.25">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c r="AB711" s="10"/>
      <c r="AC711" s="10"/>
      <c r="AD711" s="10"/>
      <c r="AE711" s="10"/>
    </row>
    <row r="712" spans="1:31" ht="13.2" x14ac:dyDescent="0.25">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c r="AB712" s="10"/>
      <c r="AC712" s="10"/>
      <c r="AD712" s="10"/>
      <c r="AE712" s="10"/>
    </row>
    <row r="713" spans="1:31" ht="13.2" x14ac:dyDescent="0.25">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c r="AB713" s="10"/>
      <c r="AC713" s="10"/>
      <c r="AD713" s="10"/>
      <c r="AE713" s="10"/>
    </row>
    <row r="714" spans="1:31" ht="13.2" x14ac:dyDescent="0.25">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c r="AB714" s="10"/>
      <c r="AC714" s="10"/>
      <c r="AD714" s="10"/>
      <c r="AE714" s="10"/>
    </row>
    <row r="715" spans="1:31" ht="13.2" x14ac:dyDescent="0.25">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c r="AB715" s="10"/>
      <c r="AC715" s="10"/>
      <c r="AD715" s="10"/>
      <c r="AE715" s="10"/>
    </row>
    <row r="716" spans="1:31" ht="13.2" x14ac:dyDescent="0.25">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c r="AB716" s="10"/>
      <c r="AC716" s="10"/>
      <c r="AD716" s="10"/>
      <c r="AE716" s="10"/>
    </row>
    <row r="717" spans="1:31" ht="13.2" x14ac:dyDescent="0.25">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c r="AB717" s="10"/>
      <c r="AC717" s="10"/>
      <c r="AD717" s="10"/>
      <c r="AE717" s="10"/>
    </row>
    <row r="718" spans="1:31" ht="13.2" x14ac:dyDescent="0.25">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c r="AB718" s="10"/>
      <c r="AC718" s="10"/>
      <c r="AD718" s="10"/>
      <c r="AE718" s="10"/>
    </row>
    <row r="719" spans="1:31" ht="13.2" x14ac:dyDescent="0.25">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c r="AB719" s="10"/>
      <c r="AC719" s="10"/>
      <c r="AD719" s="10"/>
      <c r="AE719" s="10"/>
    </row>
    <row r="720" spans="1:31" ht="13.2" x14ac:dyDescent="0.25">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c r="AB720" s="10"/>
      <c r="AC720" s="10"/>
      <c r="AD720" s="10"/>
      <c r="AE720" s="10"/>
    </row>
    <row r="721" spans="1:31" ht="13.2" x14ac:dyDescent="0.25">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c r="AB721" s="10"/>
      <c r="AC721" s="10"/>
      <c r="AD721" s="10"/>
      <c r="AE721" s="10"/>
    </row>
    <row r="722" spans="1:31" ht="13.2" x14ac:dyDescent="0.25">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c r="AB722" s="10"/>
      <c r="AC722" s="10"/>
      <c r="AD722" s="10"/>
      <c r="AE722" s="10"/>
    </row>
    <row r="723" spans="1:31" ht="13.2" x14ac:dyDescent="0.25">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c r="AB723" s="10"/>
      <c r="AC723" s="10"/>
      <c r="AD723" s="10"/>
      <c r="AE723" s="10"/>
    </row>
    <row r="724" spans="1:31" ht="13.2" x14ac:dyDescent="0.25">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c r="AB724" s="10"/>
      <c r="AC724" s="10"/>
      <c r="AD724" s="10"/>
      <c r="AE724" s="10"/>
    </row>
    <row r="725" spans="1:31" ht="13.2" x14ac:dyDescent="0.25">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c r="AB725" s="10"/>
      <c r="AC725" s="10"/>
      <c r="AD725" s="10"/>
      <c r="AE725" s="10"/>
    </row>
    <row r="726" spans="1:31" ht="13.2" x14ac:dyDescent="0.25">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c r="AB726" s="10"/>
      <c r="AC726" s="10"/>
      <c r="AD726" s="10"/>
      <c r="AE726" s="10"/>
    </row>
    <row r="727" spans="1:31" ht="13.2" x14ac:dyDescent="0.25">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c r="AB727" s="10"/>
      <c r="AC727" s="10"/>
      <c r="AD727" s="10"/>
      <c r="AE727" s="10"/>
    </row>
    <row r="728" spans="1:31" ht="13.2" x14ac:dyDescent="0.25">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c r="AB728" s="10"/>
      <c r="AC728" s="10"/>
      <c r="AD728" s="10"/>
      <c r="AE728" s="10"/>
    </row>
    <row r="729" spans="1:31" ht="13.2" x14ac:dyDescent="0.25">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c r="AB729" s="10"/>
      <c r="AC729" s="10"/>
      <c r="AD729" s="10"/>
      <c r="AE729" s="10"/>
    </row>
    <row r="730" spans="1:31" ht="13.2" x14ac:dyDescent="0.25">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c r="AB730" s="10"/>
      <c r="AC730" s="10"/>
      <c r="AD730" s="10"/>
      <c r="AE730" s="10"/>
    </row>
    <row r="731" spans="1:31" ht="13.2" x14ac:dyDescent="0.25">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c r="AB731" s="10"/>
      <c r="AC731" s="10"/>
      <c r="AD731" s="10"/>
      <c r="AE731" s="10"/>
    </row>
    <row r="732" spans="1:31" ht="13.2" x14ac:dyDescent="0.25">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c r="AB732" s="10"/>
      <c r="AC732" s="10"/>
      <c r="AD732" s="10"/>
      <c r="AE732" s="10"/>
    </row>
    <row r="733" spans="1:31" ht="13.2" x14ac:dyDescent="0.25">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c r="AB733" s="10"/>
      <c r="AC733" s="10"/>
      <c r="AD733" s="10"/>
      <c r="AE733" s="10"/>
    </row>
    <row r="734" spans="1:31" ht="13.2" x14ac:dyDescent="0.25">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c r="AB734" s="10"/>
      <c r="AC734" s="10"/>
      <c r="AD734" s="10"/>
      <c r="AE734" s="10"/>
    </row>
    <row r="735" spans="1:31" ht="13.2" x14ac:dyDescent="0.25">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c r="AB735" s="10"/>
      <c r="AC735" s="10"/>
      <c r="AD735" s="10"/>
      <c r="AE735" s="10"/>
    </row>
    <row r="736" spans="1:31" ht="13.2" x14ac:dyDescent="0.25">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c r="AB736" s="10"/>
      <c r="AC736" s="10"/>
      <c r="AD736" s="10"/>
      <c r="AE736" s="10"/>
    </row>
    <row r="737" spans="1:31" ht="13.2" x14ac:dyDescent="0.25">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c r="AB737" s="10"/>
      <c r="AC737" s="10"/>
      <c r="AD737" s="10"/>
      <c r="AE737" s="10"/>
    </row>
    <row r="738" spans="1:31" ht="13.2" x14ac:dyDescent="0.25">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c r="AB738" s="10"/>
      <c r="AC738" s="10"/>
      <c r="AD738" s="10"/>
      <c r="AE738" s="10"/>
    </row>
    <row r="739" spans="1:31" ht="13.2" x14ac:dyDescent="0.25">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c r="AB739" s="10"/>
      <c r="AC739" s="10"/>
      <c r="AD739" s="10"/>
      <c r="AE739" s="10"/>
    </row>
    <row r="740" spans="1:31" ht="13.2" x14ac:dyDescent="0.25">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c r="AB740" s="10"/>
      <c r="AC740" s="10"/>
      <c r="AD740" s="10"/>
      <c r="AE740" s="10"/>
    </row>
    <row r="741" spans="1:31" ht="13.2" x14ac:dyDescent="0.25">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c r="AB741" s="10"/>
      <c r="AC741" s="10"/>
      <c r="AD741" s="10"/>
      <c r="AE741" s="10"/>
    </row>
    <row r="742" spans="1:31" ht="13.2" x14ac:dyDescent="0.25">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c r="AB742" s="10"/>
      <c r="AC742" s="10"/>
      <c r="AD742" s="10"/>
      <c r="AE742" s="10"/>
    </row>
    <row r="743" spans="1:31" ht="13.2" x14ac:dyDescent="0.25">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c r="AB743" s="10"/>
      <c r="AC743" s="10"/>
      <c r="AD743" s="10"/>
      <c r="AE743" s="10"/>
    </row>
    <row r="744" spans="1:31" ht="13.2" x14ac:dyDescent="0.25">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c r="AB744" s="10"/>
      <c r="AC744" s="10"/>
      <c r="AD744" s="10"/>
      <c r="AE744" s="10"/>
    </row>
    <row r="745" spans="1:31" ht="13.2" x14ac:dyDescent="0.25">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c r="AB745" s="10"/>
      <c r="AC745" s="10"/>
      <c r="AD745" s="10"/>
      <c r="AE745" s="10"/>
    </row>
    <row r="746" spans="1:31" ht="13.2" x14ac:dyDescent="0.25">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c r="AB746" s="10"/>
      <c r="AC746" s="10"/>
      <c r="AD746" s="10"/>
      <c r="AE746" s="10"/>
    </row>
    <row r="747" spans="1:31" ht="13.2" x14ac:dyDescent="0.25">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c r="AB747" s="10"/>
      <c r="AC747" s="10"/>
      <c r="AD747" s="10"/>
      <c r="AE747" s="10"/>
    </row>
    <row r="748" spans="1:31" ht="13.2" x14ac:dyDescent="0.25">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c r="AB748" s="10"/>
      <c r="AC748" s="10"/>
      <c r="AD748" s="10"/>
      <c r="AE748" s="10"/>
    </row>
    <row r="749" spans="1:31" ht="13.2" x14ac:dyDescent="0.25">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c r="AB749" s="10"/>
      <c r="AC749" s="10"/>
      <c r="AD749" s="10"/>
      <c r="AE749" s="10"/>
    </row>
    <row r="750" spans="1:31" ht="13.2" x14ac:dyDescent="0.25">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c r="AB750" s="10"/>
      <c r="AC750" s="10"/>
      <c r="AD750" s="10"/>
      <c r="AE750" s="10"/>
    </row>
    <row r="751" spans="1:31" ht="13.2" x14ac:dyDescent="0.25">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c r="AB751" s="10"/>
      <c r="AC751" s="10"/>
      <c r="AD751" s="10"/>
      <c r="AE751" s="10"/>
    </row>
    <row r="752" spans="1:31" ht="13.2" x14ac:dyDescent="0.25">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c r="AB752" s="10"/>
      <c r="AC752" s="10"/>
      <c r="AD752" s="10"/>
      <c r="AE752" s="10"/>
    </row>
    <row r="753" spans="1:31" ht="13.2" x14ac:dyDescent="0.25">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c r="AB753" s="10"/>
      <c r="AC753" s="10"/>
      <c r="AD753" s="10"/>
      <c r="AE753" s="10"/>
    </row>
    <row r="754" spans="1:31" ht="13.2" x14ac:dyDescent="0.25">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c r="AB754" s="10"/>
      <c r="AC754" s="10"/>
      <c r="AD754" s="10"/>
      <c r="AE754" s="10"/>
    </row>
    <row r="755" spans="1:31" ht="13.2" x14ac:dyDescent="0.25">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c r="AB755" s="10"/>
      <c r="AC755" s="10"/>
      <c r="AD755" s="10"/>
      <c r="AE755" s="10"/>
    </row>
    <row r="756" spans="1:31" ht="13.2" x14ac:dyDescent="0.25">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c r="AB756" s="10"/>
      <c r="AC756" s="10"/>
      <c r="AD756" s="10"/>
      <c r="AE756" s="10"/>
    </row>
    <row r="757" spans="1:31" ht="13.2" x14ac:dyDescent="0.25">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c r="AB757" s="10"/>
      <c r="AC757" s="10"/>
      <c r="AD757" s="10"/>
      <c r="AE757" s="10"/>
    </row>
    <row r="758" spans="1:31" ht="13.2" x14ac:dyDescent="0.25">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c r="AB758" s="10"/>
      <c r="AC758" s="10"/>
      <c r="AD758" s="10"/>
      <c r="AE758" s="10"/>
    </row>
    <row r="759" spans="1:31" ht="13.2" x14ac:dyDescent="0.25">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c r="AB759" s="10"/>
      <c r="AC759" s="10"/>
      <c r="AD759" s="10"/>
      <c r="AE759" s="10"/>
    </row>
    <row r="760" spans="1:31" ht="13.2" x14ac:dyDescent="0.25">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c r="AB760" s="10"/>
      <c r="AC760" s="10"/>
      <c r="AD760" s="10"/>
      <c r="AE760" s="10"/>
    </row>
    <row r="761" spans="1:31" ht="13.2" x14ac:dyDescent="0.25">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c r="AA761" s="10"/>
      <c r="AB761" s="10"/>
      <c r="AC761" s="10"/>
      <c r="AD761" s="10"/>
      <c r="AE761" s="10"/>
    </row>
    <row r="762" spans="1:31" ht="13.2" x14ac:dyDescent="0.25">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c r="AA762" s="10"/>
      <c r="AB762" s="10"/>
      <c r="AC762" s="10"/>
      <c r="AD762" s="10"/>
      <c r="AE762" s="10"/>
    </row>
    <row r="763" spans="1:31" ht="13.2" x14ac:dyDescent="0.25">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c r="AA763" s="10"/>
      <c r="AB763" s="10"/>
      <c r="AC763" s="10"/>
      <c r="AD763" s="10"/>
      <c r="AE763" s="10"/>
    </row>
    <row r="764" spans="1:31" ht="13.2" x14ac:dyDescent="0.25">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c r="AA764" s="10"/>
      <c r="AB764" s="10"/>
      <c r="AC764" s="10"/>
      <c r="AD764" s="10"/>
      <c r="AE764" s="10"/>
    </row>
    <row r="765" spans="1:31" ht="13.2" x14ac:dyDescent="0.25">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c r="AA765" s="10"/>
      <c r="AB765" s="10"/>
      <c r="AC765" s="10"/>
      <c r="AD765" s="10"/>
      <c r="AE765" s="10"/>
    </row>
    <row r="766" spans="1:31" ht="13.2" x14ac:dyDescent="0.25">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c r="AA766" s="10"/>
      <c r="AB766" s="10"/>
      <c r="AC766" s="10"/>
      <c r="AD766" s="10"/>
      <c r="AE766" s="10"/>
    </row>
    <row r="767" spans="1:31" ht="13.2" x14ac:dyDescent="0.25">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c r="AA767" s="10"/>
      <c r="AB767" s="10"/>
      <c r="AC767" s="10"/>
      <c r="AD767" s="10"/>
      <c r="AE767" s="10"/>
    </row>
    <row r="768" spans="1:31" ht="13.2" x14ac:dyDescent="0.25">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c r="AA768" s="10"/>
      <c r="AB768" s="10"/>
      <c r="AC768" s="10"/>
      <c r="AD768" s="10"/>
      <c r="AE768" s="10"/>
    </row>
    <row r="769" spans="1:31" ht="13.2" x14ac:dyDescent="0.25">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c r="AA769" s="10"/>
      <c r="AB769" s="10"/>
      <c r="AC769" s="10"/>
      <c r="AD769" s="10"/>
      <c r="AE769" s="10"/>
    </row>
    <row r="770" spans="1:31" ht="13.2" x14ac:dyDescent="0.25">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c r="AA770" s="10"/>
      <c r="AB770" s="10"/>
      <c r="AC770" s="10"/>
      <c r="AD770" s="10"/>
      <c r="AE770" s="10"/>
    </row>
    <row r="771" spans="1:31" ht="13.2" x14ac:dyDescent="0.25">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c r="AA771" s="10"/>
      <c r="AB771" s="10"/>
      <c r="AC771" s="10"/>
      <c r="AD771" s="10"/>
      <c r="AE771" s="10"/>
    </row>
    <row r="772" spans="1:31" ht="13.2" x14ac:dyDescent="0.25">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c r="AA772" s="10"/>
      <c r="AB772" s="10"/>
      <c r="AC772" s="10"/>
      <c r="AD772" s="10"/>
      <c r="AE772" s="10"/>
    </row>
    <row r="773" spans="1:31" ht="13.2" x14ac:dyDescent="0.25">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c r="AA773" s="10"/>
      <c r="AB773" s="10"/>
      <c r="AC773" s="10"/>
      <c r="AD773" s="10"/>
      <c r="AE773" s="10"/>
    </row>
    <row r="774" spans="1:31" ht="13.2" x14ac:dyDescent="0.25">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c r="AA774" s="10"/>
      <c r="AB774" s="10"/>
      <c r="AC774" s="10"/>
      <c r="AD774" s="10"/>
      <c r="AE774" s="10"/>
    </row>
    <row r="775" spans="1:31" ht="13.2" x14ac:dyDescent="0.25">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c r="AA775" s="10"/>
      <c r="AB775" s="10"/>
      <c r="AC775" s="10"/>
      <c r="AD775" s="10"/>
      <c r="AE775" s="10"/>
    </row>
    <row r="776" spans="1:31" ht="13.2" x14ac:dyDescent="0.25">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c r="AA776" s="10"/>
      <c r="AB776" s="10"/>
      <c r="AC776" s="10"/>
      <c r="AD776" s="10"/>
      <c r="AE776" s="10"/>
    </row>
    <row r="777" spans="1:31" ht="13.2" x14ac:dyDescent="0.25">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c r="AA777" s="10"/>
      <c r="AB777" s="10"/>
      <c r="AC777" s="10"/>
      <c r="AD777" s="10"/>
      <c r="AE777" s="10"/>
    </row>
    <row r="778" spans="1:31" ht="13.2" x14ac:dyDescent="0.25">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c r="AA778" s="10"/>
      <c r="AB778" s="10"/>
      <c r="AC778" s="10"/>
      <c r="AD778" s="10"/>
      <c r="AE778" s="10"/>
    </row>
    <row r="779" spans="1:31" ht="13.2" x14ac:dyDescent="0.25">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c r="AA779" s="10"/>
      <c r="AB779" s="10"/>
      <c r="AC779" s="10"/>
      <c r="AD779" s="10"/>
      <c r="AE779" s="10"/>
    </row>
    <row r="780" spans="1:31" ht="13.2" x14ac:dyDescent="0.25">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c r="AA780" s="10"/>
      <c r="AB780" s="10"/>
      <c r="AC780" s="10"/>
      <c r="AD780" s="10"/>
      <c r="AE780" s="10"/>
    </row>
    <row r="781" spans="1:31" ht="13.2" x14ac:dyDescent="0.25">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c r="AA781" s="10"/>
      <c r="AB781" s="10"/>
      <c r="AC781" s="10"/>
      <c r="AD781" s="10"/>
      <c r="AE781" s="10"/>
    </row>
    <row r="782" spans="1:31" ht="13.2" x14ac:dyDescent="0.25">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c r="AA782" s="10"/>
      <c r="AB782" s="10"/>
      <c r="AC782" s="10"/>
      <c r="AD782" s="10"/>
      <c r="AE782" s="10"/>
    </row>
    <row r="783" spans="1:31" ht="13.2" x14ac:dyDescent="0.25">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c r="AA783" s="10"/>
      <c r="AB783" s="10"/>
      <c r="AC783" s="10"/>
      <c r="AD783" s="10"/>
      <c r="AE783" s="10"/>
    </row>
    <row r="784" spans="1:31" ht="13.2" x14ac:dyDescent="0.25">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c r="AA784" s="10"/>
      <c r="AB784" s="10"/>
      <c r="AC784" s="10"/>
      <c r="AD784" s="10"/>
      <c r="AE784" s="10"/>
    </row>
    <row r="785" spans="1:31" ht="13.2" x14ac:dyDescent="0.25">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c r="AA785" s="10"/>
      <c r="AB785" s="10"/>
      <c r="AC785" s="10"/>
      <c r="AD785" s="10"/>
      <c r="AE785" s="10"/>
    </row>
    <row r="786" spans="1:31" ht="13.2" x14ac:dyDescent="0.25">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c r="AA786" s="10"/>
      <c r="AB786" s="10"/>
      <c r="AC786" s="10"/>
      <c r="AD786" s="10"/>
      <c r="AE786" s="10"/>
    </row>
    <row r="787" spans="1:31" ht="13.2" x14ac:dyDescent="0.25">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c r="AA787" s="10"/>
      <c r="AB787" s="10"/>
      <c r="AC787" s="10"/>
      <c r="AD787" s="10"/>
      <c r="AE787" s="10"/>
    </row>
    <row r="788" spans="1:31" ht="13.2" x14ac:dyDescent="0.25">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c r="AA788" s="10"/>
      <c r="AB788" s="10"/>
      <c r="AC788" s="10"/>
      <c r="AD788" s="10"/>
      <c r="AE788" s="10"/>
    </row>
    <row r="789" spans="1:31" ht="13.2" x14ac:dyDescent="0.25">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c r="AA789" s="10"/>
      <c r="AB789" s="10"/>
      <c r="AC789" s="10"/>
      <c r="AD789" s="10"/>
      <c r="AE789" s="10"/>
    </row>
    <row r="790" spans="1:31" ht="13.2" x14ac:dyDescent="0.25">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c r="AA790" s="10"/>
      <c r="AB790" s="10"/>
      <c r="AC790" s="10"/>
      <c r="AD790" s="10"/>
      <c r="AE790" s="10"/>
    </row>
    <row r="791" spans="1:31" ht="13.2" x14ac:dyDescent="0.25">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c r="AA791" s="10"/>
      <c r="AB791" s="10"/>
      <c r="AC791" s="10"/>
      <c r="AD791" s="10"/>
      <c r="AE791" s="10"/>
    </row>
    <row r="792" spans="1:31" ht="13.2" x14ac:dyDescent="0.25">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c r="AA792" s="10"/>
      <c r="AB792" s="10"/>
      <c r="AC792" s="10"/>
      <c r="AD792" s="10"/>
      <c r="AE792" s="10"/>
    </row>
    <row r="793" spans="1:31" ht="13.2" x14ac:dyDescent="0.25">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c r="AA793" s="10"/>
      <c r="AB793" s="10"/>
      <c r="AC793" s="10"/>
      <c r="AD793" s="10"/>
      <c r="AE793" s="10"/>
    </row>
    <row r="794" spans="1:31" ht="13.2" x14ac:dyDescent="0.25">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c r="AA794" s="10"/>
      <c r="AB794" s="10"/>
      <c r="AC794" s="10"/>
      <c r="AD794" s="10"/>
      <c r="AE794" s="10"/>
    </row>
    <row r="795" spans="1:31" ht="13.2" x14ac:dyDescent="0.25">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c r="AA795" s="10"/>
      <c r="AB795" s="10"/>
      <c r="AC795" s="10"/>
      <c r="AD795" s="10"/>
      <c r="AE795" s="10"/>
    </row>
    <row r="796" spans="1:31" ht="13.2" x14ac:dyDescent="0.25">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c r="AA796" s="10"/>
      <c r="AB796" s="10"/>
      <c r="AC796" s="10"/>
      <c r="AD796" s="10"/>
      <c r="AE796" s="10"/>
    </row>
    <row r="797" spans="1:31" ht="13.2" x14ac:dyDescent="0.25">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c r="AA797" s="10"/>
      <c r="AB797" s="10"/>
      <c r="AC797" s="10"/>
      <c r="AD797" s="10"/>
      <c r="AE797" s="10"/>
    </row>
    <row r="798" spans="1:31" ht="13.2" x14ac:dyDescent="0.25">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c r="AA798" s="10"/>
      <c r="AB798" s="10"/>
      <c r="AC798" s="10"/>
      <c r="AD798" s="10"/>
      <c r="AE798" s="10"/>
    </row>
    <row r="799" spans="1:31" ht="13.2" x14ac:dyDescent="0.25">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c r="AA799" s="10"/>
      <c r="AB799" s="10"/>
      <c r="AC799" s="10"/>
      <c r="AD799" s="10"/>
      <c r="AE799" s="10"/>
    </row>
    <row r="800" spans="1:31" ht="13.2" x14ac:dyDescent="0.25">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c r="AA800" s="10"/>
      <c r="AB800" s="10"/>
      <c r="AC800" s="10"/>
      <c r="AD800" s="10"/>
      <c r="AE800" s="10"/>
    </row>
    <row r="801" spans="1:31" ht="13.2" x14ac:dyDescent="0.25">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c r="AA801" s="10"/>
      <c r="AB801" s="10"/>
      <c r="AC801" s="10"/>
      <c r="AD801" s="10"/>
      <c r="AE801" s="10"/>
    </row>
    <row r="802" spans="1:31" ht="13.2" x14ac:dyDescent="0.25">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c r="AA802" s="10"/>
      <c r="AB802" s="10"/>
      <c r="AC802" s="10"/>
      <c r="AD802" s="10"/>
      <c r="AE802" s="10"/>
    </row>
    <row r="803" spans="1:31" ht="13.2" x14ac:dyDescent="0.25">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c r="AA803" s="10"/>
      <c r="AB803" s="10"/>
      <c r="AC803" s="10"/>
      <c r="AD803" s="10"/>
      <c r="AE803" s="10"/>
    </row>
    <row r="804" spans="1:31" ht="13.2" x14ac:dyDescent="0.25">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c r="AA804" s="10"/>
      <c r="AB804" s="10"/>
      <c r="AC804" s="10"/>
      <c r="AD804" s="10"/>
      <c r="AE804" s="10"/>
    </row>
    <row r="805" spans="1:31" ht="13.2" x14ac:dyDescent="0.25">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c r="AA805" s="10"/>
      <c r="AB805" s="10"/>
      <c r="AC805" s="10"/>
      <c r="AD805" s="10"/>
      <c r="AE805" s="10"/>
    </row>
    <row r="806" spans="1:31" ht="13.2" x14ac:dyDescent="0.25">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c r="AA806" s="10"/>
      <c r="AB806" s="10"/>
      <c r="AC806" s="10"/>
      <c r="AD806" s="10"/>
      <c r="AE806" s="10"/>
    </row>
    <row r="807" spans="1:31" ht="13.2" x14ac:dyDescent="0.25">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c r="AA807" s="10"/>
      <c r="AB807" s="10"/>
      <c r="AC807" s="10"/>
      <c r="AD807" s="10"/>
      <c r="AE807" s="10"/>
    </row>
    <row r="808" spans="1:31" ht="13.2" x14ac:dyDescent="0.25">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c r="AA808" s="10"/>
      <c r="AB808" s="10"/>
      <c r="AC808" s="10"/>
      <c r="AD808" s="10"/>
      <c r="AE808" s="10"/>
    </row>
    <row r="809" spans="1:31" ht="13.2" x14ac:dyDescent="0.25">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c r="AA809" s="10"/>
      <c r="AB809" s="10"/>
      <c r="AC809" s="10"/>
      <c r="AD809" s="10"/>
      <c r="AE809" s="10"/>
    </row>
    <row r="810" spans="1:31" ht="13.2" x14ac:dyDescent="0.25">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c r="AA810" s="10"/>
      <c r="AB810" s="10"/>
      <c r="AC810" s="10"/>
      <c r="AD810" s="10"/>
      <c r="AE810" s="10"/>
    </row>
    <row r="811" spans="1:31" ht="13.2" x14ac:dyDescent="0.25">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c r="AA811" s="10"/>
      <c r="AB811" s="10"/>
      <c r="AC811" s="10"/>
      <c r="AD811" s="10"/>
      <c r="AE811" s="10"/>
    </row>
    <row r="812" spans="1:31" ht="13.2" x14ac:dyDescent="0.25">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c r="AA812" s="10"/>
      <c r="AB812" s="10"/>
      <c r="AC812" s="10"/>
      <c r="AD812" s="10"/>
      <c r="AE812" s="10"/>
    </row>
    <row r="813" spans="1:31" ht="13.2" x14ac:dyDescent="0.25">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c r="AA813" s="10"/>
      <c r="AB813" s="10"/>
      <c r="AC813" s="10"/>
      <c r="AD813" s="10"/>
      <c r="AE813" s="10"/>
    </row>
    <row r="814" spans="1:31" ht="13.2" x14ac:dyDescent="0.25">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c r="AA814" s="10"/>
      <c r="AB814" s="10"/>
      <c r="AC814" s="10"/>
      <c r="AD814" s="10"/>
      <c r="AE814" s="10"/>
    </row>
    <row r="815" spans="1:31" ht="13.2" x14ac:dyDescent="0.25">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c r="AA815" s="10"/>
      <c r="AB815" s="10"/>
      <c r="AC815" s="10"/>
      <c r="AD815" s="10"/>
      <c r="AE815" s="10"/>
    </row>
    <row r="816" spans="1:31" ht="13.2" x14ac:dyDescent="0.25">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c r="AA816" s="10"/>
      <c r="AB816" s="10"/>
      <c r="AC816" s="10"/>
      <c r="AD816" s="10"/>
      <c r="AE816" s="10"/>
    </row>
    <row r="817" spans="1:31" ht="13.2" x14ac:dyDescent="0.25">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c r="AA817" s="10"/>
      <c r="AB817" s="10"/>
      <c r="AC817" s="10"/>
      <c r="AD817" s="10"/>
      <c r="AE817" s="10"/>
    </row>
    <row r="818" spans="1:31" ht="13.2" x14ac:dyDescent="0.25">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c r="AA818" s="10"/>
      <c r="AB818" s="10"/>
      <c r="AC818" s="10"/>
      <c r="AD818" s="10"/>
      <c r="AE818" s="10"/>
    </row>
    <row r="819" spans="1:31" ht="13.2" x14ac:dyDescent="0.25">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c r="AA819" s="10"/>
      <c r="AB819" s="10"/>
      <c r="AC819" s="10"/>
      <c r="AD819" s="10"/>
      <c r="AE819" s="10"/>
    </row>
    <row r="820" spans="1:31" ht="13.2" x14ac:dyDescent="0.25">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c r="AA820" s="10"/>
      <c r="AB820" s="10"/>
      <c r="AC820" s="10"/>
      <c r="AD820" s="10"/>
      <c r="AE820" s="10"/>
    </row>
    <row r="821" spans="1:31" ht="13.2" x14ac:dyDescent="0.25">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c r="AA821" s="10"/>
      <c r="AB821" s="10"/>
      <c r="AC821" s="10"/>
      <c r="AD821" s="10"/>
      <c r="AE821" s="10"/>
    </row>
    <row r="822" spans="1:31" ht="13.2" x14ac:dyDescent="0.25">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c r="AA822" s="10"/>
      <c r="AB822" s="10"/>
      <c r="AC822" s="10"/>
      <c r="AD822" s="10"/>
      <c r="AE822" s="10"/>
    </row>
    <row r="823" spans="1:31" ht="13.2" x14ac:dyDescent="0.25">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c r="AA823" s="10"/>
      <c r="AB823" s="10"/>
      <c r="AC823" s="10"/>
      <c r="AD823" s="10"/>
      <c r="AE823" s="10"/>
    </row>
    <row r="824" spans="1:31" ht="13.2" x14ac:dyDescent="0.25">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c r="AA824" s="10"/>
      <c r="AB824" s="10"/>
      <c r="AC824" s="10"/>
      <c r="AD824" s="10"/>
      <c r="AE824" s="10"/>
    </row>
    <row r="825" spans="1:31" ht="13.2" x14ac:dyDescent="0.25">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c r="AA825" s="10"/>
      <c r="AB825" s="10"/>
      <c r="AC825" s="10"/>
      <c r="AD825" s="10"/>
      <c r="AE825" s="10"/>
    </row>
    <row r="826" spans="1:31" ht="13.2" x14ac:dyDescent="0.25">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c r="AA826" s="10"/>
      <c r="AB826" s="10"/>
      <c r="AC826" s="10"/>
      <c r="AD826" s="10"/>
      <c r="AE826" s="10"/>
    </row>
    <row r="827" spans="1:31" ht="13.2" x14ac:dyDescent="0.25">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c r="AA827" s="10"/>
      <c r="AB827" s="10"/>
      <c r="AC827" s="10"/>
      <c r="AD827" s="10"/>
      <c r="AE827" s="10"/>
    </row>
    <row r="828" spans="1:31" ht="13.2" x14ac:dyDescent="0.25">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c r="AA828" s="10"/>
      <c r="AB828" s="10"/>
      <c r="AC828" s="10"/>
      <c r="AD828" s="10"/>
      <c r="AE828" s="10"/>
    </row>
    <row r="829" spans="1:31" ht="13.2" x14ac:dyDescent="0.25">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c r="AA829" s="10"/>
      <c r="AB829" s="10"/>
      <c r="AC829" s="10"/>
      <c r="AD829" s="10"/>
      <c r="AE829" s="10"/>
    </row>
    <row r="830" spans="1:31" ht="13.2" x14ac:dyDescent="0.25">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c r="AA830" s="10"/>
      <c r="AB830" s="10"/>
      <c r="AC830" s="10"/>
      <c r="AD830" s="10"/>
      <c r="AE830" s="10"/>
    </row>
    <row r="831" spans="1:31" ht="13.2" x14ac:dyDescent="0.25">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c r="AA831" s="10"/>
      <c r="AB831" s="10"/>
      <c r="AC831" s="10"/>
      <c r="AD831" s="10"/>
      <c r="AE831" s="10"/>
    </row>
    <row r="832" spans="1:31" ht="13.2" x14ac:dyDescent="0.25">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c r="AA832" s="10"/>
      <c r="AB832" s="10"/>
      <c r="AC832" s="10"/>
      <c r="AD832" s="10"/>
      <c r="AE832" s="10"/>
    </row>
    <row r="833" spans="1:31" ht="13.2" x14ac:dyDescent="0.25">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c r="AA833" s="10"/>
      <c r="AB833" s="10"/>
      <c r="AC833" s="10"/>
      <c r="AD833" s="10"/>
      <c r="AE833" s="10"/>
    </row>
    <row r="834" spans="1:31" ht="13.2" x14ac:dyDescent="0.25">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c r="AA834" s="10"/>
      <c r="AB834" s="10"/>
      <c r="AC834" s="10"/>
      <c r="AD834" s="10"/>
      <c r="AE834" s="10"/>
    </row>
    <row r="835" spans="1:31" ht="13.2" x14ac:dyDescent="0.25">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c r="AA835" s="10"/>
      <c r="AB835" s="10"/>
      <c r="AC835" s="10"/>
      <c r="AD835" s="10"/>
      <c r="AE835" s="10"/>
    </row>
    <row r="836" spans="1:31" ht="13.2" x14ac:dyDescent="0.25">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c r="AA836" s="10"/>
      <c r="AB836" s="10"/>
      <c r="AC836" s="10"/>
      <c r="AD836" s="10"/>
      <c r="AE836" s="10"/>
    </row>
    <row r="837" spans="1:31" ht="13.2" x14ac:dyDescent="0.25">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c r="AA837" s="10"/>
      <c r="AB837" s="10"/>
      <c r="AC837" s="10"/>
      <c r="AD837" s="10"/>
      <c r="AE837" s="10"/>
    </row>
    <row r="838" spans="1:31" ht="13.2" x14ac:dyDescent="0.25">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c r="AA838" s="10"/>
      <c r="AB838" s="10"/>
      <c r="AC838" s="10"/>
      <c r="AD838" s="10"/>
      <c r="AE838" s="10"/>
    </row>
    <row r="839" spans="1:31" ht="13.2" x14ac:dyDescent="0.25">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c r="AA839" s="10"/>
      <c r="AB839" s="10"/>
      <c r="AC839" s="10"/>
      <c r="AD839" s="10"/>
      <c r="AE839" s="10"/>
    </row>
    <row r="840" spans="1:31" ht="13.2" x14ac:dyDescent="0.25">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c r="AA840" s="10"/>
      <c r="AB840" s="10"/>
      <c r="AC840" s="10"/>
      <c r="AD840" s="10"/>
      <c r="AE840" s="10"/>
    </row>
    <row r="841" spans="1:31" ht="13.2" x14ac:dyDescent="0.25">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c r="AA841" s="10"/>
      <c r="AB841" s="10"/>
      <c r="AC841" s="10"/>
      <c r="AD841" s="10"/>
      <c r="AE841" s="10"/>
    </row>
    <row r="842" spans="1:31" ht="13.2" x14ac:dyDescent="0.25">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c r="AA842" s="10"/>
      <c r="AB842" s="10"/>
      <c r="AC842" s="10"/>
      <c r="AD842" s="10"/>
      <c r="AE842" s="10"/>
    </row>
    <row r="843" spans="1:31" ht="13.2" x14ac:dyDescent="0.25">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c r="AA843" s="10"/>
      <c r="AB843" s="10"/>
      <c r="AC843" s="10"/>
      <c r="AD843" s="10"/>
      <c r="AE843" s="10"/>
    </row>
    <row r="844" spans="1:31" ht="13.2" x14ac:dyDescent="0.25">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c r="AA844" s="10"/>
      <c r="AB844" s="10"/>
      <c r="AC844" s="10"/>
      <c r="AD844" s="10"/>
      <c r="AE844" s="10"/>
    </row>
    <row r="845" spans="1:31" ht="13.2" x14ac:dyDescent="0.25">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c r="AA845" s="10"/>
      <c r="AB845" s="10"/>
      <c r="AC845" s="10"/>
      <c r="AD845" s="10"/>
      <c r="AE845" s="10"/>
    </row>
    <row r="846" spans="1:31" ht="13.2" x14ac:dyDescent="0.25">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c r="AA846" s="10"/>
      <c r="AB846" s="10"/>
      <c r="AC846" s="10"/>
      <c r="AD846" s="10"/>
      <c r="AE846" s="10"/>
    </row>
    <row r="847" spans="1:31" ht="13.2" x14ac:dyDescent="0.25">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c r="AA847" s="10"/>
      <c r="AB847" s="10"/>
      <c r="AC847" s="10"/>
      <c r="AD847" s="10"/>
      <c r="AE847" s="10"/>
    </row>
    <row r="848" spans="1:31" ht="13.2" x14ac:dyDescent="0.25">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c r="AA848" s="10"/>
      <c r="AB848" s="10"/>
      <c r="AC848" s="10"/>
      <c r="AD848" s="10"/>
      <c r="AE848" s="10"/>
    </row>
    <row r="849" spans="1:31" ht="13.2" x14ac:dyDescent="0.25">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c r="AA849" s="10"/>
      <c r="AB849" s="10"/>
      <c r="AC849" s="10"/>
      <c r="AD849" s="10"/>
      <c r="AE849" s="10"/>
    </row>
    <row r="850" spans="1:31" ht="13.2" x14ac:dyDescent="0.25">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c r="AA850" s="10"/>
      <c r="AB850" s="10"/>
      <c r="AC850" s="10"/>
      <c r="AD850" s="10"/>
      <c r="AE850" s="10"/>
    </row>
    <row r="851" spans="1:31" ht="13.2" x14ac:dyDescent="0.25">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c r="AA851" s="10"/>
      <c r="AB851" s="10"/>
      <c r="AC851" s="10"/>
      <c r="AD851" s="10"/>
      <c r="AE851" s="10"/>
    </row>
    <row r="852" spans="1:31" ht="13.2" x14ac:dyDescent="0.25">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c r="AA852" s="10"/>
      <c r="AB852" s="10"/>
      <c r="AC852" s="10"/>
      <c r="AD852" s="10"/>
      <c r="AE852" s="10"/>
    </row>
    <row r="853" spans="1:31" ht="13.2" x14ac:dyDescent="0.25">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c r="AA853" s="10"/>
      <c r="AB853" s="10"/>
      <c r="AC853" s="10"/>
      <c r="AD853" s="10"/>
      <c r="AE853" s="10"/>
    </row>
    <row r="854" spans="1:31" ht="13.2" x14ac:dyDescent="0.25">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c r="AA854" s="10"/>
      <c r="AB854" s="10"/>
      <c r="AC854" s="10"/>
      <c r="AD854" s="10"/>
      <c r="AE854" s="10"/>
    </row>
    <row r="855" spans="1:31" ht="13.2" x14ac:dyDescent="0.25">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c r="AA855" s="10"/>
      <c r="AB855" s="10"/>
      <c r="AC855" s="10"/>
      <c r="AD855" s="10"/>
      <c r="AE855" s="10"/>
    </row>
    <row r="856" spans="1:31" ht="13.2" x14ac:dyDescent="0.25">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c r="AA856" s="10"/>
      <c r="AB856" s="10"/>
      <c r="AC856" s="10"/>
      <c r="AD856" s="10"/>
      <c r="AE856" s="10"/>
    </row>
    <row r="857" spans="1:31" ht="13.2" x14ac:dyDescent="0.25">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c r="AA857" s="10"/>
      <c r="AB857" s="10"/>
      <c r="AC857" s="10"/>
      <c r="AD857" s="10"/>
      <c r="AE857" s="10"/>
    </row>
    <row r="858" spans="1:31" ht="13.2" x14ac:dyDescent="0.25">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c r="AA858" s="10"/>
      <c r="AB858" s="10"/>
      <c r="AC858" s="10"/>
      <c r="AD858" s="10"/>
      <c r="AE858" s="10"/>
    </row>
    <row r="859" spans="1:31" ht="13.2" x14ac:dyDescent="0.25">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c r="AA859" s="10"/>
      <c r="AB859" s="10"/>
      <c r="AC859" s="10"/>
      <c r="AD859" s="10"/>
      <c r="AE859" s="10"/>
    </row>
    <row r="860" spans="1:31" ht="13.2" x14ac:dyDescent="0.25">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c r="AA860" s="10"/>
      <c r="AB860" s="10"/>
      <c r="AC860" s="10"/>
      <c r="AD860" s="10"/>
      <c r="AE860" s="10"/>
    </row>
    <row r="861" spans="1:31" ht="13.2" x14ac:dyDescent="0.25">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c r="AA861" s="10"/>
      <c r="AB861" s="10"/>
      <c r="AC861" s="10"/>
      <c r="AD861" s="10"/>
      <c r="AE861" s="10"/>
    </row>
    <row r="862" spans="1:31" ht="13.2" x14ac:dyDescent="0.25">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c r="AA862" s="10"/>
      <c r="AB862" s="10"/>
      <c r="AC862" s="10"/>
      <c r="AD862" s="10"/>
      <c r="AE862" s="10"/>
    </row>
    <row r="863" spans="1:31" ht="13.2" x14ac:dyDescent="0.25">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c r="AA863" s="10"/>
      <c r="AB863" s="10"/>
      <c r="AC863" s="10"/>
      <c r="AD863" s="10"/>
      <c r="AE863" s="10"/>
    </row>
    <row r="864" spans="1:31" ht="13.2" x14ac:dyDescent="0.25">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c r="AA864" s="10"/>
      <c r="AB864" s="10"/>
      <c r="AC864" s="10"/>
      <c r="AD864" s="10"/>
      <c r="AE864" s="10"/>
    </row>
    <row r="865" spans="1:31" ht="13.2" x14ac:dyDescent="0.25">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c r="AA865" s="10"/>
      <c r="AB865" s="10"/>
      <c r="AC865" s="10"/>
      <c r="AD865" s="10"/>
      <c r="AE865" s="10"/>
    </row>
    <row r="866" spans="1:31" ht="13.2" x14ac:dyDescent="0.25">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c r="AA866" s="10"/>
      <c r="AB866" s="10"/>
      <c r="AC866" s="10"/>
      <c r="AD866" s="10"/>
      <c r="AE866" s="10"/>
    </row>
    <row r="867" spans="1:31" ht="13.2" x14ac:dyDescent="0.25">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c r="AA867" s="10"/>
      <c r="AB867" s="10"/>
      <c r="AC867" s="10"/>
      <c r="AD867" s="10"/>
      <c r="AE867" s="10"/>
    </row>
    <row r="868" spans="1:31" ht="13.2" x14ac:dyDescent="0.25">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c r="AA868" s="10"/>
      <c r="AB868" s="10"/>
      <c r="AC868" s="10"/>
      <c r="AD868" s="10"/>
      <c r="AE868" s="10"/>
    </row>
    <row r="869" spans="1:31" ht="13.2" x14ac:dyDescent="0.25">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c r="AA869" s="10"/>
      <c r="AB869" s="10"/>
      <c r="AC869" s="10"/>
      <c r="AD869" s="10"/>
      <c r="AE869" s="10"/>
    </row>
    <row r="870" spans="1:31" ht="13.2" x14ac:dyDescent="0.25">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c r="AA870" s="10"/>
      <c r="AB870" s="10"/>
      <c r="AC870" s="10"/>
      <c r="AD870" s="10"/>
      <c r="AE870" s="10"/>
    </row>
    <row r="871" spans="1:31" ht="13.2" x14ac:dyDescent="0.25">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c r="AA871" s="10"/>
      <c r="AB871" s="10"/>
      <c r="AC871" s="10"/>
      <c r="AD871" s="10"/>
      <c r="AE871" s="10"/>
    </row>
    <row r="872" spans="1:31" ht="13.2" x14ac:dyDescent="0.25">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c r="AA872" s="10"/>
      <c r="AB872" s="10"/>
      <c r="AC872" s="10"/>
      <c r="AD872" s="10"/>
      <c r="AE872" s="10"/>
    </row>
    <row r="873" spans="1:31" ht="13.2" x14ac:dyDescent="0.25">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c r="AA873" s="10"/>
      <c r="AB873" s="10"/>
      <c r="AC873" s="10"/>
      <c r="AD873" s="10"/>
      <c r="AE873" s="10"/>
    </row>
    <row r="874" spans="1:31" ht="13.2" x14ac:dyDescent="0.25">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c r="AA874" s="10"/>
      <c r="AB874" s="10"/>
      <c r="AC874" s="10"/>
      <c r="AD874" s="10"/>
      <c r="AE874" s="10"/>
    </row>
    <row r="875" spans="1:31" ht="13.2" x14ac:dyDescent="0.25">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c r="AA875" s="10"/>
      <c r="AB875" s="10"/>
      <c r="AC875" s="10"/>
      <c r="AD875" s="10"/>
      <c r="AE875" s="10"/>
    </row>
    <row r="876" spans="1:31" ht="13.2" x14ac:dyDescent="0.25">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c r="AA876" s="10"/>
      <c r="AB876" s="10"/>
      <c r="AC876" s="10"/>
      <c r="AD876" s="10"/>
      <c r="AE876" s="10"/>
    </row>
    <row r="877" spans="1:31" ht="13.2" x14ac:dyDescent="0.25">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c r="AA877" s="10"/>
      <c r="AB877" s="10"/>
      <c r="AC877" s="10"/>
      <c r="AD877" s="10"/>
      <c r="AE877" s="10"/>
    </row>
    <row r="878" spans="1:31" ht="13.2" x14ac:dyDescent="0.25">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c r="AA878" s="10"/>
      <c r="AB878" s="10"/>
      <c r="AC878" s="10"/>
      <c r="AD878" s="10"/>
      <c r="AE878" s="10"/>
    </row>
    <row r="879" spans="1:31" ht="13.2" x14ac:dyDescent="0.25">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c r="AA879" s="10"/>
      <c r="AB879" s="10"/>
      <c r="AC879" s="10"/>
      <c r="AD879" s="10"/>
      <c r="AE879" s="10"/>
    </row>
    <row r="880" spans="1:31" ht="13.2" x14ac:dyDescent="0.25">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c r="AA880" s="10"/>
      <c r="AB880" s="10"/>
      <c r="AC880" s="10"/>
      <c r="AD880" s="10"/>
      <c r="AE880" s="10"/>
    </row>
    <row r="881" spans="1:31" ht="13.2" x14ac:dyDescent="0.25">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c r="AA881" s="10"/>
      <c r="AB881" s="10"/>
      <c r="AC881" s="10"/>
      <c r="AD881" s="10"/>
      <c r="AE881" s="10"/>
    </row>
    <row r="882" spans="1:31" ht="13.2" x14ac:dyDescent="0.25">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c r="AA882" s="10"/>
      <c r="AB882" s="10"/>
      <c r="AC882" s="10"/>
      <c r="AD882" s="10"/>
      <c r="AE882" s="10"/>
    </row>
    <row r="883" spans="1:31" ht="13.2" x14ac:dyDescent="0.25">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c r="AA883" s="10"/>
      <c r="AB883" s="10"/>
      <c r="AC883" s="10"/>
      <c r="AD883" s="10"/>
      <c r="AE883" s="10"/>
    </row>
    <row r="884" spans="1:31" ht="13.2" x14ac:dyDescent="0.25">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c r="AA884" s="10"/>
      <c r="AB884" s="10"/>
      <c r="AC884" s="10"/>
      <c r="AD884" s="10"/>
      <c r="AE884" s="10"/>
    </row>
    <row r="885" spans="1:31" ht="13.2" x14ac:dyDescent="0.25">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c r="AA885" s="10"/>
      <c r="AB885" s="10"/>
      <c r="AC885" s="10"/>
      <c r="AD885" s="10"/>
      <c r="AE885" s="10"/>
    </row>
    <row r="886" spans="1:31" ht="13.2" x14ac:dyDescent="0.25">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c r="AA886" s="10"/>
      <c r="AB886" s="10"/>
      <c r="AC886" s="10"/>
      <c r="AD886" s="10"/>
      <c r="AE886" s="10"/>
    </row>
    <row r="887" spans="1:31" ht="13.2" x14ac:dyDescent="0.25">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c r="AA887" s="10"/>
      <c r="AB887" s="10"/>
      <c r="AC887" s="10"/>
      <c r="AD887" s="10"/>
      <c r="AE887" s="10"/>
    </row>
    <row r="888" spans="1:31" ht="13.2" x14ac:dyDescent="0.25">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c r="AA888" s="10"/>
      <c r="AB888" s="10"/>
      <c r="AC888" s="10"/>
      <c r="AD888" s="10"/>
      <c r="AE888" s="10"/>
    </row>
    <row r="889" spans="1:31" ht="13.2" x14ac:dyDescent="0.25">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c r="AA889" s="10"/>
      <c r="AB889" s="10"/>
      <c r="AC889" s="10"/>
      <c r="AD889" s="10"/>
      <c r="AE889" s="10"/>
    </row>
    <row r="890" spans="1:31" ht="13.2" x14ac:dyDescent="0.25">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c r="AA890" s="10"/>
      <c r="AB890" s="10"/>
      <c r="AC890" s="10"/>
      <c r="AD890" s="10"/>
      <c r="AE890" s="10"/>
    </row>
    <row r="891" spans="1:31" ht="13.2" x14ac:dyDescent="0.25">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c r="AA891" s="10"/>
      <c r="AB891" s="10"/>
      <c r="AC891" s="10"/>
      <c r="AD891" s="10"/>
      <c r="AE891" s="10"/>
    </row>
    <row r="892" spans="1:31" ht="13.2" x14ac:dyDescent="0.25">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c r="AA892" s="10"/>
      <c r="AB892" s="10"/>
      <c r="AC892" s="10"/>
      <c r="AD892" s="10"/>
      <c r="AE892" s="10"/>
    </row>
    <row r="893" spans="1:31" ht="13.2" x14ac:dyDescent="0.25">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c r="AA893" s="10"/>
      <c r="AB893" s="10"/>
      <c r="AC893" s="10"/>
      <c r="AD893" s="10"/>
      <c r="AE893" s="10"/>
    </row>
    <row r="894" spans="1:31" ht="13.2" x14ac:dyDescent="0.25">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c r="AA894" s="10"/>
      <c r="AB894" s="10"/>
      <c r="AC894" s="10"/>
      <c r="AD894" s="10"/>
      <c r="AE894" s="10"/>
    </row>
    <row r="895" spans="1:31" ht="13.2" x14ac:dyDescent="0.25">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c r="AA895" s="10"/>
      <c r="AB895" s="10"/>
      <c r="AC895" s="10"/>
      <c r="AD895" s="10"/>
      <c r="AE895" s="10"/>
    </row>
    <row r="896" spans="1:31" ht="13.2" x14ac:dyDescent="0.25">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c r="AA896" s="10"/>
      <c r="AB896" s="10"/>
      <c r="AC896" s="10"/>
      <c r="AD896" s="10"/>
      <c r="AE896" s="10"/>
    </row>
    <row r="897" spans="1:31" ht="13.2" x14ac:dyDescent="0.25">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c r="AA897" s="10"/>
      <c r="AB897" s="10"/>
      <c r="AC897" s="10"/>
      <c r="AD897" s="10"/>
      <c r="AE897" s="10"/>
    </row>
    <row r="898" spans="1:31" ht="13.2" x14ac:dyDescent="0.25">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c r="AA898" s="10"/>
      <c r="AB898" s="10"/>
      <c r="AC898" s="10"/>
      <c r="AD898" s="10"/>
      <c r="AE898" s="10"/>
    </row>
    <row r="899" spans="1:31" ht="13.2" x14ac:dyDescent="0.25">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c r="AA899" s="10"/>
      <c r="AB899" s="10"/>
      <c r="AC899" s="10"/>
      <c r="AD899" s="10"/>
      <c r="AE899" s="10"/>
    </row>
    <row r="900" spans="1:31" ht="13.2" x14ac:dyDescent="0.25">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c r="AA900" s="10"/>
      <c r="AB900" s="10"/>
      <c r="AC900" s="10"/>
      <c r="AD900" s="10"/>
      <c r="AE900" s="10"/>
    </row>
    <row r="901" spans="1:31" ht="13.2" x14ac:dyDescent="0.25">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c r="AA901" s="10"/>
      <c r="AB901" s="10"/>
      <c r="AC901" s="10"/>
      <c r="AD901" s="10"/>
      <c r="AE901" s="10"/>
    </row>
    <row r="902" spans="1:31" ht="13.2" x14ac:dyDescent="0.25">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c r="AA902" s="10"/>
      <c r="AB902" s="10"/>
      <c r="AC902" s="10"/>
      <c r="AD902" s="10"/>
      <c r="AE902" s="10"/>
    </row>
    <row r="903" spans="1:31" ht="13.2" x14ac:dyDescent="0.25">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c r="AA903" s="10"/>
      <c r="AB903" s="10"/>
      <c r="AC903" s="10"/>
      <c r="AD903" s="10"/>
      <c r="AE903" s="10"/>
    </row>
    <row r="904" spans="1:31" ht="13.2" x14ac:dyDescent="0.25">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c r="AA904" s="10"/>
      <c r="AB904" s="10"/>
      <c r="AC904" s="10"/>
      <c r="AD904" s="10"/>
      <c r="AE904" s="10"/>
    </row>
    <row r="905" spans="1:31" ht="13.2" x14ac:dyDescent="0.25">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c r="AA905" s="10"/>
      <c r="AB905" s="10"/>
      <c r="AC905" s="10"/>
      <c r="AD905" s="10"/>
      <c r="AE905" s="10"/>
    </row>
    <row r="906" spans="1:31" ht="13.2" x14ac:dyDescent="0.25">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c r="AA906" s="10"/>
      <c r="AB906" s="10"/>
      <c r="AC906" s="10"/>
      <c r="AD906" s="10"/>
      <c r="AE906" s="10"/>
    </row>
    <row r="907" spans="1:31" ht="13.2" x14ac:dyDescent="0.25">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c r="AA907" s="10"/>
      <c r="AB907" s="10"/>
      <c r="AC907" s="10"/>
      <c r="AD907" s="10"/>
      <c r="AE907" s="10"/>
    </row>
    <row r="908" spans="1:31" ht="13.2" x14ac:dyDescent="0.25">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c r="AA908" s="10"/>
      <c r="AB908" s="10"/>
      <c r="AC908" s="10"/>
      <c r="AD908" s="10"/>
      <c r="AE908" s="10"/>
    </row>
    <row r="909" spans="1:31" ht="13.2" x14ac:dyDescent="0.25">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c r="AA909" s="10"/>
      <c r="AB909" s="10"/>
      <c r="AC909" s="10"/>
      <c r="AD909" s="10"/>
      <c r="AE909" s="10"/>
    </row>
    <row r="910" spans="1:31" ht="13.2" x14ac:dyDescent="0.25">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c r="AA910" s="10"/>
      <c r="AB910" s="10"/>
      <c r="AC910" s="10"/>
      <c r="AD910" s="10"/>
      <c r="AE910" s="10"/>
    </row>
    <row r="911" spans="1:31" ht="13.2" x14ac:dyDescent="0.25">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c r="AA911" s="10"/>
      <c r="AB911" s="10"/>
      <c r="AC911" s="10"/>
      <c r="AD911" s="10"/>
      <c r="AE911" s="10"/>
    </row>
    <row r="912" spans="1:31" ht="13.2" x14ac:dyDescent="0.25">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c r="AA912" s="10"/>
      <c r="AB912" s="10"/>
      <c r="AC912" s="10"/>
      <c r="AD912" s="10"/>
      <c r="AE912" s="10"/>
    </row>
    <row r="913" spans="1:31" ht="13.2" x14ac:dyDescent="0.25">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c r="AA913" s="10"/>
      <c r="AB913" s="10"/>
      <c r="AC913" s="10"/>
      <c r="AD913" s="10"/>
      <c r="AE913" s="10"/>
    </row>
    <row r="914" spans="1:31" ht="13.2" x14ac:dyDescent="0.25">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c r="AA914" s="10"/>
      <c r="AB914" s="10"/>
      <c r="AC914" s="10"/>
      <c r="AD914" s="10"/>
      <c r="AE914" s="10"/>
    </row>
    <row r="915" spans="1:31" ht="13.2" x14ac:dyDescent="0.25">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c r="AA915" s="10"/>
      <c r="AB915" s="10"/>
      <c r="AC915" s="10"/>
      <c r="AD915" s="10"/>
      <c r="AE915" s="10"/>
    </row>
    <row r="916" spans="1:31" ht="13.2" x14ac:dyDescent="0.25">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c r="AA916" s="10"/>
      <c r="AB916" s="10"/>
      <c r="AC916" s="10"/>
      <c r="AD916" s="10"/>
      <c r="AE916" s="10"/>
    </row>
    <row r="917" spans="1:31" ht="13.2" x14ac:dyDescent="0.25">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c r="AA917" s="10"/>
      <c r="AB917" s="10"/>
      <c r="AC917" s="10"/>
      <c r="AD917" s="10"/>
      <c r="AE917" s="10"/>
    </row>
    <row r="918" spans="1:31" ht="13.2" x14ac:dyDescent="0.25">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c r="AA918" s="10"/>
      <c r="AB918" s="10"/>
      <c r="AC918" s="10"/>
      <c r="AD918" s="10"/>
      <c r="AE918" s="10"/>
    </row>
    <row r="919" spans="1:31" ht="13.2" x14ac:dyDescent="0.25">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c r="AA919" s="10"/>
      <c r="AB919" s="10"/>
      <c r="AC919" s="10"/>
      <c r="AD919" s="10"/>
      <c r="AE919" s="10"/>
    </row>
    <row r="920" spans="1:31" ht="13.2" x14ac:dyDescent="0.25">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c r="AA920" s="10"/>
      <c r="AB920" s="10"/>
      <c r="AC920" s="10"/>
      <c r="AD920" s="10"/>
      <c r="AE920" s="10"/>
    </row>
    <row r="921" spans="1:31" ht="13.2" x14ac:dyDescent="0.25">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c r="AA921" s="10"/>
      <c r="AB921" s="10"/>
      <c r="AC921" s="10"/>
      <c r="AD921" s="10"/>
      <c r="AE921" s="10"/>
    </row>
    <row r="922" spans="1:31" ht="13.2" x14ac:dyDescent="0.25">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c r="AA922" s="10"/>
      <c r="AB922" s="10"/>
      <c r="AC922" s="10"/>
      <c r="AD922" s="10"/>
      <c r="AE922" s="10"/>
    </row>
    <row r="923" spans="1:31" ht="13.2" x14ac:dyDescent="0.25">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c r="AA923" s="10"/>
      <c r="AB923" s="10"/>
      <c r="AC923" s="10"/>
      <c r="AD923" s="10"/>
      <c r="AE923" s="10"/>
    </row>
    <row r="924" spans="1:31" ht="13.2" x14ac:dyDescent="0.25">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c r="AA924" s="10"/>
      <c r="AB924" s="10"/>
      <c r="AC924" s="10"/>
      <c r="AD924" s="10"/>
      <c r="AE924" s="10"/>
    </row>
    <row r="925" spans="1:31" ht="13.2" x14ac:dyDescent="0.25">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c r="AA925" s="10"/>
      <c r="AB925" s="10"/>
      <c r="AC925" s="10"/>
      <c r="AD925" s="10"/>
      <c r="AE925" s="10"/>
    </row>
    <row r="926" spans="1:31" ht="13.2" x14ac:dyDescent="0.25">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c r="AA926" s="10"/>
      <c r="AB926" s="10"/>
      <c r="AC926" s="10"/>
      <c r="AD926" s="10"/>
      <c r="AE926" s="10"/>
    </row>
    <row r="927" spans="1:31" ht="13.2" x14ac:dyDescent="0.25">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c r="AA927" s="10"/>
      <c r="AB927" s="10"/>
      <c r="AC927" s="10"/>
      <c r="AD927" s="10"/>
      <c r="AE927" s="10"/>
    </row>
    <row r="928" spans="1:31" ht="13.2" x14ac:dyDescent="0.25">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c r="AA928" s="10"/>
      <c r="AB928" s="10"/>
      <c r="AC928" s="10"/>
      <c r="AD928" s="10"/>
      <c r="AE928" s="10"/>
    </row>
    <row r="929" spans="1:31" ht="13.2" x14ac:dyDescent="0.25">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c r="AA929" s="10"/>
      <c r="AB929" s="10"/>
      <c r="AC929" s="10"/>
      <c r="AD929" s="10"/>
      <c r="AE929" s="10"/>
    </row>
    <row r="930" spans="1:31" ht="13.2" x14ac:dyDescent="0.25">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c r="AA930" s="10"/>
      <c r="AB930" s="10"/>
      <c r="AC930" s="10"/>
      <c r="AD930" s="10"/>
      <c r="AE930" s="10"/>
    </row>
    <row r="931" spans="1:31" ht="13.2" x14ac:dyDescent="0.25">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c r="AA931" s="10"/>
      <c r="AB931" s="10"/>
      <c r="AC931" s="10"/>
      <c r="AD931" s="10"/>
      <c r="AE931" s="10"/>
    </row>
    <row r="932" spans="1:31" ht="13.2" x14ac:dyDescent="0.25">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c r="AA932" s="10"/>
      <c r="AB932" s="10"/>
      <c r="AC932" s="10"/>
      <c r="AD932" s="10"/>
      <c r="AE932" s="10"/>
    </row>
    <row r="933" spans="1:31" ht="13.2" x14ac:dyDescent="0.25">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c r="AA933" s="10"/>
      <c r="AB933" s="10"/>
      <c r="AC933" s="10"/>
      <c r="AD933" s="10"/>
      <c r="AE933" s="10"/>
    </row>
    <row r="934" spans="1:31" ht="13.2" x14ac:dyDescent="0.25">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c r="AA934" s="10"/>
      <c r="AB934" s="10"/>
      <c r="AC934" s="10"/>
      <c r="AD934" s="10"/>
      <c r="AE934" s="10"/>
    </row>
    <row r="935" spans="1:31" ht="13.2" x14ac:dyDescent="0.25">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c r="AA935" s="10"/>
      <c r="AB935" s="10"/>
      <c r="AC935" s="10"/>
      <c r="AD935" s="10"/>
      <c r="AE935" s="10"/>
    </row>
    <row r="936" spans="1:31" ht="13.2" x14ac:dyDescent="0.25">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c r="AA936" s="10"/>
      <c r="AB936" s="10"/>
      <c r="AC936" s="10"/>
      <c r="AD936" s="10"/>
      <c r="AE936" s="10"/>
    </row>
    <row r="937" spans="1:31" ht="13.2" x14ac:dyDescent="0.25">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c r="AA937" s="10"/>
      <c r="AB937" s="10"/>
      <c r="AC937" s="10"/>
      <c r="AD937" s="10"/>
      <c r="AE937" s="10"/>
    </row>
    <row r="938" spans="1:31" ht="13.2" x14ac:dyDescent="0.25">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c r="AA938" s="10"/>
      <c r="AB938" s="10"/>
      <c r="AC938" s="10"/>
      <c r="AD938" s="10"/>
      <c r="AE938" s="10"/>
    </row>
    <row r="939" spans="1:31" ht="13.2" x14ac:dyDescent="0.25">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c r="AA939" s="10"/>
      <c r="AB939" s="10"/>
      <c r="AC939" s="10"/>
      <c r="AD939" s="10"/>
      <c r="AE939" s="10"/>
    </row>
    <row r="940" spans="1:31" ht="13.2" x14ac:dyDescent="0.25">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c r="AA940" s="10"/>
      <c r="AB940" s="10"/>
      <c r="AC940" s="10"/>
      <c r="AD940" s="10"/>
      <c r="AE940" s="10"/>
    </row>
    <row r="941" spans="1:31" ht="13.2" x14ac:dyDescent="0.25">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c r="AA941" s="10"/>
      <c r="AB941" s="10"/>
      <c r="AC941" s="10"/>
      <c r="AD941" s="10"/>
      <c r="AE941" s="10"/>
    </row>
    <row r="942" spans="1:31" ht="13.2" x14ac:dyDescent="0.25">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c r="AA942" s="10"/>
      <c r="AB942" s="10"/>
      <c r="AC942" s="10"/>
      <c r="AD942" s="10"/>
      <c r="AE942" s="10"/>
    </row>
    <row r="943" spans="1:31" ht="13.2" x14ac:dyDescent="0.25">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c r="AA943" s="10"/>
      <c r="AB943" s="10"/>
      <c r="AC943" s="10"/>
      <c r="AD943" s="10"/>
      <c r="AE943" s="10"/>
    </row>
    <row r="944" spans="1:31" ht="13.2" x14ac:dyDescent="0.25">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c r="AA944" s="10"/>
      <c r="AB944" s="10"/>
      <c r="AC944" s="10"/>
      <c r="AD944" s="10"/>
      <c r="AE944" s="10"/>
    </row>
    <row r="945" spans="1:31" ht="13.2" x14ac:dyDescent="0.25">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c r="AA945" s="10"/>
      <c r="AB945" s="10"/>
      <c r="AC945" s="10"/>
      <c r="AD945" s="10"/>
      <c r="AE945" s="10"/>
    </row>
    <row r="946" spans="1:31" ht="13.2" x14ac:dyDescent="0.25">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c r="AA946" s="10"/>
      <c r="AB946" s="10"/>
      <c r="AC946" s="10"/>
      <c r="AD946" s="10"/>
      <c r="AE946" s="10"/>
    </row>
    <row r="947" spans="1:31" ht="13.2" x14ac:dyDescent="0.25">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c r="AA947" s="10"/>
      <c r="AB947" s="10"/>
      <c r="AC947" s="10"/>
      <c r="AD947" s="10"/>
      <c r="AE947" s="10"/>
    </row>
    <row r="948" spans="1:31" ht="13.2" x14ac:dyDescent="0.25">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c r="AA948" s="10"/>
      <c r="AB948" s="10"/>
      <c r="AC948" s="10"/>
      <c r="AD948" s="10"/>
      <c r="AE948" s="10"/>
    </row>
    <row r="949" spans="1:31" ht="13.2" x14ac:dyDescent="0.25">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c r="AA949" s="10"/>
      <c r="AB949" s="10"/>
      <c r="AC949" s="10"/>
      <c r="AD949" s="10"/>
      <c r="AE949" s="10"/>
    </row>
    <row r="950" spans="1:31" ht="13.2" x14ac:dyDescent="0.25">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c r="AA950" s="10"/>
      <c r="AB950" s="10"/>
      <c r="AC950" s="10"/>
      <c r="AD950" s="10"/>
      <c r="AE950" s="10"/>
    </row>
    <row r="951" spans="1:31" ht="13.2" x14ac:dyDescent="0.25">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c r="AA951" s="10"/>
      <c r="AB951" s="10"/>
      <c r="AC951" s="10"/>
      <c r="AD951" s="10"/>
      <c r="AE951" s="10"/>
    </row>
    <row r="952" spans="1:31" ht="13.2" x14ac:dyDescent="0.25">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c r="AA952" s="10"/>
      <c r="AB952" s="10"/>
      <c r="AC952" s="10"/>
      <c r="AD952" s="10"/>
      <c r="AE952" s="10"/>
    </row>
    <row r="953" spans="1:31" ht="13.2" x14ac:dyDescent="0.25">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c r="AA953" s="10"/>
      <c r="AB953" s="10"/>
      <c r="AC953" s="10"/>
      <c r="AD953" s="10"/>
      <c r="AE953" s="10"/>
    </row>
    <row r="954" spans="1:31" ht="13.2" x14ac:dyDescent="0.25">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c r="AA954" s="10"/>
      <c r="AB954" s="10"/>
      <c r="AC954" s="10"/>
      <c r="AD954" s="10"/>
      <c r="AE954" s="10"/>
    </row>
    <row r="955" spans="1:31" ht="13.2" x14ac:dyDescent="0.25">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c r="AA955" s="10"/>
      <c r="AB955" s="10"/>
      <c r="AC955" s="10"/>
      <c r="AD955" s="10"/>
      <c r="AE955" s="10"/>
    </row>
    <row r="956" spans="1:31" ht="13.2" x14ac:dyDescent="0.25">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c r="AA956" s="10"/>
      <c r="AB956" s="10"/>
      <c r="AC956" s="10"/>
      <c r="AD956" s="10"/>
      <c r="AE956" s="10"/>
    </row>
    <row r="957" spans="1:31" ht="13.2" x14ac:dyDescent="0.25">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c r="AA957" s="10"/>
      <c r="AB957" s="10"/>
      <c r="AC957" s="10"/>
      <c r="AD957" s="10"/>
      <c r="AE957" s="10"/>
    </row>
    <row r="958" spans="1:31" ht="13.2" x14ac:dyDescent="0.25">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c r="AA958" s="10"/>
      <c r="AB958" s="10"/>
      <c r="AC958" s="10"/>
      <c r="AD958" s="10"/>
      <c r="AE958" s="10"/>
    </row>
    <row r="959" spans="1:31" ht="13.2" x14ac:dyDescent="0.25">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c r="AA959" s="10"/>
      <c r="AB959" s="10"/>
      <c r="AC959" s="10"/>
      <c r="AD959" s="10"/>
      <c r="AE959" s="10"/>
    </row>
    <row r="960" spans="1:31" ht="13.2" x14ac:dyDescent="0.25">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c r="AA960" s="10"/>
      <c r="AB960" s="10"/>
      <c r="AC960" s="10"/>
      <c r="AD960" s="10"/>
      <c r="AE960" s="10"/>
    </row>
    <row r="961" spans="1:31" ht="13.2" x14ac:dyDescent="0.25">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c r="AA961" s="10"/>
      <c r="AB961" s="10"/>
      <c r="AC961" s="10"/>
      <c r="AD961" s="10"/>
      <c r="AE961" s="10"/>
    </row>
    <row r="962" spans="1:31" ht="13.2" x14ac:dyDescent="0.25">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c r="AA962" s="10"/>
      <c r="AB962" s="10"/>
      <c r="AC962" s="10"/>
      <c r="AD962" s="10"/>
      <c r="AE962" s="10"/>
    </row>
    <row r="963" spans="1:31" ht="13.2" x14ac:dyDescent="0.25">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c r="AA963" s="10"/>
      <c r="AB963" s="10"/>
      <c r="AC963" s="10"/>
      <c r="AD963" s="10"/>
      <c r="AE963" s="10"/>
    </row>
    <row r="964" spans="1:31" ht="13.2" x14ac:dyDescent="0.25">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c r="AA964" s="10"/>
      <c r="AB964" s="10"/>
      <c r="AC964" s="10"/>
      <c r="AD964" s="10"/>
      <c r="AE964" s="10"/>
    </row>
    <row r="965" spans="1:31" ht="13.2" x14ac:dyDescent="0.25">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c r="AA965" s="10"/>
      <c r="AB965" s="10"/>
      <c r="AC965" s="10"/>
      <c r="AD965" s="10"/>
      <c r="AE965" s="10"/>
    </row>
    <row r="966" spans="1:31" ht="13.2" x14ac:dyDescent="0.25">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c r="AA966" s="10"/>
      <c r="AB966" s="10"/>
      <c r="AC966" s="10"/>
      <c r="AD966" s="10"/>
      <c r="AE966" s="10"/>
    </row>
    <row r="967" spans="1:31" ht="13.2" x14ac:dyDescent="0.25">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c r="AA967" s="10"/>
      <c r="AB967" s="10"/>
      <c r="AC967" s="10"/>
      <c r="AD967" s="10"/>
      <c r="AE967" s="10"/>
    </row>
    <row r="968" spans="1:31" ht="13.2" x14ac:dyDescent="0.25">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c r="AA968" s="10"/>
      <c r="AB968" s="10"/>
      <c r="AC968" s="10"/>
      <c r="AD968" s="10"/>
      <c r="AE968" s="10"/>
    </row>
    <row r="969" spans="1:31" ht="13.2" x14ac:dyDescent="0.25">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c r="AA969" s="10"/>
      <c r="AB969" s="10"/>
      <c r="AC969" s="10"/>
      <c r="AD969" s="10"/>
      <c r="AE969" s="10"/>
    </row>
    <row r="970" spans="1:31" ht="13.2" x14ac:dyDescent="0.25">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c r="AA970" s="10"/>
      <c r="AB970" s="10"/>
      <c r="AC970" s="10"/>
      <c r="AD970" s="10"/>
      <c r="AE970" s="10"/>
    </row>
    <row r="971" spans="1:31" ht="13.2" x14ac:dyDescent="0.25">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c r="AA971" s="10"/>
      <c r="AB971" s="10"/>
      <c r="AC971" s="10"/>
      <c r="AD971" s="10"/>
      <c r="AE971" s="10"/>
    </row>
    <row r="972" spans="1:31" ht="13.2" x14ac:dyDescent="0.25">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c r="AA972" s="10"/>
      <c r="AB972" s="10"/>
      <c r="AC972" s="10"/>
      <c r="AD972" s="10"/>
      <c r="AE972" s="10"/>
    </row>
    <row r="973" spans="1:31" ht="13.2" x14ac:dyDescent="0.25">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c r="AA973" s="10"/>
      <c r="AB973" s="10"/>
      <c r="AC973" s="10"/>
      <c r="AD973" s="10"/>
      <c r="AE973" s="10"/>
    </row>
    <row r="974" spans="1:31" ht="13.2" x14ac:dyDescent="0.25">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c r="AA974" s="10"/>
      <c r="AB974" s="10"/>
      <c r="AC974" s="10"/>
      <c r="AD974" s="10"/>
      <c r="AE974" s="10"/>
    </row>
    <row r="975" spans="1:31" ht="13.2" x14ac:dyDescent="0.25">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c r="AA975" s="10"/>
      <c r="AB975" s="10"/>
      <c r="AC975" s="10"/>
      <c r="AD975" s="10"/>
      <c r="AE975" s="10"/>
    </row>
    <row r="976" spans="1:31" ht="13.2" x14ac:dyDescent="0.25">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c r="AA976" s="10"/>
      <c r="AB976" s="10"/>
      <c r="AC976" s="10"/>
      <c r="AD976" s="10"/>
      <c r="AE976" s="10"/>
    </row>
    <row r="977" spans="1:31" ht="13.2" x14ac:dyDescent="0.25">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c r="AA977" s="10"/>
      <c r="AB977" s="10"/>
      <c r="AC977" s="10"/>
      <c r="AD977" s="10"/>
      <c r="AE977" s="10"/>
    </row>
    <row r="978" spans="1:31" ht="13.2" x14ac:dyDescent="0.25">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c r="AA978" s="10"/>
      <c r="AB978" s="10"/>
      <c r="AC978" s="10"/>
      <c r="AD978" s="10"/>
      <c r="AE978" s="10"/>
    </row>
    <row r="979" spans="1:31" ht="13.2" x14ac:dyDescent="0.25">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c r="AA979" s="10"/>
      <c r="AB979" s="10"/>
      <c r="AC979" s="10"/>
      <c r="AD979" s="10"/>
      <c r="AE979" s="10"/>
    </row>
    <row r="980" spans="1:31" ht="13.2" x14ac:dyDescent="0.25">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c r="AA980" s="10"/>
      <c r="AB980" s="10"/>
      <c r="AC980" s="10"/>
      <c r="AD980" s="10"/>
      <c r="AE980" s="10"/>
    </row>
    <row r="981" spans="1:31" ht="13.2" x14ac:dyDescent="0.25">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c r="AA981" s="10"/>
      <c r="AB981" s="10"/>
      <c r="AC981" s="10"/>
      <c r="AD981" s="10"/>
      <c r="AE981" s="10"/>
    </row>
    <row r="982" spans="1:31" ht="13.2" x14ac:dyDescent="0.25">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c r="AA982" s="10"/>
      <c r="AB982" s="10"/>
      <c r="AC982" s="10"/>
      <c r="AD982" s="10"/>
      <c r="AE982" s="10"/>
    </row>
    <row r="983" spans="1:31" ht="13.2" x14ac:dyDescent="0.25">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c r="AA983" s="10"/>
      <c r="AB983" s="10"/>
      <c r="AC983" s="10"/>
      <c r="AD983" s="10"/>
      <c r="AE983" s="10"/>
    </row>
    <row r="984" spans="1:31" ht="13.2" x14ac:dyDescent="0.25">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c r="AA984" s="10"/>
      <c r="AB984" s="10"/>
      <c r="AC984" s="10"/>
      <c r="AD984" s="10"/>
      <c r="AE984" s="10"/>
    </row>
    <row r="985" spans="1:31" ht="13.2" x14ac:dyDescent="0.25">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c r="AA985" s="10"/>
      <c r="AB985" s="10"/>
      <c r="AC985" s="10"/>
      <c r="AD985" s="10"/>
      <c r="AE985" s="10"/>
    </row>
    <row r="986" spans="1:31" ht="13.2" x14ac:dyDescent="0.25">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c r="AA986" s="10"/>
      <c r="AB986" s="10"/>
      <c r="AC986" s="10"/>
      <c r="AD986" s="10"/>
      <c r="AE986" s="10"/>
    </row>
    <row r="987" spans="1:31" ht="13.2" x14ac:dyDescent="0.25">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c r="AA987" s="10"/>
      <c r="AB987" s="10"/>
      <c r="AC987" s="10"/>
      <c r="AD987" s="10"/>
      <c r="AE987" s="10"/>
    </row>
    <row r="988" spans="1:31" ht="13.2" x14ac:dyDescent="0.25">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c r="AA988" s="10"/>
      <c r="AB988" s="10"/>
      <c r="AC988" s="10"/>
      <c r="AD988" s="10"/>
      <c r="AE988" s="10"/>
    </row>
    <row r="989" spans="1:31" ht="13.2" x14ac:dyDescent="0.25">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c r="AA989" s="10"/>
      <c r="AB989" s="10"/>
      <c r="AC989" s="10"/>
      <c r="AD989" s="10"/>
      <c r="AE989" s="10"/>
    </row>
    <row r="990" spans="1:31" ht="13.2" x14ac:dyDescent="0.25">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c r="AA990" s="10"/>
      <c r="AB990" s="10"/>
      <c r="AC990" s="10"/>
      <c r="AD990" s="10"/>
      <c r="AE990" s="10"/>
    </row>
    <row r="991" spans="1:31" ht="13.2" x14ac:dyDescent="0.25">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c r="AA991" s="10"/>
      <c r="AB991" s="10"/>
      <c r="AC991" s="10"/>
      <c r="AD991" s="10"/>
      <c r="AE991" s="10"/>
    </row>
    <row r="992" spans="1:31" ht="13.2" x14ac:dyDescent="0.25">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c r="AA992" s="10"/>
      <c r="AB992" s="10"/>
      <c r="AC992" s="10"/>
      <c r="AD992" s="10"/>
      <c r="AE992" s="10"/>
    </row>
    <row r="993" spans="1:31" ht="13.2" x14ac:dyDescent="0.25">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c r="AA993" s="10"/>
      <c r="AB993" s="10"/>
      <c r="AC993" s="10"/>
      <c r="AD993" s="10"/>
      <c r="AE993" s="10"/>
    </row>
    <row r="994" spans="1:31" ht="13.2" x14ac:dyDescent="0.25">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c r="AA994" s="10"/>
      <c r="AB994" s="10"/>
      <c r="AC994" s="10"/>
      <c r="AD994" s="10"/>
      <c r="AE994" s="10"/>
    </row>
    <row r="995" spans="1:31" ht="13.2" x14ac:dyDescent="0.25">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c r="AA995" s="10"/>
      <c r="AB995" s="10"/>
      <c r="AC995" s="10"/>
      <c r="AD995" s="10"/>
      <c r="AE995" s="10"/>
    </row>
    <row r="996" spans="1:31" ht="13.2" x14ac:dyDescent="0.25">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c r="AA996" s="10"/>
      <c r="AB996" s="10"/>
      <c r="AC996" s="10"/>
      <c r="AD996" s="10"/>
      <c r="AE996" s="10"/>
    </row>
    <row r="997" spans="1:31" ht="13.2" x14ac:dyDescent="0.25">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c r="AA997" s="10"/>
      <c r="AB997" s="10"/>
      <c r="AC997" s="10"/>
      <c r="AD997" s="10"/>
      <c r="AE997" s="10"/>
    </row>
    <row r="998" spans="1:31" ht="13.2" x14ac:dyDescent="0.25">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c r="AA998" s="10"/>
      <c r="AB998" s="10"/>
      <c r="AC998" s="10"/>
      <c r="AD998" s="10"/>
      <c r="AE998" s="10"/>
    </row>
    <row r="999" spans="1:31" ht="13.2" x14ac:dyDescent="0.25">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c r="AA999" s="10"/>
      <c r="AB999" s="10"/>
      <c r="AC999" s="10"/>
      <c r="AD999" s="10"/>
      <c r="AE999" s="10"/>
    </row>
    <row r="1000" spans="1:31" ht="13.2" x14ac:dyDescent="0.25">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c r="AA1000" s="10"/>
      <c r="AB1000" s="10"/>
      <c r="AC1000" s="10"/>
      <c r="AD1000" s="10"/>
      <c r="AE1000" s="10"/>
    </row>
    <row r="1001" spans="1:31" ht="13.2" x14ac:dyDescent="0.25">
      <c r="A1001" s="10"/>
      <c r="B1001" s="10"/>
      <c r="C1001" s="10"/>
      <c r="D1001" s="10"/>
      <c r="E1001" s="10"/>
      <c r="F1001" s="10"/>
      <c r="G1001" s="10"/>
      <c r="H1001" s="10"/>
      <c r="I1001" s="10"/>
      <c r="J1001" s="10"/>
      <c r="K1001" s="10"/>
      <c r="L1001" s="10"/>
      <c r="M1001" s="10"/>
      <c r="N1001" s="10"/>
      <c r="O1001" s="10"/>
      <c r="P1001" s="10"/>
      <c r="Q1001" s="10"/>
      <c r="R1001" s="10"/>
      <c r="S1001" s="10"/>
      <c r="T1001" s="10"/>
      <c r="U1001" s="10"/>
      <c r="V1001" s="10"/>
      <c r="W1001" s="10"/>
      <c r="X1001" s="10"/>
      <c r="Y1001" s="10"/>
      <c r="Z1001" s="10"/>
      <c r="AA1001" s="10"/>
      <c r="AB1001" s="10"/>
      <c r="AC1001" s="10"/>
      <c r="AD1001" s="10"/>
      <c r="AE1001" s="10"/>
    </row>
    <row r="1002" spans="1:31" ht="13.2" x14ac:dyDescent="0.25">
      <c r="A1002" s="10"/>
      <c r="B1002" s="10"/>
      <c r="C1002" s="10"/>
      <c r="D1002" s="10"/>
      <c r="E1002" s="10"/>
      <c r="F1002" s="10"/>
      <c r="G1002" s="10"/>
      <c r="H1002" s="10"/>
      <c r="I1002" s="10"/>
      <c r="J1002" s="10"/>
      <c r="K1002" s="10"/>
      <c r="L1002" s="10"/>
      <c r="M1002" s="10"/>
      <c r="N1002" s="10"/>
      <c r="O1002" s="10"/>
      <c r="P1002" s="10"/>
      <c r="Q1002" s="10"/>
      <c r="R1002" s="10"/>
      <c r="S1002" s="10"/>
      <c r="T1002" s="10"/>
      <c r="U1002" s="10"/>
      <c r="V1002" s="10"/>
      <c r="W1002" s="10"/>
      <c r="X1002" s="10"/>
      <c r="Y1002" s="10"/>
      <c r="Z1002" s="10"/>
      <c r="AA1002" s="10"/>
      <c r="AB1002" s="10"/>
      <c r="AC1002" s="10"/>
      <c r="AD1002" s="10"/>
      <c r="AE1002" s="10"/>
    </row>
    <row r="1003" spans="1:31" ht="13.2" x14ac:dyDescent="0.25">
      <c r="A1003" s="10"/>
      <c r="B1003" s="10"/>
      <c r="C1003" s="10"/>
      <c r="D1003" s="10"/>
      <c r="E1003" s="10"/>
      <c r="F1003" s="10"/>
      <c r="G1003" s="10"/>
      <c r="H1003" s="10"/>
      <c r="I1003" s="10"/>
      <c r="J1003" s="10"/>
      <c r="K1003" s="10"/>
      <c r="L1003" s="10"/>
      <c r="M1003" s="10"/>
      <c r="N1003" s="10"/>
      <c r="O1003" s="10"/>
      <c r="P1003" s="10"/>
      <c r="Q1003" s="10"/>
      <c r="R1003" s="10"/>
      <c r="S1003" s="10"/>
      <c r="T1003" s="10"/>
      <c r="U1003" s="10"/>
      <c r="V1003" s="10"/>
      <c r="W1003" s="10"/>
      <c r="X1003" s="10"/>
      <c r="Y1003" s="10"/>
      <c r="Z1003" s="10"/>
      <c r="AA1003" s="10"/>
      <c r="AB1003" s="10"/>
      <c r="AC1003" s="10"/>
      <c r="AD1003" s="10"/>
      <c r="AE1003" s="10"/>
    </row>
    <row r="1004" spans="1:31" ht="13.2" x14ac:dyDescent="0.25">
      <c r="A1004" s="10"/>
      <c r="B1004" s="10"/>
      <c r="C1004" s="10"/>
      <c r="D1004" s="10"/>
      <c r="E1004" s="10"/>
      <c r="F1004" s="10"/>
      <c r="G1004" s="10"/>
      <c r="H1004" s="10"/>
      <c r="I1004" s="10"/>
      <c r="J1004" s="10"/>
      <c r="K1004" s="10"/>
      <c r="L1004" s="10"/>
      <c r="M1004" s="10"/>
      <c r="N1004" s="10"/>
      <c r="O1004" s="10"/>
      <c r="P1004" s="10"/>
      <c r="Q1004" s="10"/>
      <c r="R1004" s="10"/>
      <c r="S1004" s="10"/>
      <c r="T1004" s="10"/>
      <c r="U1004" s="10"/>
      <c r="V1004" s="10"/>
      <c r="W1004" s="10"/>
      <c r="X1004" s="10"/>
      <c r="Y1004" s="10"/>
      <c r="Z1004" s="10"/>
      <c r="AA1004" s="10"/>
      <c r="AB1004" s="10"/>
      <c r="AC1004" s="10"/>
      <c r="AD1004" s="10"/>
      <c r="AE1004" s="10"/>
    </row>
    <row r="1005" spans="1:31" ht="13.2" x14ac:dyDescent="0.25">
      <c r="A1005" s="10"/>
      <c r="B1005" s="10"/>
      <c r="C1005" s="10"/>
      <c r="D1005" s="10"/>
      <c r="E1005" s="10"/>
      <c r="F1005" s="10"/>
      <c r="G1005" s="10"/>
      <c r="H1005" s="10"/>
      <c r="I1005" s="10"/>
      <c r="J1005" s="10"/>
      <c r="K1005" s="10"/>
      <c r="L1005" s="10"/>
      <c r="M1005" s="10"/>
      <c r="N1005" s="10"/>
      <c r="O1005" s="10"/>
      <c r="P1005" s="10"/>
      <c r="Q1005" s="10"/>
      <c r="R1005" s="10"/>
      <c r="S1005" s="10"/>
      <c r="T1005" s="10"/>
      <c r="U1005" s="10"/>
      <c r="V1005" s="10"/>
      <c r="W1005" s="10"/>
      <c r="X1005" s="10"/>
      <c r="Y1005" s="10"/>
      <c r="Z1005" s="10"/>
      <c r="AA1005" s="10"/>
      <c r="AB1005" s="10"/>
      <c r="AC1005" s="10"/>
      <c r="AD1005" s="10"/>
      <c r="AE1005" s="10"/>
    </row>
    <row r="1006" spans="1:31" ht="13.2" x14ac:dyDescent="0.25">
      <c r="A1006" s="10"/>
      <c r="B1006" s="10"/>
      <c r="C1006" s="10"/>
      <c r="D1006" s="10"/>
      <c r="E1006" s="10"/>
      <c r="F1006" s="10"/>
      <c r="G1006" s="10"/>
      <c r="H1006" s="10"/>
      <c r="I1006" s="10"/>
      <c r="J1006" s="10"/>
      <c r="K1006" s="10"/>
      <c r="L1006" s="10"/>
      <c r="M1006" s="10"/>
      <c r="N1006" s="10"/>
      <c r="O1006" s="10"/>
      <c r="P1006" s="10"/>
      <c r="Q1006" s="10"/>
      <c r="R1006" s="10"/>
      <c r="S1006" s="10"/>
      <c r="T1006" s="10"/>
      <c r="U1006" s="10"/>
      <c r="V1006" s="10"/>
      <c r="W1006" s="10"/>
      <c r="X1006" s="10"/>
      <c r="Y1006" s="10"/>
      <c r="Z1006" s="10"/>
      <c r="AA1006" s="10"/>
      <c r="AB1006" s="10"/>
      <c r="AC1006" s="10"/>
      <c r="AD1006" s="10"/>
      <c r="AE1006" s="10"/>
    </row>
    <row r="1007" spans="1:31" ht="13.2" x14ac:dyDescent="0.25">
      <c r="A1007" s="10"/>
      <c r="B1007" s="10"/>
      <c r="C1007" s="10"/>
      <c r="D1007" s="10"/>
      <c r="E1007" s="10"/>
      <c r="F1007" s="10"/>
      <c r="G1007" s="10"/>
      <c r="H1007" s="10"/>
      <c r="I1007" s="10"/>
      <c r="J1007" s="10"/>
      <c r="K1007" s="10"/>
      <c r="L1007" s="10"/>
      <c r="M1007" s="10"/>
      <c r="N1007" s="10"/>
      <c r="O1007" s="10"/>
      <c r="P1007" s="10"/>
      <c r="Q1007" s="10"/>
      <c r="R1007" s="10"/>
      <c r="S1007" s="10"/>
      <c r="T1007" s="10"/>
      <c r="U1007" s="10"/>
      <c r="V1007" s="10"/>
      <c r="W1007" s="10"/>
      <c r="X1007" s="10"/>
      <c r="Y1007" s="10"/>
      <c r="Z1007" s="10"/>
      <c r="AA1007" s="10"/>
      <c r="AB1007" s="10"/>
      <c r="AC1007" s="10"/>
      <c r="AD1007" s="10"/>
      <c r="AE1007" s="10"/>
    </row>
    <row r="1008" spans="1:31" ht="13.2" x14ac:dyDescent="0.25">
      <c r="A1008" s="10"/>
      <c r="B1008" s="10"/>
      <c r="C1008" s="10"/>
      <c r="D1008" s="10"/>
      <c r="E1008" s="10"/>
      <c r="F1008" s="10"/>
      <c r="G1008" s="10"/>
      <c r="H1008" s="10"/>
      <c r="I1008" s="10"/>
      <c r="J1008" s="10"/>
      <c r="K1008" s="10"/>
      <c r="L1008" s="10"/>
      <c r="M1008" s="10"/>
      <c r="N1008" s="10"/>
      <c r="O1008" s="10"/>
      <c r="P1008" s="10"/>
      <c r="Q1008" s="10"/>
      <c r="R1008" s="10"/>
      <c r="S1008" s="10"/>
      <c r="T1008" s="10"/>
      <c r="U1008" s="10"/>
      <c r="V1008" s="10"/>
      <c r="W1008" s="10"/>
      <c r="X1008" s="10"/>
      <c r="Y1008" s="10"/>
      <c r="Z1008" s="10"/>
      <c r="AA1008" s="10"/>
      <c r="AB1008" s="10"/>
      <c r="AC1008" s="10"/>
      <c r="AD1008" s="10"/>
      <c r="AE1008" s="10"/>
    </row>
    <row r="1009" spans="1:31" ht="13.2" x14ac:dyDescent="0.25">
      <c r="A1009" s="10"/>
      <c r="B1009" s="10"/>
      <c r="C1009" s="10"/>
      <c r="D1009" s="10"/>
      <c r="E1009" s="10"/>
      <c r="F1009" s="10"/>
      <c r="G1009" s="10"/>
      <c r="H1009" s="10"/>
      <c r="I1009" s="10"/>
      <c r="J1009" s="10"/>
      <c r="K1009" s="10"/>
      <c r="L1009" s="10"/>
      <c r="M1009" s="10"/>
      <c r="N1009" s="10"/>
      <c r="O1009" s="10"/>
      <c r="P1009" s="10"/>
      <c r="Q1009" s="10"/>
      <c r="R1009" s="10"/>
      <c r="S1009" s="10"/>
      <c r="T1009" s="10"/>
      <c r="U1009" s="10"/>
      <c r="V1009" s="10"/>
      <c r="W1009" s="10"/>
      <c r="X1009" s="10"/>
      <c r="Y1009" s="10"/>
      <c r="Z1009" s="10"/>
      <c r="AA1009" s="10"/>
      <c r="AB1009" s="10"/>
      <c r="AC1009" s="10"/>
      <c r="AD1009" s="10"/>
      <c r="AE1009" s="10"/>
    </row>
    <row r="1010" spans="1:31" ht="13.2" x14ac:dyDescent="0.25">
      <c r="A1010" s="10"/>
      <c r="B1010" s="10"/>
      <c r="C1010" s="10"/>
      <c r="D1010" s="10"/>
      <c r="E1010" s="10"/>
      <c r="F1010" s="10"/>
      <c r="G1010" s="10"/>
      <c r="H1010" s="10"/>
      <c r="I1010" s="10"/>
      <c r="J1010" s="10"/>
      <c r="K1010" s="10"/>
      <c r="L1010" s="10"/>
      <c r="M1010" s="10"/>
      <c r="N1010" s="10"/>
      <c r="O1010" s="10"/>
      <c r="P1010" s="10"/>
      <c r="Q1010" s="10"/>
      <c r="R1010" s="10"/>
      <c r="S1010" s="10"/>
      <c r="T1010" s="10"/>
      <c r="U1010" s="10"/>
      <c r="V1010" s="10"/>
      <c r="W1010" s="10"/>
      <c r="X1010" s="10"/>
      <c r="Y1010" s="10"/>
      <c r="Z1010" s="10"/>
      <c r="AA1010" s="10"/>
      <c r="AB1010" s="10"/>
      <c r="AC1010" s="10"/>
      <c r="AD1010" s="10"/>
      <c r="AE1010" s="10"/>
    </row>
    <row r="1011" spans="1:31" ht="13.2" x14ac:dyDescent="0.25">
      <c r="A1011" s="10"/>
      <c r="B1011" s="10"/>
      <c r="C1011" s="10"/>
      <c r="D1011" s="10"/>
      <c r="E1011" s="10"/>
      <c r="F1011" s="10"/>
      <c r="G1011" s="10"/>
      <c r="H1011" s="10"/>
      <c r="I1011" s="10"/>
      <c r="J1011" s="10"/>
      <c r="K1011" s="10"/>
      <c r="L1011" s="10"/>
      <c r="M1011" s="10"/>
      <c r="N1011" s="10"/>
      <c r="O1011" s="10"/>
      <c r="P1011" s="10"/>
      <c r="Q1011" s="10"/>
      <c r="R1011" s="10"/>
      <c r="S1011" s="10"/>
      <c r="T1011" s="10"/>
      <c r="U1011" s="10"/>
      <c r="V1011" s="10"/>
      <c r="W1011" s="10"/>
      <c r="X1011" s="10"/>
      <c r="Y1011" s="10"/>
      <c r="Z1011" s="10"/>
      <c r="AA1011" s="10"/>
      <c r="AB1011" s="10"/>
      <c r="AC1011" s="10"/>
      <c r="AD1011" s="10"/>
      <c r="AE1011" s="10"/>
    </row>
    <row r="1012" spans="1:31" ht="13.2" x14ac:dyDescent="0.25">
      <c r="A1012" s="10"/>
      <c r="B1012" s="10"/>
      <c r="C1012" s="10"/>
      <c r="D1012" s="10"/>
      <c r="E1012" s="10"/>
      <c r="F1012" s="10"/>
      <c r="G1012" s="10"/>
      <c r="H1012" s="10"/>
      <c r="I1012" s="10"/>
      <c r="J1012" s="10"/>
      <c r="K1012" s="10"/>
      <c r="L1012" s="10"/>
      <c r="M1012" s="10"/>
      <c r="N1012" s="10"/>
      <c r="O1012" s="10"/>
      <c r="P1012" s="10"/>
      <c r="Q1012" s="10"/>
      <c r="R1012" s="10"/>
      <c r="S1012" s="10"/>
      <c r="T1012" s="10"/>
      <c r="U1012" s="10"/>
      <c r="V1012" s="10"/>
      <c r="W1012" s="10"/>
      <c r="X1012" s="10"/>
      <c r="Y1012" s="10"/>
      <c r="Z1012" s="10"/>
      <c r="AA1012" s="10"/>
      <c r="AB1012" s="10"/>
      <c r="AC1012" s="10"/>
      <c r="AD1012" s="10"/>
      <c r="AE1012" s="10"/>
    </row>
    <row r="1013" spans="1:31" ht="13.2" x14ac:dyDescent="0.25">
      <c r="A1013" s="10"/>
      <c r="B1013" s="10"/>
      <c r="C1013" s="10"/>
      <c r="D1013" s="10"/>
      <c r="E1013" s="10"/>
      <c r="F1013" s="10"/>
      <c r="G1013" s="10"/>
      <c r="H1013" s="10"/>
      <c r="I1013" s="10"/>
      <c r="J1013" s="10"/>
      <c r="K1013" s="10"/>
      <c r="L1013" s="10"/>
      <c r="M1013" s="10"/>
      <c r="N1013" s="10"/>
      <c r="O1013" s="10"/>
      <c r="P1013" s="10"/>
      <c r="Q1013" s="10"/>
      <c r="R1013" s="10"/>
      <c r="S1013" s="10"/>
      <c r="T1013" s="10"/>
      <c r="U1013" s="10"/>
      <c r="V1013" s="10"/>
      <c r="W1013" s="10"/>
      <c r="X1013" s="10"/>
      <c r="Y1013" s="10"/>
      <c r="Z1013" s="10"/>
      <c r="AA1013" s="10"/>
      <c r="AB1013" s="10"/>
      <c r="AC1013" s="10"/>
      <c r="AD1013" s="10"/>
      <c r="AE1013" s="10"/>
    </row>
    <row r="1014" spans="1:31" ht="13.2" x14ac:dyDescent="0.25">
      <c r="A1014" s="10"/>
      <c r="B1014" s="10"/>
      <c r="C1014" s="10"/>
      <c r="D1014" s="10"/>
      <c r="E1014" s="10"/>
      <c r="F1014" s="10"/>
      <c r="G1014" s="10"/>
      <c r="H1014" s="10"/>
      <c r="I1014" s="10"/>
      <c r="J1014" s="10"/>
      <c r="K1014" s="10"/>
      <c r="L1014" s="10"/>
      <c r="M1014" s="10"/>
      <c r="N1014" s="10"/>
      <c r="O1014" s="10"/>
      <c r="P1014" s="10"/>
      <c r="Q1014" s="10"/>
      <c r="R1014" s="10"/>
      <c r="S1014" s="10"/>
      <c r="T1014" s="10"/>
      <c r="U1014" s="10"/>
      <c r="V1014" s="10"/>
      <c r="W1014" s="10"/>
      <c r="X1014" s="10"/>
      <c r="Y1014" s="10"/>
      <c r="Z1014" s="10"/>
      <c r="AA1014" s="10"/>
      <c r="AB1014" s="10"/>
      <c r="AC1014" s="10"/>
      <c r="AD1014" s="10"/>
      <c r="AE1014" s="10"/>
    </row>
    <row r="1015" spans="1:31" ht="13.2" x14ac:dyDescent="0.25">
      <c r="A1015" s="10"/>
      <c r="B1015" s="10"/>
      <c r="C1015" s="10"/>
      <c r="D1015" s="10"/>
      <c r="E1015" s="10"/>
      <c r="F1015" s="10"/>
      <c r="G1015" s="10"/>
      <c r="H1015" s="10"/>
      <c r="I1015" s="10"/>
      <c r="J1015" s="10"/>
      <c r="K1015" s="10"/>
      <c r="L1015" s="10"/>
      <c r="M1015" s="10"/>
      <c r="N1015" s="10"/>
      <c r="O1015" s="10"/>
      <c r="P1015" s="10"/>
      <c r="Q1015" s="10"/>
      <c r="R1015" s="10"/>
      <c r="S1015" s="10"/>
      <c r="T1015" s="10"/>
      <c r="U1015" s="10"/>
      <c r="V1015" s="10"/>
      <c r="W1015" s="10"/>
      <c r="X1015" s="10"/>
      <c r="Y1015" s="10"/>
      <c r="Z1015" s="10"/>
      <c r="AA1015" s="10"/>
      <c r="AB1015" s="10"/>
      <c r="AC1015" s="10"/>
      <c r="AD1015" s="10"/>
      <c r="AE1015" s="10"/>
    </row>
    <row r="1016" spans="1:31" ht="13.2" x14ac:dyDescent="0.25">
      <c r="A1016" s="10"/>
      <c r="B1016" s="10"/>
      <c r="C1016" s="10"/>
      <c r="D1016" s="10"/>
      <c r="E1016" s="10"/>
      <c r="F1016" s="10"/>
      <c r="G1016" s="10"/>
      <c r="H1016" s="10"/>
      <c r="I1016" s="10"/>
      <c r="J1016" s="10"/>
      <c r="K1016" s="10"/>
      <c r="L1016" s="10"/>
      <c r="M1016" s="10"/>
      <c r="N1016" s="10"/>
      <c r="O1016" s="10"/>
      <c r="P1016" s="10"/>
      <c r="Q1016" s="10"/>
      <c r="R1016" s="10"/>
      <c r="S1016" s="10"/>
      <c r="T1016" s="10"/>
      <c r="U1016" s="10"/>
      <c r="V1016" s="10"/>
      <c r="W1016" s="10"/>
      <c r="X1016" s="10"/>
      <c r="Y1016" s="10"/>
      <c r="Z1016" s="10"/>
      <c r="AA1016" s="10"/>
      <c r="AB1016" s="10"/>
      <c r="AC1016" s="10"/>
      <c r="AD1016" s="10"/>
      <c r="AE1016" s="10"/>
    </row>
    <row r="1017" spans="1:31" ht="13.2" x14ac:dyDescent="0.25">
      <c r="A1017" s="10"/>
      <c r="B1017" s="10"/>
      <c r="C1017" s="10"/>
      <c r="D1017" s="10"/>
      <c r="E1017" s="10"/>
      <c r="F1017" s="10"/>
      <c r="G1017" s="10"/>
      <c r="H1017" s="10"/>
      <c r="I1017" s="10"/>
      <c r="J1017" s="10"/>
      <c r="K1017" s="10"/>
      <c r="L1017" s="10"/>
      <c r="M1017" s="10"/>
      <c r="N1017" s="10"/>
      <c r="O1017" s="10"/>
      <c r="P1017" s="10"/>
      <c r="Q1017" s="10"/>
      <c r="R1017" s="10"/>
      <c r="S1017" s="10"/>
      <c r="T1017" s="10"/>
      <c r="U1017" s="10"/>
      <c r="V1017" s="10"/>
      <c r="W1017" s="10"/>
      <c r="X1017" s="10"/>
      <c r="Y1017" s="10"/>
      <c r="Z1017" s="10"/>
      <c r="AA1017" s="10"/>
      <c r="AB1017" s="10"/>
      <c r="AC1017" s="10"/>
      <c r="AD1017" s="10"/>
      <c r="AE1017" s="10"/>
    </row>
    <row r="1018" spans="1:31" ht="13.2" x14ac:dyDescent="0.25">
      <c r="A1018" s="10"/>
      <c r="B1018" s="10"/>
      <c r="C1018" s="10"/>
      <c r="D1018" s="10"/>
      <c r="E1018" s="10"/>
      <c r="F1018" s="10"/>
      <c r="G1018" s="10"/>
      <c r="H1018" s="10"/>
      <c r="I1018" s="10"/>
      <c r="J1018" s="10"/>
      <c r="K1018" s="10"/>
      <c r="L1018" s="10"/>
      <c r="M1018" s="10"/>
      <c r="N1018" s="10"/>
      <c r="O1018" s="10"/>
      <c r="P1018" s="10"/>
      <c r="Q1018" s="10"/>
      <c r="R1018" s="10"/>
      <c r="S1018" s="10"/>
      <c r="T1018" s="10"/>
      <c r="U1018" s="10"/>
      <c r="V1018" s="10"/>
      <c r="W1018" s="10"/>
      <c r="X1018" s="10"/>
      <c r="Y1018" s="10"/>
      <c r="Z1018" s="10"/>
      <c r="AA1018" s="10"/>
      <c r="AB1018" s="10"/>
      <c r="AC1018" s="10"/>
      <c r="AD1018" s="10"/>
      <c r="AE1018" s="10"/>
    </row>
    <row r="1019" spans="1:31" ht="13.2" x14ac:dyDescent="0.25">
      <c r="A1019" s="10"/>
      <c r="B1019" s="10"/>
      <c r="C1019" s="10"/>
      <c r="D1019" s="10"/>
      <c r="E1019" s="10"/>
      <c r="F1019" s="10"/>
      <c r="G1019" s="10"/>
      <c r="H1019" s="10"/>
      <c r="I1019" s="10"/>
      <c r="J1019" s="10"/>
      <c r="K1019" s="10"/>
      <c r="L1019" s="10"/>
      <c r="M1019" s="10"/>
      <c r="N1019" s="10"/>
      <c r="O1019" s="10"/>
      <c r="P1019" s="10"/>
      <c r="Q1019" s="10"/>
      <c r="R1019" s="10"/>
      <c r="S1019" s="10"/>
      <c r="T1019" s="10"/>
      <c r="U1019" s="10"/>
      <c r="V1019" s="10"/>
      <c r="W1019" s="10"/>
      <c r="X1019" s="10"/>
      <c r="Y1019" s="10"/>
      <c r="Z1019" s="10"/>
      <c r="AA1019" s="10"/>
      <c r="AB1019" s="10"/>
      <c r="AC1019" s="10"/>
      <c r="AD1019" s="10"/>
      <c r="AE1019" s="10"/>
    </row>
    <row r="1020" spans="1:31" ht="13.2" x14ac:dyDescent="0.25">
      <c r="A1020" s="10"/>
      <c r="B1020" s="10"/>
      <c r="C1020" s="10"/>
      <c r="D1020" s="10"/>
      <c r="E1020" s="10"/>
      <c r="F1020" s="10"/>
      <c r="G1020" s="10"/>
      <c r="H1020" s="10"/>
      <c r="I1020" s="10"/>
      <c r="J1020" s="10"/>
      <c r="K1020" s="10"/>
      <c r="L1020" s="10"/>
      <c r="M1020" s="10"/>
      <c r="N1020" s="10"/>
      <c r="O1020" s="10"/>
      <c r="P1020" s="10"/>
      <c r="Q1020" s="10"/>
      <c r="R1020" s="10"/>
      <c r="S1020" s="10"/>
      <c r="T1020" s="10"/>
      <c r="U1020" s="10"/>
      <c r="V1020" s="10"/>
      <c r="W1020" s="10"/>
      <c r="X1020" s="10"/>
      <c r="Y1020" s="10"/>
      <c r="Z1020" s="10"/>
      <c r="AA1020" s="10"/>
      <c r="AB1020" s="10"/>
      <c r="AC1020" s="10"/>
      <c r="AD1020" s="10"/>
      <c r="AE1020" s="10"/>
    </row>
    <row r="1021" spans="1:31" ht="13.2" x14ac:dyDescent="0.25">
      <c r="A1021" s="10"/>
      <c r="B1021" s="10"/>
      <c r="C1021" s="10"/>
      <c r="D1021" s="10"/>
      <c r="E1021" s="10"/>
      <c r="F1021" s="10"/>
      <c r="G1021" s="10"/>
      <c r="H1021" s="10"/>
      <c r="I1021" s="10"/>
      <c r="J1021" s="10"/>
      <c r="K1021" s="10"/>
      <c r="L1021" s="10"/>
      <c r="M1021" s="10"/>
      <c r="N1021" s="10"/>
      <c r="O1021" s="10"/>
      <c r="P1021" s="10"/>
      <c r="Q1021" s="10"/>
      <c r="R1021" s="10"/>
      <c r="S1021" s="10"/>
      <c r="T1021" s="10"/>
      <c r="U1021" s="10"/>
      <c r="V1021" s="10"/>
      <c r="W1021" s="10"/>
      <c r="X1021" s="10"/>
      <c r="Y1021" s="10"/>
      <c r="Z1021" s="10"/>
      <c r="AA1021" s="10"/>
      <c r="AB1021" s="10"/>
      <c r="AC1021" s="10"/>
      <c r="AD1021" s="10"/>
      <c r="AE1021" s="10"/>
    </row>
    <row r="1022" spans="1:31" ht="13.2" x14ac:dyDescent="0.25">
      <c r="A1022" s="10"/>
      <c r="B1022" s="10"/>
      <c r="C1022" s="10"/>
      <c r="D1022" s="10"/>
      <c r="E1022" s="10"/>
      <c r="F1022" s="10"/>
      <c r="G1022" s="10"/>
      <c r="H1022" s="10"/>
      <c r="I1022" s="10"/>
      <c r="J1022" s="10"/>
      <c r="K1022" s="10"/>
      <c r="L1022" s="10"/>
      <c r="M1022" s="10"/>
      <c r="N1022" s="10"/>
      <c r="O1022" s="10"/>
      <c r="P1022" s="10"/>
      <c r="Q1022" s="10"/>
      <c r="R1022" s="10"/>
      <c r="S1022" s="10"/>
      <c r="T1022" s="10"/>
      <c r="U1022" s="10"/>
      <c r="V1022" s="10"/>
      <c r="W1022" s="10"/>
      <c r="X1022" s="10"/>
      <c r="Y1022" s="10"/>
      <c r="Z1022" s="10"/>
      <c r="AA1022" s="10"/>
      <c r="AB1022" s="10"/>
      <c r="AC1022" s="10"/>
      <c r="AD1022" s="10"/>
      <c r="AE1022" s="10"/>
    </row>
    <row r="1023" spans="1:31" ht="13.2" x14ac:dyDescent="0.25">
      <c r="A1023" s="10"/>
      <c r="B1023" s="10"/>
      <c r="C1023" s="10"/>
      <c r="D1023" s="10"/>
      <c r="E1023" s="10"/>
      <c r="F1023" s="10"/>
      <c r="G1023" s="10"/>
      <c r="H1023" s="10"/>
      <c r="I1023" s="10"/>
      <c r="J1023" s="10"/>
      <c r="K1023" s="10"/>
      <c r="L1023" s="10"/>
      <c r="M1023" s="10"/>
      <c r="N1023" s="10"/>
      <c r="O1023" s="10"/>
      <c r="P1023" s="10"/>
      <c r="Q1023" s="10"/>
      <c r="R1023" s="10"/>
      <c r="S1023" s="10"/>
      <c r="T1023" s="10"/>
      <c r="U1023" s="10"/>
      <c r="V1023" s="10"/>
      <c r="W1023" s="10"/>
      <c r="X1023" s="10"/>
      <c r="Y1023" s="10"/>
      <c r="Z1023" s="10"/>
      <c r="AA1023" s="10"/>
      <c r="AB1023" s="10"/>
      <c r="AC1023" s="10"/>
      <c r="AD1023" s="10"/>
      <c r="AE1023" s="10"/>
    </row>
    <row r="1024" spans="1:31" ht="13.2" x14ac:dyDescent="0.25">
      <c r="A1024" s="10"/>
      <c r="B1024" s="10"/>
      <c r="C1024" s="10"/>
      <c r="D1024" s="10"/>
      <c r="E1024" s="10"/>
      <c r="F1024" s="10"/>
      <c r="G1024" s="10"/>
      <c r="H1024" s="10"/>
      <c r="I1024" s="10"/>
      <c r="J1024" s="10"/>
      <c r="K1024" s="10"/>
      <c r="L1024" s="10"/>
      <c r="M1024" s="10"/>
      <c r="N1024" s="10"/>
      <c r="O1024" s="10"/>
      <c r="P1024" s="10"/>
      <c r="Q1024" s="10"/>
      <c r="R1024" s="10"/>
      <c r="S1024" s="10"/>
      <c r="T1024" s="10"/>
      <c r="U1024" s="10"/>
      <c r="V1024" s="10"/>
      <c r="W1024" s="10"/>
      <c r="X1024" s="10"/>
      <c r="Y1024" s="10"/>
      <c r="Z1024" s="10"/>
      <c r="AA1024" s="10"/>
      <c r="AB1024" s="10"/>
      <c r="AC1024" s="10"/>
      <c r="AD1024" s="10"/>
      <c r="AE1024" s="10"/>
    </row>
    <row r="1025" spans="1:31" ht="13.2" x14ac:dyDescent="0.25">
      <c r="A1025" s="10"/>
      <c r="B1025" s="10"/>
      <c r="C1025" s="10"/>
      <c r="D1025" s="10"/>
      <c r="E1025" s="10"/>
      <c r="F1025" s="10"/>
      <c r="G1025" s="10"/>
      <c r="H1025" s="10"/>
      <c r="I1025" s="10"/>
      <c r="J1025" s="10"/>
      <c r="K1025" s="10"/>
      <c r="L1025" s="10"/>
      <c r="M1025" s="10"/>
      <c r="N1025" s="10"/>
      <c r="O1025" s="10"/>
      <c r="P1025" s="10"/>
      <c r="Q1025" s="10"/>
      <c r="R1025" s="10"/>
      <c r="S1025" s="10"/>
      <c r="T1025" s="10"/>
      <c r="U1025" s="10"/>
      <c r="V1025" s="10"/>
      <c r="W1025" s="10"/>
      <c r="X1025" s="10"/>
      <c r="Y1025" s="10"/>
      <c r="Z1025" s="10"/>
      <c r="AA1025" s="10"/>
      <c r="AB1025" s="10"/>
      <c r="AC1025" s="10"/>
      <c r="AD1025" s="10"/>
      <c r="AE1025" s="10"/>
    </row>
    <row r="1026" spans="1:31" ht="13.2" x14ac:dyDescent="0.25">
      <c r="A1026" s="10"/>
      <c r="B1026" s="10"/>
      <c r="C1026" s="10"/>
      <c r="D1026" s="10"/>
      <c r="E1026" s="10"/>
      <c r="F1026" s="10"/>
      <c r="G1026" s="10"/>
      <c r="H1026" s="10"/>
      <c r="I1026" s="10"/>
      <c r="J1026" s="10"/>
      <c r="K1026" s="10"/>
      <c r="L1026" s="10"/>
      <c r="M1026" s="10"/>
      <c r="N1026" s="10"/>
      <c r="O1026" s="10"/>
      <c r="P1026" s="10"/>
      <c r="Q1026" s="10"/>
      <c r="R1026" s="10"/>
      <c r="S1026" s="10"/>
      <c r="T1026" s="10"/>
      <c r="U1026" s="10"/>
      <c r="V1026" s="10"/>
      <c r="W1026" s="10"/>
      <c r="X1026" s="10"/>
      <c r="Y1026" s="10"/>
      <c r="Z1026" s="10"/>
      <c r="AA1026" s="10"/>
      <c r="AB1026" s="10"/>
      <c r="AC1026" s="10"/>
      <c r="AD1026" s="10"/>
      <c r="AE1026" s="10"/>
    </row>
    <row r="1027" spans="1:31" ht="13.2" x14ac:dyDescent="0.25">
      <c r="A1027" s="10"/>
      <c r="B1027" s="10"/>
      <c r="C1027" s="10"/>
      <c r="D1027" s="10"/>
      <c r="E1027" s="10"/>
      <c r="F1027" s="10"/>
      <c r="G1027" s="10"/>
      <c r="H1027" s="10"/>
      <c r="I1027" s="10"/>
      <c r="J1027" s="10"/>
      <c r="K1027" s="10"/>
      <c r="L1027" s="10"/>
      <c r="M1027" s="10"/>
      <c r="N1027" s="10"/>
      <c r="O1027" s="10"/>
      <c r="P1027" s="10"/>
      <c r="Q1027" s="10"/>
      <c r="R1027" s="10"/>
      <c r="S1027" s="10"/>
      <c r="T1027" s="10"/>
      <c r="U1027" s="10"/>
      <c r="V1027" s="10"/>
      <c r="W1027" s="10"/>
      <c r="X1027" s="10"/>
      <c r="Y1027" s="10"/>
      <c r="Z1027" s="10"/>
      <c r="AA1027" s="10"/>
      <c r="AB1027" s="10"/>
      <c r="AC1027" s="10"/>
      <c r="AD1027" s="10"/>
      <c r="AE1027" s="10"/>
    </row>
    <row r="1028" spans="1:31" ht="13.2" x14ac:dyDescent="0.25">
      <c r="A1028" s="10"/>
      <c r="B1028" s="10"/>
      <c r="C1028" s="10"/>
      <c r="D1028" s="10"/>
      <c r="E1028" s="10"/>
      <c r="F1028" s="10"/>
      <c r="G1028" s="10"/>
      <c r="H1028" s="10"/>
      <c r="I1028" s="10"/>
      <c r="J1028" s="10"/>
      <c r="K1028" s="10"/>
      <c r="L1028" s="10"/>
      <c r="M1028" s="10"/>
      <c r="N1028" s="10"/>
      <c r="O1028" s="10"/>
      <c r="P1028" s="10"/>
      <c r="Q1028" s="10"/>
      <c r="R1028" s="10"/>
      <c r="S1028" s="10"/>
      <c r="T1028" s="10"/>
      <c r="U1028" s="10"/>
      <c r="V1028" s="10"/>
      <c r="W1028" s="10"/>
      <c r="X1028" s="10"/>
      <c r="Y1028" s="10"/>
      <c r="Z1028" s="10"/>
      <c r="AA1028" s="10"/>
      <c r="AB1028" s="10"/>
      <c r="AC1028" s="10"/>
      <c r="AD1028" s="10"/>
      <c r="AE1028" s="10"/>
    </row>
    <row r="1029" spans="1:31" ht="13.2" x14ac:dyDescent="0.25">
      <c r="A1029" s="10"/>
      <c r="B1029" s="10"/>
      <c r="C1029" s="10"/>
      <c r="D1029" s="10"/>
      <c r="E1029" s="10"/>
      <c r="F1029" s="10"/>
      <c r="G1029" s="10"/>
      <c r="H1029" s="10"/>
      <c r="I1029" s="10"/>
      <c r="J1029" s="10"/>
      <c r="K1029" s="10"/>
      <c r="L1029" s="10"/>
      <c r="M1029" s="10"/>
      <c r="N1029" s="10"/>
      <c r="O1029" s="10"/>
      <c r="P1029" s="10"/>
      <c r="Q1029" s="10"/>
      <c r="R1029" s="10"/>
      <c r="S1029" s="10"/>
      <c r="T1029" s="10"/>
      <c r="U1029" s="10"/>
      <c r="V1029" s="10"/>
      <c r="W1029" s="10"/>
      <c r="X1029" s="10"/>
      <c r="Y1029" s="10"/>
      <c r="Z1029" s="10"/>
      <c r="AA1029" s="10"/>
      <c r="AB1029" s="10"/>
      <c r="AC1029" s="10"/>
      <c r="AD1029" s="10"/>
      <c r="AE1029" s="10"/>
    </row>
    <row r="1030" spans="1:31" ht="13.2" x14ac:dyDescent="0.25">
      <c r="A1030" s="10"/>
      <c r="B1030" s="10"/>
      <c r="C1030" s="10"/>
      <c r="D1030" s="10"/>
      <c r="E1030" s="10"/>
      <c r="F1030" s="10"/>
      <c r="G1030" s="10"/>
      <c r="H1030" s="10"/>
      <c r="I1030" s="10"/>
      <c r="J1030" s="10"/>
      <c r="K1030" s="10"/>
      <c r="L1030" s="10"/>
      <c r="M1030" s="10"/>
      <c r="N1030" s="10"/>
      <c r="O1030" s="10"/>
      <c r="P1030" s="10"/>
      <c r="Q1030" s="10"/>
      <c r="R1030" s="10"/>
      <c r="S1030" s="10"/>
      <c r="T1030" s="10"/>
      <c r="U1030" s="10"/>
      <c r="V1030" s="10"/>
      <c r="W1030" s="10"/>
      <c r="X1030" s="10"/>
      <c r="Y1030" s="10"/>
      <c r="Z1030" s="10"/>
      <c r="AA1030" s="10"/>
      <c r="AB1030" s="10"/>
      <c r="AC1030" s="10"/>
      <c r="AD1030" s="10"/>
      <c r="AE1030" s="10"/>
    </row>
    <row r="1031" spans="1:31" ht="13.2" x14ac:dyDescent="0.25">
      <c r="A1031" s="10"/>
      <c r="B1031" s="10"/>
      <c r="C1031" s="10"/>
      <c r="D1031" s="10"/>
      <c r="E1031" s="10"/>
      <c r="F1031" s="10"/>
      <c r="G1031" s="10"/>
      <c r="H1031" s="10"/>
      <c r="I1031" s="10"/>
      <c r="J1031" s="10"/>
      <c r="K1031" s="10"/>
      <c r="L1031" s="10"/>
      <c r="M1031" s="10"/>
      <c r="N1031" s="10"/>
      <c r="O1031" s="10"/>
      <c r="P1031" s="10"/>
      <c r="Q1031" s="10"/>
      <c r="R1031" s="10"/>
      <c r="S1031" s="10"/>
      <c r="T1031" s="10"/>
      <c r="U1031" s="10"/>
      <c r="V1031" s="10"/>
      <c r="W1031" s="10"/>
      <c r="X1031" s="10"/>
      <c r="Y1031" s="10"/>
      <c r="Z1031" s="10"/>
      <c r="AA1031" s="10"/>
      <c r="AB1031" s="10"/>
      <c r="AC1031" s="10"/>
      <c r="AD1031" s="10"/>
      <c r="AE1031" s="10"/>
    </row>
    <row r="1032" spans="1:31" ht="13.2" x14ac:dyDescent="0.25">
      <c r="A1032" s="10"/>
      <c r="B1032" s="10"/>
      <c r="C1032" s="10"/>
      <c r="D1032" s="10"/>
      <c r="E1032" s="10"/>
      <c r="F1032" s="10"/>
      <c r="G1032" s="10"/>
      <c r="H1032" s="10"/>
      <c r="I1032" s="10"/>
      <c r="J1032" s="10"/>
      <c r="K1032" s="10"/>
      <c r="L1032" s="10"/>
      <c r="M1032" s="10"/>
      <c r="N1032" s="10"/>
      <c r="O1032" s="10"/>
      <c r="P1032" s="10"/>
      <c r="Q1032" s="10"/>
      <c r="R1032" s="10"/>
      <c r="S1032" s="10"/>
      <c r="T1032" s="10"/>
      <c r="U1032" s="10"/>
      <c r="V1032" s="10"/>
      <c r="W1032" s="10"/>
      <c r="X1032" s="10"/>
      <c r="Y1032" s="10"/>
      <c r="Z1032" s="10"/>
      <c r="AA1032" s="10"/>
      <c r="AB1032" s="10"/>
      <c r="AC1032" s="10"/>
      <c r="AD1032" s="10"/>
      <c r="AE1032" s="10"/>
    </row>
    <row r="1033" spans="1:31" ht="13.2" x14ac:dyDescent="0.25">
      <c r="A1033" s="10"/>
      <c r="B1033" s="10"/>
      <c r="C1033" s="10"/>
      <c r="D1033" s="10"/>
      <c r="E1033" s="10"/>
      <c r="F1033" s="10"/>
      <c r="G1033" s="10"/>
      <c r="H1033" s="10"/>
      <c r="I1033" s="10"/>
      <c r="J1033" s="10"/>
      <c r="K1033" s="10"/>
      <c r="L1033" s="10"/>
      <c r="M1033" s="10"/>
      <c r="N1033" s="10"/>
      <c r="O1033" s="10"/>
      <c r="P1033" s="10"/>
      <c r="Q1033" s="10"/>
      <c r="R1033" s="10"/>
      <c r="S1033" s="10"/>
      <c r="T1033" s="10"/>
      <c r="U1033" s="10"/>
      <c r="V1033" s="10"/>
      <c r="W1033" s="10"/>
      <c r="X1033" s="10"/>
      <c r="Y1033" s="10"/>
      <c r="Z1033" s="10"/>
      <c r="AA1033" s="10"/>
      <c r="AB1033" s="10"/>
      <c r="AC1033" s="10"/>
      <c r="AD1033" s="10"/>
      <c r="AE1033" s="10"/>
    </row>
    <row r="1034" spans="1:31" ht="13.2" x14ac:dyDescent="0.25">
      <c r="A1034" s="10"/>
      <c r="B1034" s="10"/>
      <c r="C1034" s="10"/>
      <c r="D1034" s="10"/>
      <c r="E1034" s="10"/>
      <c r="F1034" s="10"/>
      <c r="G1034" s="10"/>
      <c r="H1034" s="10"/>
      <c r="I1034" s="10"/>
      <c r="J1034" s="10"/>
      <c r="K1034" s="10"/>
      <c r="L1034" s="10"/>
      <c r="M1034" s="10"/>
      <c r="N1034" s="10"/>
      <c r="O1034" s="10"/>
      <c r="P1034" s="10"/>
      <c r="Q1034" s="10"/>
      <c r="R1034" s="10"/>
      <c r="S1034" s="10"/>
      <c r="T1034" s="10"/>
      <c r="U1034" s="10"/>
      <c r="V1034" s="10"/>
      <c r="W1034" s="10"/>
      <c r="X1034" s="10"/>
      <c r="Y1034" s="10"/>
      <c r="Z1034" s="10"/>
      <c r="AA1034" s="10"/>
      <c r="AB1034" s="10"/>
      <c r="AC1034" s="10"/>
      <c r="AD1034" s="10"/>
      <c r="AE1034" s="10"/>
    </row>
    <row r="1035" spans="1:31" ht="13.2" x14ac:dyDescent="0.25">
      <c r="A1035" s="10"/>
      <c r="B1035" s="10"/>
      <c r="C1035" s="10"/>
      <c r="D1035" s="10"/>
      <c r="E1035" s="10"/>
      <c r="F1035" s="10"/>
      <c r="G1035" s="10"/>
      <c r="H1035" s="10"/>
      <c r="I1035" s="10"/>
      <c r="J1035" s="10"/>
      <c r="K1035" s="10"/>
      <c r="L1035" s="10"/>
      <c r="M1035" s="10"/>
      <c r="N1035" s="10"/>
      <c r="O1035" s="10"/>
      <c r="P1035" s="10"/>
      <c r="Q1035" s="10"/>
      <c r="R1035" s="10"/>
      <c r="S1035" s="10"/>
      <c r="T1035" s="10"/>
      <c r="U1035" s="10"/>
      <c r="V1035" s="10"/>
      <c r="W1035" s="10"/>
      <c r="X1035" s="10"/>
      <c r="Y1035" s="10"/>
      <c r="Z1035" s="10"/>
      <c r="AA1035" s="10"/>
      <c r="AB1035" s="10"/>
      <c r="AC1035" s="10"/>
      <c r="AD1035" s="10"/>
      <c r="AE1035" s="10"/>
    </row>
    <row r="1036" spans="1:31" ht="13.2" x14ac:dyDescent="0.25">
      <c r="A1036" s="10"/>
      <c r="B1036" s="10"/>
      <c r="C1036" s="10"/>
      <c r="D1036" s="10"/>
      <c r="E1036" s="10"/>
      <c r="F1036" s="10"/>
      <c r="G1036" s="10"/>
      <c r="H1036" s="10"/>
      <c r="I1036" s="10"/>
      <c r="J1036" s="10"/>
      <c r="K1036" s="10"/>
      <c r="L1036" s="10"/>
      <c r="M1036" s="10"/>
      <c r="N1036" s="10"/>
      <c r="O1036" s="10"/>
      <c r="P1036" s="10"/>
      <c r="Q1036" s="10"/>
      <c r="R1036" s="10"/>
      <c r="S1036" s="10"/>
      <c r="T1036" s="10"/>
      <c r="U1036" s="10"/>
      <c r="V1036" s="10"/>
      <c r="W1036" s="10"/>
      <c r="X1036" s="10"/>
      <c r="Y1036" s="10"/>
      <c r="Z1036" s="10"/>
      <c r="AA1036" s="10"/>
      <c r="AB1036" s="10"/>
      <c r="AC1036" s="10"/>
      <c r="AD1036" s="10"/>
      <c r="AE1036" s="10"/>
    </row>
    <row r="1037" spans="1:31" ht="13.2" x14ac:dyDescent="0.25">
      <c r="A1037" s="10"/>
      <c r="B1037" s="10"/>
      <c r="C1037" s="10"/>
      <c r="D1037" s="10"/>
      <c r="E1037" s="10"/>
      <c r="F1037" s="10"/>
      <c r="G1037" s="10"/>
      <c r="H1037" s="10"/>
      <c r="I1037" s="10"/>
      <c r="J1037" s="10"/>
      <c r="K1037" s="10"/>
      <c r="L1037" s="10"/>
      <c r="M1037" s="10"/>
      <c r="N1037" s="10"/>
      <c r="O1037" s="10"/>
      <c r="P1037" s="10"/>
      <c r="Q1037" s="10"/>
      <c r="R1037" s="10"/>
      <c r="S1037" s="10"/>
      <c r="T1037" s="10"/>
      <c r="U1037" s="10"/>
      <c r="V1037" s="10"/>
      <c r="W1037" s="10"/>
      <c r="X1037" s="10"/>
      <c r="Y1037" s="10"/>
      <c r="Z1037" s="10"/>
      <c r="AA1037" s="10"/>
      <c r="AB1037" s="10"/>
      <c r="AC1037" s="10"/>
      <c r="AD1037" s="10"/>
      <c r="AE1037" s="10"/>
    </row>
    <row r="1038" spans="1:31" ht="13.2" x14ac:dyDescent="0.25">
      <c r="A1038" s="10"/>
      <c r="B1038" s="10"/>
      <c r="C1038" s="10"/>
      <c r="D1038" s="10"/>
      <c r="E1038" s="10"/>
      <c r="F1038" s="10"/>
      <c r="G1038" s="10"/>
      <c r="H1038" s="10"/>
      <c r="I1038" s="10"/>
      <c r="J1038" s="10"/>
      <c r="K1038" s="10"/>
      <c r="L1038" s="10"/>
      <c r="M1038" s="10"/>
      <c r="N1038" s="10"/>
      <c r="O1038" s="10"/>
      <c r="P1038" s="10"/>
      <c r="Q1038" s="10"/>
      <c r="R1038" s="10"/>
      <c r="S1038" s="10"/>
      <c r="T1038" s="10"/>
      <c r="U1038" s="10"/>
      <c r="V1038" s="10"/>
      <c r="W1038" s="10"/>
      <c r="X1038" s="10"/>
      <c r="Y1038" s="10"/>
      <c r="Z1038" s="10"/>
      <c r="AA1038" s="10"/>
      <c r="AB1038" s="10"/>
      <c r="AC1038" s="10"/>
      <c r="AD1038" s="10"/>
      <c r="AE1038" s="10"/>
    </row>
    <row r="1039" spans="1:31" ht="13.2" x14ac:dyDescent="0.25">
      <c r="A1039" s="10"/>
      <c r="B1039" s="10"/>
      <c r="C1039" s="10"/>
      <c r="D1039" s="10"/>
      <c r="E1039" s="10"/>
      <c r="F1039" s="10"/>
      <c r="G1039" s="10"/>
      <c r="H1039" s="10"/>
      <c r="I1039" s="10"/>
      <c r="J1039" s="10"/>
      <c r="K1039" s="10"/>
      <c r="L1039" s="10"/>
      <c r="M1039" s="10"/>
      <c r="N1039" s="10"/>
      <c r="O1039" s="10"/>
      <c r="P1039" s="10"/>
      <c r="Q1039" s="10"/>
      <c r="R1039" s="10"/>
      <c r="S1039" s="10"/>
      <c r="T1039" s="10"/>
      <c r="U1039" s="10"/>
      <c r="V1039" s="10"/>
      <c r="W1039" s="10"/>
      <c r="X1039" s="10"/>
      <c r="Y1039" s="10"/>
      <c r="Z1039" s="10"/>
      <c r="AA1039" s="10"/>
      <c r="AB1039" s="10"/>
      <c r="AC1039" s="10"/>
      <c r="AD1039" s="10"/>
      <c r="AE1039" s="10"/>
    </row>
    <row r="1040" spans="1:31" ht="13.2" x14ac:dyDescent="0.25">
      <c r="A1040" s="10"/>
      <c r="B1040" s="10"/>
      <c r="C1040" s="10"/>
      <c r="D1040" s="10"/>
      <c r="E1040" s="10"/>
      <c r="F1040" s="10"/>
      <c r="G1040" s="10"/>
      <c r="H1040" s="10"/>
      <c r="I1040" s="10"/>
      <c r="J1040" s="10"/>
      <c r="K1040" s="10"/>
      <c r="L1040" s="10"/>
      <c r="M1040" s="10"/>
      <c r="N1040" s="10"/>
      <c r="O1040" s="10"/>
      <c r="P1040" s="10"/>
      <c r="Q1040" s="10"/>
      <c r="R1040" s="10"/>
      <c r="S1040" s="10"/>
      <c r="T1040" s="10"/>
      <c r="U1040" s="10"/>
      <c r="V1040" s="10"/>
      <c r="W1040" s="10"/>
      <c r="X1040" s="10"/>
      <c r="Y1040" s="10"/>
      <c r="Z1040" s="10"/>
      <c r="AA1040" s="10"/>
      <c r="AB1040" s="10"/>
      <c r="AC1040" s="10"/>
      <c r="AD1040" s="10"/>
      <c r="AE1040" s="10"/>
    </row>
    <row r="1041" spans="1:31" ht="13.2" x14ac:dyDescent="0.25">
      <c r="A1041" s="10"/>
      <c r="B1041" s="10"/>
      <c r="C1041" s="10"/>
      <c r="D1041" s="10"/>
      <c r="E1041" s="10"/>
      <c r="F1041" s="10"/>
      <c r="G1041" s="10"/>
      <c r="H1041" s="10"/>
      <c r="I1041" s="10"/>
      <c r="J1041" s="10"/>
      <c r="K1041" s="10"/>
      <c r="L1041" s="10"/>
      <c r="M1041" s="10"/>
      <c r="N1041" s="10"/>
      <c r="O1041" s="10"/>
      <c r="P1041" s="10"/>
      <c r="Q1041" s="10"/>
      <c r="R1041" s="10"/>
      <c r="S1041" s="10"/>
      <c r="T1041" s="10"/>
      <c r="U1041" s="10"/>
      <c r="V1041" s="10"/>
      <c r="W1041" s="10"/>
      <c r="X1041" s="10"/>
      <c r="Y1041" s="10"/>
      <c r="Z1041" s="10"/>
      <c r="AA1041" s="10"/>
      <c r="AB1041" s="10"/>
      <c r="AC1041" s="10"/>
      <c r="AD1041" s="10"/>
      <c r="AE1041" s="10"/>
    </row>
    <row r="1042" spans="1:31" ht="13.2" x14ac:dyDescent="0.25">
      <c r="A1042" s="10"/>
      <c r="B1042" s="10"/>
      <c r="C1042" s="10"/>
      <c r="D1042" s="10"/>
      <c r="E1042" s="10"/>
      <c r="F1042" s="10"/>
      <c r="G1042" s="10"/>
      <c r="H1042" s="10"/>
      <c r="I1042" s="10"/>
      <c r="J1042" s="10"/>
      <c r="K1042" s="10"/>
      <c r="L1042" s="10"/>
      <c r="M1042" s="10"/>
      <c r="N1042" s="10"/>
      <c r="O1042" s="10"/>
      <c r="P1042" s="10"/>
      <c r="Q1042" s="10"/>
      <c r="R1042" s="10"/>
      <c r="S1042" s="10"/>
      <c r="T1042" s="10"/>
      <c r="U1042" s="10"/>
      <c r="V1042" s="10"/>
      <c r="W1042" s="10"/>
      <c r="X1042" s="10"/>
      <c r="Y1042" s="10"/>
      <c r="Z1042" s="10"/>
      <c r="AA1042" s="10"/>
      <c r="AB1042" s="10"/>
      <c r="AC1042" s="10"/>
      <c r="AD1042" s="10"/>
      <c r="AE1042" s="10"/>
    </row>
    <row r="1043" spans="1:31" ht="13.2" x14ac:dyDescent="0.25">
      <c r="A1043" s="10"/>
      <c r="B1043" s="10"/>
      <c r="C1043" s="10"/>
      <c r="D1043" s="10"/>
      <c r="E1043" s="10"/>
      <c r="F1043" s="10"/>
      <c r="G1043" s="10"/>
      <c r="H1043" s="10"/>
      <c r="I1043" s="10"/>
      <c r="J1043" s="10"/>
      <c r="K1043" s="10"/>
      <c r="L1043" s="10"/>
      <c r="M1043" s="10"/>
      <c r="N1043" s="10"/>
      <c r="O1043" s="10"/>
      <c r="P1043" s="10"/>
      <c r="Q1043" s="10"/>
      <c r="R1043" s="10"/>
      <c r="S1043" s="10"/>
      <c r="T1043" s="10"/>
      <c r="U1043" s="10"/>
      <c r="V1043" s="10"/>
      <c r="W1043" s="10"/>
      <c r="X1043" s="10"/>
      <c r="Y1043" s="10"/>
      <c r="Z1043" s="10"/>
      <c r="AA1043" s="10"/>
      <c r="AB1043" s="10"/>
      <c r="AC1043" s="10"/>
      <c r="AD1043" s="10"/>
      <c r="AE1043" s="10"/>
    </row>
    <row r="1044" spans="1:31" ht="13.2" x14ac:dyDescent="0.25">
      <c r="A1044" s="10"/>
      <c r="B1044" s="10"/>
      <c r="C1044" s="10"/>
      <c r="D1044" s="10"/>
      <c r="E1044" s="10"/>
      <c r="F1044" s="10"/>
      <c r="G1044" s="10"/>
      <c r="H1044" s="10"/>
      <c r="I1044" s="10"/>
      <c r="J1044" s="10"/>
      <c r="K1044" s="10"/>
      <c r="L1044" s="10"/>
      <c r="M1044" s="10"/>
      <c r="N1044" s="10"/>
      <c r="O1044" s="10"/>
      <c r="P1044" s="10"/>
      <c r="Q1044" s="10"/>
      <c r="R1044" s="10"/>
      <c r="S1044" s="10"/>
      <c r="T1044" s="10"/>
      <c r="U1044" s="10"/>
      <c r="V1044" s="10"/>
      <c r="W1044" s="10"/>
      <c r="X1044" s="10"/>
      <c r="Y1044" s="10"/>
      <c r="Z1044" s="10"/>
      <c r="AA1044" s="10"/>
      <c r="AB1044" s="10"/>
      <c r="AC1044" s="10"/>
      <c r="AD1044" s="10"/>
      <c r="AE1044" s="10"/>
    </row>
    <row r="1045" spans="1:31" ht="13.2" x14ac:dyDescent="0.25">
      <c r="A1045" s="10"/>
      <c r="B1045" s="10"/>
      <c r="C1045" s="10"/>
      <c r="D1045" s="10"/>
      <c r="E1045" s="10"/>
      <c r="F1045" s="10"/>
      <c r="G1045" s="10"/>
      <c r="H1045" s="10"/>
      <c r="I1045" s="10"/>
      <c r="J1045" s="10"/>
      <c r="K1045" s="10"/>
      <c r="L1045" s="10"/>
      <c r="M1045" s="10"/>
      <c r="N1045" s="10"/>
      <c r="O1045" s="10"/>
      <c r="P1045" s="10"/>
      <c r="Q1045" s="10"/>
      <c r="R1045" s="10"/>
      <c r="S1045" s="10"/>
      <c r="T1045" s="10"/>
      <c r="U1045" s="10"/>
      <c r="V1045" s="10"/>
      <c r="W1045" s="10"/>
      <c r="X1045" s="10"/>
      <c r="Y1045" s="10"/>
      <c r="Z1045" s="10"/>
      <c r="AA1045" s="10"/>
      <c r="AB1045" s="10"/>
      <c r="AC1045" s="10"/>
      <c r="AD1045" s="10"/>
      <c r="AE1045" s="10"/>
    </row>
    <row r="1046" spans="1:31" ht="13.2" x14ac:dyDescent="0.25">
      <c r="A1046" s="10"/>
      <c r="B1046" s="10"/>
      <c r="C1046" s="10"/>
      <c r="D1046" s="10"/>
      <c r="E1046" s="10"/>
      <c r="F1046" s="10"/>
      <c r="G1046" s="10"/>
      <c r="H1046" s="10"/>
      <c r="I1046" s="10"/>
      <c r="J1046" s="10"/>
      <c r="K1046" s="10"/>
      <c r="L1046" s="10"/>
      <c r="M1046" s="10"/>
      <c r="N1046" s="10"/>
      <c r="O1046" s="10"/>
      <c r="P1046" s="10"/>
      <c r="Q1046" s="10"/>
      <c r="R1046" s="10"/>
      <c r="S1046" s="10"/>
      <c r="T1046" s="10"/>
      <c r="U1046" s="10"/>
      <c r="V1046" s="10"/>
      <c r="W1046" s="10"/>
      <c r="X1046" s="10"/>
      <c r="Y1046" s="10"/>
      <c r="Z1046" s="10"/>
      <c r="AA1046" s="10"/>
      <c r="AB1046" s="10"/>
      <c r="AC1046" s="10"/>
      <c r="AD1046" s="10"/>
      <c r="AE1046" s="10"/>
    </row>
    <row r="1047" spans="1:31" ht="13.2" x14ac:dyDescent="0.25">
      <c r="A1047" s="10"/>
      <c r="B1047" s="10"/>
      <c r="C1047" s="10"/>
      <c r="D1047" s="10"/>
      <c r="E1047" s="10"/>
      <c r="F1047" s="10"/>
      <c r="G1047" s="10"/>
      <c r="H1047" s="10"/>
      <c r="I1047" s="10"/>
      <c r="J1047" s="10"/>
      <c r="K1047" s="10"/>
      <c r="L1047" s="10"/>
      <c r="M1047" s="10"/>
      <c r="N1047" s="10"/>
      <c r="O1047" s="10"/>
      <c r="P1047" s="10"/>
      <c r="Q1047" s="10"/>
      <c r="R1047" s="10"/>
      <c r="S1047" s="10"/>
      <c r="T1047" s="10"/>
      <c r="U1047" s="10"/>
      <c r="V1047" s="10"/>
      <c r="W1047" s="10"/>
      <c r="X1047" s="10"/>
      <c r="Y1047" s="10"/>
      <c r="Z1047" s="10"/>
      <c r="AA1047" s="10"/>
      <c r="AB1047" s="10"/>
      <c r="AC1047" s="10"/>
      <c r="AD1047" s="10"/>
      <c r="AE1047" s="10"/>
    </row>
    <row r="1048" spans="1:31" ht="13.2" x14ac:dyDescent="0.25">
      <c r="A1048" s="10"/>
      <c r="B1048" s="10"/>
      <c r="C1048" s="10"/>
      <c r="D1048" s="10"/>
      <c r="E1048" s="10"/>
      <c r="F1048" s="10"/>
      <c r="G1048" s="10"/>
      <c r="H1048" s="10"/>
      <c r="I1048" s="10"/>
      <c r="J1048" s="10"/>
      <c r="K1048" s="10"/>
      <c r="L1048" s="10"/>
      <c r="M1048" s="10"/>
      <c r="N1048" s="10"/>
      <c r="O1048" s="10"/>
      <c r="P1048" s="10"/>
      <c r="Q1048" s="10"/>
      <c r="R1048" s="10"/>
      <c r="S1048" s="10"/>
      <c r="T1048" s="10"/>
      <c r="U1048" s="10"/>
      <c r="V1048" s="10"/>
      <c r="W1048" s="10"/>
      <c r="X1048" s="10"/>
      <c r="Y1048" s="10"/>
      <c r="Z1048" s="10"/>
      <c r="AA1048" s="10"/>
      <c r="AB1048" s="10"/>
      <c r="AC1048" s="10"/>
      <c r="AD1048" s="10"/>
      <c r="AE1048" s="10"/>
    </row>
    <row r="1049" spans="1:31" ht="13.2" x14ac:dyDescent="0.25">
      <c r="A1049" s="10"/>
      <c r="B1049" s="10"/>
      <c r="C1049" s="10"/>
      <c r="D1049" s="10"/>
      <c r="E1049" s="10"/>
      <c r="F1049" s="10"/>
      <c r="G1049" s="10"/>
      <c r="H1049" s="10"/>
      <c r="I1049" s="10"/>
      <c r="J1049" s="10"/>
      <c r="K1049" s="10"/>
      <c r="L1049" s="10"/>
      <c r="M1049" s="10"/>
      <c r="N1049" s="10"/>
      <c r="O1049" s="10"/>
      <c r="P1049" s="10"/>
      <c r="Q1049" s="10"/>
      <c r="R1049" s="10"/>
      <c r="S1049" s="10"/>
      <c r="T1049" s="10"/>
      <c r="U1049" s="10"/>
      <c r="V1049" s="10"/>
      <c r="W1049" s="10"/>
      <c r="X1049" s="10"/>
      <c r="Y1049" s="10"/>
      <c r="Z1049" s="10"/>
      <c r="AA1049" s="10"/>
      <c r="AB1049" s="10"/>
      <c r="AC1049" s="10"/>
      <c r="AD1049" s="10"/>
      <c r="AE1049" s="10"/>
    </row>
    <row r="1050" spans="1:31" ht="13.2" x14ac:dyDescent="0.25">
      <c r="A1050" s="10"/>
      <c r="B1050" s="10"/>
      <c r="C1050" s="10"/>
      <c r="D1050" s="10"/>
      <c r="E1050" s="10"/>
      <c r="F1050" s="10"/>
      <c r="G1050" s="10"/>
      <c r="H1050" s="10"/>
      <c r="I1050" s="10"/>
      <c r="J1050" s="10"/>
      <c r="K1050" s="10"/>
      <c r="L1050" s="10"/>
      <c r="M1050" s="10"/>
      <c r="N1050" s="10"/>
      <c r="O1050" s="10"/>
      <c r="P1050" s="10"/>
      <c r="Q1050" s="10"/>
      <c r="R1050" s="10"/>
      <c r="S1050" s="10"/>
      <c r="T1050" s="10"/>
      <c r="U1050" s="10"/>
      <c r="V1050" s="10"/>
      <c r="W1050" s="10"/>
      <c r="X1050" s="10"/>
      <c r="Y1050" s="10"/>
      <c r="Z1050" s="10"/>
      <c r="AA1050" s="10"/>
      <c r="AB1050" s="10"/>
      <c r="AC1050" s="10"/>
      <c r="AD1050" s="10"/>
      <c r="AE1050" s="10"/>
    </row>
    <row r="1051" spans="1:31" ht="13.2" x14ac:dyDescent="0.25">
      <c r="A1051" s="10"/>
      <c r="B1051" s="10"/>
      <c r="C1051" s="10"/>
      <c r="D1051" s="10"/>
      <c r="E1051" s="10"/>
      <c r="F1051" s="10"/>
      <c r="G1051" s="10"/>
      <c r="H1051" s="10"/>
      <c r="I1051" s="10"/>
      <c r="J1051" s="10"/>
      <c r="K1051" s="10"/>
      <c r="L1051" s="10"/>
      <c r="M1051" s="10"/>
      <c r="N1051" s="10"/>
      <c r="O1051" s="10"/>
      <c r="P1051" s="10"/>
      <c r="Q1051" s="10"/>
      <c r="R1051" s="10"/>
      <c r="S1051" s="10"/>
      <c r="T1051" s="10"/>
      <c r="U1051" s="10"/>
      <c r="V1051" s="10"/>
      <c r="W1051" s="10"/>
      <c r="X1051" s="10"/>
      <c r="Y1051" s="10"/>
      <c r="Z1051" s="10"/>
      <c r="AA1051" s="10"/>
      <c r="AB1051" s="10"/>
      <c r="AC1051" s="10"/>
      <c r="AD1051" s="10"/>
      <c r="AE1051" s="10"/>
    </row>
    <row r="1052" spans="1:31" ht="13.2" x14ac:dyDescent="0.25">
      <c r="A1052" s="10"/>
      <c r="B1052" s="10"/>
      <c r="C1052" s="10"/>
      <c r="D1052" s="10"/>
      <c r="E1052" s="10"/>
      <c r="F1052" s="10"/>
      <c r="G1052" s="10"/>
      <c r="H1052" s="10"/>
      <c r="I1052" s="10"/>
      <c r="J1052" s="10"/>
      <c r="K1052" s="10"/>
      <c r="L1052" s="10"/>
      <c r="M1052" s="10"/>
      <c r="N1052" s="10"/>
      <c r="O1052" s="10"/>
      <c r="P1052" s="10"/>
      <c r="Q1052" s="10"/>
      <c r="R1052" s="10"/>
      <c r="S1052" s="10"/>
      <c r="T1052" s="10"/>
      <c r="U1052" s="10"/>
      <c r="V1052" s="10"/>
      <c r="W1052" s="10"/>
      <c r="X1052" s="10"/>
      <c r="Y1052" s="10"/>
      <c r="Z1052" s="10"/>
      <c r="AA1052" s="10"/>
      <c r="AB1052" s="10"/>
      <c r="AC1052" s="10"/>
      <c r="AD1052" s="10"/>
      <c r="AE1052" s="10"/>
    </row>
    <row r="1053" spans="1:31" ht="13.2" x14ac:dyDescent="0.25">
      <c r="A1053" s="10"/>
      <c r="B1053" s="10"/>
      <c r="C1053" s="10"/>
      <c r="D1053" s="10"/>
      <c r="E1053" s="10"/>
      <c r="F1053" s="10"/>
      <c r="G1053" s="10"/>
      <c r="H1053" s="10"/>
      <c r="I1053" s="10"/>
      <c r="J1053" s="10"/>
      <c r="K1053" s="10"/>
      <c r="L1053" s="10"/>
      <c r="M1053" s="10"/>
      <c r="N1053" s="10"/>
      <c r="O1053" s="10"/>
      <c r="P1053" s="10"/>
      <c r="Q1053" s="10"/>
      <c r="R1053" s="10"/>
      <c r="S1053" s="10"/>
      <c r="T1053" s="10"/>
      <c r="U1053" s="10"/>
      <c r="V1053" s="10"/>
      <c r="W1053" s="10"/>
      <c r="X1053" s="10"/>
      <c r="Y1053" s="10"/>
      <c r="Z1053" s="10"/>
      <c r="AA1053" s="10"/>
      <c r="AB1053" s="10"/>
      <c r="AC1053" s="10"/>
      <c r="AD1053" s="10"/>
      <c r="AE1053" s="10"/>
    </row>
    <row r="1054" spans="1:31" ht="13.2" x14ac:dyDescent="0.25">
      <c r="A1054" s="10"/>
      <c r="B1054" s="10"/>
      <c r="C1054" s="10"/>
      <c r="D1054" s="10"/>
      <c r="E1054" s="10"/>
      <c r="F1054" s="10"/>
      <c r="G1054" s="10"/>
      <c r="H1054" s="10"/>
      <c r="I1054" s="10"/>
      <c r="J1054" s="10"/>
      <c r="K1054" s="10"/>
      <c r="L1054" s="10"/>
      <c r="M1054" s="10"/>
      <c r="N1054" s="10"/>
      <c r="O1054" s="10"/>
      <c r="P1054" s="10"/>
      <c r="Q1054" s="10"/>
      <c r="R1054" s="10"/>
      <c r="S1054" s="10"/>
      <c r="T1054" s="10"/>
      <c r="U1054" s="10"/>
      <c r="V1054" s="10"/>
      <c r="W1054" s="10"/>
      <c r="X1054" s="10"/>
      <c r="Y1054" s="10"/>
      <c r="Z1054" s="10"/>
      <c r="AA1054" s="10"/>
      <c r="AB1054" s="10"/>
      <c r="AC1054" s="10"/>
      <c r="AD1054" s="10"/>
      <c r="AE1054" s="10"/>
    </row>
    <row r="1055" spans="1:31" ht="13.2" x14ac:dyDescent="0.25">
      <c r="A1055" s="10"/>
      <c r="B1055" s="10"/>
      <c r="C1055" s="10"/>
      <c r="D1055" s="10"/>
      <c r="E1055" s="10"/>
      <c r="F1055" s="10"/>
      <c r="G1055" s="10"/>
      <c r="H1055" s="10"/>
      <c r="I1055" s="10"/>
      <c r="J1055" s="10"/>
      <c r="K1055" s="10"/>
      <c r="L1055" s="10"/>
      <c r="M1055" s="10"/>
      <c r="N1055" s="10"/>
      <c r="O1055" s="10"/>
      <c r="P1055" s="10"/>
      <c r="Q1055" s="10"/>
      <c r="R1055" s="10"/>
      <c r="S1055" s="10"/>
      <c r="T1055" s="10"/>
      <c r="U1055" s="10"/>
      <c r="V1055" s="10"/>
      <c r="W1055" s="10"/>
      <c r="X1055" s="10"/>
      <c r="Y1055" s="10"/>
      <c r="Z1055" s="10"/>
      <c r="AA1055" s="10"/>
      <c r="AB1055" s="10"/>
      <c r="AC1055" s="10"/>
      <c r="AD1055" s="10"/>
      <c r="AE1055" s="10"/>
    </row>
    <row r="1056" spans="1:31" ht="13.2" x14ac:dyDescent="0.25">
      <c r="A1056" s="10"/>
      <c r="B1056" s="10"/>
      <c r="C1056" s="10"/>
      <c r="D1056" s="10"/>
      <c r="E1056" s="10"/>
      <c r="F1056" s="10"/>
      <c r="G1056" s="10"/>
      <c r="H1056" s="10"/>
      <c r="I1056" s="10"/>
      <c r="J1056" s="10"/>
      <c r="K1056" s="10"/>
      <c r="L1056" s="10"/>
      <c r="M1056" s="10"/>
      <c r="N1056" s="10"/>
      <c r="O1056" s="10"/>
      <c r="P1056" s="10"/>
      <c r="Q1056" s="10"/>
      <c r="R1056" s="10"/>
      <c r="S1056" s="10"/>
      <c r="T1056" s="10"/>
      <c r="U1056" s="10"/>
      <c r="V1056" s="10"/>
      <c r="W1056" s="10"/>
      <c r="X1056" s="10"/>
      <c r="Y1056" s="10"/>
      <c r="Z1056" s="10"/>
      <c r="AA1056" s="10"/>
      <c r="AB1056" s="10"/>
      <c r="AC1056" s="10"/>
      <c r="AD1056" s="10"/>
      <c r="AE1056" s="10"/>
    </row>
    <row r="1057" spans="1:31" ht="13.2" x14ac:dyDescent="0.25">
      <c r="A1057" s="10"/>
      <c r="B1057" s="10"/>
      <c r="C1057" s="10"/>
      <c r="D1057" s="10"/>
      <c r="E1057" s="10"/>
      <c r="F1057" s="10"/>
      <c r="G1057" s="10"/>
      <c r="H1057" s="10"/>
      <c r="I1057" s="10"/>
      <c r="J1057" s="10"/>
      <c r="K1057" s="10"/>
      <c r="L1057" s="10"/>
      <c r="M1057" s="10"/>
      <c r="N1057" s="10"/>
      <c r="O1057" s="10"/>
      <c r="P1057" s="10"/>
      <c r="Q1057" s="10"/>
      <c r="R1057" s="10"/>
      <c r="S1057" s="10"/>
      <c r="T1057" s="10"/>
      <c r="U1057" s="10"/>
      <c r="V1057" s="10"/>
      <c r="W1057" s="10"/>
      <c r="X1057" s="10"/>
      <c r="Y1057" s="10"/>
      <c r="Z1057" s="10"/>
      <c r="AA1057" s="10"/>
      <c r="AB1057" s="10"/>
      <c r="AC1057" s="10"/>
      <c r="AD1057" s="10"/>
      <c r="AE1057" s="10"/>
    </row>
    <row r="1058" spans="1:31" ht="13.2" x14ac:dyDescent="0.25">
      <c r="A1058" s="10"/>
      <c r="B1058" s="10"/>
      <c r="C1058" s="10"/>
      <c r="D1058" s="10"/>
      <c r="E1058" s="10"/>
      <c r="F1058" s="10"/>
      <c r="G1058" s="10"/>
      <c r="H1058" s="10"/>
      <c r="I1058" s="10"/>
      <c r="J1058" s="10"/>
      <c r="K1058" s="10"/>
      <c r="L1058" s="10"/>
      <c r="M1058" s="10"/>
      <c r="N1058" s="10"/>
      <c r="O1058" s="10"/>
      <c r="P1058" s="10"/>
      <c r="Q1058" s="10"/>
      <c r="R1058" s="10"/>
      <c r="S1058" s="10"/>
      <c r="T1058" s="10"/>
      <c r="U1058" s="10"/>
      <c r="V1058" s="10"/>
      <c r="W1058" s="10"/>
      <c r="X1058" s="10"/>
      <c r="Y1058" s="10"/>
      <c r="Z1058" s="10"/>
      <c r="AA1058" s="10"/>
      <c r="AB1058" s="10"/>
      <c r="AC1058" s="10"/>
      <c r="AD1058" s="10"/>
      <c r="AE1058" s="10"/>
    </row>
    <row r="1059" spans="1:31" ht="13.2" x14ac:dyDescent="0.25">
      <c r="A1059" s="10"/>
      <c r="B1059" s="10"/>
      <c r="C1059" s="10"/>
      <c r="D1059" s="10"/>
      <c r="E1059" s="10"/>
      <c r="F1059" s="10"/>
      <c r="G1059" s="10"/>
      <c r="H1059" s="10"/>
      <c r="I1059" s="10"/>
      <c r="J1059" s="10"/>
      <c r="K1059" s="10"/>
      <c r="L1059" s="10"/>
      <c r="M1059" s="10"/>
      <c r="N1059" s="10"/>
      <c r="O1059" s="10"/>
      <c r="P1059" s="10"/>
      <c r="Q1059" s="10"/>
      <c r="R1059" s="10"/>
      <c r="S1059" s="10"/>
      <c r="T1059" s="10"/>
      <c r="U1059" s="10"/>
      <c r="V1059" s="10"/>
      <c r="W1059" s="10"/>
      <c r="X1059" s="10"/>
      <c r="Y1059" s="10"/>
      <c r="Z1059" s="10"/>
      <c r="AA1059" s="10"/>
      <c r="AB1059" s="10"/>
      <c r="AC1059" s="10"/>
      <c r="AD1059" s="10"/>
      <c r="AE1059" s="10"/>
    </row>
    <row r="1060" spans="1:31" ht="13.2" x14ac:dyDescent="0.25">
      <c r="A1060" s="10"/>
      <c r="B1060" s="10"/>
      <c r="C1060" s="10"/>
      <c r="D1060" s="10"/>
      <c r="E1060" s="10"/>
      <c r="F1060" s="10"/>
      <c r="G1060" s="10"/>
      <c r="H1060" s="10"/>
      <c r="I1060" s="10"/>
      <c r="J1060" s="10"/>
      <c r="K1060" s="10"/>
      <c r="L1060" s="10"/>
      <c r="M1060" s="10"/>
      <c r="N1060" s="10"/>
      <c r="O1060" s="10"/>
      <c r="P1060" s="10"/>
      <c r="Q1060" s="10"/>
      <c r="R1060" s="10"/>
      <c r="S1060" s="10"/>
      <c r="T1060" s="10"/>
      <c r="U1060" s="10"/>
      <c r="V1060" s="10"/>
      <c r="W1060" s="10"/>
      <c r="X1060" s="10"/>
      <c r="Y1060" s="10"/>
      <c r="Z1060" s="10"/>
      <c r="AA1060" s="10"/>
      <c r="AB1060" s="10"/>
      <c r="AC1060" s="10"/>
      <c r="AD1060" s="10"/>
      <c r="AE1060" s="10"/>
    </row>
    <row r="1061" spans="1:31" ht="13.2" x14ac:dyDescent="0.25">
      <c r="A1061" s="10"/>
      <c r="B1061" s="10"/>
      <c r="C1061" s="10"/>
      <c r="D1061" s="10"/>
      <c r="E1061" s="10"/>
      <c r="F1061" s="10"/>
      <c r="G1061" s="10"/>
      <c r="H1061" s="10"/>
      <c r="I1061" s="10"/>
      <c r="J1061" s="10"/>
      <c r="K1061" s="10"/>
      <c r="L1061" s="10"/>
      <c r="M1061" s="10"/>
      <c r="N1061" s="10"/>
      <c r="O1061" s="10"/>
      <c r="P1061" s="10"/>
      <c r="Q1061" s="10"/>
      <c r="R1061" s="10"/>
      <c r="S1061" s="10"/>
      <c r="T1061" s="10"/>
      <c r="U1061" s="10"/>
      <c r="V1061" s="10"/>
      <c r="W1061" s="10"/>
      <c r="X1061" s="10"/>
      <c r="Y1061" s="10"/>
      <c r="Z1061" s="10"/>
      <c r="AA1061" s="10"/>
      <c r="AB1061" s="10"/>
      <c r="AC1061" s="10"/>
      <c r="AD1061" s="10"/>
      <c r="AE1061" s="10"/>
    </row>
    <row r="1062" spans="1:31" ht="13.2" x14ac:dyDescent="0.25">
      <c r="A1062" s="10"/>
      <c r="B1062" s="10"/>
      <c r="C1062" s="10"/>
      <c r="D1062" s="10"/>
      <c r="E1062" s="10"/>
      <c r="F1062" s="10"/>
      <c r="G1062" s="10"/>
      <c r="H1062" s="10"/>
      <c r="I1062" s="10"/>
      <c r="J1062" s="10"/>
      <c r="K1062" s="10"/>
      <c r="L1062" s="10"/>
      <c r="M1062" s="10"/>
      <c r="N1062" s="10"/>
      <c r="O1062" s="10"/>
      <c r="P1062" s="10"/>
      <c r="Q1062" s="10"/>
      <c r="R1062" s="10"/>
      <c r="S1062" s="10"/>
      <c r="T1062" s="10"/>
      <c r="U1062" s="10"/>
      <c r="V1062" s="10"/>
      <c r="W1062" s="10"/>
      <c r="X1062" s="10"/>
      <c r="Y1062" s="10"/>
      <c r="Z1062" s="10"/>
      <c r="AA1062" s="10"/>
      <c r="AB1062" s="10"/>
      <c r="AC1062" s="10"/>
      <c r="AD1062" s="10"/>
      <c r="AE1062" s="10"/>
    </row>
    <row r="1063" spans="1:31" ht="13.2" x14ac:dyDescent="0.25">
      <c r="A1063" s="10"/>
      <c r="B1063" s="10"/>
      <c r="C1063" s="10"/>
      <c r="D1063" s="10"/>
      <c r="E1063" s="10"/>
      <c r="F1063" s="10"/>
      <c r="G1063" s="10"/>
      <c r="H1063" s="10"/>
      <c r="I1063" s="10"/>
      <c r="J1063" s="10"/>
      <c r="K1063" s="10"/>
      <c r="L1063" s="10"/>
      <c r="M1063" s="10"/>
      <c r="N1063" s="10"/>
      <c r="O1063" s="10"/>
      <c r="P1063" s="10"/>
      <c r="Q1063" s="10"/>
      <c r="R1063" s="10"/>
      <c r="S1063" s="10"/>
      <c r="T1063" s="10"/>
      <c r="U1063" s="10"/>
      <c r="V1063" s="10"/>
      <c r="W1063" s="10"/>
      <c r="X1063" s="10"/>
      <c r="Y1063" s="10"/>
      <c r="Z1063" s="10"/>
      <c r="AA1063" s="10"/>
      <c r="AB1063" s="10"/>
      <c r="AC1063" s="10"/>
      <c r="AD1063" s="10"/>
      <c r="AE1063" s="10"/>
    </row>
    <row r="1064" spans="1:31" ht="13.2" x14ac:dyDescent="0.25">
      <c r="A1064" s="10"/>
      <c r="B1064" s="10"/>
      <c r="C1064" s="10"/>
      <c r="D1064" s="10"/>
      <c r="E1064" s="10"/>
      <c r="F1064" s="10"/>
      <c r="G1064" s="10"/>
      <c r="H1064" s="10"/>
      <c r="I1064" s="10"/>
      <c r="J1064" s="10"/>
      <c r="K1064" s="10"/>
      <c r="L1064" s="10"/>
      <c r="M1064" s="10"/>
      <c r="N1064" s="10"/>
      <c r="O1064" s="10"/>
      <c r="P1064" s="10"/>
      <c r="Q1064" s="10"/>
      <c r="R1064" s="10"/>
      <c r="S1064" s="10"/>
      <c r="T1064" s="10"/>
      <c r="U1064" s="10"/>
      <c r="V1064" s="10"/>
      <c r="W1064" s="10"/>
      <c r="X1064" s="10"/>
      <c r="Y1064" s="10"/>
      <c r="Z1064" s="10"/>
      <c r="AA1064" s="10"/>
      <c r="AB1064" s="10"/>
      <c r="AC1064" s="10"/>
      <c r="AD1064" s="10"/>
      <c r="AE1064" s="10"/>
    </row>
    <row r="1065" spans="1:31" ht="13.2" x14ac:dyDescent="0.25">
      <c r="A1065" s="10"/>
      <c r="B1065" s="10"/>
      <c r="C1065" s="10"/>
      <c r="D1065" s="10"/>
      <c r="E1065" s="10"/>
      <c r="F1065" s="10"/>
      <c r="G1065" s="10"/>
      <c r="H1065" s="10"/>
      <c r="I1065" s="10"/>
      <c r="J1065" s="10"/>
      <c r="K1065" s="10"/>
      <c r="L1065" s="10"/>
      <c r="M1065" s="10"/>
      <c r="N1065" s="10"/>
      <c r="O1065" s="10"/>
      <c r="P1065" s="10"/>
      <c r="Q1065" s="10"/>
      <c r="R1065" s="10"/>
      <c r="S1065" s="10"/>
      <c r="T1065" s="10"/>
      <c r="U1065" s="10"/>
      <c r="V1065" s="10"/>
      <c r="W1065" s="10"/>
      <c r="X1065" s="10"/>
      <c r="Y1065" s="10"/>
      <c r="Z1065" s="10"/>
      <c r="AA1065" s="10"/>
      <c r="AB1065" s="10"/>
      <c r="AC1065" s="10"/>
      <c r="AD1065" s="10"/>
      <c r="AE1065" s="10"/>
    </row>
    <row r="1066" spans="1:31" ht="13.2" x14ac:dyDescent="0.25">
      <c r="A1066" s="10"/>
      <c r="B1066" s="10"/>
      <c r="C1066" s="10"/>
      <c r="D1066" s="10"/>
      <c r="E1066" s="10"/>
      <c r="F1066" s="10"/>
      <c r="G1066" s="10"/>
      <c r="H1066" s="10"/>
      <c r="I1066" s="10"/>
      <c r="J1066" s="10"/>
      <c r="K1066" s="10"/>
      <c r="L1066" s="10"/>
      <c r="M1066" s="10"/>
      <c r="N1066" s="10"/>
      <c r="O1066" s="10"/>
      <c r="P1066" s="10"/>
      <c r="Q1066" s="10"/>
      <c r="R1066" s="10"/>
      <c r="S1066" s="10"/>
      <c r="T1066" s="10"/>
      <c r="U1066" s="10"/>
      <c r="V1066" s="10"/>
      <c r="W1066" s="10"/>
      <c r="X1066" s="10"/>
      <c r="Y1066" s="10"/>
      <c r="Z1066" s="10"/>
      <c r="AA1066" s="10"/>
      <c r="AB1066" s="10"/>
      <c r="AC1066" s="10"/>
      <c r="AD1066" s="10"/>
      <c r="AE1066" s="10"/>
    </row>
    <row r="1067" spans="1:31" ht="13.2" x14ac:dyDescent="0.25">
      <c r="A1067" s="10"/>
      <c r="B1067" s="10"/>
      <c r="C1067" s="10"/>
      <c r="D1067" s="10"/>
      <c r="E1067" s="10"/>
      <c r="F1067" s="10"/>
      <c r="G1067" s="10"/>
      <c r="H1067" s="10"/>
      <c r="I1067" s="10"/>
      <c r="J1067" s="10"/>
      <c r="K1067" s="10"/>
      <c r="L1067" s="10"/>
      <c r="M1067" s="10"/>
      <c r="N1067" s="10"/>
      <c r="O1067" s="10"/>
      <c r="P1067" s="10"/>
      <c r="Q1067" s="10"/>
      <c r="R1067" s="10"/>
      <c r="S1067" s="10"/>
      <c r="T1067" s="10"/>
      <c r="U1067" s="10"/>
      <c r="V1067" s="10"/>
      <c r="W1067" s="10"/>
      <c r="X1067" s="10"/>
      <c r="Y1067" s="10"/>
      <c r="Z1067" s="10"/>
      <c r="AA1067" s="10"/>
      <c r="AB1067" s="10"/>
      <c r="AC1067" s="10"/>
      <c r="AD1067" s="10"/>
      <c r="AE1067" s="10"/>
    </row>
    <row r="1068" spans="1:31" ht="13.2" x14ac:dyDescent="0.25">
      <c r="A1068" s="10"/>
      <c r="B1068" s="10"/>
      <c r="C1068" s="10"/>
      <c r="D1068" s="10"/>
      <c r="E1068" s="10"/>
      <c r="F1068" s="10"/>
      <c r="G1068" s="10"/>
      <c r="H1068" s="10"/>
      <c r="I1068" s="10"/>
      <c r="J1068" s="10"/>
      <c r="K1068" s="10"/>
      <c r="L1068" s="10"/>
      <c r="M1068" s="10"/>
      <c r="N1068" s="10"/>
      <c r="O1068" s="10"/>
      <c r="P1068" s="10"/>
      <c r="Q1068" s="10"/>
      <c r="R1068" s="10"/>
      <c r="S1068" s="10"/>
      <c r="T1068" s="10"/>
      <c r="U1068" s="10"/>
      <c r="V1068" s="10"/>
      <c r="W1068" s="10"/>
      <c r="X1068" s="10"/>
      <c r="Y1068" s="10"/>
      <c r="Z1068" s="10"/>
      <c r="AA1068" s="10"/>
      <c r="AB1068" s="10"/>
      <c r="AC1068" s="10"/>
      <c r="AD1068" s="10"/>
      <c r="AE1068" s="10"/>
    </row>
    <row r="1069" spans="1:31" ht="13.2" x14ac:dyDescent="0.25">
      <c r="A1069" s="10"/>
      <c r="B1069" s="10"/>
      <c r="C1069" s="10"/>
      <c r="D1069" s="10"/>
      <c r="E1069" s="10"/>
      <c r="F1069" s="10"/>
      <c r="G1069" s="10"/>
      <c r="H1069" s="10"/>
      <c r="I1069" s="10"/>
      <c r="J1069" s="10"/>
      <c r="K1069" s="10"/>
      <c r="L1069" s="10"/>
      <c r="M1069" s="10"/>
      <c r="N1069" s="10"/>
      <c r="O1069" s="10"/>
      <c r="P1069" s="10"/>
      <c r="Q1069" s="10"/>
      <c r="R1069" s="10"/>
      <c r="S1069" s="10"/>
      <c r="T1069" s="10"/>
      <c r="U1069" s="10"/>
      <c r="V1069" s="10"/>
      <c r="W1069" s="10"/>
      <c r="X1069" s="10"/>
      <c r="Y1069" s="10"/>
      <c r="Z1069" s="10"/>
      <c r="AA1069" s="10"/>
      <c r="AB1069" s="10"/>
      <c r="AC1069" s="10"/>
      <c r="AD1069" s="10"/>
      <c r="AE1069" s="10"/>
    </row>
    <row r="1070" spans="1:31" ht="13.2" x14ac:dyDescent="0.25">
      <c r="A1070" s="10"/>
      <c r="B1070" s="10"/>
      <c r="C1070" s="10"/>
      <c r="D1070" s="10"/>
      <c r="E1070" s="10"/>
      <c r="F1070" s="10"/>
      <c r="G1070" s="10"/>
      <c r="H1070" s="10"/>
      <c r="I1070" s="10"/>
      <c r="J1070" s="10"/>
      <c r="K1070" s="10"/>
      <c r="L1070" s="10"/>
      <c r="M1070" s="10"/>
      <c r="N1070" s="10"/>
      <c r="O1070" s="10"/>
      <c r="P1070" s="10"/>
      <c r="Q1070" s="10"/>
      <c r="R1070" s="10"/>
      <c r="S1070" s="10"/>
      <c r="T1070" s="10"/>
      <c r="U1070" s="10"/>
      <c r="V1070" s="10"/>
      <c r="W1070" s="10"/>
      <c r="X1070" s="10"/>
      <c r="Y1070" s="10"/>
      <c r="Z1070" s="10"/>
      <c r="AA1070" s="10"/>
      <c r="AB1070" s="10"/>
      <c r="AC1070" s="10"/>
      <c r="AD1070" s="10"/>
      <c r="AE1070" s="10"/>
    </row>
    <row r="1071" spans="1:31" ht="13.2" x14ac:dyDescent="0.25">
      <c r="A1071" s="10"/>
      <c r="B1071" s="10"/>
      <c r="C1071" s="10"/>
      <c r="D1071" s="10"/>
      <c r="E1071" s="10"/>
      <c r="F1071" s="10"/>
      <c r="G1071" s="10"/>
      <c r="H1071" s="10"/>
      <c r="I1071" s="10"/>
      <c r="J1071" s="10"/>
      <c r="K1071" s="10"/>
      <c r="L1071" s="10"/>
      <c r="M1071" s="10"/>
      <c r="N1071" s="10"/>
      <c r="O1071" s="10"/>
      <c r="P1071" s="10"/>
      <c r="Q1071" s="10"/>
      <c r="R1071" s="10"/>
      <c r="S1071" s="10"/>
      <c r="T1071" s="10"/>
      <c r="U1071" s="10"/>
      <c r="V1071" s="10"/>
      <c r="W1071" s="10"/>
      <c r="X1071" s="10"/>
      <c r="Y1071" s="10"/>
      <c r="Z1071" s="10"/>
      <c r="AA1071" s="10"/>
      <c r="AB1071" s="10"/>
      <c r="AC1071" s="10"/>
      <c r="AD1071" s="10"/>
      <c r="AE1071" s="10"/>
    </row>
    <row r="1072" spans="1:31" ht="13.2" x14ac:dyDescent="0.25">
      <c r="A1072" s="10"/>
      <c r="B1072" s="10"/>
      <c r="C1072" s="10"/>
      <c r="D1072" s="10"/>
      <c r="E1072" s="10"/>
      <c r="F1072" s="10"/>
      <c r="G1072" s="10"/>
      <c r="H1072" s="10"/>
      <c r="I1072" s="10"/>
      <c r="J1072" s="10"/>
      <c r="K1072" s="10"/>
      <c r="L1072" s="10"/>
      <c r="M1072" s="10"/>
      <c r="N1072" s="10"/>
      <c r="O1072" s="10"/>
      <c r="P1072" s="10"/>
      <c r="Q1072" s="10"/>
      <c r="R1072" s="10"/>
      <c r="S1072" s="10"/>
      <c r="T1072" s="10"/>
      <c r="U1072" s="10"/>
      <c r="V1072" s="10"/>
      <c r="W1072" s="10"/>
      <c r="X1072" s="10"/>
      <c r="Y1072" s="10"/>
      <c r="Z1072" s="10"/>
      <c r="AA1072" s="10"/>
      <c r="AB1072" s="10"/>
      <c r="AC1072" s="10"/>
      <c r="AD1072" s="10"/>
      <c r="AE1072" s="10"/>
    </row>
    <row r="1073" spans="1:31" ht="13.2" x14ac:dyDescent="0.25">
      <c r="A1073" s="10"/>
      <c r="B1073" s="10"/>
      <c r="C1073" s="10"/>
      <c r="D1073" s="10"/>
      <c r="E1073" s="10"/>
      <c r="F1073" s="10"/>
      <c r="G1073" s="10"/>
      <c r="H1073" s="10"/>
      <c r="I1073" s="10"/>
      <c r="J1073" s="10"/>
      <c r="K1073" s="10"/>
      <c r="L1073" s="10"/>
      <c r="M1073" s="10"/>
      <c r="N1073" s="10"/>
      <c r="O1073" s="10"/>
      <c r="P1073" s="10"/>
      <c r="Q1073" s="10"/>
      <c r="R1073" s="10"/>
      <c r="S1073" s="10"/>
      <c r="T1073" s="10"/>
      <c r="U1073" s="10"/>
      <c r="V1073" s="10"/>
      <c r="W1073" s="10"/>
      <c r="X1073" s="10"/>
      <c r="Y1073" s="10"/>
      <c r="Z1073" s="10"/>
      <c r="AA1073" s="10"/>
      <c r="AB1073" s="10"/>
      <c r="AC1073" s="10"/>
      <c r="AD1073" s="10"/>
      <c r="AE1073" s="10"/>
    </row>
    <row r="1074" spans="1:31" ht="13.2" x14ac:dyDescent="0.25">
      <c r="A1074" s="10"/>
      <c r="B1074" s="10"/>
      <c r="C1074" s="10"/>
      <c r="D1074" s="10"/>
      <c r="E1074" s="10"/>
      <c r="F1074" s="10"/>
      <c r="G1074" s="10"/>
      <c r="H1074" s="10"/>
      <c r="I1074" s="10"/>
      <c r="J1074" s="10"/>
      <c r="K1074" s="10"/>
      <c r="L1074" s="10"/>
      <c r="M1074" s="10"/>
      <c r="N1074" s="10"/>
      <c r="O1074" s="10"/>
      <c r="P1074" s="10"/>
      <c r="Q1074" s="10"/>
      <c r="R1074" s="10"/>
      <c r="S1074" s="10"/>
      <c r="T1074" s="10"/>
      <c r="U1074" s="10"/>
      <c r="V1074" s="10"/>
      <c r="W1074" s="10"/>
      <c r="X1074" s="10"/>
      <c r="Y1074" s="10"/>
      <c r="Z1074" s="10"/>
      <c r="AA1074" s="10"/>
      <c r="AB1074" s="10"/>
      <c r="AC1074" s="10"/>
      <c r="AD1074" s="10"/>
      <c r="AE1074" s="10"/>
    </row>
    <row r="1075" spans="1:31" ht="13.2" x14ac:dyDescent="0.25">
      <c r="A1075" s="10"/>
      <c r="B1075" s="10"/>
      <c r="C1075" s="10"/>
      <c r="D1075" s="10"/>
      <c r="E1075" s="10"/>
      <c r="F1075" s="10"/>
      <c r="G1075" s="10"/>
      <c r="H1075" s="10"/>
      <c r="I1075" s="10"/>
      <c r="J1075" s="10"/>
      <c r="K1075" s="10"/>
      <c r="L1075" s="10"/>
      <c r="M1075" s="10"/>
      <c r="N1075" s="10"/>
      <c r="O1075" s="10"/>
      <c r="P1075" s="10"/>
      <c r="Q1075" s="10"/>
      <c r="R1075" s="10"/>
      <c r="S1075" s="10"/>
      <c r="T1075" s="10"/>
      <c r="U1075" s="10"/>
      <c r="V1075" s="10"/>
      <c r="W1075" s="10"/>
      <c r="X1075" s="10"/>
      <c r="Y1075" s="10"/>
      <c r="Z1075" s="10"/>
      <c r="AA1075" s="10"/>
      <c r="AB1075" s="10"/>
      <c r="AC1075" s="10"/>
      <c r="AD1075" s="10"/>
      <c r="AE1075" s="10"/>
    </row>
    <row r="1076" spans="1:31" ht="13.2" x14ac:dyDescent="0.25">
      <c r="A1076" s="10"/>
      <c r="B1076" s="10"/>
      <c r="C1076" s="10"/>
      <c r="D1076" s="10"/>
      <c r="E1076" s="10"/>
      <c r="F1076" s="10"/>
      <c r="G1076" s="10"/>
      <c r="H1076" s="10"/>
      <c r="I1076" s="10"/>
      <c r="J1076" s="10"/>
      <c r="K1076" s="10"/>
      <c r="L1076" s="10"/>
      <c r="M1076" s="10"/>
      <c r="N1076" s="10"/>
      <c r="O1076" s="10"/>
      <c r="P1076" s="10"/>
      <c r="Q1076" s="10"/>
      <c r="R1076" s="10"/>
      <c r="S1076" s="10"/>
      <c r="T1076" s="10"/>
      <c r="U1076" s="10"/>
      <c r="V1076" s="10"/>
      <c r="W1076" s="10"/>
      <c r="X1076" s="10"/>
      <c r="Y1076" s="10"/>
      <c r="Z1076" s="10"/>
      <c r="AA1076" s="10"/>
      <c r="AB1076" s="10"/>
      <c r="AC1076" s="10"/>
      <c r="AD1076" s="10"/>
      <c r="AE1076" s="10"/>
    </row>
    <row r="1077" spans="1:31" ht="13.2" x14ac:dyDescent="0.25">
      <c r="A1077" s="10"/>
      <c r="B1077" s="10"/>
      <c r="C1077" s="10"/>
      <c r="D1077" s="10"/>
      <c r="E1077" s="10"/>
      <c r="F1077" s="10"/>
      <c r="G1077" s="10"/>
      <c r="H1077" s="10"/>
      <c r="I1077" s="10"/>
      <c r="J1077" s="10"/>
      <c r="K1077" s="10"/>
      <c r="L1077" s="10"/>
      <c r="M1077" s="10"/>
      <c r="N1077" s="10"/>
      <c r="O1077" s="10"/>
      <c r="P1077" s="10"/>
      <c r="Q1077" s="10"/>
      <c r="R1077" s="10"/>
      <c r="S1077" s="10"/>
      <c r="T1077" s="10"/>
      <c r="U1077" s="10"/>
      <c r="V1077" s="10"/>
      <c r="W1077" s="10"/>
      <c r="X1077" s="10"/>
      <c r="Y1077" s="10"/>
      <c r="Z1077" s="10"/>
      <c r="AA1077" s="10"/>
      <c r="AB1077" s="10"/>
      <c r="AC1077" s="10"/>
      <c r="AD1077" s="10"/>
      <c r="AE1077" s="10"/>
    </row>
    <row r="1078" spans="1:31" ht="13.2" x14ac:dyDescent="0.25">
      <c r="A1078" s="10"/>
      <c r="B1078" s="10"/>
      <c r="C1078" s="10"/>
      <c r="D1078" s="10"/>
      <c r="E1078" s="10"/>
      <c r="F1078" s="10"/>
      <c r="G1078" s="10"/>
      <c r="H1078" s="10"/>
      <c r="I1078" s="10"/>
      <c r="J1078" s="10"/>
      <c r="K1078" s="10"/>
      <c r="L1078" s="10"/>
      <c r="M1078" s="10"/>
      <c r="N1078" s="10"/>
      <c r="O1078" s="10"/>
      <c r="P1078" s="10"/>
      <c r="Q1078" s="10"/>
      <c r="R1078" s="10"/>
      <c r="S1078" s="10"/>
      <c r="T1078" s="10"/>
      <c r="U1078" s="10"/>
      <c r="V1078" s="10"/>
      <c r="W1078" s="10"/>
      <c r="X1078" s="10"/>
      <c r="Y1078" s="10"/>
      <c r="Z1078" s="10"/>
      <c r="AA1078" s="10"/>
      <c r="AB1078" s="10"/>
      <c r="AC1078" s="10"/>
      <c r="AD1078" s="10"/>
      <c r="AE1078" s="10"/>
    </row>
    <row r="1079" spans="1:31" ht="13.2" x14ac:dyDescent="0.25">
      <c r="A1079" s="10"/>
      <c r="B1079" s="10"/>
      <c r="C1079" s="10"/>
      <c r="D1079" s="10"/>
      <c r="E1079" s="10"/>
      <c r="F1079" s="10"/>
      <c r="G1079" s="10"/>
      <c r="H1079" s="10"/>
      <c r="I1079" s="10"/>
      <c r="J1079" s="10"/>
      <c r="K1079" s="10"/>
      <c r="L1079" s="10"/>
      <c r="M1079" s="10"/>
      <c r="N1079" s="10"/>
      <c r="O1079" s="10"/>
      <c r="P1079" s="10"/>
      <c r="Q1079" s="10"/>
      <c r="R1079" s="10"/>
      <c r="S1079" s="10"/>
      <c r="T1079" s="10"/>
      <c r="U1079" s="10"/>
      <c r="V1079" s="10"/>
      <c r="W1079" s="10"/>
      <c r="X1079" s="10"/>
      <c r="Y1079" s="10"/>
      <c r="Z1079" s="10"/>
      <c r="AA1079" s="10"/>
      <c r="AB1079" s="10"/>
      <c r="AC1079" s="10"/>
      <c r="AD1079" s="10"/>
      <c r="AE1079" s="10"/>
    </row>
    <row r="1080" spans="1:31" ht="13.2" x14ac:dyDescent="0.25">
      <c r="A1080" s="10"/>
      <c r="B1080" s="10"/>
      <c r="C1080" s="10"/>
      <c r="D1080" s="10"/>
      <c r="E1080" s="10"/>
      <c r="F1080" s="10"/>
      <c r="G1080" s="10"/>
      <c r="H1080" s="10"/>
      <c r="I1080" s="10"/>
      <c r="J1080" s="10"/>
      <c r="K1080" s="10"/>
      <c r="L1080" s="10"/>
      <c r="M1080" s="10"/>
      <c r="N1080" s="10"/>
      <c r="O1080" s="10"/>
      <c r="P1080" s="10"/>
      <c r="Q1080" s="10"/>
      <c r="R1080" s="10"/>
      <c r="S1080" s="10"/>
      <c r="T1080" s="10"/>
      <c r="U1080" s="10"/>
      <c r="V1080" s="10"/>
      <c r="W1080" s="10"/>
      <c r="X1080" s="10"/>
      <c r="Y1080" s="10"/>
      <c r="Z1080" s="10"/>
      <c r="AA1080" s="10"/>
      <c r="AB1080" s="10"/>
      <c r="AC1080" s="10"/>
      <c r="AD1080" s="10"/>
      <c r="AE1080" s="10"/>
    </row>
    <row r="1081" spans="1:31" ht="13.2" x14ac:dyDescent="0.25">
      <c r="E1081" s="10"/>
      <c r="F1081" s="10"/>
      <c r="G1081" s="10"/>
      <c r="H1081" s="10"/>
      <c r="I1081" s="10"/>
      <c r="J1081" s="10"/>
      <c r="K1081" s="10"/>
      <c r="L1081" s="10"/>
      <c r="M1081" s="10"/>
      <c r="N1081" s="10"/>
      <c r="O1081" s="10"/>
      <c r="P1081" s="10"/>
      <c r="Q1081" s="10"/>
      <c r="R1081" s="10"/>
      <c r="S1081" s="10"/>
      <c r="T1081" s="10"/>
      <c r="U1081" s="10"/>
      <c r="V1081" s="10"/>
      <c r="W1081" s="10"/>
      <c r="X1081" s="10"/>
      <c r="Y1081" s="10"/>
      <c r="Z1081" s="10"/>
      <c r="AA1081" s="10"/>
      <c r="AB1081" s="10"/>
      <c r="AC1081" s="10"/>
      <c r="AD1081" s="10"/>
      <c r="AE1081" s="10"/>
    </row>
    <row r="1082" spans="1:31" ht="13.2" x14ac:dyDescent="0.25">
      <c r="E1082" s="10"/>
      <c r="F1082" s="10"/>
      <c r="G1082" s="10"/>
      <c r="H1082" s="10"/>
      <c r="I1082" s="10"/>
      <c r="J1082" s="10"/>
      <c r="K1082" s="10"/>
      <c r="L1082" s="10"/>
      <c r="M1082" s="10"/>
      <c r="N1082" s="10"/>
      <c r="O1082" s="10"/>
      <c r="P1082" s="10"/>
      <c r="Q1082" s="10"/>
      <c r="R1082" s="10"/>
      <c r="S1082" s="10"/>
      <c r="T1082" s="10"/>
      <c r="U1082" s="10"/>
      <c r="V1082" s="10"/>
      <c r="W1082" s="10"/>
      <c r="X1082" s="10"/>
      <c r="Y1082" s="10"/>
      <c r="Z1082" s="10"/>
      <c r="AA1082" s="10"/>
      <c r="AB1082" s="10"/>
      <c r="AC1082" s="10"/>
      <c r="AD1082" s="10"/>
      <c r="AE1082" s="10"/>
    </row>
    <row r="1083" spans="1:31" ht="13.2" x14ac:dyDescent="0.25">
      <c r="E1083" s="10"/>
      <c r="F1083" s="10"/>
      <c r="G1083" s="10"/>
      <c r="H1083" s="10"/>
      <c r="I1083" s="10"/>
      <c r="J1083" s="10"/>
      <c r="K1083" s="10"/>
      <c r="L1083" s="10"/>
      <c r="M1083" s="10"/>
      <c r="N1083" s="10"/>
      <c r="O1083" s="10"/>
      <c r="P1083" s="10"/>
      <c r="Q1083" s="10"/>
      <c r="R1083" s="10"/>
      <c r="S1083" s="10"/>
      <c r="T1083" s="10"/>
      <c r="U1083" s="10"/>
      <c r="V1083" s="10"/>
      <c r="W1083" s="10"/>
      <c r="X1083" s="10"/>
      <c r="Y1083" s="10"/>
      <c r="Z1083" s="10"/>
      <c r="AA1083" s="10"/>
      <c r="AB1083" s="10"/>
      <c r="AC1083" s="10"/>
      <c r="AD1083" s="10"/>
      <c r="AE1083" s="10"/>
    </row>
    <row r="1084" spans="1:31" ht="13.2" x14ac:dyDescent="0.25">
      <c r="E1084" s="10"/>
      <c r="F1084" s="10"/>
      <c r="G1084" s="10"/>
      <c r="H1084" s="10"/>
      <c r="I1084" s="10"/>
      <c r="J1084" s="10"/>
      <c r="K1084" s="10"/>
      <c r="L1084" s="10"/>
      <c r="M1084" s="10"/>
      <c r="N1084" s="10"/>
      <c r="O1084" s="10"/>
      <c r="P1084" s="10"/>
      <c r="Q1084" s="10"/>
      <c r="R1084" s="10"/>
      <c r="S1084" s="10"/>
      <c r="T1084" s="10"/>
      <c r="U1084" s="10"/>
      <c r="V1084" s="10"/>
      <c r="W1084" s="10"/>
      <c r="X1084" s="10"/>
      <c r="Y1084" s="10"/>
      <c r="Z1084" s="10"/>
      <c r="AA1084" s="10"/>
      <c r="AB1084" s="10"/>
      <c r="AC1084" s="10"/>
      <c r="AD1084" s="10"/>
      <c r="AE1084" s="10"/>
    </row>
    <row r="1085" spans="1:31" ht="13.2" x14ac:dyDescent="0.25">
      <c r="E1085" s="10"/>
      <c r="F1085" s="10"/>
      <c r="G1085" s="10"/>
      <c r="H1085" s="10"/>
      <c r="I1085" s="10"/>
      <c r="J1085" s="10"/>
      <c r="K1085" s="10"/>
      <c r="L1085" s="10"/>
      <c r="M1085" s="10"/>
      <c r="N1085" s="10"/>
      <c r="O1085" s="10"/>
      <c r="P1085" s="10"/>
      <c r="Q1085" s="10"/>
      <c r="R1085" s="10"/>
      <c r="S1085" s="10"/>
      <c r="T1085" s="10"/>
      <c r="U1085" s="10"/>
      <c r="V1085" s="10"/>
      <c r="W1085" s="10"/>
      <c r="X1085" s="10"/>
      <c r="Y1085" s="10"/>
      <c r="Z1085" s="10"/>
      <c r="AA1085" s="10"/>
      <c r="AB1085" s="10"/>
      <c r="AC1085" s="10"/>
      <c r="AD1085" s="10"/>
      <c r="AE1085" s="10"/>
    </row>
    <row r="1086" spans="1:31" ht="13.2" x14ac:dyDescent="0.25">
      <c r="E1086" s="10"/>
      <c r="F1086" s="10"/>
      <c r="G1086" s="10"/>
      <c r="H1086" s="10"/>
      <c r="I1086" s="10"/>
      <c r="J1086" s="10"/>
      <c r="K1086" s="10"/>
      <c r="L1086" s="10"/>
      <c r="M1086" s="10"/>
      <c r="N1086" s="10"/>
      <c r="O1086" s="10"/>
      <c r="P1086" s="10"/>
      <c r="Q1086" s="10"/>
      <c r="R1086" s="10"/>
      <c r="S1086" s="10"/>
      <c r="T1086" s="10"/>
      <c r="U1086" s="10"/>
      <c r="V1086" s="10"/>
      <c r="W1086" s="10"/>
      <c r="X1086" s="10"/>
      <c r="Y1086" s="10"/>
      <c r="Z1086" s="10"/>
      <c r="AA1086" s="10"/>
      <c r="AB1086" s="10"/>
      <c r="AC1086" s="10"/>
      <c r="AD1086" s="10"/>
      <c r="AE1086" s="10"/>
    </row>
    <row r="1087" spans="1:31" ht="13.2" x14ac:dyDescent="0.25">
      <c r="E1087" s="10"/>
      <c r="F1087" s="10"/>
      <c r="G1087" s="10"/>
      <c r="H1087" s="10"/>
      <c r="I1087" s="10"/>
      <c r="J1087" s="10"/>
      <c r="K1087" s="10"/>
      <c r="L1087" s="10"/>
      <c r="M1087" s="10"/>
      <c r="N1087" s="10"/>
      <c r="O1087" s="10"/>
      <c r="P1087" s="10"/>
      <c r="Q1087" s="10"/>
      <c r="R1087" s="10"/>
      <c r="S1087" s="10"/>
      <c r="T1087" s="10"/>
      <c r="U1087" s="10"/>
      <c r="V1087" s="10"/>
      <c r="W1087" s="10"/>
      <c r="X1087" s="10"/>
      <c r="Y1087" s="10"/>
      <c r="Z1087" s="10"/>
      <c r="AA1087" s="10"/>
      <c r="AB1087" s="10"/>
      <c r="AC1087" s="10"/>
      <c r="AD1087" s="10"/>
      <c r="AE1087" s="10"/>
    </row>
    <row r="1088" spans="1:31" ht="13.2" x14ac:dyDescent="0.25">
      <c r="E1088" s="10"/>
      <c r="F1088" s="10"/>
      <c r="G1088" s="10"/>
      <c r="H1088" s="10"/>
      <c r="I1088" s="10"/>
      <c r="J1088" s="10"/>
      <c r="K1088" s="10"/>
      <c r="L1088" s="10"/>
      <c r="M1088" s="10"/>
      <c r="N1088" s="10"/>
      <c r="O1088" s="10"/>
      <c r="P1088" s="10"/>
      <c r="Q1088" s="10"/>
      <c r="R1088" s="10"/>
      <c r="S1088" s="10"/>
      <c r="T1088" s="10"/>
      <c r="U1088" s="10"/>
      <c r="V1088" s="10"/>
      <c r="W1088" s="10"/>
      <c r="X1088" s="10"/>
      <c r="Y1088" s="10"/>
      <c r="Z1088" s="10"/>
      <c r="AA1088" s="10"/>
      <c r="AB1088" s="10"/>
      <c r="AC1088" s="10"/>
      <c r="AD1088" s="10"/>
      <c r="AE1088" s="10"/>
    </row>
    <row r="1089" spans="5:31" ht="13.2" x14ac:dyDescent="0.25">
      <c r="E1089" s="10"/>
      <c r="F1089" s="10"/>
      <c r="G1089" s="10"/>
      <c r="H1089" s="10"/>
      <c r="I1089" s="10"/>
      <c r="J1089" s="10"/>
      <c r="K1089" s="10"/>
      <c r="L1089" s="10"/>
      <c r="M1089" s="10"/>
      <c r="N1089" s="10"/>
      <c r="O1089" s="10"/>
      <c r="P1089" s="10"/>
      <c r="Q1089" s="10"/>
      <c r="R1089" s="10"/>
      <c r="S1089" s="10"/>
      <c r="T1089" s="10"/>
      <c r="U1089" s="10"/>
      <c r="V1089" s="10"/>
      <c r="W1089" s="10"/>
      <c r="X1089" s="10"/>
      <c r="Y1089" s="10"/>
      <c r="Z1089" s="10"/>
      <c r="AA1089" s="10"/>
      <c r="AB1089" s="10"/>
      <c r="AC1089" s="10"/>
      <c r="AD1089" s="10"/>
      <c r="AE1089" s="10"/>
    </row>
    <row r="1090" spans="5:31" ht="13.2" x14ac:dyDescent="0.25">
      <c r="E1090" s="10"/>
      <c r="F1090" s="10"/>
      <c r="G1090" s="10"/>
      <c r="H1090" s="10"/>
      <c r="I1090" s="10"/>
      <c r="J1090" s="10"/>
      <c r="K1090" s="10"/>
      <c r="L1090" s="10"/>
      <c r="M1090" s="10"/>
      <c r="N1090" s="10"/>
      <c r="O1090" s="10"/>
      <c r="P1090" s="10"/>
      <c r="Q1090" s="10"/>
      <c r="R1090" s="10"/>
      <c r="S1090" s="10"/>
      <c r="T1090" s="10"/>
      <c r="U1090" s="10"/>
      <c r="V1090" s="10"/>
      <c r="W1090" s="10"/>
      <c r="X1090" s="10"/>
      <c r="Y1090" s="10"/>
      <c r="Z1090" s="10"/>
      <c r="AA1090" s="10"/>
      <c r="AB1090" s="10"/>
      <c r="AC1090" s="10"/>
      <c r="AD1090" s="10"/>
      <c r="AE1090" s="10"/>
    </row>
    <row r="1091" spans="5:31" ht="13.2" x14ac:dyDescent="0.25">
      <c r="E1091" s="10"/>
      <c r="F1091" s="10"/>
      <c r="G1091" s="10"/>
      <c r="H1091" s="10"/>
      <c r="I1091" s="10"/>
      <c r="J1091" s="10"/>
      <c r="K1091" s="10"/>
      <c r="L1091" s="10"/>
      <c r="M1091" s="10"/>
      <c r="N1091" s="10"/>
      <c r="O1091" s="10"/>
      <c r="P1091" s="10"/>
      <c r="Q1091" s="10"/>
      <c r="R1091" s="10"/>
      <c r="S1091" s="10"/>
      <c r="T1091" s="10"/>
      <c r="U1091" s="10"/>
      <c r="V1091" s="10"/>
      <c r="W1091" s="10"/>
      <c r="X1091" s="10"/>
      <c r="Y1091" s="10"/>
      <c r="Z1091" s="10"/>
      <c r="AA1091" s="10"/>
      <c r="AB1091" s="10"/>
      <c r="AC1091" s="10"/>
      <c r="AD1091" s="10"/>
      <c r="AE1091" s="10"/>
    </row>
    <row r="1092" spans="5:31" ht="13.2" x14ac:dyDescent="0.25">
      <c r="E1092" s="10"/>
      <c r="F1092" s="10"/>
      <c r="G1092" s="10"/>
      <c r="H1092" s="10"/>
      <c r="I1092" s="10"/>
      <c r="J1092" s="10"/>
      <c r="K1092" s="10"/>
      <c r="L1092" s="10"/>
      <c r="M1092" s="10"/>
      <c r="N1092" s="10"/>
      <c r="O1092" s="10"/>
      <c r="P1092" s="10"/>
      <c r="Q1092" s="10"/>
      <c r="R1092" s="10"/>
      <c r="S1092" s="10"/>
      <c r="T1092" s="10"/>
      <c r="U1092" s="10"/>
      <c r="V1092" s="10"/>
      <c r="W1092" s="10"/>
      <c r="X1092" s="10"/>
      <c r="Y1092" s="10"/>
      <c r="Z1092" s="10"/>
      <c r="AA1092" s="10"/>
      <c r="AB1092" s="10"/>
      <c r="AC1092" s="10"/>
      <c r="AD1092" s="10"/>
      <c r="AE1092" s="10"/>
    </row>
    <row r="1093" spans="5:31" ht="13.2" x14ac:dyDescent="0.25">
      <c r="E1093" s="10"/>
      <c r="F1093" s="10"/>
      <c r="G1093" s="10"/>
      <c r="H1093" s="10"/>
      <c r="I1093" s="10"/>
      <c r="J1093" s="10"/>
      <c r="K1093" s="10"/>
      <c r="L1093" s="10"/>
      <c r="M1093" s="10"/>
      <c r="N1093" s="10"/>
      <c r="O1093" s="10"/>
      <c r="P1093" s="10"/>
      <c r="Q1093" s="10"/>
      <c r="R1093" s="10"/>
      <c r="S1093" s="10"/>
      <c r="T1093" s="10"/>
      <c r="U1093" s="10"/>
      <c r="V1093" s="10"/>
      <c r="W1093" s="10"/>
      <c r="X1093" s="10"/>
      <c r="Y1093" s="10"/>
      <c r="Z1093" s="10"/>
      <c r="AA1093" s="10"/>
      <c r="AB1093" s="10"/>
      <c r="AC1093" s="10"/>
      <c r="AD1093" s="10"/>
      <c r="AE1093" s="10"/>
    </row>
    <row r="1094" spans="5:31" ht="13.2" x14ac:dyDescent="0.25">
      <c r="E1094" s="10"/>
      <c r="F1094" s="10"/>
      <c r="G1094" s="10"/>
      <c r="H1094" s="10"/>
      <c r="I1094" s="10"/>
      <c r="J1094" s="10"/>
      <c r="K1094" s="10"/>
      <c r="L1094" s="10"/>
      <c r="M1094" s="10"/>
      <c r="N1094" s="10"/>
      <c r="O1094" s="10"/>
      <c r="P1094" s="10"/>
      <c r="Q1094" s="10"/>
      <c r="R1094" s="10"/>
      <c r="S1094" s="10"/>
      <c r="T1094" s="10"/>
      <c r="U1094" s="10"/>
      <c r="V1094" s="10"/>
      <c r="W1094" s="10"/>
      <c r="X1094" s="10"/>
      <c r="Y1094" s="10"/>
      <c r="Z1094" s="10"/>
      <c r="AA1094" s="10"/>
      <c r="AB1094" s="10"/>
      <c r="AC1094" s="10"/>
      <c r="AD1094" s="10"/>
      <c r="AE1094" s="10"/>
    </row>
    <row r="1095" spans="5:31" ht="13.2" x14ac:dyDescent="0.25">
      <c r="E1095" s="10"/>
      <c r="F1095" s="10"/>
      <c r="G1095" s="10"/>
      <c r="H1095" s="10"/>
      <c r="I1095" s="10"/>
      <c r="J1095" s="10"/>
      <c r="K1095" s="10"/>
      <c r="L1095" s="10"/>
      <c r="M1095" s="10"/>
      <c r="N1095" s="10"/>
      <c r="O1095" s="10"/>
      <c r="P1095" s="10"/>
      <c r="Q1095" s="10"/>
      <c r="R1095" s="10"/>
      <c r="S1095" s="10"/>
      <c r="T1095" s="10"/>
      <c r="U1095" s="10"/>
      <c r="V1095" s="10"/>
      <c r="W1095" s="10"/>
      <c r="X1095" s="10"/>
      <c r="Y1095" s="10"/>
      <c r="Z1095" s="10"/>
      <c r="AA1095" s="10"/>
      <c r="AB1095" s="10"/>
      <c r="AC1095" s="10"/>
      <c r="AD1095" s="10"/>
      <c r="AE1095" s="10"/>
    </row>
    <row r="1096" spans="5:31" ht="13.2" x14ac:dyDescent="0.25">
      <c r="E1096" s="10"/>
      <c r="F1096" s="10"/>
      <c r="G1096" s="10"/>
      <c r="H1096" s="10"/>
      <c r="I1096" s="10"/>
      <c r="J1096" s="10"/>
      <c r="K1096" s="10"/>
      <c r="L1096" s="10"/>
      <c r="M1096" s="10"/>
      <c r="N1096" s="10"/>
      <c r="O1096" s="10"/>
      <c r="P1096" s="10"/>
      <c r="Q1096" s="10"/>
      <c r="R1096" s="10"/>
      <c r="S1096" s="10"/>
      <c r="T1096" s="10"/>
      <c r="U1096" s="10"/>
      <c r="V1096" s="10"/>
      <c r="W1096" s="10"/>
      <c r="X1096" s="10"/>
      <c r="Y1096" s="10"/>
      <c r="Z1096" s="10"/>
      <c r="AA1096" s="10"/>
      <c r="AB1096" s="10"/>
      <c r="AC1096" s="10"/>
      <c r="AD1096" s="10"/>
      <c r="AE1096" s="10"/>
    </row>
    <row r="1097" spans="5:31" ht="13.2" x14ac:dyDescent="0.25">
      <c r="E1097" s="10"/>
      <c r="F1097" s="10"/>
      <c r="G1097" s="10"/>
      <c r="H1097" s="10"/>
      <c r="I1097" s="10"/>
      <c r="J1097" s="10"/>
      <c r="K1097" s="10"/>
      <c r="L1097" s="10"/>
      <c r="M1097" s="10"/>
      <c r="N1097" s="10"/>
      <c r="O1097" s="10"/>
      <c r="P1097" s="10"/>
      <c r="Q1097" s="10"/>
      <c r="R1097" s="10"/>
      <c r="S1097" s="10"/>
      <c r="T1097" s="10"/>
      <c r="U1097" s="10"/>
      <c r="V1097" s="10"/>
      <c r="W1097" s="10"/>
      <c r="X1097" s="10"/>
      <c r="Y1097" s="10"/>
      <c r="Z1097" s="10"/>
      <c r="AA1097" s="10"/>
      <c r="AB1097" s="10"/>
      <c r="AC1097" s="10"/>
      <c r="AD1097" s="10"/>
      <c r="AE1097" s="10"/>
    </row>
    <row r="1098" spans="5:31" ht="13.2" x14ac:dyDescent="0.25">
      <c r="E1098" s="10"/>
      <c r="F1098" s="10"/>
      <c r="G1098" s="10"/>
      <c r="H1098" s="10"/>
      <c r="I1098" s="10"/>
      <c r="J1098" s="10"/>
      <c r="K1098" s="10"/>
      <c r="L1098" s="10"/>
      <c r="M1098" s="10"/>
      <c r="N1098" s="10"/>
      <c r="O1098" s="10"/>
      <c r="P1098" s="10"/>
      <c r="Q1098" s="10"/>
      <c r="R1098" s="10"/>
      <c r="S1098" s="10"/>
      <c r="T1098" s="10"/>
      <c r="U1098" s="10"/>
      <c r="V1098" s="10"/>
      <c r="W1098" s="10"/>
      <c r="X1098" s="10"/>
      <c r="Y1098" s="10"/>
      <c r="Z1098" s="10"/>
      <c r="AA1098" s="10"/>
      <c r="AB1098" s="10"/>
      <c r="AC1098" s="10"/>
      <c r="AD1098" s="10"/>
      <c r="AE1098" s="10"/>
    </row>
    <row r="1099" spans="5:31" ht="13.2" x14ac:dyDescent="0.25">
      <c r="E1099" s="10"/>
      <c r="F1099" s="10"/>
      <c r="G1099" s="10"/>
      <c r="H1099" s="10"/>
      <c r="I1099" s="10"/>
      <c r="J1099" s="10"/>
      <c r="K1099" s="10"/>
      <c r="L1099" s="10"/>
      <c r="M1099" s="10"/>
      <c r="N1099" s="10"/>
      <c r="O1099" s="10"/>
      <c r="P1099" s="10"/>
      <c r="Q1099" s="10"/>
      <c r="R1099" s="10"/>
      <c r="S1099" s="10"/>
      <c r="T1099" s="10"/>
      <c r="U1099" s="10"/>
      <c r="V1099" s="10"/>
      <c r="W1099" s="10"/>
      <c r="X1099" s="10"/>
      <c r="Y1099" s="10"/>
      <c r="Z1099" s="10"/>
      <c r="AA1099" s="10"/>
      <c r="AB1099" s="10"/>
      <c r="AC1099" s="10"/>
      <c r="AD1099" s="10"/>
      <c r="AE1099" s="10"/>
    </row>
    <row r="1100" spans="5:31" ht="13.2" x14ac:dyDescent="0.25">
      <c r="E1100" s="10"/>
      <c r="F1100" s="10"/>
      <c r="G1100" s="10"/>
      <c r="H1100" s="10"/>
      <c r="I1100" s="10"/>
      <c r="J1100" s="10"/>
      <c r="K1100" s="10"/>
      <c r="L1100" s="10"/>
      <c r="M1100" s="10"/>
      <c r="N1100" s="10"/>
      <c r="O1100" s="10"/>
      <c r="P1100" s="10"/>
      <c r="Q1100" s="10"/>
      <c r="R1100" s="10"/>
      <c r="S1100" s="10"/>
      <c r="T1100" s="10"/>
      <c r="U1100" s="10"/>
      <c r="V1100" s="10"/>
      <c r="W1100" s="10"/>
      <c r="X1100" s="10"/>
      <c r="Y1100" s="10"/>
      <c r="Z1100" s="10"/>
      <c r="AA1100" s="10"/>
      <c r="AB1100" s="10"/>
      <c r="AC1100" s="10"/>
      <c r="AD1100" s="10"/>
      <c r="AE1100" s="10"/>
    </row>
    <row r="1101" spans="5:31" ht="13.2" x14ac:dyDescent="0.25">
      <c r="E1101" s="10"/>
      <c r="F1101" s="10"/>
      <c r="G1101" s="10"/>
      <c r="H1101" s="10"/>
      <c r="I1101" s="10"/>
      <c r="J1101" s="10"/>
      <c r="K1101" s="10"/>
      <c r="L1101" s="10"/>
      <c r="M1101" s="10"/>
      <c r="N1101" s="10"/>
      <c r="O1101" s="10"/>
      <c r="P1101" s="10"/>
      <c r="Q1101" s="10"/>
      <c r="R1101" s="10"/>
      <c r="S1101" s="10"/>
      <c r="T1101" s="10"/>
      <c r="U1101" s="10"/>
      <c r="V1101" s="10"/>
      <c r="W1101" s="10"/>
      <c r="X1101" s="10"/>
      <c r="Y1101" s="10"/>
      <c r="Z1101" s="10"/>
      <c r="AA1101" s="10"/>
      <c r="AB1101" s="10"/>
      <c r="AC1101" s="10"/>
      <c r="AD1101" s="10"/>
      <c r="AE1101" s="10"/>
    </row>
    <row r="1102" spans="5:31" ht="13.2" x14ac:dyDescent="0.25">
      <c r="E1102" s="10"/>
      <c r="F1102" s="10"/>
      <c r="G1102" s="10"/>
      <c r="H1102" s="10"/>
      <c r="I1102" s="10"/>
      <c r="J1102" s="10"/>
      <c r="K1102" s="10"/>
      <c r="L1102" s="10"/>
      <c r="M1102" s="10"/>
      <c r="N1102" s="10"/>
      <c r="O1102" s="10"/>
      <c r="P1102" s="10"/>
      <c r="Q1102" s="10"/>
      <c r="R1102" s="10"/>
      <c r="S1102" s="10"/>
      <c r="T1102" s="10"/>
      <c r="U1102" s="10"/>
      <c r="V1102" s="10"/>
      <c r="W1102" s="10"/>
      <c r="X1102" s="10"/>
      <c r="Y1102" s="10"/>
      <c r="Z1102" s="10"/>
      <c r="AA1102" s="10"/>
      <c r="AB1102" s="10"/>
      <c r="AC1102" s="10"/>
      <c r="AD1102" s="10"/>
      <c r="AE1102" s="10"/>
    </row>
    <row r="1103" spans="5:31" ht="13.2" x14ac:dyDescent="0.25">
      <c r="E1103" s="10"/>
      <c r="F1103" s="10"/>
      <c r="G1103" s="10"/>
      <c r="H1103" s="10"/>
      <c r="I1103" s="10"/>
      <c r="J1103" s="10"/>
      <c r="K1103" s="10"/>
      <c r="L1103" s="10"/>
      <c r="M1103" s="10"/>
      <c r="N1103" s="10"/>
      <c r="O1103" s="10"/>
      <c r="P1103" s="10"/>
      <c r="Q1103" s="10"/>
      <c r="R1103" s="10"/>
      <c r="S1103" s="10"/>
      <c r="T1103" s="10"/>
      <c r="U1103" s="10"/>
      <c r="V1103" s="10"/>
      <c r="W1103" s="10"/>
      <c r="X1103" s="10"/>
      <c r="Y1103" s="10"/>
      <c r="Z1103" s="10"/>
      <c r="AA1103" s="10"/>
      <c r="AB1103" s="10"/>
      <c r="AC1103" s="10"/>
      <c r="AD1103" s="10"/>
      <c r="AE1103" s="10"/>
    </row>
    <row r="1104" spans="5:31" ht="13.2" x14ac:dyDescent="0.25">
      <c r="E1104" s="10"/>
      <c r="F1104" s="10"/>
      <c r="G1104" s="10"/>
      <c r="H1104" s="10"/>
      <c r="I1104" s="10"/>
      <c r="J1104" s="10"/>
      <c r="K1104" s="10"/>
      <c r="L1104" s="10"/>
      <c r="M1104" s="10"/>
      <c r="N1104" s="10"/>
      <c r="O1104" s="10"/>
      <c r="P1104" s="10"/>
      <c r="Q1104" s="10"/>
      <c r="R1104" s="10"/>
      <c r="S1104" s="10"/>
      <c r="T1104" s="10"/>
      <c r="U1104" s="10"/>
      <c r="V1104" s="10"/>
      <c r="W1104" s="10"/>
      <c r="X1104" s="10"/>
      <c r="Y1104" s="10"/>
      <c r="Z1104" s="10"/>
      <c r="AA1104" s="10"/>
      <c r="AB1104" s="10"/>
      <c r="AC1104" s="10"/>
      <c r="AD1104" s="10"/>
      <c r="AE1104" s="10"/>
    </row>
    <row r="1105" spans="5:31" ht="13.2" x14ac:dyDescent="0.25">
      <c r="E1105" s="10"/>
      <c r="F1105" s="10"/>
      <c r="G1105" s="10"/>
      <c r="H1105" s="10"/>
      <c r="I1105" s="10"/>
      <c r="J1105" s="10"/>
      <c r="K1105" s="10"/>
      <c r="L1105" s="10"/>
      <c r="M1105" s="10"/>
      <c r="N1105" s="10"/>
      <c r="O1105" s="10"/>
      <c r="P1105" s="10"/>
      <c r="Q1105" s="10"/>
      <c r="R1105" s="10"/>
      <c r="S1105" s="10"/>
      <c r="T1105" s="10"/>
      <c r="U1105" s="10"/>
      <c r="V1105" s="10"/>
      <c r="W1105" s="10"/>
      <c r="X1105" s="10"/>
      <c r="Y1105" s="10"/>
      <c r="Z1105" s="10"/>
      <c r="AA1105" s="10"/>
      <c r="AB1105" s="10"/>
      <c r="AC1105" s="10"/>
      <c r="AD1105" s="10"/>
      <c r="AE1105" s="10"/>
    </row>
    <row r="1106" spans="5:31" ht="13.2" x14ac:dyDescent="0.25">
      <c r="E1106" s="10"/>
      <c r="F1106" s="10"/>
      <c r="G1106" s="10"/>
      <c r="H1106" s="10"/>
      <c r="I1106" s="10"/>
      <c r="J1106" s="10"/>
      <c r="K1106" s="10"/>
      <c r="L1106" s="10"/>
      <c r="M1106" s="10"/>
      <c r="N1106" s="10"/>
      <c r="O1106" s="10"/>
      <c r="P1106" s="10"/>
      <c r="Q1106" s="10"/>
      <c r="R1106" s="10"/>
      <c r="S1106" s="10"/>
      <c r="T1106" s="10"/>
      <c r="U1106" s="10"/>
      <c r="V1106" s="10"/>
      <c r="W1106" s="10"/>
      <c r="X1106" s="10"/>
      <c r="Y1106" s="10"/>
      <c r="Z1106" s="10"/>
      <c r="AA1106" s="10"/>
      <c r="AB1106" s="10"/>
      <c r="AC1106" s="10"/>
      <c r="AD1106" s="10"/>
      <c r="AE1106" s="10"/>
    </row>
    <row r="1107" spans="5:31" ht="13.2" x14ac:dyDescent="0.25">
      <c r="E1107" s="10"/>
      <c r="F1107" s="10"/>
      <c r="G1107" s="10"/>
      <c r="H1107" s="10"/>
      <c r="I1107" s="10"/>
      <c r="J1107" s="10"/>
      <c r="K1107" s="10"/>
      <c r="L1107" s="10"/>
      <c r="M1107" s="10"/>
      <c r="N1107" s="10"/>
      <c r="O1107" s="10"/>
      <c r="P1107" s="10"/>
      <c r="Q1107" s="10"/>
      <c r="R1107" s="10"/>
      <c r="S1107" s="10"/>
      <c r="T1107" s="10"/>
      <c r="U1107" s="10"/>
      <c r="V1107" s="10"/>
      <c r="W1107" s="10"/>
      <c r="X1107" s="10"/>
      <c r="Y1107" s="10"/>
      <c r="Z1107" s="10"/>
      <c r="AA1107" s="10"/>
      <c r="AB1107" s="10"/>
      <c r="AC1107" s="10"/>
      <c r="AD1107" s="10"/>
      <c r="AE1107" s="10"/>
    </row>
    <row r="1108" spans="5:31" ht="13.2" x14ac:dyDescent="0.25">
      <c r="E1108" s="10"/>
      <c r="F1108" s="10"/>
      <c r="G1108" s="10"/>
      <c r="H1108" s="10"/>
      <c r="I1108" s="10"/>
      <c r="J1108" s="10"/>
      <c r="K1108" s="10"/>
      <c r="L1108" s="10"/>
      <c r="M1108" s="10"/>
      <c r="N1108" s="10"/>
      <c r="O1108" s="10"/>
      <c r="P1108" s="10"/>
      <c r="Q1108" s="10"/>
      <c r="R1108" s="10"/>
      <c r="S1108" s="10"/>
      <c r="T1108" s="10"/>
      <c r="U1108" s="10"/>
      <c r="V1108" s="10"/>
      <c r="W1108" s="10"/>
      <c r="X1108" s="10"/>
      <c r="Y1108" s="10"/>
      <c r="Z1108" s="10"/>
      <c r="AA1108" s="10"/>
      <c r="AB1108" s="10"/>
      <c r="AC1108" s="10"/>
      <c r="AD1108" s="10"/>
      <c r="AE1108" s="10"/>
    </row>
    <row r="1109" spans="5:31" ht="13.2" x14ac:dyDescent="0.25">
      <c r="E1109" s="10"/>
      <c r="F1109" s="10"/>
      <c r="G1109" s="10"/>
      <c r="H1109" s="10"/>
      <c r="I1109" s="10"/>
      <c r="J1109" s="10"/>
      <c r="K1109" s="10"/>
      <c r="L1109" s="10"/>
      <c r="M1109" s="10"/>
      <c r="N1109" s="10"/>
      <c r="O1109" s="10"/>
      <c r="P1109" s="10"/>
      <c r="Q1109" s="10"/>
      <c r="R1109" s="10"/>
      <c r="S1109" s="10"/>
      <c r="T1109" s="10"/>
      <c r="U1109" s="10"/>
      <c r="V1109" s="10"/>
      <c r="W1109" s="10"/>
      <c r="X1109" s="10"/>
      <c r="Y1109" s="10"/>
      <c r="Z1109" s="10"/>
      <c r="AA1109" s="10"/>
      <c r="AB1109" s="10"/>
      <c r="AC1109" s="10"/>
      <c r="AD1109" s="10"/>
      <c r="AE1109" s="10"/>
    </row>
    <row r="1110" spans="5:31" ht="13.2" x14ac:dyDescent="0.25">
      <c r="E1110" s="10"/>
      <c r="F1110" s="10"/>
      <c r="G1110" s="10"/>
      <c r="H1110" s="10"/>
      <c r="I1110" s="10"/>
      <c r="J1110" s="10"/>
      <c r="K1110" s="10"/>
      <c r="L1110" s="10"/>
      <c r="M1110" s="10"/>
      <c r="N1110" s="10"/>
      <c r="O1110" s="10"/>
      <c r="P1110" s="10"/>
      <c r="Q1110" s="10"/>
      <c r="R1110" s="10"/>
      <c r="S1110" s="10"/>
      <c r="T1110" s="10"/>
      <c r="U1110" s="10"/>
      <c r="V1110" s="10"/>
      <c r="W1110" s="10"/>
      <c r="X1110" s="10"/>
      <c r="Y1110" s="10"/>
      <c r="Z1110" s="10"/>
      <c r="AA1110" s="10"/>
      <c r="AB1110" s="10"/>
      <c r="AC1110" s="10"/>
      <c r="AD1110" s="10"/>
      <c r="AE1110" s="10"/>
    </row>
    <row r="1111" spans="5:31" ht="13.2" x14ac:dyDescent="0.25">
      <c r="E1111" s="10"/>
      <c r="F1111" s="10"/>
      <c r="G1111" s="10"/>
      <c r="H1111" s="10"/>
      <c r="I1111" s="10"/>
      <c r="J1111" s="10"/>
      <c r="K1111" s="10"/>
      <c r="L1111" s="10"/>
      <c r="M1111" s="10"/>
      <c r="N1111" s="10"/>
      <c r="O1111" s="10"/>
      <c r="P1111" s="10"/>
      <c r="Q1111" s="10"/>
      <c r="R1111" s="10"/>
      <c r="S1111" s="10"/>
      <c r="T1111" s="10"/>
      <c r="U1111" s="10"/>
      <c r="V1111" s="10"/>
      <c r="W1111" s="10"/>
      <c r="X1111" s="10"/>
      <c r="Y1111" s="10"/>
      <c r="Z1111" s="10"/>
      <c r="AA1111" s="10"/>
      <c r="AB1111" s="10"/>
      <c r="AC1111" s="10"/>
      <c r="AD1111" s="10"/>
      <c r="AE1111" s="10"/>
    </row>
    <row r="1112" spans="5:31" ht="13.2" x14ac:dyDescent="0.25">
      <c r="E1112" s="10"/>
      <c r="F1112" s="10"/>
      <c r="G1112" s="10"/>
      <c r="H1112" s="10"/>
      <c r="I1112" s="10"/>
      <c r="J1112" s="10"/>
      <c r="K1112" s="10"/>
      <c r="L1112" s="10"/>
      <c r="M1112" s="10"/>
      <c r="N1112" s="10"/>
      <c r="O1112" s="10"/>
      <c r="P1112" s="10"/>
      <c r="Q1112" s="10"/>
      <c r="R1112" s="10"/>
      <c r="S1112" s="10"/>
      <c r="T1112" s="10"/>
      <c r="U1112" s="10"/>
      <c r="V1112" s="10"/>
      <c r="W1112" s="10"/>
      <c r="X1112" s="10"/>
      <c r="Y1112" s="10"/>
      <c r="Z1112" s="10"/>
      <c r="AA1112" s="10"/>
      <c r="AB1112" s="10"/>
      <c r="AC1112" s="10"/>
      <c r="AD1112" s="10"/>
      <c r="AE1112" s="10"/>
    </row>
    <row r="1113" spans="5:31" ht="13.2" x14ac:dyDescent="0.25">
      <c r="E1113" s="10"/>
      <c r="F1113" s="10"/>
      <c r="G1113" s="10"/>
      <c r="H1113" s="10"/>
      <c r="I1113" s="10"/>
      <c r="J1113" s="10"/>
      <c r="K1113" s="10"/>
      <c r="L1113" s="10"/>
      <c r="M1113" s="10"/>
      <c r="N1113" s="10"/>
      <c r="O1113" s="10"/>
      <c r="P1113" s="10"/>
      <c r="Q1113" s="10"/>
      <c r="R1113" s="10"/>
      <c r="S1113" s="10"/>
      <c r="T1113" s="10"/>
      <c r="U1113" s="10"/>
      <c r="V1113" s="10"/>
      <c r="W1113" s="10"/>
      <c r="X1113" s="10"/>
      <c r="Y1113" s="10"/>
      <c r="Z1113" s="10"/>
      <c r="AA1113" s="10"/>
      <c r="AB1113" s="10"/>
      <c r="AC1113" s="10"/>
      <c r="AD1113" s="10"/>
      <c r="AE1113" s="10"/>
    </row>
    <row r="1114" spans="5:31" ht="13.2" x14ac:dyDescent="0.25">
      <c r="E1114" s="10"/>
      <c r="F1114" s="10"/>
      <c r="G1114" s="10"/>
      <c r="H1114" s="10"/>
      <c r="I1114" s="10"/>
      <c r="J1114" s="10"/>
      <c r="K1114" s="10"/>
      <c r="L1114" s="10"/>
      <c r="M1114" s="10"/>
      <c r="N1114" s="10"/>
      <c r="O1114" s="10"/>
      <c r="P1114" s="10"/>
      <c r="Q1114" s="10"/>
      <c r="R1114" s="10"/>
      <c r="S1114" s="10"/>
      <c r="T1114" s="10"/>
      <c r="U1114" s="10"/>
      <c r="V1114" s="10"/>
      <c r="W1114" s="10"/>
      <c r="X1114" s="10"/>
      <c r="Y1114" s="10"/>
      <c r="Z1114" s="10"/>
      <c r="AA1114" s="10"/>
      <c r="AB1114" s="10"/>
      <c r="AC1114" s="10"/>
      <c r="AD1114" s="10"/>
      <c r="AE1114" s="10"/>
    </row>
    <row r="1115" spans="5:31" ht="13.2" x14ac:dyDescent="0.25">
      <c r="E1115" s="10"/>
      <c r="F1115" s="10"/>
      <c r="G1115" s="10"/>
      <c r="H1115" s="10"/>
      <c r="I1115" s="10"/>
      <c r="J1115" s="10"/>
      <c r="K1115" s="10"/>
      <c r="L1115" s="10"/>
      <c r="M1115" s="10"/>
      <c r="N1115" s="10"/>
      <c r="O1115" s="10"/>
      <c r="P1115" s="10"/>
      <c r="Q1115" s="10"/>
      <c r="R1115" s="10"/>
      <c r="S1115" s="10"/>
      <c r="T1115" s="10"/>
      <c r="U1115" s="10"/>
      <c r="V1115" s="10"/>
      <c r="W1115" s="10"/>
      <c r="X1115" s="10"/>
      <c r="Y1115" s="10"/>
      <c r="Z1115" s="10"/>
      <c r="AA1115" s="10"/>
      <c r="AB1115" s="10"/>
      <c r="AC1115" s="10"/>
      <c r="AD1115" s="10"/>
      <c r="AE1115" s="10"/>
    </row>
    <row r="1116" spans="5:31" ht="13.2" x14ac:dyDescent="0.25">
      <c r="E1116" s="10"/>
      <c r="F1116" s="10"/>
      <c r="G1116" s="10"/>
      <c r="H1116" s="10"/>
      <c r="I1116" s="10"/>
      <c r="J1116" s="10"/>
      <c r="K1116" s="10"/>
      <c r="L1116" s="10"/>
      <c r="M1116" s="10"/>
      <c r="N1116" s="10"/>
      <c r="O1116" s="10"/>
      <c r="P1116" s="10"/>
      <c r="Q1116" s="10"/>
      <c r="R1116" s="10"/>
      <c r="S1116" s="10"/>
      <c r="T1116" s="10"/>
      <c r="U1116" s="10"/>
      <c r="V1116" s="10"/>
      <c r="W1116" s="10"/>
      <c r="X1116" s="10"/>
      <c r="Y1116" s="10"/>
      <c r="Z1116" s="10"/>
      <c r="AA1116" s="10"/>
      <c r="AB1116" s="10"/>
      <c r="AC1116" s="10"/>
      <c r="AD1116" s="10"/>
      <c r="AE1116" s="10"/>
    </row>
  </sheetData>
  <mergeCells count="36">
    <mergeCell ref="A73:A88"/>
    <mergeCell ref="B94:B95"/>
    <mergeCell ref="A45:A50"/>
    <mergeCell ref="A51:A65"/>
    <mergeCell ref="B53:B64"/>
    <mergeCell ref="A66:A72"/>
    <mergeCell ref="B66:B72"/>
    <mergeCell ref="D102:D104"/>
    <mergeCell ref="B105:B109"/>
    <mergeCell ref="D105:D109"/>
    <mergeCell ref="B110:B113"/>
    <mergeCell ref="B114:B117"/>
    <mergeCell ref="A89:A95"/>
    <mergeCell ref="A96:A109"/>
    <mergeCell ref="A110:A113"/>
    <mergeCell ref="A114:A117"/>
    <mergeCell ref="B96:B97"/>
    <mergeCell ref="B98:B100"/>
    <mergeCell ref="B102:B104"/>
    <mergeCell ref="B45:B46"/>
    <mergeCell ref="B48:B49"/>
    <mergeCell ref="B73:B88"/>
    <mergeCell ref="B89:B91"/>
    <mergeCell ref="D89:D91"/>
    <mergeCell ref="B24:B35"/>
    <mergeCell ref="A24:A35"/>
    <mergeCell ref="A36:A41"/>
    <mergeCell ref="B36:B41"/>
    <mergeCell ref="A42:A44"/>
    <mergeCell ref="B42:B43"/>
    <mergeCell ref="A2:A23"/>
    <mergeCell ref="B2:B6"/>
    <mergeCell ref="G8:H8"/>
    <mergeCell ref="I8:J8"/>
    <mergeCell ref="B9:B15"/>
    <mergeCell ref="B16:B23"/>
  </mergeCells>
  <hyperlinks>
    <hyperlink ref="B24" r:id="rId1" xr:uid="{00000000-0004-0000-0300-000000000000}"/>
    <hyperlink ref="B36" r:id="rId2" xr:uid="{00000000-0004-0000-0300-000001000000}"/>
    <hyperlink ref="B53" r:id="rId3" xr:uid="{00000000-0004-0000-0300-000002000000}"/>
    <hyperlink ref="B66" r:id="rId4" xr:uid="{00000000-0004-0000-0300-000003000000}"/>
    <hyperlink ref="B73" r:id="rId5" xr:uid="{00000000-0004-0000-0300-000004000000}"/>
    <hyperlink ref="B114" r:id="rId6" xr:uid="{00000000-0004-0000-0300-000005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J18"/>
  <sheetViews>
    <sheetView workbookViewId="0">
      <pane ySplit="1" topLeftCell="A2" activePane="bottomLeft" state="frozen"/>
      <selection pane="bottomLeft" activeCell="H10" sqref="H10"/>
    </sheetView>
  </sheetViews>
  <sheetFormatPr defaultColWidth="12.6640625" defaultRowHeight="15.75" customHeight="1" x14ac:dyDescent="0.25"/>
  <cols>
    <col min="1" max="1" width="16" customWidth="1"/>
    <col min="2" max="2" width="11.6640625" customWidth="1"/>
    <col min="3" max="3" width="13.33203125" customWidth="1"/>
    <col min="4" max="4" width="13.88671875" bestFit="1" customWidth="1"/>
    <col min="5" max="5" width="31.21875" customWidth="1"/>
    <col min="6" max="10" width="26.33203125" customWidth="1"/>
  </cols>
  <sheetData>
    <row r="1" spans="1:10" ht="61.8" customHeight="1" x14ac:dyDescent="0.25">
      <c r="A1" s="79" t="s">
        <v>622</v>
      </c>
      <c r="B1" s="79" t="s">
        <v>623</v>
      </c>
      <c r="C1" s="79" t="s">
        <v>98</v>
      </c>
      <c r="D1" s="79" t="s">
        <v>624</v>
      </c>
      <c r="E1" s="79" t="s">
        <v>625</v>
      </c>
      <c r="F1" s="79" t="s">
        <v>626</v>
      </c>
      <c r="G1" s="79" t="s">
        <v>627</v>
      </c>
      <c r="H1" s="79" t="s">
        <v>628</v>
      </c>
      <c r="I1" s="79" t="s">
        <v>629</v>
      </c>
      <c r="J1" s="80" t="s">
        <v>201</v>
      </c>
    </row>
    <row r="2" spans="1:10" ht="237.6" x14ac:dyDescent="0.25">
      <c r="A2" s="81" t="s">
        <v>630</v>
      </c>
      <c r="B2" s="82" t="s">
        <v>631</v>
      </c>
      <c r="C2" s="83" t="s">
        <v>632</v>
      </c>
      <c r="D2" s="83" t="s">
        <v>633</v>
      </c>
      <c r="E2" s="83" t="s">
        <v>634</v>
      </c>
      <c r="F2" s="83" t="s">
        <v>635</v>
      </c>
      <c r="G2" s="83" t="s">
        <v>636</v>
      </c>
      <c r="H2" s="82" t="s">
        <v>637</v>
      </c>
      <c r="I2" s="82" t="s">
        <v>638</v>
      </c>
      <c r="J2" s="84" t="s">
        <v>639</v>
      </c>
    </row>
    <row r="3" spans="1:10" ht="61.8" customHeight="1" x14ac:dyDescent="0.25">
      <c r="A3" s="81"/>
      <c r="B3" s="82"/>
      <c r="C3" s="85" t="s">
        <v>640</v>
      </c>
      <c r="D3" s="85" t="s">
        <v>252</v>
      </c>
      <c r="E3" s="85"/>
      <c r="F3" s="85" t="s">
        <v>641</v>
      </c>
      <c r="G3" s="85" t="s">
        <v>642</v>
      </c>
      <c r="H3" s="86" t="s">
        <v>643</v>
      </c>
      <c r="I3" s="86" t="s">
        <v>644</v>
      </c>
      <c r="J3" s="87" t="s">
        <v>645</v>
      </c>
    </row>
    <row r="4" spans="1:10" ht="118.8" x14ac:dyDescent="0.25">
      <c r="A4" s="81"/>
      <c r="B4" s="86" t="s">
        <v>646</v>
      </c>
      <c r="C4" s="85" t="s">
        <v>640</v>
      </c>
      <c r="D4" s="85" t="s">
        <v>252</v>
      </c>
      <c r="E4" s="85" t="s">
        <v>647</v>
      </c>
      <c r="F4" s="85" t="s">
        <v>648</v>
      </c>
      <c r="G4" s="85" t="s">
        <v>649</v>
      </c>
      <c r="H4" s="86" t="s">
        <v>650</v>
      </c>
      <c r="I4" s="86" t="s">
        <v>644</v>
      </c>
      <c r="J4" s="87" t="s">
        <v>651</v>
      </c>
    </row>
    <row r="5" spans="1:10" ht="92.4" x14ac:dyDescent="0.25">
      <c r="A5" s="88" t="s">
        <v>652</v>
      </c>
      <c r="B5" s="89" t="s">
        <v>653</v>
      </c>
      <c r="C5" s="90" t="s">
        <v>654</v>
      </c>
      <c r="D5" s="90" t="s">
        <v>655</v>
      </c>
      <c r="E5" s="90" t="s">
        <v>656</v>
      </c>
      <c r="F5" s="90" t="s">
        <v>657</v>
      </c>
      <c r="G5" s="90" t="s">
        <v>658</v>
      </c>
      <c r="H5" s="89" t="s">
        <v>659</v>
      </c>
      <c r="I5" s="89" t="s">
        <v>660</v>
      </c>
      <c r="J5" s="91" t="s">
        <v>661</v>
      </c>
    </row>
    <row r="6" spans="1:10" ht="39.6" x14ac:dyDescent="0.25">
      <c r="A6" s="92"/>
      <c r="B6" s="93"/>
      <c r="C6" s="90" t="s">
        <v>640</v>
      </c>
      <c r="D6" s="90" t="s">
        <v>252</v>
      </c>
      <c r="E6" s="90"/>
      <c r="F6" s="90" t="s">
        <v>662</v>
      </c>
      <c r="G6" s="90" t="s">
        <v>663</v>
      </c>
      <c r="H6" s="89" t="s">
        <v>664</v>
      </c>
      <c r="I6" s="89" t="s">
        <v>665</v>
      </c>
      <c r="J6" s="91" t="s">
        <v>666</v>
      </c>
    </row>
    <row r="7" spans="1:10" ht="26.4" x14ac:dyDescent="0.25">
      <c r="A7" s="94"/>
      <c r="B7" s="95" t="s">
        <v>667</v>
      </c>
      <c r="C7" s="96" t="s">
        <v>668</v>
      </c>
      <c r="D7" s="96" t="s">
        <v>252</v>
      </c>
      <c r="E7" s="96"/>
      <c r="F7" s="96" t="s">
        <v>669</v>
      </c>
      <c r="G7" s="96" t="s">
        <v>663</v>
      </c>
      <c r="H7" s="95" t="s">
        <v>670</v>
      </c>
      <c r="I7" s="95" t="s">
        <v>671</v>
      </c>
      <c r="J7" s="97" t="s">
        <v>672</v>
      </c>
    </row>
    <row r="8" spans="1:10" ht="39.6" x14ac:dyDescent="0.25">
      <c r="A8" s="98" t="s">
        <v>673</v>
      </c>
      <c r="B8" s="99" t="s">
        <v>674</v>
      </c>
      <c r="C8" s="100" t="s">
        <v>675</v>
      </c>
      <c r="D8" s="100" t="s">
        <v>676</v>
      </c>
      <c r="E8" s="100"/>
      <c r="F8" s="100" t="s">
        <v>677</v>
      </c>
      <c r="G8" s="100" t="s">
        <v>678</v>
      </c>
      <c r="H8" s="99"/>
      <c r="I8" s="99" t="s">
        <v>679</v>
      </c>
      <c r="J8" s="101" t="s">
        <v>680</v>
      </c>
    </row>
    <row r="9" spans="1:10" ht="39.6" x14ac:dyDescent="0.25">
      <c r="A9" s="98"/>
      <c r="B9" s="99"/>
      <c r="C9" s="102" t="s">
        <v>681</v>
      </c>
      <c r="D9" s="102" t="s">
        <v>252</v>
      </c>
      <c r="E9" s="102"/>
      <c r="F9" s="102" t="s">
        <v>682</v>
      </c>
      <c r="G9" s="102" t="s">
        <v>683</v>
      </c>
      <c r="H9" s="103" t="s">
        <v>684</v>
      </c>
      <c r="I9" s="103" t="s">
        <v>685</v>
      </c>
      <c r="J9" s="104" t="s">
        <v>686</v>
      </c>
    </row>
    <row r="10" spans="1:10" ht="79.2" x14ac:dyDescent="0.25">
      <c r="A10" s="105"/>
      <c r="B10" s="106" t="s">
        <v>667</v>
      </c>
      <c r="C10" s="107" t="s">
        <v>668</v>
      </c>
      <c r="D10" s="107" t="s">
        <v>252</v>
      </c>
      <c r="E10" s="107" t="s">
        <v>687</v>
      </c>
      <c r="F10" s="107" t="s">
        <v>688</v>
      </c>
      <c r="G10" s="107" t="s">
        <v>689</v>
      </c>
      <c r="H10" s="106" t="s">
        <v>690</v>
      </c>
      <c r="I10" s="106" t="s">
        <v>691</v>
      </c>
      <c r="J10" s="108" t="s">
        <v>692</v>
      </c>
    </row>
    <row r="11" spans="1:10" ht="79.2" x14ac:dyDescent="0.25">
      <c r="A11" s="109" t="s">
        <v>693</v>
      </c>
      <c r="B11" s="110" t="s">
        <v>681</v>
      </c>
      <c r="C11" s="111" t="s">
        <v>667</v>
      </c>
      <c r="D11" s="111" t="s">
        <v>694</v>
      </c>
      <c r="E11" s="112" t="s">
        <v>695</v>
      </c>
      <c r="F11" s="111" t="s">
        <v>696</v>
      </c>
      <c r="G11" s="111" t="s">
        <v>697</v>
      </c>
      <c r="H11" s="113" t="s">
        <v>670</v>
      </c>
      <c r="I11" s="113" t="s">
        <v>671</v>
      </c>
      <c r="J11" s="114" t="s">
        <v>698</v>
      </c>
    </row>
    <row r="12" spans="1:10" ht="39.6" x14ac:dyDescent="0.25">
      <c r="A12" s="109"/>
      <c r="B12" s="110"/>
      <c r="C12" s="112" t="s">
        <v>640</v>
      </c>
      <c r="D12" s="112" t="s">
        <v>252</v>
      </c>
      <c r="E12" s="115"/>
      <c r="F12" s="112" t="s">
        <v>699</v>
      </c>
      <c r="G12" s="112" t="s">
        <v>700</v>
      </c>
      <c r="H12" s="110" t="s">
        <v>701</v>
      </c>
      <c r="I12" s="110" t="s">
        <v>702</v>
      </c>
      <c r="J12" s="116" t="s">
        <v>703</v>
      </c>
    </row>
    <row r="13" spans="1:10" ht="105.6" x14ac:dyDescent="0.25">
      <c r="A13" s="109"/>
      <c r="B13" s="117" t="s">
        <v>646</v>
      </c>
      <c r="C13" s="115" t="s">
        <v>640</v>
      </c>
      <c r="D13" s="115" t="s">
        <v>252</v>
      </c>
      <c r="E13" s="115" t="s">
        <v>704</v>
      </c>
      <c r="F13" s="115" t="s">
        <v>648</v>
      </c>
      <c r="G13" s="115" t="s">
        <v>705</v>
      </c>
      <c r="H13" s="117" t="s">
        <v>706</v>
      </c>
      <c r="I13" s="117" t="s">
        <v>644</v>
      </c>
      <c r="J13" s="118" t="s">
        <v>707</v>
      </c>
    </row>
    <row r="14" spans="1:10" ht="66" x14ac:dyDescent="0.25">
      <c r="A14" s="119" t="s">
        <v>708</v>
      </c>
      <c r="B14" s="120" t="s">
        <v>668</v>
      </c>
      <c r="C14" s="121" t="s">
        <v>667</v>
      </c>
      <c r="D14" s="121" t="s">
        <v>694</v>
      </c>
      <c r="E14" s="121" t="s">
        <v>252</v>
      </c>
      <c r="F14" s="121" t="s">
        <v>696</v>
      </c>
      <c r="G14" s="121" t="s">
        <v>709</v>
      </c>
      <c r="H14" s="120" t="s">
        <v>710</v>
      </c>
      <c r="I14" s="120" t="s">
        <v>711</v>
      </c>
      <c r="J14" s="122" t="s">
        <v>712</v>
      </c>
    </row>
    <row r="15" spans="1:10" ht="118.8" x14ac:dyDescent="0.25">
      <c r="A15" s="123"/>
      <c r="B15" s="124" t="s">
        <v>675</v>
      </c>
      <c r="C15" s="125" t="s">
        <v>681</v>
      </c>
      <c r="D15" s="125" t="s">
        <v>252</v>
      </c>
      <c r="E15" s="125" t="s">
        <v>713</v>
      </c>
      <c r="F15" s="125" t="s">
        <v>714</v>
      </c>
      <c r="G15" s="125" t="s">
        <v>715</v>
      </c>
      <c r="H15" s="124" t="s">
        <v>716</v>
      </c>
      <c r="I15" s="124" t="s">
        <v>717</v>
      </c>
      <c r="J15" s="126" t="s">
        <v>718</v>
      </c>
    </row>
    <row r="16" spans="1:10" ht="52.8" x14ac:dyDescent="0.25">
      <c r="A16" s="127" t="s">
        <v>719</v>
      </c>
      <c r="B16" s="128" t="s">
        <v>681</v>
      </c>
      <c r="C16" s="129" t="s">
        <v>675</v>
      </c>
      <c r="D16" s="129" t="s">
        <v>720</v>
      </c>
      <c r="E16" s="129" t="s">
        <v>721</v>
      </c>
      <c r="F16" s="129" t="s">
        <v>722</v>
      </c>
      <c r="G16" s="129" t="s">
        <v>723</v>
      </c>
      <c r="H16" s="128" t="s">
        <v>724</v>
      </c>
      <c r="I16" s="128" t="s">
        <v>725</v>
      </c>
      <c r="J16" s="130" t="s">
        <v>726</v>
      </c>
    </row>
    <row r="17" spans="1:10" x14ac:dyDescent="0.25">
      <c r="A17" s="13"/>
      <c r="B17" s="13"/>
      <c r="C17" s="13"/>
      <c r="D17" s="13"/>
      <c r="E17" s="13"/>
      <c r="F17" s="13"/>
      <c r="G17" s="13"/>
      <c r="H17" s="13"/>
      <c r="I17" s="13"/>
      <c r="J17" s="13"/>
    </row>
    <row r="18" spans="1:10" x14ac:dyDescent="0.25">
      <c r="A18" s="13"/>
      <c r="B18" s="13"/>
      <c r="C18" s="13"/>
      <c r="D18" s="13"/>
      <c r="E18" s="13"/>
      <c r="F18" s="13"/>
      <c r="G18" s="13"/>
      <c r="H18" s="13"/>
      <c r="I18" s="13"/>
      <c r="J18" s="13"/>
    </row>
  </sheetData>
  <autoFilter ref="A1:J16" xr:uid="{00000000-0009-0000-0000-000004000000}"/>
  <hyperlinks>
    <hyperlink ref="J2" r:id="rId1" xr:uid="{00000000-0004-0000-0400-000000000000}"/>
    <hyperlink ref="J3" r:id="rId2" xr:uid="{00000000-0004-0000-0400-000001000000}"/>
    <hyperlink ref="J4" r:id="rId3" xr:uid="{00000000-0004-0000-0400-000002000000}"/>
    <hyperlink ref="J5" r:id="rId4" xr:uid="{00000000-0004-0000-0400-000003000000}"/>
    <hyperlink ref="J6" r:id="rId5" xr:uid="{00000000-0004-0000-0400-000004000000}"/>
    <hyperlink ref="J7" r:id="rId6" xr:uid="{00000000-0004-0000-0400-000005000000}"/>
    <hyperlink ref="J8" r:id="rId7" xr:uid="{00000000-0004-0000-0400-000006000000}"/>
    <hyperlink ref="J9" r:id="rId8" xr:uid="{00000000-0004-0000-0400-000007000000}"/>
    <hyperlink ref="J10" r:id="rId9" xr:uid="{00000000-0004-0000-0400-000008000000}"/>
    <hyperlink ref="J11" r:id="rId10" xr:uid="{00000000-0004-0000-0400-000009000000}"/>
    <hyperlink ref="J12" r:id="rId11" xr:uid="{00000000-0004-0000-0400-00000A000000}"/>
    <hyperlink ref="J13" r:id="rId12" xr:uid="{00000000-0004-0000-0400-00000B000000}"/>
    <hyperlink ref="J14" r:id="rId13" xr:uid="{00000000-0004-0000-0400-00000C000000}"/>
    <hyperlink ref="J15" r:id="rId14" xr:uid="{00000000-0004-0000-0400-00000D000000}"/>
    <hyperlink ref="J16" r:id="rId15" xr:uid="{00000000-0004-0000-0400-00000E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L201"/>
  <sheetViews>
    <sheetView workbookViewId="0">
      <pane xSplit="5" ySplit="1" topLeftCell="F2" activePane="bottomRight" state="frozen"/>
      <selection pane="topRight" activeCell="F1" sqref="F1"/>
      <selection pane="bottomLeft" activeCell="A2" sqref="A2"/>
      <selection pane="bottomRight" activeCell="F2" sqref="F2"/>
    </sheetView>
  </sheetViews>
  <sheetFormatPr defaultColWidth="12.6640625" defaultRowHeight="15.75" customHeight="1" x14ac:dyDescent="0.25"/>
  <cols>
    <col min="10" max="10" width="49.88671875" customWidth="1"/>
  </cols>
  <sheetData>
    <row r="1" spans="1:12" x14ac:dyDescent="0.25">
      <c r="A1" s="1" t="s">
        <v>727</v>
      </c>
      <c r="B1" s="1" t="s">
        <v>728</v>
      </c>
      <c r="C1" s="1" t="s">
        <v>729</v>
      </c>
      <c r="D1" s="1" t="s">
        <v>202</v>
      </c>
      <c r="E1" s="1" t="s">
        <v>730</v>
      </c>
      <c r="F1" s="1" t="s">
        <v>731</v>
      </c>
      <c r="G1" s="1" t="s">
        <v>732</v>
      </c>
      <c r="H1" s="1" t="s">
        <v>733</v>
      </c>
      <c r="I1" s="1" t="s">
        <v>734</v>
      </c>
      <c r="J1" s="1" t="s">
        <v>735</v>
      </c>
      <c r="K1" s="1" t="s">
        <v>736</v>
      </c>
      <c r="L1" s="1" t="s">
        <v>737</v>
      </c>
    </row>
    <row r="2" spans="1:12" x14ac:dyDescent="0.25">
      <c r="A2" s="1" t="s">
        <v>738</v>
      </c>
      <c r="B2" s="1" t="s">
        <v>739</v>
      </c>
      <c r="C2" s="1" t="s">
        <v>740</v>
      </c>
      <c r="D2" s="1" t="s">
        <v>741</v>
      </c>
      <c r="E2" s="1">
        <v>2023</v>
      </c>
      <c r="F2" s="1" t="s">
        <v>742</v>
      </c>
      <c r="G2" s="1" t="s">
        <v>743</v>
      </c>
      <c r="H2" s="131" t="s">
        <v>744</v>
      </c>
      <c r="I2" s="1" t="s">
        <v>745</v>
      </c>
      <c r="J2" s="1" t="s">
        <v>746</v>
      </c>
      <c r="K2" s="1" t="s">
        <v>747</v>
      </c>
    </row>
    <row r="3" spans="1:12" x14ac:dyDescent="0.25">
      <c r="A3" s="1" t="s">
        <v>748</v>
      </c>
      <c r="B3" s="1" t="s">
        <v>749</v>
      </c>
      <c r="C3" s="1" t="s">
        <v>750</v>
      </c>
      <c r="D3" s="1" t="s">
        <v>751</v>
      </c>
      <c r="E3" s="1">
        <v>2023</v>
      </c>
      <c r="F3" s="1" t="s">
        <v>752</v>
      </c>
      <c r="G3" s="1" t="s">
        <v>753</v>
      </c>
      <c r="H3" s="131" t="s">
        <v>754</v>
      </c>
      <c r="I3" s="1" t="s">
        <v>755</v>
      </c>
      <c r="J3" s="1" t="s">
        <v>746</v>
      </c>
      <c r="K3" s="1" t="s">
        <v>756</v>
      </c>
      <c r="L3" s="1" t="s">
        <v>757</v>
      </c>
    </row>
    <row r="4" spans="1:12" x14ac:dyDescent="0.25">
      <c r="A4" s="1" t="s">
        <v>758</v>
      </c>
      <c r="B4" s="1" t="s">
        <v>759</v>
      </c>
      <c r="C4" s="1" t="s">
        <v>760</v>
      </c>
      <c r="D4" s="1" t="s">
        <v>761</v>
      </c>
      <c r="E4" s="1">
        <v>2023</v>
      </c>
      <c r="F4" s="1" t="s">
        <v>742</v>
      </c>
      <c r="G4" s="1" t="s">
        <v>762</v>
      </c>
      <c r="H4" s="131" t="s">
        <v>763</v>
      </c>
      <c r="I4" s="1" t="s">
        <v>764</v>
      </c>
      <c r="J4" s="1" t="s">
        <v>746</v>
      </c>
      <c r="K4" s="1" t="s">
        <v>765</v>
      </c>
      <c r="L4" s="1" t="s">
        <v>766</v>
      </c>
    </row>
    <row r="5" spans="1:12" x14ac:dyDescent="0.25">
      <c r="A5" s="1" t="s">
        <v>767</v>
      </c>
      <c r="B5" s="1" t="s">
        <v>768</v>
      </c>
      <c r="C5" s="1" t="s">
        <v>769</v>
      </c>
      <c r="D5" s="1" t="s">
        <v>770</v>
      </c>
      <c r="E5" s="1">
        <v>2023</v>
      </c>
      <c r="F5" s="1" t="s">
        <v>771</v>
      </c>
      <c r="G5" s="1" t="s">
        <v>772</v>
      </c>
      <c r="H5" s="131" t="s">
        <v>773</v>
      </c>
      <c r="I5" s="1" t="s">
        <v>774</v>
      </c>
      <c r="J5" s="1" t="s">
        <v>746</v>
      </c>
      <c r="K5" s="1" t="s">
        <v>775</v>
      </c>
      <c r="L5" s="1" t="s">
        <v>776</v>
      </c>
    </row>
    <row r="6" spans="1:12" x14ac:dyDescent="0.25">
      <c r="A6" s="1" t="s">
        <v>777</v>
      </c>
      <c r="B6" s="1" t="s">
        <v>778</v>
      </c>
      <c r="C6" s="1" t="s">
        <v>779</v>
      </c>
      <c r="D6" s="1" t="s">
        <v>780</v>
      </c>
      <c r="E6" s="1">
        <v>2023</v>
      </c>
      <c r="F6" s="1" t="s">
        <v>781</v>
      </c>
      <c r="G6" s="1" t="s">
        <v>782</v>
      </c>
      <c r="H6" s="131" t="s">
        <v>783</v>
      </c>
      <c r="I6" s="1" t="s">
        <v>784</v>
      </c>
      <c r="J6" s="1" t="s">
        <v>746</v>
      </c>
      <c r="K6" s="1" t="s">
        <v>785</v>
      </c>
      <c r="L6" s="1" t="s">
        <v>786</v>
      </c>
    </row>
    <row r="7" spans="1:12" x14ac:dyDescent="0.25">
      <c r="A7" s="1" t="s">
        <v>787</v>
      </c>
      <c r="B7" s="1" t="s">
        <v>788</v>
      </c>
      <c r="C7" s="1">
        <v>56019760600</v>
      </c>
      <c r="D7" s="1" t="s">
        <v>789</v>
      </c>
      <c r="E7" s="1">
        <v>2023</v>
      </c>
      <c r="F7" s="1" t="s">
        <v>790</v>
      </c>
      <c r="G7" s="1" t="s">
        <v>791</v>
      </c>
      <c r="H7" s="131" t="s">
        <v>792</v>
      </c>
      <c r="I7" s="1" t="s">
        <v>793</v>
      </c>
      <c r="J7" s="1" t="s">
        <v>746</v>
      </c>
      <c r="K7" s="1" t="s">
        <v>794</v>
      </c>
      <c r="L7" s="1" t="s">
        <v>795</v>
      </c>
    </row>
    <row r="8" spans="1:12" x14ac:dyDescent="0.25">
      <c r="A8" s="1" t="s">
        <v>796</v>
      </c>
      <c r="B8" s="1" t="s">
        <v>797</v>
      </c>
      <c r="C8" s="1">
        <v>12647042900</v>
      </c>
      <c r="D8" s="1" t="s">
        <v>798</v>
      </c>
      <c r="E8" s="1">
        <v>2023</v>
      </c>
      <c r="F8" s="1" t="s">
        <v>799</v>
      </c>
      <c r="G8" s="1" t="s">
        <v>800</v>
      </c>
      <c r="H8" s="131" t="s">
        <v>801</v>
      </c>
      <c r="I8" s="1" t="s">
        <v>802</v>
      </c>
      <c r="J8" s="1" t="s">
        <v>746</v>
      </c>
      <c r="K8" s="1" t="s">
        <v>803</v>
      </c>
    </row>
    <row r="9" spans="1:12" x14ac:dyDescent="0.25">
      <c r="A9" s="1" t="s">
        <v>804</v>
      </c>
      <c r="B9" s="1" t="s">
        <v>805</v>
      </c>
      <c r="C9" s="1" t="s">
        <v>806</v>
      </c>
      <c r="D9" s="1" t="s">
        <v>807</v>
      </c>
      <c r="E9" s="1">
        <v>2022</v>
      </c>
      <c r="F9" s="1" t="s">
        <v>808</v>
      </c>
      <c r="G9" s="1" t="s">
        <v>809</v>
      </c>
      <c r="H9" s="131" t="s">
        <v>810</v>
      </c>
      <c r="I9" s="1" t="s">
        <v>811</v>
      </c>
      <c r="J9" s="1" t="s">
        <v>746</v>
      </c>
      <c r="K9" s="1" t="s">
        <v>812</v>
      </c>
    </row>
    <row r="10" spans="1:12" x14ac:dyDescent="0.25">
      <c r="A10" s="1" t="s">
        <v>813</v>
      </c>
      <c r="B10" s="1" t="s">
        <v>814</v>
      </c>
      <c r="C10" s="1" t="s">
        <v>815</v>
      </c>
      <c r="D10" s="1" t="s">
        <v>816</v>
      </c>
      <c r="E10" s="1">
        <v>2022</v>
      </c>
      <c r="F10" s="1" t="s">
        <v>817</v>
      </c>
      <c r="G10" s="1" t="s">
        <v>818</v>
      </c>
      <c r="H10" s="131" t="s">
        <v>819</v>
      </c>
      <c r="I10" s="1" t="s">
        <v>820</v>
      </c>
      <c r="J10" s="1" t="s">
        <v>746</v>
      </c>
      <c r="K10" s="1" t="s">
        <v>821</v>
      </c>
    </row>
    <row r="11" spans="1:12" x14ac:dyDescent="0.25">
      <c r="A11" s="1" t="s">
        <v>822</v>
      </c>
      <c r="B11" s="1" t="s">
        <v>823</v>
      </c>
      <c r="C11" s="1" t="s">
        <v>824</v>
      </c>
      <c r="D11" s="1" t="s">
        <v>825</v>
      </c>
      <c r="E11" s="1">
        <v>2022</v>
      </c>
      <c r="F11" s="1" t="s">
        <v>826</v>
      </c>
      <c r="G11" s="1" t="s">
        <v>827</v>
      </c>
      <c r="H11" s="131" t="s">
        <v>828</v>
      </c>
      <c r="I11" s="1" t="s">
        <v>829</v>
      </c>
      <c r="J11" s="1" t="s">
        <v>746</v>
      </c>
      <c r="K11" s="1" t="s">
        <v>830</v>
      </c>
    </row>
    <row r="12" spans="1:12" x14ac:dyDescent="0.25">
      <c r="A12" s="1" t="s">
        <v>831</v>
      </c>
      <c r="B12" s="1" t="s">
        <v>832</v>
      </c>
      <c r="C12" s="1" t="s">
        <v>833</v>
      </c>
      <c r="D12" s="1" t="s">
        <v>834</v>
      </c>
      <c r="E12" s="1">
        <v>2022</v>
      </c>
      <c r="F12" s="1" t="s">
        <v>835</v>
      </c>
      <c r="G12" s="1" t="s">
        <v>836</v>
      </c>
      <c r="H12" s="131" t="s">
        <v>837</v>
      </c>
      <c r="I12" s="1" t="s">
        <v>838</v>
      </c>
      <c r="J12" s="1" t="s">
        <v>746</v>
      </c>
      <c r="L12" s="1" t="s">
        <v>839</v>
      </c>
    </row>
    <row r="13" spans="1:12" x14ac:dyDescent="0.25">
      <c r="A13" s="1" t="s">
        <v>840</v>
      </c>
      <c r="B13" s="1" t="s">
        <v>841</v>
      </c>
      <c r="C13" s="1" t="s">
        <v>842</v>
      </c>
      <c r="D13" s="1" t="s">
        <v>843</v>
      </c>
      <c r="E13" s="1">
        <v>2022</v>
      </c>
      <c r="F13" s="1" t="s">
        <v>844</v>
      </c>
      <c r="G13" s="1" t="s">
        <v>845</v>
      </c>
      <c r="H13" s="131" t="s">
        <v>846</v>
      </c>
      <c r="I13" s="1" t="s">
        <v>847</v>
      </c>
      <c r="J13" s="1" t="s">
        <v>746</v>
      </c>
      <c r="K13" s="1" t="s">
        <v>848</v>
      </c>
    </row>
    <row r="14" spans="1:12" x14ac:dyDescent="0.25">
      <c r="A14" s="1" t="s">
        <v>849</v>
      </c>
      <c r="B14" s="1" t="s">
        <v>850</v>
      </c>
      <c r="C14" s="1" t="s">
        <v>851</v>
      </c>
      <c r="D14" s="1" t="s">
        <v>852</v>
      </c>
      <c r="E14" s="1">
        <v>2022</v>
      </c>
      <c r="F14" s="1" t="s">
        <v>853</v>
      </c>
      <c r="G14" s="1" t="s">
        <v>854</v>
      </c>
      <c r="H14" s="131" t="s">
        <v>855</v>
      </c>
      <c r="I14" s="1" t="s">
        <v>856</v>
      </c>
      <c r="J14" s="1" t="s">
        <v>746</v>
      </c>
      <c r="K14" s="1" t="s">
        <v>857</v>
      </c>
      <c r="L14" s="1" t="s">
        <v>858</v>
      </c>
    </row>
    <row r="15" spans="1:12" x14ac:dyDescent="0.25">
      <c r="A15" s="1" t="s">
        <v>859</v>
      </c>
      <c r="B15" s="1" t="s">
        <v>860</v>
      </c>
      <c r="C15" s="1" t="s">
        <v>861</v>
      </c>
      <c r="D15" s="1" t="s">
        <v>862</v>
      </c>
      <c r="E15" s="1">
        <v>2022</v>
      </c>
      <c r="F15" s="1" t="s">
        <v>844</v>
      </c>
      <c r="G15" s="1" t="s">
        <v>863</v>
      </c>
      <c r="H15" s="131" t="s">
        <v>864</v>
      </c>
      <c r="I15" s="1" t="s">
        <v>865</v>
      </c>
      <c r="J15" s="1" t="s">
        <v>746</v>
      </c>
      <c r="K15" s="1" t="s">
        <v>866</v>
      </c>
    </row>
    <row r="16" spans="1:12" x14ac:dyDescent="0.25">
      <c r="A16" s="1" t="s">
        <v>867</v>
      </c>
      <c r="B16" s="1" t="s">
        <v>868</v>
      </c>
      <c r="C16" s="1" t="s">
        <v>869</v>
      </c>
      <c r="D16" s="1" t="s">
        <v>870</v>
      </c>
      <c r="E16" s="1">
        <v>2022</v>
      </c>
      <c r="F16" s="1" t="s">
        <v>871</v>
      </c>
      <c r="H16" s="131" t="s">
        <v>872</v>
      </c>
      <c r="I16" s="1" t="s">
        <v>873</v>
      </c>
      <c r="J16" s="1" t="s">
        <v>746</v>
      </c>
    </row>
    <row r="17" spans="1:12" x14ac:dyDescent="0.25">
      <c r="A17" s="1" t="s">
        <v>874</v>
      </c>
      <c r="B17" s="1" t="s">
        <v>875</v>
      </c>
      <c r="C17" s="1" t="s">
        <v>876</v>
      </c>
      <c r="D17" s="1" t="s">
        <v>877</v>
      </c>
      <c r="E17" s="1">
        <v>2022</v>
      </c>
      <c r="F17" s="1" t="s">
        <v>878</v>
      </c>
      <c r="G17" s="1" t="s">
        <v>879</v>
      </c>
      <c r="H17" s="131" t="s">
        <v>880</v>
      </c>
      <c r="I17" s="1" t="s">
        <v>881</v>
      </c>
      <c r="J17" s="1" t="s">
        <v>746</v>
      </c>
      <c r="K17" s="1" t="s">
        <v>882</v>
      </c>
      <c r="L17" s="1" t="s">
        <v>883</v>
      </c>
    </row>
    <row r="18" spans="1:12" x14ac:dyDescent="0.25">
      <c r="A18" s="1" t="s">
        <v>884</v>
      </c>
      <c r="B18" s="1" t="s">
        <v>885</v>
      </c>
      <c r="C18" s="1" t="s">
        <v>886</v>
      </c>
      <c r="D18" s="1" t="s">
        <v>887</v>
      </c>
      <c r="E18" s="1">
        <v>2022</v>
      </c>
      <c r="F18" s="1" t="s">
        <v>888</v>
      </c>
      <c r="G18" s="1" t="s">
        <v>889</v>
      </c>
      <c r="H18" s="131" t="s">
        <v>890</v>
      </c>
      <c r="I18" s="1" t="s">
        <v>891</v>
      </c>
      <c r="J18" s="1" t="s">
        <v>746</v>
      </c>
      <c r="L18" s="1" t="s">
        <v>892</v>
      </c>
    </row>
    <row r="19" spans="1:12" x14ac:dyDescent="0.25">
      <c r="A19" s="1" t="s">
        <v>893</v>
      </c>
      <c r="B19" s="1" t="s">
        <v>894</v>
      </c>
      <c r="C19" s="1" t="s">
        <v>895</v>
      </c>
      <c r="D19" s="1" t="s">
        <v>896</v>
      </c>
      <c r="E19" s="1">
        <v>2022</v>
      </c>
      <c r="F19" s="1" t="s">
        <v>897</v>
      </c>
      <c r="G19" s="1" t="s">
        <v>898</v>
      </c>
      <c r="H19" s="131" t="s">
        <v>899</v>
      </c>
      <c r="I19" s="1" t="s">
        <v>900</v>
      </c>
      <c r="J19" s="1" t="s">
        <v>746</v>
      </c>
    </row>
    <row r="20" spans="1:12" x14ac:dyDescent="0.25">
      <c r="A20" s="1" t="s">
        <v>901</v>
      </c>
      <c r="B20" s="1" t="s">
        <v>902</v>
      </c>
      <c r="C20" s="1" t="s">
        <v>903</v>
      </c>
      <c r="D20" s="1" t="s">
        <v>904</v>
      </c>
      <c r="E20" s="1">
        <v>2022</v>
      </c>
      <c r="F20" s="1" t="s">
        <v>905</v>
      </c>
      <c r="G20" s="1" t="s">
        <v>906</v>
      </c>
      <c r="H20" s="131" t="s">
        <v>907</v>
      </c>
      <c r="I20" s="1" t="s">
        <v>908</v>
      </c>
      <c r="J20" s="1" t="s">
        <v>746</v>
      </c>
      <c r="K20" s="1" t="s">
        <v>909</v>
      </c>
    </row>
    <row r="21" spans="1:12" x14ac:dyDescent="0.25">
      <c r="A21" s="1" t="s">
        <v>910</v>
      </c>
      <c r="B21" s="1" t="s">
        <v>911</v>
      </c>
      <c r="C21" s="1" t="s">
        <v>912</v>
      </c>
      <c r="D21" s="1" t="s">
        <v>913</v>
      </c>
      <c r="E21" s="1">
        <v>2022</v>
      </c>
      <c r="F21" s="1" t="s">
        <v>914</v>
      </c>
      <c r="G21" s="1" t="s">
        <v>915</v>
      </c>
      <c r="H21" s="131" t="s">
        <v>916</v>
      </c>
      <c r="I21" s="1" t="s">
        <v>917</v>
      </c>
      <c r="J21" s="1" t="s">
        <v>746</v>
      </c>
      <c r="K21" s="1" t="s">
        <v>918</v>
      </c>
      <c r="L21" s="1" t="s">
        <v>919</v>
      </c>
    </row>
    <row r="22" spans="1:12" x14ac:dyDescent="0.25">
      <c r="A22" s="1" t="s">
        <v>920</v>
      </c>
      <c r="B22" s="1" t="s">
        <v>921</v>
      </c>
      <c r="C22" s="1" t="s">
        <v>922</v>
      </c>
      <c r="D22" s="1" t="s">
        <v>923</v>
      </c>
      <c r="E22" s="1">
        <v>2022</v>
      </c>
      <c r="F22" s="1" t="s">
        <v>924</v>
      </c>
      <c r="G22" s="1" t="s">
        <v>925</v>
      </c>
      <c r="H22" s="131" t="s">
        <v>926</v>
      </c>
      <c r="I22" s="1" t="s">
        <v>927</v>
      </c>
      <c r="J22" s="1" t="s">
        <v>746</v>
      </c>
      <c r="K22" s="1" t="s">
        <v>928</v>
      </c>
      <c r="L22" s="1" t="s">
        <v>929</v>
      </c>
    </row>
    <row r="23" spans="1:12" x14ac:dyDescent="0.25">
      <c r="A23" s="1" t="s">
        <v>930</v>
      </c>
      <c r="B23" s="1" t="s">
        <v>931</v>
      </c>
      <c r="C23" s="1" t="s">
        <v>932</v>
      </c>
      <c r="D23" s="1" t="s">
        <v>933</v>
      </c>
      <c r="E23" s="1">
        <v>2022</v>
      </c>
      <c r="F23" s="1" t="s">
        <v>934</v>
      </c>
      <c r="G23" s="1" t="s">
        <v>935</v>
      </c>
      <c r="H23" s="131" t="s">
        <v>936</v>
      </c>
      <c r="I23" s="1" t="s">
        <v>937</v>
      </c>
      <c r="J23" s="1" t="s">
        <v>746</v>
      </c>
      <c r="K23" s="1" t="s">
        <v>938</v>
      </c>
      <c r="L23" s="1" t="s">
        <v>939</v>
      </c>
    </row>
    <row r="24" spans="1:12" x14ac:dyDescent="0.25">
      <c r="A24" s="1" t="s">
        <v>940</v>
      </c>
      <c r="B24" s="1" t="s">
        <v>941</v>
      </c>
      <c r="C24" s="1" t="s">
        <v>942</v>
      </c>
      <c r="D24" s="1" t="s">
        <v>943</v>
      </c>
      <c r="E24" s="1">
        <v>2021</v>
      </c>
      <c r="F24" s="1" t="s">
        <v>944</v>
      </c>
      <c r="G24" s="1" t="s">
        <v>945</v>
      </c>
      <c r="H24" s="131" t="s">
        <v>946</v>
      </c>
      <c r="I24" s="1" t="s">
        <v>947</v>
      </c>
      <c r="J24" s="1" t="s">
        <v>746</v>
      </c>
    </row>
    <row r="25" spans="1:12" x14ac:dyDescent="0.25">
      <c r="A25" s="1" t="s">
        <v>948</v>
      </c>
      <c r="B25" s="1" t="s">
        <v>949</v>
      </c>
      <c r="C25" s="1" t="s">
        <v>950</v>
      </c>
      <c r="D25" s="1" t="s">
        <v>951</v>
      </c>
      <c r="E25" s="1">
        <v>2021</v>
      </c>
      <c r="F25" s="1" t="s">
        <v>799</v>
      </c>
      <c r="G25" s="1" t="s">
        <v>952</v>
      </c>
      <c r="H25" s="131" t="s">
        <v>953</v>
      </c>
      <c r="I25" s="1" t="s">
        <v>954</v>
      </c>
      <c r="J25" s="1" t="s">
        <v>746</v>
      </c>
      <c r="K25" s="1" t="s">
        <v>955</v>
      </c>
    </row>
    <row r="26" spans="1:12" x14ac:dyDescent="0.25">
      <c r="A26" s="1" t="s">
        <v>956</v>
      </c>
      <c r="B26" s="1" t="s">
        <v>957</v>
      </c>
      <c r="C26" s="1" t="s">
        <v>958</v>
      </c>
      <c r="D26" s="1" t="s">
        <v>959</v>
      </c>
      <c r="E26" s="1">
        <v>2021</v>
      </c>
      <c r="F26" s="1" t="s">
        <v>878</v>
      </c>
      <c r="G26" s="1" t="s">
        <v>960</v>
      </c>
      <c r="H26" s="131" t="s">
        <v>961</v>
      </c>
      <c r="I26" s="1" t="s">
        <v>962</v>
      </c>
      <c r="J26" s="1" t="s">
        <v>746</v>
      </c>
      <c r="K26" s="1" t="s">
        <v>963</v>
      </c>
      <c r="L26" s="1" t="s">
        <v>964</v>
      </c>
    </row>
    <row r="27" spans="1:12" x14ac:dyDescent="0.25">
      <c r="A27" s="1" t="s">
        <v>965</v>
      </c>
      <c r="B27" s="1" t="s">
        <v>966</v>
      </c>
      <c r="C27" s="1" t="s">
        <v>967</v>
      </c>
      <c r="D27" s="1" t="s">
        <v>968</v>
      </c>
      <c r="E27" s="1">
        <v>2021</v>
      </c>
      <c r="F27" s="1" t="s">
        <v>969</v>
      </c>
      <c r="G27" s="1" t="s">
        <v>970</v>
      </c>
      <c r="H27" s="131" t="s">
        <v>971</v>
      </c>
      <c r="I27" s="1" t="s">
        <v>972</v>
      </c>
      <c r="J27" s="1" t="s">
        <v>746</v>
      </c>
      <c r="K27" s="1" t="s">
        <v>973</v>
      </c>
      <c r="L27" s="1" t="s">
        <v>974</v>
      </c>
    </row>
    <row r="28" spans="1:12" x14ac:dyDescent="0.25">
      <c r="A28" s="1" t="s">
        <v>975</v>
      </c>
      <c r="B28" s="1" t="s">
        <v>976</v>
      </c>
      <c r="C28" s="1" t="s">
        <v>977</v>
      </c>
      <c r="D28" s="1" t="s">
        <v>978</v>
      </c>
      <c r="E28" s="1">
        <v>2021</v>
      </c>
      <c r="F28" s="1" t="s">
        <v>969</v>
      </c>
      <c r="G28" s="1" t="s">
        <v>979</v>
      </c>
      <c r="H28" s="131" t="s">
        <v>980</v>
      </c>
      <c r="I28" s="1" t="s">
        <v>981</v>
      </c>
      <c r="J28" s="1" t="s">
        <v>746</v>
      </c>
      <c r="K28" s="1" t="s">
        <v>982</v>
      </c>
      <c r="L28" s="1" t="s">
        <v>983</v>
      </c>
    </row>
    <row r="29" spans="1:12" x14ac:dyDescent="0.25">
      <c r="A29" s="1" t="s">
        <v>984</v>
      </c>
      <c r="B29" s="1" t="s">
        <v>985</v>
      </c>
      <c r="C29" s="1" t="s">
        <v>986</v>
      </c>
      <c r="D29" s="1" t="s">
        <v>987</v>
      </c>
      <c r="E29" s="1">
        <v>2021</v>
      </c>
      <c r="F29" s="1" t="s">
        <v>59</v>
      </c>
      <c r="G29" s="1" t="s">
        <v>988</v>
      </c>
      <c r="H29" s="131" t="s">
        <v>989</v>
      </c>
      <c r="I29" s="1" t="s">
        <v>990</v>
      </c>
      <c r="J29" s="1" t="s">
        <v>746</v>
      </c>
      <c r="K29" s="1" t="s">
        <v>991</v>
      </c>
      <c r="L29" s="1" t="s">
        <v>992</v>
      </c>
    </row>
    <row r="30" spans="1:12" x14ac:dyDescent="0.25">
      <c r="A30" s="1" t="s">
        <v>993</v>
      </c>
      <c r="B30" s="1" t="s">
        <v>994</v>
      </c>
      <c r="C30" s="1" t="s">
        <v>995</v>
      </c>
      <c r="D30" s="1" t="s">
        <v>996</v>
      </c>
      <c r="E30" s="1">
        <v>2021</v>
      </c>
      <c r="F30" s="1" t="s">
        <v>844</v>
      </c>
      <c r="G30" s="1" t="s">
        <v>997</v>
      </c>
      <c r="H30" s="131" t="s">
        <v>998</v>
      </c>
      <c r="I30" s="1" t="s">
        <v>999</v>
      </c>
      <c r="J30" s="1" t="s">
        <v>746</v>
      </c>
      <c r="K30" s="1" t="s">
        <v>1000</v>
      </c>
    </row>
    <row r="31" spans="1:12" x14ac:dyDescent="0.25">
      <c r="A31" s="1" t="s">
        <v>1001</v>
      </c>
      <c r="B31" s="1" t="s">
        <v>1002</v>
      </c>
      <c r="C31" s="1" t="s">
        <v>1003</v>
      </c>
      <c r="D31" s="1" t="s">
        <v>1004</v>
      </c>
      <c r="E31" s="1">
        <v>2021</v>
      </c>
      <c r="F31" s="1" t="s">
        <v>1005</v>
      </c>
      <c r="G31" s="1" t="s">
        <v>1006</v>
      </c>
      <c r="H31" s="131" t="s">
        <v>1007</v>
      </c>
      <c r="I31" s="1" t="s">
        <v>1008</v>
      </c>
      <c r="J31" s="1" t="s">
        <v>746</v>
      </c>
      <c r="K31" s="1" t="s">
        <v>1009</v>
      </c>
      <c r="L31" s="1" t="s">
        <v>1010</v>
      </c>
    </row>
    <row r="32" spans="1:12" x14ac:dyDescent="0.25">
      <c r="A32" s="1" t="s">
        <v>1011</v>
      </c>
      <c r="B32" s="1" t="s">
        <v>1012</v>
      </c>
      <c r="C32" s="1" t="s">
        <v>1013</v>
      </c>
      <c r="D32" s="1" t="s">
        <v>1014</v>
      </c>
      <c r="E32" s="1">
        <v>2020</v>
      </c>
      <c r="F32" s="1" t="s">
        <v>1015</v>
      </c>
      <c r="G32" s="1" t="s">
        <v>1016</v>
      </c>
      <c r="H32" s="131" t="s">
        <v>1017</v>
      </c>
      <c r="I32" s="1" t="s">
        <v>900</v>
      </c>
      <c r="J32" s="1" t="s">
        <v>746</v>
      </c>
    </row>
    <row r="33" spans="1:12" x14ac:dyDescent="0.25">
      <c r="A33" s="1" t="s">
        <v>1018</v>
      </c>
      <c r="B33" s="1" t="s">
        <v>1019</v>
      </c>
      <c r="C33" s="1" t="s">
        <v>1020</v>
      </c>
      <c r="D33" s="1" t="s">
        <v>1021</v>
      </c>
      <c r="E33" s="1">
        <v>2020</v>
      </c>
      <c r="F33" s="1" t="s">
        <v>1022</v>
      </c>
      <c r="G33" s="1" t="s">
        <v>1023</v>
      </c>
      <c r="H33" s="131" t="s">
        <v>1024</v>
      </c>
      <c r="I33" s="1" t="s">
        <v>1025</v>
      </c>
      <c r="J33" s="1" t="s">
        <v>746</v>
      </c>
      <c r="L33" s="1" t="s">
        <v>1026</v>
      </c>
    </row>
    <row r="34" spans="1:12" x14ac:dyDescent="0.25">
      <c r="A34" s="1" t="s">
        <v>1027</v>
      </c>
      <c r="B34" s="1" t="s">
        <v>1028</v>
      </c>
      <c r="C34" s="1" t="s">
        <v>1029</v>
      </c>
      <c r="D34" s="1" t="s">
        <v>1030</v>
      </c>
      <c r="E34" s="1">
        <v>2023</v>
      </c>
      <c r="F34" s="1" t="s">
        <v>844</v>
      </c>
      <c r="G34" s="1" t="s">
        <v>1031</v>
      </c>
      <c r="H34" s="131" t="s">
        <v>1032</v>
      </c>
      <c r="I34" s="1" t="s">
        <v>1033</v>
      </c>
      <c r="J34" s="1" t="s">
        <v>746</v>
      </c>
      <c r="K34" s="1" t="s">
        <v>1034</v>
      </c>
    </row>
    <row r="35" spans="1:12" x14ac:dyDescent="0.25">
      <c r="A35" s="1" t="s">
        <v>1035</v>
      </c>
      <c r="B35" s="1" t="s">
        <v>1036</v>
      </c>
      <c r="C35" s="1" t="s">
        <v>1037</v>
      </c>
      <c r="D35" s="1" t="s">
        <v>1038</v>
      </c>
      <c r="E35" s="1">
        <v>2023</v>
      </c>
      <c r="F35" s="1" t="s">
        <v>1039</v>
      </c>
      <c r="G35" s="1" t="s">
        <v>1040</v>
      </c>
      <c r="H35" s="131" t="s">
        <v>1041</v>
      </c>
      <c r="I35" s="1" t="s">
        <v>1042</v>
      </c>
      <c r="J35" s="1" t="s">
        <v>746</v>
      </c>
      <c r="K35" s="1" t="s">
        <v>1043</v>
      </c>
    </row>
    <row r="36" spans="1:12" x14ac:dyDescent="0.25">
      <c r="A36" s="1" t="s">
        <v>1044</v>
      </c>
      <c r="B36" s="1" t="s">
        <v>1045</v>
      </c>
      <c r="C36" s="1" t="s">
        <v>1046</v>
      </c>
      <c r="D36" s="1" t="s">
        <v>1047</v>
      </c>
      <c r="E36" s="1">
        <v>2023</v>
      </c>
      <c r="F36" s="1" t="s">
        <v>1048</v>
      </c>
      <c r="G36" s="1" t="s">
        <v>1049</v>
      </c>
      <c r="H36" s="131" t="s">
        <v>1050</v>
      </c>
      <c r="I36" s="1" t="s">
        <v>1051</v>
      </c>
      <c r="J36" s="1" t="s">
        <v>746</v>
      </c>
      <c r="K36" s="1" t="s">
        <v>1052</v>
      </c>
    </row>
    <row r="37" spans="1:12" x14ac:dyDescent="0.25">
      <c r="A37" s="1" t="s">
        <v>1053</v>
      </c>
      <c r="B37" s="1" t="s">
        <v>1054</v>
      </c>
      <c r="C37" s="1" t="s">
        <v>1055</v>
      </c>
      <c r="D37" s="1" t="s">
        <v>1056</v>
      </c>
      <c r="E37" s="1">
        <v>2023</v>
      </c>
      <c r="F37" s="1" t="s">
        <v>1057</v>
      </c>
      <c r="G37" s="1" t="s">
        <v>1058</v>
      </c>
      <c r="H37" s="131" t="s">
        <v>1059</v>
      </c>
      <c r="I37" s="1" t="s">
        <v>1060</v>
      </c>
      <c r="J37" s="1" t="s">
        <v>746</v>
      </c>
      <c r="L37" s="1" t="s">
        <v>1061</v>
      </c>
    </row>
    <row r="38" spans="1:12" x14ac:dyDescent="0.25">
      <c r="A38" s="1" t="s">
        <v>1062</v>
      </c>
      <c r="B38" s="1" t="s">
        <v>1063</v>
      </c>
      <c r="C38" s="1" t="s">
        <v>1064</v>
      </c>
      <c r="D38" s="1" t="s">
        <v>1065</v>
      </c>
      <c r="E38" s="1">
        <v>2021</v>
      </c>
      <c r="F38" s="1" t="s">
        <v>1066</v>
      </c>
      <c r="G38" s="1" t="s">
        <v>1067</v>
      </c>
      <c r="H38" s="131" t="s">
        <v>1068</v>
      </c>
      <c r="I38" s="1" t="s">
        <v>1069</v>
      </c>
      <c r="J38" s="1" t="s">
        <v>746</v>
      </c>
      <c r="K38" s="1" t="s">
        <v>1070</v>
      </c>
      <c r="L38" s="1" t="s">
        <v>1071</v>
      </c>
    </row>
    <row r="39" spans="1:12" x14ac:dyDescent="0.25">
      <c r="A39" s="1" t="s">
        <v>1072</v>
      </c>
      <c r="B39" s="1" t="s">
        <v>1073</v>
      </c>
      <c r="C39" s="1" t="s">
        <v>1074</v>
      </c>
      <c r="D39" s="1" t="s">
        <v>1075</v>
      </c>
      <c r="E39" s="1">
        <v>2020</v>
      </c>
      <c r="F39" s="1" t="s">
        <v>1076</v>
      </c>
      <c r="G39" s="1" t="s">
        <v>1077</v>
      </c>
      <c r="H39" s="131" t="s">
        <v>1078</v>
      </c>
      <c r="I39" s="1" t="s">
        <v>1079</v>
      </c>
      <c r="J39" s="1" t="s">
        <v>746</v>
      </c>
      <c r="K39" s="1" t="s">
        <v>1080</v>
      </c>
    </row>
    <row r="40" spans="1:12" x14ac:dyDescent="0.25">
      <c r="A40" s="1" t="s">
        <v>1081</v>
      </c>
      <c r="B40" s="1" t="s">
        <v>1082</v>
      </c>
      <c r="C40" s="1" t="s">
        <v>1083</v>
      </c>
      <c r="D40" s="1" t="s">
        <v>1084</v>
      </c>
      <c r="E40" s="1">
        <v>2023</v>
      </c>
      <c r="F40" s="1" t="s">
        <v>1085</v>
      </c>
      <c r="G40" s="1" t="s">
        <v>1086</v>
      </c>
      <c r="H40" s="131" t="s">
        <v>1087</v>
      </c>
      <c r="I40" s="1" t="s">
        <v>1088</v>
      </c>
      <c r="J40" s="1" t="s">
        <v>746</v>
      </c>
      <c r="K40" s="1" t="s">
        <v>1089</v>
      </c>
      <c r="L40" s="132" t="s">
        <v>1090</v>
      </c>
    </row>
    <row r="41" spans="1:12" x14ac:dyDescent="0.25">
      <c r="A41" s="1" t="s">
        <v>1091</v>
      </c>
      <c r="B41" s="1" t="s">
        <v>1092</v>
      </c>
      <c r="C41" s="1" t="s">
        <v>1093</v>
      </c>
      <c r="D41" s="1" t="s">
        <v>1094</v>
      </c>
      <c r="E41" s="1">
        <v>2024</v>
      </c>
      <c r="F41" s="1" t="s">
        <v>878</v>
      </c>
      <c r="G41" s="1" t="s">
        <v>1095</v>
      </c>
      <c r="H41" s="131" t="s">
        <v>1096</v>
      </c>
      <c r="I41" s="1" t="s">
        <v>1097</v>
      </c>
      <c r="J41" s="1" t="s">
        <v>746</v>
      </c>
      <c r="K41" s="1" t="s">
        <v>1098</v>
      </c>
      <c r="L41" s="1" t="s">
        <v>1099</v>
      </c>
    </row>
    <row r="42" spans="1:12" x14ac:dyDescent="0.25">
      <c r="A42" s="1" t="s">
        <v>1100</v>
      </c>
      <c r="B42" s="1" t="s">
        <v>1101</v>
      </c>
      <c r="C42" s="1" t="s">
        <v>1102</v>
      </c>
      <c r="D42" s="1" t="s">
        <v>1103</v>
      </c>
      <c r="E42" s="1">
        <v>2022</v>
      </c>
      <c r="F42" s="1" t="s">
        <v>1104</v>
      </c>
      <c r="G42" s="1" t="s">
        <v>1105</v>
      </c>
      <c r="H42" s="131" t="s">
        <v>1106</v>
      </c>
      <c r="I42" s="1" t="s">
        <v>1107</v>
      </c>
      <c r="J42" s="1" t="s">
        <v>746</v>
      </c>
    </row>
    <row r="43" spans="1:12" x14ac:dyDescent="0.25">
      <c r="A43" s="1" t="s">
        <v>1108</v>
      </c>
      <c r="B43" s="1" t="s">
        <v>1109</v>
      </c>
      <c r="C43" s="1" t="s">
        <v>1110</v>
      </c>
      <c r="D43" s="1" t="s">
        <v>1111</v>
      </c>
      <c r="E43" s="1">
        <v>2023</v>
      </c>
      <c r="F43" s="1" t="s">
        <v>799</v>
      </c>
      <c r="G43" s="1" t="s">
        <v>1112</v>
      </c>
      <c r="H43" s="131" t="s">
        <v>1113</v>
      </c>
      <c r="I43" s="1" t="s">
        <v>1114</v>
      </c>
      <c r="J43" s="1" t="s">
        <v>746</v>
      </c>
      <c r="K43" s="1" t="s">
        <v>1115</v>
      </c>
    </row>
    <row r="44" spans="1:12" x14ac:dyDescent="0.25">
      <c r="A44" s="1" t="s">
        <v>1116</v>
      </c>
      <c r="B44" s="1" t="s">
        <v>1117</v>
      </c>
      <c r="C44" s="1" t="s">
        <v>1118</v>
      </c>
      <c r="D44" s="1" t="s">
        <v>1119</v>
      </c>
      <c r="E44" s="1">
        <v>2023</v>
      </c>
      <c r="F44" s="1" t="s">
        <v>1120</v>
      </c>
      <c r="G44" s="1" t="s">
        <v>1121</v>
      </c>
      <c r="H44" s="131" t="s">
        <v>1122</v>
      </c>
      <c r="I44" s="1" t="s">
        <v>1123</v>
      </c>
      <c r="J44" s="1" t="s">
        <v>746</v>
      </c>
      <c r="K44" s="1" t="s">
        <v>1124</v>
      </c>
      <c r="L44" s="1" t="s">
        <v>1125</v>
      </c>
    </row>
    <row r="45" spans="1:12" x14ac:dyDescent="0.25">
      <c r="A45" s="1" t="s">
        <v>1126</v>
      </c>
      <c r="B45" s="1" t="s">
        <v>1127</v>
      </c>
      <c r="C45" s="1" t="s">
        <v>1128</v>
      </c>
      <c r="D45" s="1" t="s">
        <v>1129</v>
      </c>
      <c r="E45" s="1">
        <v>2021</v>
      </c>
      <c r="F45" s="1" t="s">
        <v>905</v>
      </c>
      <c r="G45" s="1" t="s">
        <v>1130</v>
      </c>
      <c r="H45" s="131" t="s">
        <v>1131</v>
      </c>
      <c r="I45" s="1" t="s">
        <v>900</v>
      </c>
      <c r="J45" s="1" t="s">
        <v>746</v>
      </c>
    </row>
    <row r="46" spans="1:12" x14ac:dyDescent="0.25">
      <c r="A46" s="1" t="s">
        <v>1132</v>
      </c>
      <c r="B46" s="1" t="s">
        <v>1133</v>
      </c>
      <c r="C46" s="1" t="s">
        <v>1134</v>
      </c>
      <c r="D46" s="1" t="s">
        <v>247</v>
      </c>
      <c r="E46" s="1">
        <v>2023</v>
      </c>
      <c r="F46" s="1" t="s">
        <v>844</v>
      </c>
      <c r="G46" s="1" t="s">
        <v>1135</v>
      </c>
      <c r="H46" s="131" t="s">
        <v>1136</v>
      </c>
      <c r="I46" s="1" t="s">
        <v>1137</v>
      </c>
      <c r="J46" s="1" t="s">
        <v>1138</v>
      </c>
      <c r="K46" s="1" t="s">
        <v>1139</v>
      </c>
    </row>
    <row r="47" spans="1:12" x14ac:dyDescent="0.25">
      <c r="A47" s="1" t="s">
        <v>1140</v>
      </c>
      <c r="B47" s="1" t="s">
        <v>1141</v>
      </c>
      <c r="C47" s="1" t="s">
        <v>1142</v>
      </c>
      <c r="D47" s="1" t="s">
        <v>284</v>
      </c>
      <c r="E47" s="1">
        <v>2023</v>
      </c>
      <c r="F47" s="1" t="s">
        <v>844</v>
      </c>
      <c r="G47" s="1" t="s">
        <v>1143</v>
      </c>
      <c r="H47" s="131" t="s">
        <v>1144</v>
      </c>
      <c r="I47" s="1" t="s">
        <v>1145</v>
      </c>
      <c r="J47" s="1" t="s">
        <v>1138</v>
      </c>
      <c r="K47" s="1" t="s">
        <v>1146</v>
      </c>
    </row>
    <row r="48" spans="1:12" x14ac:dyDescent="0.25">
      <c r="A48" s="1" t="s">
        <v>1147</v>
      </c>
      <c r="B48" s="1" t="s">
        <v>1148</v>
      </c>
      <c r="C48" s="1" t="s">
        <v>1149</v>
      </c>
      <c r="D48" s="1" t="s">
        <v>404</v>
      </c>
      <c r="E48" s="1">
        <v>2023</v>
      </c>
      <c r="F48" s="1" t="s">
        <v>844</v>
      </c>
      <c r="G48" s="1" t="s">
        <v>1150</v>
      </c>
      <c r="H48" s="131" t="s">
        <v>1151</v>
      </c>
      <c r="I48" s="1" t="s">
        <v>1152</v>
      </c>
      <c r="J48" s="1" t="s">
        <v>1138</v>
      </c>
      <c r="K48" s="1" t="s">
        <v>1153</v>
      </c>
    </row>
    <row r="49" spans="1:12" x14ac:dyDescent="0.25">
      <c r="A49" s="1" t="s">
        <v>1154</v>
      </c>
      <c r="B49" s="1" t="s">
        <v>1155</v>
      </c>
      <c r="C49" s="1" t="s">
        <v>1156</v>
      </c>
      <c r="D49" s="1" t="s">
        <v>271</v>
      </c>
      <c r="E49" s="1">
        <v>2023</v>
      </c>
      <c r="F49" s="1" t="s">
        <v>1157</v>
      </c>
      <c r="G49" s="1" t="s">
        <v>1158</v>
      </c>
      <c r="H49" s="131" t="s">
        <v>1159</v>
      </c>
      <c r="I49" s="1" t="s">
        <v>1160</v>
      </c>
      <c r="J49" s="1" t="s">
        <v>1138</v>
      </c>
      <c r="K49" s="1" t="s">
        <v>1161</v>
      </c>
      <c r="L49" s="1" t="s">
        <v>1162</v>
      </c>
    </row>
    <row r="50" spans="1:12" x14ac:dyDescent="0.25">
      <c r="A50" s="1" t="s">
        <v>1163</v>
      </c>
      <c r="B50" s="1" t="s">
        <v>1164</v>
      </c>
      <c r="C50" s="1" t="s">
        <v>1165</v>
      </c>
      <c r="D50" s="1" t="s">
        <v>506</v>
      </c>
      <c r="E50" s="1">
        <v>2022</v>
      </c>
      <c r="F50" s="1" t="s">
        <v>507</v>
      </c>
      <c r="G50" s="1" t="s">
        <v>1166</v>
      </c>
      <c r="H50" s="131" t="s">
        <v>1167</v>
      </c>
      <c r="I50" s="1" t="s">
        <v>1168</v>
      </c>
      <c r="J50" s="1" t="s">
        <v>1138</v>
      </c>
      <c r="K50" s="1" t="s">
        <v>1169</v>
      </c>
    </row>
    <row r="51" spans="1:12" x14ac:dyDescent="0.25">
      <c r="A51" s="1" t="s">
        <v>1170</v>
      </c>
      <c r="B51" s="1" t="s">
        <v>1171</v>
      </c>
      <c r="C51" s="1" t="s">
        <v>1172</v>
      </c>
      <c r="D51" s="1" t="s">
        <v>258</v>
      </c>
      <c r="E51" s="1">
        <v>2023</v>
      </c>
      <c r="F51" s="1" t="s">
        <v>1173</v>
      </c>
      <c r="G51" s="1" t="s">
        <v>1174</v>
      </c>
      <c r="H51" s="131" t="s">
        <v>1175</v>
      </c>
      <c r="I51" s="1" t="s">
        <v>1176</v>
      </c>
      <c r="J51" s="1" t="s">
        <v>1138</v>
      </c>
      <c r="K51" s="1" t="s">
        <v>1177</v>
      </c>
    </row>
    <row r="52" spans="1:12" x14ac:dyDescent="0.25">
      <c r="A52" s="1" t="s">
        <v>1178</v>
      </c>
      <c r="B52" s="1" t="s">
        <v>1179</v>
      </c>
      <c r="C52" s="1" t="s">
        <v>1180</v>
      </c>
      <c r="D52" s="1" t="s">
        <v>422</v>
      </c>
      <c r="E52" s="1">
        <v>2023</v>
      </c>
      <c r="F52" s="1" t="s">
        <v>878</v>
      </c>
      <c r="G52" s="1" t="s">
        <v>1181</v>
      </c>
      <c r="H52" s="131" t="s">
        <v>1182</v>
      </c>
      <c r="I52" s="1" t="s">
        <v>1183</v>
      </c>
      <c r="J52" s="1" t="s">
        <v>1138</v>
      </c>
      <c r="K52" s="1" t="s">
        <v>1184</v>
      </c>
      <c r="L52" s="1" t="s">
        <v>1185</v>
      </c>
    </row>
    <row r="53" spans="1:12" x14ac:dyDescent="0.25">
      <c r="A53" s="1" t="s">
        <v>1186</v>
      </c>
      <c r="B53" s="1" t="s">
        <v>1187</v>
      </c>
      <c r="C53" s="1" t="s">
        <v>1188</v>
      </c>
      <c r="D53" s="1" t="s">
        <v>294</v>
      </c>
      <c r="E53" s="1">
        <v>2023</v>
      </c>
      <c r="F53" s="1" t="s">
        <v>844</v>
      </c>
      <c r="G53" s="1" t="s">
        <v>1189</v>
      </c>
      <c r="H53" s="131" t="s">
        <v>1190</v>
      </c>
      <c r="I53" s="1" t="s">
        <v>1191</v>
      </c>
      <c r="J53" s="1" t="s">
        <v>1138</v>
      </c>
      <c r="K53" s="1" t="s">
        <v>1192</v>
      </c>
    </row>
    <row r="54" spans="1:12" x14ac:dyDescent="0.25">
      <c r="A54" s="1" t="s">
        <v>1193</v>
      </c>
      <c r="B54" s="1" t="s">
        <v>1194</v>
      </c>
      <c r="C54" s="1" t="s">
        <v>1195</v>
      </c>
      <c r="D54" s="1" t="s">
        <v>306</v>
      </c>
      <c r="E54" s="1">
        <v>2023</v>
      </c>
      <c r="F54" s="1" t="s">
        <v>844</v>
      </c>
      <c r="G54" s="1" t="s">
        <v>1196</v>
      </c>
      <c r="H54" s="131" t="s">
        <v>1197</v>
      </c>
      <c r="I54" s="1" t="s">
        <v>1198</v>
      </c>
      <c r="J54" s="1" t="s">
        <v>1138</v>
      </c>
      <c r="K54" s="1" t="s">
        <v>1199</v>
      </c>
    </row>
    <row r="55" spans="1:12" x14ac:dyDescent="0.25">
      <c r="A55" s="1" t="s">
        <v>1200</v>
      </c>
      <c r="B55" s="1" t="s">
        <v>1201</v>
      </c>
      <c r="C55" s="1" t="s">
        <v>1202</v>
      </c>
      <c r="D55" s="1" t="s">
        <v>321</v>
      </c>
      <c r="E55" s="1">
        <v>2023</v>
      </c>
      <c r="F55" s="1" t="s">
        <v>1157</v>
      </c>
      <c r="G55" s="1" t="s">
        <v>1203</v>
      </c>
      <c r="H55" s="131" t="s">
        <v>1204</v>
      </c>
      <c r="I55" s="1" t="s">
        <v>1205</v>
      </c>
      <c r="J55" s="1" t="s">
        <v>1138</v>
      </c>
      <c r="K55" s="1" t="s">
        <v>1206</v>
      </c>
      <c r="L55" s="1" t="s">
        <v>1207</v>
      </c>
    </row>
    <row r="56" spans="1:12" x14ac:dyDescent="0.25">
      <c r="A56" s="1" t="s">
        <v>1208</v>
      </c>
      <c r="B56" s="1" t="s">
        <v>1209</v>
      </c>
      <c r="C56" s="1" t="s">
        <v>1210</v>
      </c>
      <c r="D56" s="1" t="s">
        <v>335</v>
      </c>
      <c r="E56" s="1">
        <v>2023</v>
      </c>
      <c r="F56" s="1" t="s">
        <v>1211</v>
      </c>
      <c r="G56" s="1" t="s">
        <v>1212</v>
      </c>
      <c r="H56" s="131" t="s">
        <v>1213</v>
      </c>
      <c r="I56" s="1" t="s">
        <v>1214</v>
      </c>
      <c r="J56" s="1" t="s">
        <v>1138</v>
      </c>
      <c r="K56" s="1" t="s">
        <v>1215</v>
      </c>
    </row>
    <row r="57" spans="1:12" x14ac:dyDescent="0.25">
      <c r="A57" s="1" t="s">
        <v>1216</v>
      </c>
      <c r="B57" s="1" t="s">
        <v>1217</v>
      </c>
      <c r="C57" s="1" t="s">
        <v>1218</v>
      </c>
      <c r="D57" s="1" t="s">
        <v>345</v>
      </c>
      <c r="E57" s="1">
        <v>2023</v>
      </c>
      <c r="F57" s="1" t="s">
        <v>844</v>
      </c>
      <c r="G57" s="1" t="s">
        <v>1219</v>
      </c>
      <c r="H57" s="131" t="s">
        <v>1220</v>
      </c>
      <c r="I57" s="1" t="s">
        <v>1221</v>
      </c>
      <c r="J57" s="1" t="s">
        <v>1138</v>
      </c>
      <c r="K57" s="1" t="s">
        <v>1222</v>
      </c>
    </row>
    <row r="58" spans="1:12" x14ac:dyDescent="0.25">
      <c r="A58" s="1" t="s">
        <v>1223</v>
      </c>
      <c r="B58" s="1" t="s">
        <v>1224</v>
      </c>
      <c r="C58" s="1" t="s">
        <v>1225</v>
      </c>
      <c r="D58" s="1" t="s">
        <v>355</v>
      </c>
      <c r="E58" s="1">
        <v>2023</v>
      </c>
      <c r="F58" s="1" t="s">
        <v>844</v>
      </c>
      <c r="G58" s="1" t="s">
        <v>1226</v>
      </c>
      <c r="H58" s="131" t="s">
        <v>1227</v>
      </c>
      <c r="I58" s="1" t="s">
        <v>1228</v>
      </c>
      <c r="J58" s="1" t="s">
        <v>1138</v>
      </c>
      <c r="K58" s="1" t="s">
        <v>1229</v>
      </c>
    </row>
    <row r="59" spans="1:12" x14ac:dyDescent="0.25">
      <c r="A59" s="1" t="s">
        <v>1230</v>
      </c>
      <c r="B59" s="1" t="s">
        <v>1231</v>
      </c>
      <c r="C59" s="1" t="s">
        <v>1232</v>
      </c>
      <c r="D59" s="1" t="s">
        <v>363</v>
      </c>
      <c r="E59" s="1">
        <v>2023</v>
      </c>
      <c r="F59" s="1" t="s">
        <v>844</v>
      </c>
      <c r="G59" s="1" t="s">
        <v>1233</v>
      </c>
      <c r="H59" s="131" t="s">
        <v>1234</v>
      </c>
      <c r="I59" s="1" t="s">
        <v>1235</v>
      </c>
      <c r="J59" s="1" t="s">
        <v>1138</v>
      </c>
      <c r="K59" s="1" t="s">
        <v>1236</v>
      </c>
    </row>
    <row r="60" spans="1:12" x14ac:dyDescent="0.25">
      <c r="A60" s="1" t="s">
        <v>1237</v>
      </c>
      <c r="B60" s="1" t="s">
        <v>1238</v>
      </c>
      <c r="C60" s="1" t="s">
        <v>1239</v>
      </c>
      <c r="D60" s="1" t="s">
        <v>378</v>
      </c>
      <c r="E60" s="1">
        <v>2023</v>
      </c>
      <c r="F60" s="1" t="s">
        <v>1240</v>
      </c>
      <c r="G60" s="1" t="s">
        <v>1241</v>
      </c>
      <c r="H60" s="131" t="s">
        <v>1242</v>
      </c>
      <c r="I60" s="1" t="s">
        <v>1243</v>
      </c>
      <c r="J60" s="1" t="s">
        <v>1138</v>
      </c>
      <c r="K60" s="1" t="s">
        <v>1244</v>
      </c>
      <c r="L60" s="1" t="s">
        <v>1245</v>
      </c>
    </row>
    <row r="61" spans="1:12" x14ac:dyDescent="0.25">
      <c r="A61" s="1" t="s">
        <v>1246</v>
      </c>
      <c r="B61" s="1" t="s">
        <v>1247</v>
      </c>
      <c r="C61" s="1" t="s">
        <v>1248</v>
      </c>
      <c r="D61" s="1" t="s">
        <v>393</v>
      </c>
      <c r="E61" s="1">
        <v>2023</v>
      </c>
      <c r="F61" s="1" t="s">
        <v>781</v>
      </c>
      <c r="G61" s="1" t="s">
        <v>1249</v>
      </c>
      <c r="H61" s="131" t="s">
        <v>1250</v>
      </c>
      <c r="I61" s="1" t="s">
        <v>1251</v>
      </c>
      <c r="J61" s="1" t="s">
        <v>1138</v>
      </c>
      <c r="K61" s="1" t="s">
        <v>1252</v>
      </c>
      <c r="L61" s="1" t="s">
        <v>1253</v>
      </c>
    </row>
    <row r="62" spans="1:12" x14ac:dyDescent="0.25">
      <c r="A62" s="1" t="s">
        <v>1254</v>
      </c>
      <c r="B62" s="1" t="s">
        <v>1255</v>
      </c>
      <c r="C62" s="1" t="s">
        <v>1256</v>
      </c>
      <c r="D62" s="1" t="s">
        <v>413</v>
      </c>
      <c r="E62" s="1">
        <v>2023</v>
      </c>
      <c r="F62" s="1" t="s">
        <v>844</v>
      </c>
      <c r="G62" s="1" t="s">
        <v>1257</v>
      </c>
      <c r="H62" s="131" t="s">
        <v>1258</v>
      </c>
      <c r="I62" s="1" t="s">
        <v>1259</v>
      </c>
      <c r="J62" s="1" t="s">
        <v>1138</v>
      </c>
      <c r="K62" s="1" t="s">
        <v>1260</v>
      </c>
    </row>
    <row r="63" spans="1:12" x14ac:dyDescent="0.25">
      <c r="A63" s="1" t="s">
        <v>1261</v>
      </c>
      <c r="B63" s="1" t="s">
        <v>1262</v>
      </c>
      <c r="C63" s="1" t="s">
        <v>1263</v>
      </c>
      <c r="D63" s="1" t="s">
        <v>431</v>
      </c>
      <c r="E63" s="1">
        <v>2022</v>
      </c>
      <c r="F63" s="1" t="s">
        <v>1264</v>
      </c>
      <c r="G63" s="1" t="s">
        <v>1265</v>
      </c>
      <c r="H63" s="131" t="s">
        <v>1266</v>
      </c>
      <c r="I63" s="1" t="s">
        <v>1267</v>
      </c>
      <c r="J63" s="1" t="s">
        <v>1138</v>
      </c>
      <c r="K63" s="1" t="s">
        <v>1268</v>
      </c>
    </row>
    <row r="64" spans="1:12" x14ac:dyDescent="0.25">
      <c r="A64" s="1" t="s">
        <v>1269</v>
      </c>
      <c r="B64" s="1" t="s">
        <v>1270</v>
      </c>
      <c r="C64" s="1">
        <v>57222872294</v>
      </c>
      <c r="D64" s="1" t="s">
        <v>441</v>
      </c>
      <c r="E64" s="1">
        <v>2022</v>
      </c>
      <c r="F64" s="1" t="s">
        <v>1271</v>
      </c>
      <c r="G64" s="1" t="s">
        <v>1272</v>
      </c>
      <c r="H64" s="131" t="s">
        <v>1273</v>
      </c>
      <c r="I64" s="1" t="s">
        <v>1274</v>
      </c>
      <c r="J64" s="1" t="s">
        <v>1138</v>
      </c>
      <c r="K64" s="1" t="s">
        <v>1275</v>
      </c>
    </row>
    <row r="65" spans="1:12" x14ac:dyDescent="0.25">
      <c r="A65" s="1" t="s">
        <v>1276</v>
      </c>
      <c r="B65" s="1" t="s">
        <v>1277</v>
      </c>
      <c r="C65" s="1" t="s">
        <v>1278</v>
      </c>
      <c r="D65" s="1" t="s">
        <v>450</v>
      </c>
      <c r="E65" s="1">
        <v>2022</v>
      </c>
      <c r="F65" s="1" t="s">
        <v>835</v>
      </c>
      <c r="G65" s="1" t="s">
        <v>1279</v>
      </c>
      <c r="H65" s="131" t="s">
        <v>1280</v>
      </c>
      <c r="I65" s="1" t="s">
        <v>1281</v>
      </c>
      <c r="J65" s="1" t="s">
        <v>1138</v>
      </c>
      <c r="L65" s="1" t="s">
        <v>1282</v>
      </c>
    </row>
    <row r="66" spans="1:12" x14ac:dyDescent="0.25">
      <c r="A66" s="1" t="s">
        <v>1283</v>
      </c>
      <c r="B66" s="1" t="s">
        <v>1284</v>
      </c>
      <c r="C66" s="1" t="s">
        <v>1285</v>
      </c>
      <c r="D66" s="1" t="s">
        <v>459</v>
      </c>
      <c r="E66" s="1">
        <v>2022</v>
      </c>
      <c r="F66" s="1" t="s">
        <v>969</v>
      </c>
      <c r="G66" s="1" t="s">
        <v>1286</v>
      </c>
      <c r="H66" s="131" t="s">
        <v>1287</v>
      </c>
      <c r="I66" s="1" t="s">
        <v>1288</v>
      </c>
      <c r="J66" s="1" t="s">
        <v>1138</v>
      </c>
      <c r="K66" s="1" t="s">
        <v>1289</v>
      </c>
      <c r="L66" s="1" t="s">
        <v>1290</v>
      </c>
    </row>
    <row r="67" spans="1:12" x14ac:dyDescent="0.25">
      <c r="A67" s="1" t="s">
        <v>1291</v>
      </c>
      <c r="B67" s="1" t="s">
        <v>1292</v>
      </c>
      <c r="C67" s="1" t="s">
        <v>1293</v>
      </c>
      <c r="D67" s="1" t="s">
        <v>473</v>
      </c>
      <c r="E67" s="1">
        <v>2022</v>
      </c>
      <c r="F67" s="1" t="s">
        <v>878</v>
      </c>
      <c r="G67" s="1" t="s">
        <v>1294</v>
      </c>
      <c r="H67" s="131" t="s">
        <v>1295</v>
      </c>
      <c r="I67" s="1" t="s">
        <v>1296</v>
      </c>
      <c r="J67" s="1" t="s">
        <v>1138</v>
      </c>
      <c r="K67" s="1" t="s">
        <v>1297</v>
      </c>
      <c r="L67" s="1" t="s">
        <v>1298</v>
      </c>
    </row>
    <row r="68" spans="1:12" x14ac:dyDescent="0.25">
      <c r="A68" s="1" t="s">
        <v>1299</v>
      </c>
      <c r="B68" s="1" t="s">
        <v>1300</v>
      </c>
      <c r="C68" s="1" t="s">
        <v>1301</v>
      </c>
      <c r="D68" s="1" t="s">
        <v>484</v>
      </c>
      <c r="E68" s="1">
        <v>2022</v>
      </c>
      <c r="F68" s="1" t="s">
        <v>844</v>
      </c>
      <c r="G68" s="1" t="s">
        <v>1302</v>
      </c>
      <c r="H68" s="131" t="s">
        <v>1303</v>
      </c>
      <c r="I68" s="1" t="s">
        <v>1304</v>
      </c>
      <c r="J68" s="1" t="s">
        <v>1138</v>
      </c>
      <c r="K68" s="1" t="s">
        <v>1305</v>
      </c>
    </row>
    <row r="69" spans="1:12" x14ac:dyDescent="0.25">
      <c r="A69" s="1" t="s">
        <v>1306</v>
      </c>
      <c r="B69" s="1" t="s">
        <v>1307</v>
      </c>
      <c r="C69" s="1" t="s">
        <v>1308</v>
      </c>
      <c r="D69" s="1" t="s">
        <v>495</v>
      </c>
      <c r="E69" s="1">
        <v>2022</v>
      </c>
      <c r="F69" s="1" t="s">
        <v>897</v>
      </c>
      <c r="G69" s="1" t="s">
        <v>1309</v>
      </c>
      <c r="H69" s="131" t="s">
        <v>1310</v>
      </c>
      <c r="I69" s="1" t="s">
        <v>1311</v>
      </c>
      <c r="J69" s="1" t="s">
        <v>1138</v>
      </c>
      <c r="K69" s="1" t="s">
        <v>1312</v>
      </c>
      <c r="L69" s="1" t="s">
        <v>1313</v>
      </c>
    </row>
    <row r="70" spans="1:12" x14ac:dyDescent="0.25">
      <c r="A70" s="1" t="s">
        <v>1314</v>
      </c>
      <c r="B70" s="1" t="s">
        <v>1315</v>
      </c>
      <c r="C70" s="1" t="s">
        <v>1316</v>
      </c>
      <c r="D70" s="1" t="s">
        <v>517</v>
      </c>
      <c r="E70" s="1">
        <v>2021</v>
      </c>
      <c r="F70" s="1" t="s">
        <v>518</v>
      </c>
      <c r="G70" s="1" t="s">
        <v>1317</v>
      </c>
      <c r="H70" s="131" t="s">
        <v>1318</v>
      </c>
      <c r="I70" s="1" t="s">
        <v>1319</v>
      </c>
      <c r="J70" s="1" t="s">
        <v>1138</v>
      </c>
      <c r="K70" s="1" t="s">
        <v>1320</v>
      </c>
      <c r="L70" s="1" t="s">
        <v>1321</v>
      </c>
    </row>
    <row r="71" spans="1:12" x14ac:dyDescent="0.25">
      <c r="A71" s="1" t="s">
        <v>1322</v>
      </c>
      <c r="B71" s="1" t="s">
        <v>1323</v>
      </c>
      <c r="C71" s="1" t="s">
        <v>1324</v>
      </c>
      <c r="D71" s="1" t="s">
        <v>530</v>
      </c>
      <c r="E71" s="1">
        <v>2020</v>
      </c>
      <c r="F71" s="1" t="s">
        <v>1015</v>
      </c>
      <c r="G71" s="1" t="s">
        <v>1325</v>
      </c>
      <c r="H71" s="131" t="s">
        <v>1326</v>
      </c>
      <c r="I71" s="1" t="s">
        <v>1327</v>
      </c>
      <c r="J71" s="1" t="s">
        <v>1138</v>
      </c>
      <c r="K71" s="1" t="s">
        <v>1328</v>
      </c>
    </row>
    <row r="72" spans="1:12" x14ac:dyDescent="0.25">
      <c r="A72" s="1" t="s">
        <v>1329</v>
      </c>
      <c r="B72" s="1" t="s">
        <v>1330</v>
      </c>
      <c r="C72" s="1" t="s">
        <v>1331</v>
      </c>
      <c r="D72" s="1" t="s">
        <v>541</v>
      </c>
      <c r="E72" s="1">
        <v>2020</v>
      </c>
      <c r="F72" s="1" t="s">
        <v>799</v>
      </c>
      <c r="G72" s="1" t="s">
        <v>1332</v>
      </c>
      <c r="H72" s="131" t="s">
        <v>1333</v>
      </c>
      <c r="I72" s="1" t="s">
        <v>1334</v>
      </c>
      <c r="J72" s="1" t="s">
        <v>1138</v>
      </c>
      <c r="K72" s="1" t="s">
        <v>1335</v>
      </c>
    </row>
    <row r="73" spans="1:12" x14ac:dyDescent="0.25">
      <c r="A73" s="1" t="s">
        <v>1336</v>
      </c>
      <c r="B73" s="1" t="s">
        <v>1337</v>
      </c>
      <c r="C73" s="1" t="s">
        <v>1338</v>
      </c>
      <c r="D73" s="1" t="s">
        <v>552</v>
      </c>
      <c r="E73" s="1">
        <v>2020</v>
      </c>
      <c r="F73" s="1" t="s">
        <v>969</v>
      </c>
      <c r="G73" s="1" t="s">
        <v>1339</v>
      </c>
      <c r="H73" s="131" t="s">
        <v>1340</v>
      </c>
      <c r="I73" s="1" t="s">
        <v>1341</v>
      </c>
      <c r="J73" s="1" t="s">
        <v>1138</v>
      </c>
      <c r="K73" s="1" t="s">
        <v>1342</v>
      </c>
      <c r="L73" s="1" t="s">
        <v>1343</v>
      </c>
    </row>
    <row r="74" spans="1:12" x14ac:dyDescent="0.25">
      <c r="A74" s="1" t="s">
        <v>1344</v>
      </c>
      <c r="B74" s="1" t="s">
        <v>1345</v>
      </c>
      <c r="C74" s="1" t="s">
        <v>1346</v>
      </c>
      <c r="D74" s="1" t="s">
        <v>563</v>
      </c>
      <c r="E74" s="1">
        <v>2020</v>
      </c>
      <c r="F74" s="1" t="s">
        <v>1015</v>
      </c>
      <c r="G74" s="1" t="s">
        <v>1347</v>
      </c>
      <c r="H74" s="131" t="s">
        <v>1348</v>
      </c>
      <c r="I74" s="1" t="s">
        <v>1349</v>
      </c>
      <c r="J74" s="1" t="s">
        <v>1138</v>
      </c>
      <c r="K74" s="1" t="s">
        <v>1350</v>
      </c>
    </row>
    <row r="75" spans="1:12" x14ac:dyDescent="0.25">
      <c r="A75" s="1" t="s">
        <v>1351</v>
      </c>
      <c r="B75" s="1" t="s">
        <v>1352</v>
      </c>
      <c r="C75" s="1" t="s">
        <v>1353</v>
      </c>
      <c r="D75" s="1" t="s">
        <v>569</v>
      </c>
      <c r="E75" s="1">
        <v>2020</v>
      </c>
      <c r="F75" s="1" t="s">
        <v>1015</v>
      </c>
      <c r="G75" s="1" t="s">
        <v>1354</v>
      </c>
      <c r="H75" s="131" t="s">
        <v>1355</v>
      </c>
      <c r="I75" s="1" t="s">
        <v>1356</v>
      </c>
      <c r="J75" s="1" t="s">
        <v>1138</v>
      </c>
      <c r="K75" s="1" t="s">
        <v>1357</v>
      </c>
    </row>
    <row r="76" spans="1:12" x14ac:dyDescent="0.25">
      <c r="A76" s="1" t="s">
        <v>1358</v>
      </c>
      <c r="B76" s="1" t="s">
        <v>1359</v>
      </c>
      <c r="C76" s="1" t="s">
        <v>1360</v>
      </c>
      <c r="D76" s="1" t="s">
        <v>579</v>
      </c>
      <c r="E76" s="1">
        <v>2020</v>
      </c>
      <c r="F76" s="1" t="s">
        <v>1015</v>
      </c>
      <c r="G76" s="1" t="s">
        <v>1361</v>
      </c>
      <c r="H76" s="131" t="s">
        <v>1362</v>
      </c>
      <c r="I76" s="1" t="s">
        <v>1363</v>
      </c>
      <c r="J76" s="1" t="s">
        <v>1138</v>
      </c>
      <c r="K76" s="1" t="s">
        <v>1364</v>
      </c>
    </row>
    <row r="77" spans="1:12" x14ac:dyDescent="0.25">
      <c r="A77" s="1" t="s">
        <v>1365</v>
      </c>
      <c r="B77" s="1" t="s">
        <v>1366</v>
      </c>
      <c r="C77" s="1" t="s">
        <v>1367</v>
      </c>
      <c r="D77" s="1" t="s">
        <v>1368</v>
      </c>
      <c r="E77" s="1">
        <v>2021</v>
      </c>
      <c r="F77" s="1" t="s">
        <v>1369</v>
      </c>
      <c r="G77" s="1" t="s">
        <v>1370</v>
      </c>
      <c r="H77" s="131" t="s">
        <v>1371</v>
      </c>
      <c r="I77" s="1" t="s">
        <v>1372</v>
      </c>
      <c r="J77" s="1" t="s">
        <v>292</v>
      </c>
      <c r="L77" s="1" t="s">
        <v>1373</v>
      </c>
    </row>
    <row r="78" spans="1:12" x14ac:dyDescent="0.25">
      <c r="A78" s="1" t="s">
        <v>1374</v>
      </c>
      <c r="B78" s="1" t="s">
        <v>1375</v>
      </c>
      <c r="C78" s="1">
        <v>57795259000</v>
      </c>
      <c r="D78" s="1" t="s">
        <v>1376</v>
      </c>
      <c r="E78" s="1">
        <v>2023</v>
      </c>
      <c r="F78" s="1" t="s">
        <v>1377</v>
      </c>
      <c r="G78" s="1" t="s">
        <v>1378</v>
      </c>
      <c r="H78" s="131" t="s">
        <v>1379</v>
      </c>
      <c r="I78" s="1" t="s">
        <v>1380</v>
      </c>
      <c r="J78" s="1" t="s">
        <v>292</v>
      </c>
      <c r="K78" s="1" t="s">
        <v>1381</v>
      </c>
    </row>
    <row r="79" spans="1:12" x14ac:dyDescent="0.25">
      <c r="A79" s="1" t="s">
        <v>1382</v>
      </c>
      <c r="B79" s="1" t="s">
        <v>1383</v>
      </c>
      <c r="C79" s="1" t="s">
        <v>1384</v>
      </c>
      <c r="D79" s="1" t="s">
        <v>1385</v>
      </c>
      <c r="E79" s="1">
        <v>2023</v>
      </c>
      <c r="F79" s="1" t="s">
        <v>799</v>
      </c>
      <c r="G79" s="1" t="s">
        <v>1386</v>
      </c>
      <c r="H79" s="131" t="s">
        <v>1387</v>
      </c>
      <c r="I79" s="1" t="s">
        <v>1388</v>
      </c>
      <c r="J79" s="1" t="s">
        <v>292</v>
      </c>
      <c r="K79" s="1" t="s">
        <v>1389</v>
      </c>
    </row>
    <row r="80" spans="1:12" x14ac:dyDescent="0.25">
      <c r="A80" s="1" t="s">
        <v>1390</v>
      </c>
      <c r="B80" s="1" t="s">
        <v>1391</v>
      </c>
      <c r="C80" s="1" t="s">
        <v>1392</v>
      </c>
      <c r="D80" s="1" t="s">
        <v>1393</v>
      </c>
      <c r="E80" s="1">
        <v>2023</v>
      </c>
      <c r="F80" s="1" t="s">
        <v>1394</v>
      </c>
      <c r="G80" s="1" t="s">
        <v>1395</v>
      </c>
      <c r="H80" s="131" t="s">
        <v>1396</v>
      </c>
      <c r="I80" s="1" t="s">
        <v>1397</v>
      </c>
      <c r="J80" s="1" t="s">
        <v>292</v>
      </c>
      <c r="K80" s="1" t="s">
        <v>1398</v>
      </c>
      <c r="L80" s="1" t="s">
        <v>1399</v>
      </c>
    </row>
    <row r="81" spans="1:12" x14ac:dyDescent="0.25">
      <c r="A81" s="1" t="s">
        <v>1400</v>
      </c>
      <c r="B81" s="1" t="s">
        <v>1401</v>
      </c>
      <c r="C81" s="1" t="s">
        <v>1402</v>
      </c>
      <c r="D81" s="1" t="s">
        <v>1403</v>
      </c>
      <c r="E81" s="1">
        <v>2023</v>
      </c>
      <c r="F81" s="1" t="s">
        <v>1404</v>
      </c>
      <c r="G81" s="1" t="s">
        <v>1405</v>
      </c>
      <c r="H81" s="131" t="s">
        <v>1406</v>
      </c>
      <c r="I81" s="1" t="s">
        <v>1407</v>
      </c>
      <c r="J81" s="1" t="s">
        <v>292</v>
      </c>
      <c r="K81" s="1" t="s">
        <v>1408</v>
      </c>
      <c r="L81" s="1" t="s">
        <v>1409</v>
      </c>
    </row>
    <row r="82" spans="1:12" x14ac:dyDescent="0.25">
      <c r="A82" s="1" t="s">
        <v>1410</v>
      </c>
      <c r="B82" s="1" t="s">
        <v>1411</v>
      </c>
      <c r="C82" s="1" t="s">
        <v>1412</v>
      </c>
      <c r="D82" s="1" t="s">
        <v>1413</v>
      </c>
      <c r="E82" s="1">
        <v>2022</v>
      </c>
      <c r="F82" s="1" t="s">
        <v>1414</v>
      </c>
      <c r="G82" s="1" t="s">
        <v>1415</v>
      </c>
      <c r="H82" s="131" t="s">
        <v>1416</v>
      </c>
      <c r="I82" s="1" t="s">
        <v>1417</v>
      </c>
      <c r="J82" s="1" t="s">
        <v>292</v>
      </c>
      <c r="K82" s="1" t="s">
        <v>1418</v>
      </c>
      <c r="L82" s="1" t="s">
        <v>1419</v>
      </c>
    </row>
    <row r="83" spans="1:12" x14ac:dyDescent="0.25">
      <c r="A83" s="1" t="s">
        <v>1420</v>
      </c>
      <c r="B83" s="1" t="s">
        <v>1421</v>
      </c>
      <c r="C83" s="1" t="s">
        <v>1422</v>
      </c>
      <c r="D83" s="1" t="s">
        <v>1423</v>
      </c>
      <c r="E83" s="1">
        <v>2022</v>
      </c>
      <c r="F83" s="1" t="s">
        <v>1120</v>
      </c>
      <c r="G83" s="1" t="s">
        <v>1424</v>
      </c>
      <c r="H83" s="131" t="s">
        <v>1425</v>
      </c>
      <c r="I83" s="1" t="s">
        <v>1426</v>
      </c>
      <c r="J83" s="1" t="s">
        <v>292</v>
      </c>
      <c r="K83" s="1" t="s">
        <v>1427</v>
      </c>
      <c r="L83" s="1" t="s">
        <v>1428</v>
      </c>
    </row>
    <row r="84" spans="1:12" x14ac:dyDescent="0.25">
      <c r="A84" s="1" t="s">
        <v>1429</v>
      </c>
      <c r="B84" s="1" t="s">
        <v>1430</v>
      </c>
      <c r="C84" s="1" t="s">
        <v>1431</v>
      </c>
      <c r="D84" s="1" t="s">
        <v>1432</v>
      </c>
      <c r="E84" s="1">
        <v>2022</v>
      </c>
      <c r="F84" s="1" t="s">
        <v>1433</v>
      </c>
      <c r="G84" s="1" t="s">
        <v>1434</v>
      </c>
      <c r="H84" s="131" t="s">
        <v>1435</v>
      </c>
      <c r="I84" s="1" t="s">
        <v>1436</v>
      </c>
      <c r="J84" s="1" t="s">
        <v>292</v>
      </c>
      <c r="K84" s="1" t="s">
        <v>1437</v>
      </c>
    </row>
    <row r="85" spans="1:12" x14ac:dyDescent="0.25">
      <c r="A85" s="1" t="s">
        <v>1438</v>
      </c>
      <c r="B85" s="1" t="s">
        <v>1439</v>
      </c>
      <c r="C85" s="1" t="s">
        <v>1440</v>
      </c>
      <c r="D85" s="1" t="s">
        <v>1441</v>
      </c>
      <c r="E85" s="1">
        <v>2022</v>
      </c>
      <c r="F85" s="1" t="s">
        <v>1442</v>
      </c>
      <c r="G85" s="1" t="s">
        <v>1443</v>
      </c>
      <c r="H85" s="131" t="s">
        <v>1444</v>
      </c>
      <c r="I85" s="1" t="s">
        <v>1445</v>
      </c>
      <c r="J85" s="1" t="s">
        <v>292</v>
      </c>
      <c r="K85" s="1" t="s">
        <v>1446</v>
      </c>
      <c r="L85" s="1" t="s">
        <v>1447</v>
      </c>
    </row>
    <row r="86" spans="1:12" x14ac:dyDescent="0.25">
      <c r="A86" s="1" t="s">
        <v>1448</v>
      </c>
      <c r="B86" s="1" t="s">
        <v>1449</v>
      </c>
      <c r="C86" s="1" t="s">
        <v>1450</v>
      </c>
      <c r="D86" s="1" t="s">
        <v>1451</v>
      </c>
      <c r="E86" s="1">
        <v>2022</v>
      </c>
      <c r="F86" s="1" t="s">
        <v>1452</v>
      </c>
      <c r="G86" s="1" t="s">
        <v>1453</v>
      </c>
      <c r="H86" s="131" t="s">
        <v>1454</v>
      </c>
      <c r="I86" s="1" t="s">
        <v>1455</v>
      </c>
      <c r="J86" s="1" t="s">
        <v>292</v>
      </c>
      <c r="K86" s="1" t="s">
        <v>1456</v>
      </c>
    </row>
    <row r="87" spans="1:12" x14ac:dyDescent="0.25">
      <c r="A87" s="1" t="s">
        <v>1457</v>
      </c>
      <c r="B87" s="1" t="s">
        <v>1458</v>
      </c>
      <c r="C87" s="1" t="s">
        <v>1459</v>
      </c>
      <c r="D87" s="1" t="s">
        <v>1460</v>
      </c>
      <c r="E87" s="1">
        <v>2022</v>
      </c>
      <c r="F87" s="1" t="s">
        <v>1461</v>
      </c>
      <c r="G87" s="1" t="s">
        <v>1462</v>
      </c>
      <c r="H87" s="131" t="s">
        <v>1463</v>
      </c>
      <c r="I87" s="1" t="s">
        <v>1464</v>
      </c>
      <c r="J87" s="1" t="s">
        <v>292</v>
      </c>
      <c r="K87" s="1" t="s">
        <v>1465</v>
      </c>
      <c r="L87" s="1" t="s">
        <v>1466</v>
      </c>
    </row>
    <row r="88" spans="1:12" x14ac:dyDescent="0.25">
      <c r="A88" s="1" t="s">
        <v>1467</v>
      </c>
      <c r="B88" s="1" t="s">
        <v>1468</v>
      </c>
      <c r="C88" s="1" t="s">
        <v>1469</v>
      </c>
      <c r="D88" s="1" t="s">
        <v>1470</v>
      </c>
      <c r="E88" s="1">
        <v>2022</v>
      </c>
      <c r="F88" s="1" t="s">
        <v>790</v>
      </c>
      <c r="G88" s="1" t="s">
        <v>1471</v>
      </c>
      <c r="H88" s="131" t="s">
        <v>1472</v>
      </c>
      <c r="I88" s="1" t="s">
        <v>1473</v>
      </c>
      <c r="J88" s="1" t="s">
        <v>292</v>
      </c>
      <c r="K88" s="1" t="s">
        <v>1474</v>
      </c>
      <c r="L88" s="1" t="s">
        <v>1475</v>
      </c>
    </row>
    <row r="89" spans="1:12" x14ac:dyDescent="0.25">
      <c r="A89" s="1" t="s">
        <v>1476</v>
      </c>
      <c r="B89" s="1" t="s">
        <v>1477</v>
      </c>
      <c r="C89" s="1" t="s">
        <v>1478</v>
      </c>
      <c r="D89" s="1" t="s">
        <v>1479</v>
      </c>
      <c r="E89" s="1">
        <v>2021</v>
      </c>
      <c r="F89" s="1" t="s">
        <v>1480</v>
      </c>
      <c r="G89" s="1" t="s">
        <v>1481</v>
      </c>
      <c r="H89" s="131" t="s">
        <v>1482</v>
      </c>
      <c r="I89" s="1" t="s">
        <v>1483</v>
      </c>
      <c r="J89" s="1" t="s">
        <v>292</v>
      </c>
      <c r="K89" s="1" t="s">
        <v>1484</v>
      </c>
      <c r="L89" s="1" t="s">
        <v>1485</v>
      </c>
    </row>
    <row r="90" spans="1:12" x14ac:dyDescent="0.25">
      <c r="A90" s="1" t="s">
        <v>1486</v>
      </c>
      <c r="B90" s="1" t="s">
        <v>1487</v>
      </c>
      <c r="C90" s="1" t="s">
        <v>1488</v>
      </c>
      <c r="D90" s="1" t="s">
        <v>1489</v>
      </c>
      <c r="E90" s="1">
        <v>2021</v>
      </c>
      <c r="F90" s="1" t="s">
        <v>1490</v>
      </c>
      <c r="G90" s="1" t="s">
        <v>1491</v>
      </c>
      <c r="H90" s="131" t="s">
        <v>1492</v>
      </c>
      <c r="I90" s="1" t="s">
        <v>1493</v>
      </c>
      <c r="J90" s="1" t="s">
        <v>292</v>
      </c>
      <c r="K90" s="1" t="s">
        <v>1494</v>
      </c>
      <c r="L90" s="1" t="s">
        <v>1495</v>
      </c>
    </row>
    <row r="91" spans="1:12" x14ac:dyDescent="0.25">
      <c r="A91" s="1" t="s">
        <v>1496</v>
      </c>
      <c r="B91" s="1" t="s">
        <v>1497</v>
      </c>
      <c r="C91" s="1">
        <v>57226286355</v>
      </c>
      <c r="D91" s="1" t="s">
        <v>1498</v>
      </c>
      <c r="E91" s="1">
        <v>2021</v>
      </c>
      <c r="F91" s="1" t="s">
        <v>1404</v>
      </c>
      <c r="G91" s="1" t="s">
        <v>1499</v>
      </c>
      <c r="H91" s="131" t="s">
        <v>1500</v>
      </c>
      <c r="I91" s="1" t="s">
        <v>1501</v>
      </c>
      <c r="J91" s="1" t="s">
        <v>292</v>
      </c>
      <c r="K91" s="1" t="s">
        <v>1502</v>
      </c>
      <c r="L91" s="1" t="s">
        <v>1503</v>
      </c>
    </row>
    <row r="92" spans="1:12" x14ac:dyDescent="0.25">
      <c r="A92" s="1" t="s">
        <v>1504</v>
      </c>
      <c r="B92" s="1" t="s">
        <v>1505</v>
      </c>
      <c r="C92" s="1" t="s">
        <v>1506</v>
      </c>
      <c r="D92" s="1" t="s">
        <v>1507</v>
      </c>
      <c r="E92" s="1">
        <v>2021</v>
      </c>
      <c r="F92" s="1" t="s">
        <v>1508</v>
      </c>
      <c r="G92" s="1" t="s">
        <v>1509</v>
      </c>
      <c r="H92" s="131" t="s">
        <v>1510</v>
      </c>
      <c r="I92" s="1" t="s">
        <v>1511</v>
      </c>
      <c r="J92" s="1" t="s">
        <v>292</v>
      </c>
      <c r="K92" s="1" t="s">
        <v>1512</v>
      </c>
      <c r="L92" s="1" t="s">
        <v>1513</v>
      </c>
    </row>
    <row r="93" spans="1:12" x14ac:dyDescent="0.25">
      <c r="A93" s="1" t="s">
        <v>1514</v>
      </c>
      <c r="B93" s="1" t="s">
        <v>1515</v>
      </c>
      <c r="C93" s="1" t="s">
        <v>1516</v>
      </c>
      <c r="D93" s="1" t="s">
        <v>1517</v>
      </c>
      <c r="E93" s="1">
        <v>2021</v>
      </c>
      <c r="F93" s="1" t="s">
        <v>1518</v>
      </c>
      <c r="G93" s="1" t="s">
        <v>1519</v>
      </c>
      <c r="H93" s="131" t="s">
        <v>1520</v>
      </c>
      <c r="I93" s="1" t="s">
        <v>1521</v>
      </c>
      <c r="J93" s="1" t="s">
        <v>292</v>
      </c>
      <c r="K93" s="1" t="s">
        <v>1522</v>
      </c>
      <c r="L93" s="1" t="s">
        <v>1523</v>
      </c>
    </row>
    <row r="94" spans="1:12" x14ac:dyDescent="0.25">
      <c r="A94" s="1" t="s">
        <v>1524</v>
      </c>
      <c r="B94" s="1" t="s">
        <v>1525</v>
      </c>
      <c r="C94" s="1" t="s">
        <v>1526</v>
      </c>
      <c r="D94" s="1" t="s">
        <v>1527</v>
      </c>
      <c r="E94" s="1">
        <v>2021</v>
      </c>
      <c r="F94" s="1" t="s">
        <v>924</v>
      </c>
      <c r="G94" s="1" t="s">
        <v>1528</v>
      </c>
      <c r="H94" s="131" t="s">
        <v>1529</v>
      </c>
      <c r="I94" s="1" t="s">
        <v>1530</v>
      </c>
      <c r="J94" s="1" t="s">
        <v>292</v>
      </c>
      <c r="K94" s="1" t="s">
        <v>1531</v>
      </c>
      <c r="L94" s="1" t="s">
        <v>1532</v>
      </c>
    </row>
    <row r="95" spans="1:12" x14ac:dyDescent="0.25">
      <c r="A95" s="1" t="s">
        <v>1533</v>
      </c>
      <c r="B95" s="1" t="s">
        <v>1534</v>
      </c>
      <c r="C95" s="1" t="s">
        <v>1535</v>
      </c>
      <c r="D95" s="1" t="s">
        <v>1536</v>
      </c>
      <c r="E95" s="1">
        <v>2021</v>
      </c>
      <c r="F95" s="1" t="s">
        <v>1537</v>
      </c>
      <c r="G95" s="1" t="s">
        <v>1538</v>
      </c>
      <c r="H95" s="131" t="s">
        <v>1539</v>
      </c>
      <c r="I95" s="1" t="s">
        <v>1540</v>
      </c>
      <c r="J95" s="1" t="s">
        <v>292</v>
      </c>
      <c r="K95" s="1" t="s">
        <v>1541</v>
      </c>
      <c r="L95" s="1" t="s">
        <v>1542</v>
      </c>
    </row>
    <row r="96" spans="1:12" x14ac:dyDescent="0.25">
      <c r="A96" s="1" t="s">
        <v>1543</v>
      </c>
      <c r="B96" s="1" t="s">
        <v>1544</v>
      </c>
      <c r="C96" s="1" t="s">
        <v>1545</v>
      </c>
      <c r="D96" s="1" t="s">
        <v>1546</v>
      </c>
      <c r="E96" s="1">
        <v>2020</v>
      </c>
      <c r="F96" s="1" t="s">
        <v>1547</v>
      </c>
      <c r="G96" s="1" t="s">
        <v>1548</v>
      </c>
      <c r="H96" s="131" t="s">
        <v>1549</v>
      </c>
      <c r="I96" s="1" t="s">
        <v>1550</v>
      </c>
      <c r="J96" s="1" t="s">
        <v>292</v>
      </c>
      <c r="K96" s="1" t="s">
        <v>1551</v>
      </c>
    </row>
    <row r="97" spans="1:12" x14ac:dyDescent="0.25">
      <c r="A97" s="1" t="s">
        <v>1552</v>
      </c>
      <c r="B97" s="1" t="s">
        <v>1553</v>
      </c>
      <c r="C97" s="1" t="s">
        <v>1554</v>
      </c>
      <c r="D97" s="1" t="s">
        <v>1555</v>
      </c>
      <c r="E97" s="1">
        <v>2020</v>
      </c>
      <c r="F97" s="1" t="s">
        <v>1537</v>
      </c>
      <c r="G97" s="1" t="s">
        <v>1556</v>
      </c>
      <c r="H97" s="131" t="s">
        <v>1557</v>
      </c>
      <c r="I97" s="1" t="s">
        <v>1558</v>
      </c>
      <c r="J97" s="1" t="s">
        <v>292</v>
      </c>
      <c r="K97" s="1" t="s">
        <v>1559</v>
      </c>
      <c r="L97" s="1" t="s">
        <v>1560</v>
      </c>
    </row>
    <row r="98" spans="1:12" x14ac:dyDescent="0.25">
      <c r="A98" s="1" t="s">
        <v>1561</v>
      </c>
      <c r="B98" s="1" t="s">
        <v>1562</v>
      </c>
      <c r="C98" s="1" t="s">
        <v>1563</v>
      </c>
      <c r="D98" s="1" t="s">
        <v>1564</v>
      </c>
      <c r="E98" s="1">
        <v>2020</v>
      </c>
      <c r="F98" s="1" t="s">
        <v>1565</v>
      </c>
      <c r="G98" s="1" t="s">
        <v>1566</v>
      </c>
      <c r="H98" s="131" t="s">
        <v>1567</v>
      </c>
      <c r="I98" s="1" t="s">
        <v>1568</v>
      </c>
      <c r="J98" s="1" t="s">
        <v>292</v>
      </c>
      <c r="K98" s="1" t="s">
        <v>1569</v>
      </c>
      <c r="L98" s="1" t="s">
        <v>1570</v>
      </c>
    </row>
    <row r="99" spans="1:12" x14ac:dyDescent="0.25">
      <c r="A99" s="1" t="s">
        <v>1571</v>
      </c>
      <c r="B99" s="1" t="s">
        <v>1572</v>
      </c>
      <c r="C99" s="1" t="s">
        <v>1573</v>
      </c>
      <c r="D99" s="1" t="s">
        <v>1574</v>
      </c>
      <c r="E99" s="1">
        <v>2020</v>
      </c>
      <c r="F99" s="1" t="s">
        <v>1575</v>
      </c>
      <c r="G99" s="1" t="s">
        <v>1576</v>
      </c>
      <c r="H99" s="131" t="s">
        <v>1577</v>
      </c>
      <c r="I99" s="1" t="s">
        <v>1578</v>
      </c>
      <c r="J99" s="1" t="s">
        <v>292</v>
      </c>
      <c r="K99" s="1" t="s">
        <v>1579</v>
      </c>
    </row>
    <row r="100" spans="1:12" x14ac:dyDescent="0.25">
      <c r="A100" s="1" t="s">
        <v>1580</v>
      </c>
      <c r="B100" s="1" t="s">
        <v>1581</v>
      </c>
      <c r="C100" s="1" t="s">
        <v>1582</v>
      </c>
      <c r="D100" s="1" t="s">
        <v>1583</v>
      </c>
      <c r="E100" s="1">
        <v>2020</v>
      </c>
      <c r="F100" s="1" t="s">
        <v>1547</v>
      </c>
      <c r="G100" s="1" t="s">
        <v>1584</v>
      </c>
      <c r="H100" s="131" t="s">
        <v>1585</v>
      </c>
      <c r="I100" s="1" t="s">
        <v>1586</v>
      </c>
      <c r="J100" s="1" t="s">
        <v>292</v>
      </c>
      <c r="K100" s="1" t="s">
        <v>1587</v>
      </c>
    </row>
    <row r="101" spans="1:12" x14ac:dyDescent="0.25">
      <c r="A101" s="1" t="s">
        <v>1588</v>
      </c>
      <c r="B101" s="1" t="s">
        <v>1589</v>
      </c>
      <c r="C101" s="1" t="s">
        <v>1590</v>
      </c>
      <c r="D101" s="1" t="s">
        <v>1591</v>
      </c>
      <c r="E101" s="1">
        <v>2020</v>
      </c>
      <c r="F101" s="1" t="s">
        <v>1592</v>
      </c>
      <c r="G101" s="1" t="s">
        <v>1593</v>
      </c>
      <c r="H101" s="131" t="s">
        <v>1594</v>
      </c>
      <c r="I101" s="1" t="s">
        <v>1595</v>
      </c>
      <c r="J101" s="1" t="s">
        <v>292</v>
      </c>
      <c r="K101" s="1" t="s">
        <v>1596</v>
      </c>
      <c r="L101" s="1" t="s">
        <v>1597</v>
      </c>
    </row>
    <row r="102" spans="1:12" x14ac:dyDescent="0.25">
      <c r="A102" s="1" t="s">
        <v>1598</v>
      </c>
      <c r="B102" s="1" t="s">
        <v>1599</v>
      </c>
      <c r="C102" s="1" t="s">
        <v>1600</v>
      </c>
      <c r="D102" s="1" t="s">
        <v>1601</v>
      </c>
      <c r="E102" s="1">
        <v>2019</v>
      </c>
      <c r="F102" s="1" t="s">
        <v>1602</v>
      </c>
      <c r="G102" s="1" t="s">
        <v>1603</v>
      </c>
      <c r="H102" s="131" t="s">
        <v>1604</v>
      </c>
      <c r="I102" s="1" t="s">
        <v>1605</v>
      </c>
      <c r="J102" s="1" t="s">
        <v>292</v>
      </c>
      <c r="K102" s="1" t="s">
        <v>1606</v>
      </c>
      <c r="L102" s="1" t="s">
        <v>1607</v>
      </c>
    </row>
    <row r="103" spans="1:12" x14ac:dyDescent="0.25">
      <c r="A103" s="1" t="s">
        <v>1608</v>
      </c>
      <c r="B103" s="1" t="s">
        <v>1609</v>
      </c>
      <c r="C103" s="1" t="s">
        <v>1610</v>
      </c>
      <c r="D103" s="1" t="s">
        <v>1611</v>
      </c>
      <c r="E103" s="1">
        <v>2019</v>
      </c>
      <c r="F103" s="1" t="s">
        <v>1612</v>
      </c>
      <c r="G103" s="1" t="s">
        <v>1613</v>
      </c>
      <c r="H103" s="131" t="s">
        <v>1614</v>
      </c>
      <c r="I103" s="1" t="s">
        <v>1615</v>
      </c>
      <c r="J103" s="1" t="s">
        <v>292</v>
      </c>
    </row>
    <row r="104" spans="1:12" x14ac:dyDescent="0.25">
      <c r="A104" s="1" t="s">
        <v>1616</v>
      </c>
      <c r="B104" s="1" t="s">
        <v>1617</v>
      </c>
      <c r="C104" s="1" t="s">
        <v>1618</v>
      </c>
      <c r="D104" s="1" t="s">
        <v>1619</v>
      </c>
      <c r="E104" s="1">
        <v>2019</v>
      </c>
      <c r="F104" s="1" t="s">
        <v>924</v>
      </c>
      <c r="G104" s="1" t="s">
        <v>1620</v>
      </c>
      <c r="H104" s="131" t="s">
        <v>1621</v>
      </c>
      <c r="I104" s="1" t="s">
        <v>1622</v>
      </c>
      <c r="J104" s="1" t="s">
        <v>292</v>
      </c>
      <c r="K104" s="1" t="s">
        <v>1623</v>
      </c>
      <c r="L104" s="1" t="s">
        <v>1624</v>
      </c>
    </row>
    <row r="105" spans="1:12" x14ac:dyDescent="0.25">
      <c r="A105" s="1" t="s">
        <v>1625</v>
      </c>
      <c r="B105" s="1" t="s">
        <v>1626</v>
      </c>
      <c r="C105" s="1" t="s">
        <v>1627</v>
      </c>
      <c r="D105" s="1" t="s">
        <v>1628</v>
      </c>
      <c r="E105" s="1">
        <v>2019</v>
      </c>
      <c r="F105" s="1" t="s">
        <v>1629</v>
      </c>
      <c r="G105" s="1" t="s">
        <v>1630</v>
      </c>
      <c r="H105" s="131" t="s">
        <v>1631</v>
      </c>
      <c r="I105" s="1" t="s">
        <v>1632</v>
      </c>
      <c r="J105" s="1" t="s">
        <v>292</v>
      </c>
      <c r="K105" s="1" t="s">
        <v>1633</v>
      </c>
      <c r="L105" s="1" t="s">
        <v>1634</v>
      </c>
    </row>
    <row r="106" spans="1:12" x14ac:dyDescent="0.25">
      <c r="A106" s="1" t="s">
        <v>1635</v>
      </c>
      <c r="B106" s="1" t="s">
        <v>1636</v>
      </c>
      <c r="C106" s="1" t="s">
        <v>1637</v>
      </c>
      <c r="D106" s="1" t="s">
        <v>1638</v>
      </c>
      <c r="E106" s="1">
        <v>2018</v>
      </c>
      <c r="F106" s="1" t="s">
        <v>1639</v>
      </c>
      <c r="G106" s="1" t="s">
        <v>1640</v>
      </c>
      <c r="H106" s="131" t="s">
        <v>1641</v>
      </c>
      <c r="I106" s="1" t="s">
        <v>1642</v>
      </c>
      <c r="J106" s="1" t="s">
        <v>292</v>
      </c>
      <c r="K106" s="1" t="s">
        <v>1643</v>
      </c>
      <c r="L106" s="1" t="s">
        <v>1644</v>
      </c>
    </row>
    <row r="107" spans="1:12" x14ac:dyDescent="0.25">
      <c r="A107" s="1" t="s">
        <v>1645</v>
      </c>
      <c r="B107" s="1" t="s">
        <v>1646</v>
      </c>
      <c r="C107" s="1" t="s">
        <v>1647</v>
      </c>
      <c r="D107" s="1" t="s">
        <v>1648</v>
      </c>
      <c r="E107" s="1">
        <v>2017</v>
      </c>
      <c r="F107" s="1" t="s">
        <v>1649</v>
      </c>
      <c r="G107" s="1" t="s">
        <v>1650</v>
      </c>
      <c r="H107" s="131" t="s">
        <v>1651</v>
      </c>
      <c r="I107" s="1" t="s">
        <v>1652</v>
      </c>
      <c r="J107" s="1" t="s">
        <v>292</v>
      </c>
      <c r="K107" s="1" t="s">
        <v>1653</v>
      </c>
    </row>
    <row r="108" spans="1:12" x14ac:dyDescent="0.25">
      <c r="A108" s="1" t="s">
        <v>1654</v>
      </c>
      <c r="B108" s="1" t="s">
        <v>1655</v>
      </c>
      <c r="C108" s="1" t="s">
        <v>1656</v>
      </c>
      <c r="D108" s="1" t="s">
        <v>1657</v>
      </c>
      <c r="E108" s="1">
        <v>2017</v>
      </c>
      <c r="F108" s="1" t="s">
        <v>1658</v>
      </c>
      <c r="H108" s="131" t="s">
        <v>1659</v>
      </c>
      <c r="I108" s="1" t="s">
        <v>1660</v>
      </c>
      <c r="J108" s="1" t="s">
        <v>292</v>
      </c>
      <c r="K108" s="1" t="s">
        <v>1661</v>
      </c>
      <c r="L108" s="1" t="s">
        <v>1662</v>
      </c>
    </row>
    <row r="109" spans="1:12" x14ac:dyDescent="0.25">
      <c r="A109" s="1" t="s">
        <v>1663</v>
      </c>
      <c r="B109" s="1" t="s">
        <v>1664</v>
      </c>
      <c r="C109" s="1" t="s">
        <v>1665</v>
      </c>
      <c r="D109" s="1" t="s">
        <v>1666</v>
      </c>
      <c r="E109" s="1">
        <v>2017</v>
      </c>
      <c r="F109" s="1" t="s">
        <v>1667</v>
      </c>
      <c r="G109" s="1" t="s">
        <v>1668</v>
      </c>
      <c r="H109" s="131" t="s">
        <v>1669</v>
      </c>
      <c r="I109" s="1" t="s">
        <v>1670</v>
      </c>
      <c r="J109" s="1" t="s">
        <v>292</v>
      </c>
      <c r="K109" s="1" t="s">
        <v>1671</v>
      </c>
      <c r="L109" s="1" t="s">
        <v>1672</v>
      </c>
    </row>
    <row r="110" spans="1:12" x14ac:dyDescent="0.25">
      <c r="A110" s="1" t="s">
        <v>1673</v>
      </c>
      <c r="B110" s="1" t="s">
        <v>1674</v>
      </c>
      <c r="C110" s="1" t="s">
        <v>1675</v>
      </c>
      <c r="D110" s="1" t="s">
        <v>1676</v>
      </c>
      <c r="E110" s="1">
        <v>2017</v>
      </c>
      <c r="F110" s="1" t="s">
        <v>1414</v>
      </c>
      <c r="G110" s="1" t="s">
        <v>1677</v>
      </c>
      <c r="H110" s="131" t="s">
        <v>1678</v>
      </c>
      <c r="I110" s="1" t="s">
        <v>1679</v>
      </c>
      <c r="J110" s="1" t="s">
        <v>292</v>
      </c>
      <c r="K110" s="1" t="s">
        <v>1680</v>
      </c>
      <c r="L110" s="1" t="s">
        <v>1681</v>
      </c>
    </row>
    <row r="111" spans="1:12" x14ac:dyDescent="0.25">
      <c r="A111" s="1" t="s">
        <v>1682</v>
      </c>
      <c r="B111" s="1" t="s">
        <v>1683</v>
      </c>
      <c r="C111" s="1">
        <v>55941359900</v>
      </c>
      <c r="D111" s="1" t="s">
        <v>1684</v>
      </c>
      <c r="E111" s="1">
        <v>2017</v>
      </c>
      <c r="F111" s="1" t="s">
        <v>1685</v>
      </c>
      <c r="G111" s="1" t="s">
        <v>1686</v>
      </c>
      <c r="H111" s="131" t="s">
        <v>1687</v>
      </c>
      <c r="I111" s="1" t="s">
        <v>1688</v>
      </c>
      <c r="J111" s="1" t="s">
        <v>292</v>
      </c>
      <c r="K111" s="1" t="s">
        <v>1689</v>
      </c>
      <c r="L111" s="1" t="s">
        <v>1690</v>
      </c>
    </row>
    <row r="112" spans="1:12" x14ac:dyDescent="0.25">
      <c r="A112" s="1" t="s">
        <v>1691</v>
      </c>
      <c r="B112" s="1" t="s">
        <v>1692</v>
      </c>
      <c r="C112" s="1" t="s">
        <v>1693</v>
      </c>
      <c r="D112" s="1" t="s">
        <v>1694</v>
      </c>
      <c r="E112" s="1">
        <v>2016</v>
      </c>
      <c r="F112" s="1" t="s">
        <v>1695</v>
      </c>
      <c r="G112" s="1" t="s">
        <v>1696</v>
      </c>
      <c r="H112" s="131" t="s">
        <v>1697</v>
      </c>
      <c r="I112" s="1" t="s">
        <v>1698</v>
      </c>
      <c r="J112" s="1" t="s">
        <v>292</v>
      </c>
      <c r="L112" s="1" t="s">
        <v>1699</v>
      </c>
    </row>
    <row r="113" spans="1:12" x14ac:dyDescent="0.25">
      <c r="A113" s="1" t="s">
        <v>1700</v>
      </c>
      <c r="B113" s="1" t="s">
        <v>1701</v>
      </c>
      <c r="C113" s="1" t="s">
        <v>1702</v>
      </c>
      <c r="D113" s="1" t="s">
        <v>1703</v>
      </c>
      <c r="E113" s="1">
        <v>2016</v>
      </c>
      <c r="F113" s="1" t="s">
        <v>1704</v>
      </c>
      <c r="G113" s="1" t="s">
        <v>1705</v>
      </c>
      <c r="H113" s="131" t="s">
        <v>1706</v>
      </c>
      <c r="I113" s="1" t="s">
        <v>1707</v>
      </c>
      <c r="J113" s="1" t="s">
        <v>292</v>
      </c>
      <c r="K113" s="1" t="s">
        <v>1708</v>
      </c>
      <c r="L113" s="1" t="s">
        <v>1709</v>
      </c>
    </row>
    <row r="114" spans="1:12" x14ac:dyDescent="0.25">
      <c r="A114" s="1" t="s">
        <v>1710</v>
      </c>
      <c r="B114" s="1" t="s">
        <v>1711</v>
      </c>
      <c r="C114" s="1" t="s">
        <v>1712</v>
      </c>
      <c r="D114" s="1" t="s">
        <v>1713</v>
      </c>
      <c r="E114" s="1">
        <v>2015</v>
      </c>
      <c r="F114" s="1" t="s">
        <v>1714</v>
      </c>
      <c r="G114" s="1" t="s">
        <v>1715</v>
      </c>
      <c r="H114" s="131" t="s">
        <v>1716</v>
      </c>
      <c r="I114" s="1" t="s">
        <v>1717</v>
      </c>
      <c r="J114" s="1" t="s">
        <v>292</v>
      </c>
      <c r="K114" s="1" t="s">
        <v>1718</v>
      </c>
    </row>
    <row r="115" spans="1:12" x14ac:dyDescent="0.25">
      <c r="A115" s="1" t="s">
        <v>1719</v>
      </c>
      <c r="B115" s="1" t="s">
        <v>1720</v>
      </c>
      <c r="C115" s="1" t="s">
        <v>1721</v>
      </c>
      <c r="D115" s="1" t="s">
        <v>1722</v>
      </c>
      <c r="E115" s="1">
        <v>2015</v>
      </c>
      <c r="F115" s="1" t="s">
        <v>1404</v>
      </c>
      <c r="G115" s="1" t="s">
        <v>1723</v>
      </c>
      <c r="H115" s="131" t="s">
        <v>1724</v>
      </c>
      <c r="I115" s="1" t="s">
        <v>1725</v>
      </c>
      <c r="J115" s="1" t="s">
        <v>292</v>
      </c>
      <c r="K115" s="1" t="s">
        <v>1726</v>
      </c>
      <c r="L115" s="1" t="s">
        <v>1727</v>
      </c>
    </row>
    <row r="116" spans="1:12" x14ac:dyDescent="0.25">
      <c r="A116" s="1" t="s">
        <v>1728</v>
      </c>
      <c r="B116" s="1" t="s">
        <v>1729</v>
      </c>
      <c r="C116" s="1" t="s">
        <v>1730</v>
      </c>
      <c r="D116" s="1" t="s">
        <v>1731</v>
      </c>
      <c r="E116" s="1">
        <v>2015</v>
      </c>
      <c r="F116" s="1" t="s">
        <v>1732</v>
      </c>
      <c r="G116" s="1" t="s">
        <v>1733</v>
      </c>
      <c r="H116" s="131" t="s">
        <v>1734</v>
      </c>
      <c r="I116" s="1" t="s">
        <v>1735</v>
      </c>
      <c r="J116" s="1" t="s">
        <v>292</v>
      </c>
      <c r="L116" s="1" t="s">
        <v>1736</v>
      </c>
    </row>
    <row r="117" spans="1:12" x14ac:dyDescent="0.25">
      <c r="A117" s="1" t="s">
        <v>1737</v>
      </c>
      <c r="B117" s="1" t="s">
        <v>1738</v>
      </c>
      <c r="C117" s="1" t="s">
        <v>1739</v>
      </c>
      <c r="D117" s="1" t="s">
        <v>1740</v>
      </c>
      <c r="E117" s="1">
        <v>2014</v>
      </c>
      <c r="F117" s="1" t="s">
        <v>1741</v>
      </c>
      <c r="G117" s="1" t="s">
        <v>1742</v>
      </c>
      <c r="H117" s="131" t="s">
        <v>1743</v>
      </c>
      <c r="I117" s="1" t="s">
        <v>1744</v>
      </c>
      <c r="J117" s="1" t="s">
        <v>292</v>
      </c>
      <c r="K117" s="1" t="s">
        <v>1745</v>
      </c>
      <c r="L117" s="1" t="s">
        <v>1746</v>
      </c>
    </row>
    <row r="118" spans="1:12" x14ac:dyDescent="0.25">
      <c r="A118" s="1" t="s">
        <v>1747</v>
      </c>
      <c r="B118" s="1" t="s">
        <v>1748</v>
      </c>
      <c r="C118" s="1" t="s">
        <v>1749</v>
      </c>
      <c r="D118" s="1" t="s">
        <v>1750</v>
      </c>
      <c r="E118" s="1">
        <v>2014</v>
      </c>
      <c r="F118" s="1" t="s">
        <v>1442</v>
      </c>
      <c r="G118" s="1" t="s">
        <v>1751</v>
      </c>
      <c r="H118" s="131" t="s">
        <v>1752</v>
      </c>
      <c r="I118" s="1" t="s">
        <v>1753</v>
      </c>
      <c r="J118" s="1" t="s">
        <v>292</v>
      </c>
      <c r="L118" s="1" t="s">
        <v>1754</v>
      </c>
    </row>
    <row r="119" spans="1:12" x14ac:dyDescent="0.25">
      <c r="A119" s="1" t="s">
        <v>1755</v>
      </c>
      <c r="B119" s="1" t="s">
        <v>1756</v>
      </c>
      <c r="C119" s="1" t="s">
        <v>1757</v>
      </c>
      <c r="D119" s="1" t="s">
        <v>1758</v>
      </c>
      <c r="E119" s="1">
        <v>2013</v>
      </c>
      <c r="F119" s="1" t="s">
        <v>1414</v>
      </c>
      <c r="G119" s="1" t="s">
        <v>1759</v>
      </c>
      <c r="H119" s="131" t="s">
        <v>1760</v>
      </c>
      <c r="I119" s="1" t="s">
        <v>1761</v>
      </c>
      <c r="J119" s="1" t="s">
        <v>292</v>
      </c>
      <c r="K119" s="1" t="s">
        <v>1762</v>
      </c>
      <c r="L119" s="1" t="s">
        <v>1763</v>
      </c>
    </row>
    <row r="120" spans="1:12" x14ac:dyDescent="0.25">
      <c r="A120" s="1" t="s">
        <v>1764</v>
      </c>
      <c r="B120" s="1" t="s">
        <v>1765</v>
      </c>
      <c r="C120" s="1" t="s">
        <v>1766</v>
      </c>
      <c r="D120" s="1" t="s">
        <v>1767</v>
      </c>
      <c r="E120" s="1">
        <v>2013</v>
      </c>
      <c r="F120" s="1" t="s">
        <v>1768</v>
      </c>
      <c r="H120" s="131" t="s">
        <v>1769</v>
      </c>
      <c r="I120" s="1" t="s">
        <v>1770</v>
      </c>
      <c r="J120" s="1" t="s">
        <v>292</v>
      </c>
      <c r="K120" s="1" t="s">
        <v>1771</v>
      </c>
      <c r="L120" s="1" t="s">
        <v>1772</v>
      </c>
    </row>
    <row r="121" spans="1:12" x14ac:dyDescent="0.25">
      <c r="A121" s="1" t="s">
        <v>1773</v>
      </c>
      <c r="B121" s="1" t="s">
        <v>1774</v>
      </c>
      <c r="C121" s="1">
        <v>15825609500</v>
      </c>
      <c r="D121" s="1" t="s">
        <v>1775</v>
      </c>
      <c r="E121" s="1">
        <v>2012</v>
      </c>
      <c r="F121" s="1" t="s">
        <v>1404</v>
      </c>
      <c r="G121" s="1" t="s">
        <v>1776</v>
      </c>
      <c r="H121" s="131" t="s">
        <v>1777</v>
      </c>
      <c r="I121" s="1" t="s">
        <v>1778</v>
      </c>
      <c r="J121" s="1" t="s">
        <v>292</v>
      </c>
      <c r="L121" s="1" t="s">
        <v>1779</v>
      </c>
    </row>
    <row r="122" spans="1:12" x14ac:dyDescent="0.25">
      <c r="A122" s="1" t="s">
        <v>1780</v>
      </c>
      <c r="B122" s="1" t="s">
        <v>1781</v>
      </c>
      <c r="C122" s="1" t="s">
        <v>1782</v>
      </c>
      <c r="D122" s="1" t="s">
        <v>1783</v>
      </c>
      <c r="E122" s="1">
        <v>2011</v>
      </c>
      <c r="F122" s="1" t="s">
        <v>1784</v>
      </c>
      <c r="G122" s="1" t="s">
        <v>1785</v>
      </c>
      <c r="H122" s="131" t="s">
        <v>1786</v>
      </c>
      <c r="I122" s="1" t="s">
        <v>1787</v>
      </c>
      <c r="J122" s="1" t="s">
        <v>292</v>
      </c>
      <c r="K122" s="1" t="s">
        <v>1788</v>
      </c>
      <c r="L122" s="1" t="s">
        <v>1789</v>
      </c>
    </row>
    <row r="123" spans="1:12" x14ac:dyDescent="0.25">
      <c r="A123" s="1" t="s">
        <v>1790</v>
      </c>
      <c r="B123" s="1" t="s">
        <v>1791</v>
      </c>
      <c r="C123" s="1" t="s">
        <v>1792</v>
      </c>
      <c r="D123" s="1" t="s">
        <v>1793</v>
      </c>
      <c r="E123" s="1">
        <v>2009</v>
      </c>
      <c r="F123" s="1" t="s">
        <v>1794</v>
      </c>
      <c r="H123" s="131" t="s">
        <v>1795</v>
      </c>
      <c r="I123" s="1" t="s">
        <v>1796</v>
      </c>
      <c r="J123" s="1" t="s">
        <v>292</v>
      </c>
    </row>
    <row r="124" spans="1:12" x14ac:dyDescent="0.25">
      <c r="A124" s="1" t="s">
        <v>1797</v>
      </c>
      <c r="B124" s="1" t="s">
        <v>1798</v>
      </c>
      <c r="C124" s="1">
        <v>55465043400</v>
      </c>
      <c r="D124" s="1" t="s">
        <v>1799</v>
      </c>
      <c r="E124" s="1">
        <v>2008</v>
      </c>
      <c r="F124" s="1" t="s">
        <v>1404</v>
      </c>
      <c r="G124" s="1" t="s">
        <v>1800</v>
      </c>
      <c r="H124" s="131" t="s">
        <v>1801</v>
      </c>
      <c r="I124" s="1" t="s">
        <v>1802</v>
      </c>
      <c r="J124" s="1" t="s">
        <v>292</v>
      </c>
      <c r="L124" s="1" t="s">
        <v>1803</v>
      </c>
    </row>
    <row r="125" spans="1:12" x14ac:dyDescent="0.25">
      <c r="A125" s="1" t="s">
        <v>1804</v>
      </c>
      <c r="B125" s="1" t="s">
        <v>1805</v>
      </c>
      <c r="C125" s="1">
        <v>7003413189</v>
      </c>
      <c r="D125" s="1" t="s">
        <v>1806</v>
      </c>
      <c r="E125" s="1">
        <v>1999</v>
      </c>
      <c r="F125" s="1" t="s">
        <v>1639</v>
      </c>
      <c r="G125" s="1" t="s">
        <v>1807</v>
      </c>
      <c r="H125" s="131" t="s">
        <v>1808</v>
      </c>
      <c r="I125" s="1" t="s">
        <v>1809</v>
      </c>
      <c r="J125" s="1" t="s">
        <v>292</v>
      </c>
      <c r="K125" s="1" t="s">
        <v>1810</v>
      </c>
      <c r="L125" s="1" t="s">
        <v>1811</v>
      </c>
    </row>
    <row r="126" spans="1:12" x14ac:dyDescent="0.25">
      <c r="A126" s="1" t="s">
        <v>1812</v>
      </c>
      <c r="B126" s="1" t="s">
        <v>1813</v>
      </c>
      <c r="C126" s="1" t="s">
        <v>1814</v>
      </c>
      <c r="D126" s="1" t="s">
        <v>1815</v>
      </c>
      <c r="E126" s="1">
        <v>2023</v>
      </c>
      <c r="F126" s="1" t="s">
        <v>914</v>
      </c>
      <c r="G126" s="1" t="s">
        <v>1816</v>
      </c>
      <c r="H126" s="131" t="s">
        <v>1817</v>
      </c>
      <c r="I126" s="1" t="s">
        <v>1818</v>
      </c>
      <c r="J126" s="1" t="s">
        <v>292</v>
      </c>
      <c r="K126" s="1" t="s">
        <v>1819</v>
      </c>
      <c r="L126" s="1" t="s">
        <v>1820</v>
      </c>
    </row>
    <row r="127" spans="1:12" x14ac:dyDescent="0.25">
      <c r="A127" s="1" t="s">
        <v>1821</v>
      </c>
      <c r="B127" s="1" t="s">
        <v>1822</v>
      </c>
      <c r="C127" s="1" t="s">
        <v>1823</v>
      </c>
      <c r="D127" s="1" t="s">
        <v>1824</v>
      </c>
      <c r="E127" s="1">
        <v>2023</v>
      </c>
      <c r="F127" s="1" t="s">
        <v>1404</v>
      </c>
      <c r="G127" s="1" t="s">
        <v>1825</v>
      </c>
      <c r="H127" s="131" t="s">
        <v>1826</v>
      </c>
      <c r="I127" s="1" t="s">
        <v>1827</v>
      </c>
      <c r="J127" s="1" t="s">
        <v>292</v>
      </c>
      <c r="K127" s="1" t="s">
        <v>1828</v>
      </c>
      <c r="L127" s="1" t="s">
        <v>1829</v>
      </c>
    </row>
    <row r="128" spans="1:12" x14ac:dyDescent="0.25">
      <c r="A128" s="1" t="s">
        <v>1830</v>
      </c>
      <c r="B128" s="1" t="s">
        <v>1831</v>
      </c>
      <c r="C128" s="1" t="s">
        <v>1832</v>
      </c>
      <c r="D128" s="1" t="s">
        <v>1833</v>
      </c>
      <c r="E128" s="1">
        <v>2023</v>
      </c>
      <c r="F128" s="1" t="s">
        <v>1211</v>
      </c>
      <c r="G128" s="1" t="s">
        <v>1834</v>
      </c>
      <c r="H128" s="131" t="s">
        <v>1835</v>
      </c>
      <c r="I128" s="1" t="s">
        <v>1836</v>
      </c>
      <c r="J128" s="1" t="s">
        <v>1837</v>
      </c>
      <c r="K128" s="1" t="s">
        <v>1838</v>
      </c>
    </row>
    <row r="129" spans="1:12" x14ac:dyDescent="0.25">
      <c r="A129" s="1" t="s">
        <v>1839</v>
      </c>
      <c r="B129" s="1" t="s">
        <v>1840</v>
      </c>
      <c r="C129" s="1" t="s">
        <v>1841</v>
      </c>
      <c r="D129" s="1" t="s">
        <v>1842</v>
      </c>
      <c r="E129" s="1">
        <v>2022</v>
      </c>
      <c r="F129" s="1" t="s">
        <v>1066</v>
      </c>
      <c r="G129" s="1" t="s">
        <v>1843</v>
      </c>
      <c r="H129" s="131" t="s">
        <v>1844</v>
      </c>
      <c r="I129" s="1" t="s">
        <v>1845</v>
      </c>
      <c r="J129" s="1" t="s">
        <v>1846</v>
      </c>
      <c r="K129" s="1" t="s">
        <v>1847</v>
      </c>
      <c r="L129" s="1" t="s">
        <v>1848</v>
      </c>
    </row>
    <row r="130" spans="1:12" x14ac:dyDescent="0.25">
      <c r="A130" s="1" t="s">
        <v>1849</v>
      </c>
      <c r="B130" s="1" t="s">
        <v>1850</v>
      </c>
      <c r="C130" s="1" t="s">
        <v>1851</v>
      </c>
      <c r="D130" s="1" t="s">
        <v>1852</v>
      </c>
      <c r="E130" s="1">
        <v>2023</v>
      </c>
      <c r="F130" s="1" t="s">
        <v>1853</v>
      </c>
      <c r="G130" s="1" t="s">
        <v>1854</v>
      </c>
      <c r="H130" s="131" t="s">
        <v>1855</v>
      </c>
      <c r="I130" s="1" t="s">
        <v>1856</v>
      </c>
      <c r="J130" s="1" t="s">
        <v>1857</v>
      </c>
      <c r="K130" s="1" t="s">
        <v>1858</v>
      </c>
    </row>
    <row r="131" spans="1:12" x14ac:dyDescent="0.25">
      <c r="A131" s="1" t="s">
        <v>1859</v>
      </c>
      <c r="B131" s="1" t="s">
        <v>1860</v>
      </c>
      <c r="C131" s="1" t="s">
        <v>1861</v>
      </c>
      <c r="D131" s="1" t="s">
        <v>1862</v>
      </c>
      <c r="E131" s="1">
        <v>2024</v>
      </c>
      <c r="F131" s="1" t="s">
        <v>878</v>
      </c>
      <c r="G131" s="1" t="s">
        <v>1863</v>
      </c>
      <c r="H131" s="131" t="s">
        <v>1864</v>
      </c>
      <c r="I131" s="1" t="s">
        <v>1865</v>
      </c>
      <c r="J131" s="1" t="s">
        <v>1857</v>
      </c>
      <c r="K131" s="1" t="s">
        <v>1866</v>
      </c>
      <c r="L131" s="1" t="s">
        <v>1867</v>
      </c>
    </row>
    <row r="132" spans="1:12" x14ac:dyDescent="0.25">
      <c r="A132" s="1" t="s">
        <v>1868</v>
      </c>
      <c r="B132" s="1" t="s">
        <v>1869</v>
      </c>
      <c r="C132" s="1" t="s">
        <v>1870</v>
      </c>
      <c r="D132" s="1" t="s">
        <v>1871</v>
      </c>
      <c r="E132" s="1">
        <v>2023</v>
      </c>
      <c r="F132" s="1" t="s">
        <v>1872</v>
      </c>
      <c r="G132" s="1" t="s">
        <v>1873</v>
      </c>
      <c r="H132" s="131" t="s">
        <v>1874</v>
      </c>
      <c r="I132" s="1" t="s">
        <v>1875</v>
      </c>
      <c r="J132" s="1" t="s">
        <v>1857</v>
      </c>
      <c r="K132" s="1" t="s">
        <v>1876</v>
      </c>
      <c r="L132" s="1" t="s">
        <v>1877</v>
      </c>
    </row>
    <row r="133" spans="1:12" x14ac:dyDescent="0.25">
      <c r="A133" s="1" t="s">
        <v>1878</v>
      </c>
      <c r="B133" s="1" t="s">
        <v>1879</v>
      </c>
      <c r="C133" s="1" t="s">
        <v>1880</v>
      </c>
      <c r="D133" s="1" t="s">
        <v>1881</v>
      </c>
      <c r="E133" s="1">
        <v>2023</v>
      </c>
      <c r="F133" s="1" t="s">
        <v>1882</v>
      </c>
      <c r="G133" s="1" t="s">
        <v>1883</v>
      </c>
      <c r="H133" s="131" t="s">
        <v>1884</v>
      </c>
      <c r="I133" s="1" t="s">
        <v>1885</v>
      </c>
      <c r="J133" s="1" t="s">
        <v>1886</v>
      </c>
      <c r="K133" s="1" t="s">
        <v>1887</v>
      </c>
      <c r="L133" s="1" t="s">
        <v>1888</v>
      </c>
    </row>
    <row r="134" spans="1:12" x14ac:dyDescent="0.25">
      <c r="A134" s="1" t="s">
        <v>1889</v>
      </c>
      <c r="B134" s="1" t="s">
        <v>1890</v>
      </c>
      <c r="C134" s="1" t="s">
        <v>1891</v>
      </c>
      <c r="D134" s="1" t="s">
        <v>1892</v>
      </c>
      <c r="E134" s="1">
        <v>2023</v>
      </c>
      <c r="F134" s="1" t="s">
        <v>1893</v>
      </c>
      <c r="G134" s="1" t="s">
        <v>1894</v>
      </c>
      <c r="H134" s="131" t="s">
        <v>1895</v>
      </c>
      <c r="I134" s="1" t="s">
        <v>1896</v>
      </c>
      <c r="J134" s="1" t="s">
        <v>1886</v>
      </c>
      <c r="K134" s="1" t="s">
        <v>1897</v>
      </c>
      <c r="L134" s="1" t="s">
        <v>1898</v>
      </c>
    </row>
    <row r="135" spans="1:12" x14ac:dyDescent="0.25">
      <c r="A135" s="1" t="s">
        <v>1899</v>
      </c>
      <c r="B135" s="1" t="s">
        <v>1900</v>
      </c>
      <c r="C135" s="1" t="s">
        <v>1901</v>
      </c>
      <c r="D135" s="1" t="s">
        <v>1902</v>
      </c>
      <c r="E135" s="1">
        <v>2023</v>
      </c>
      <c r="F135" s="1" t="s">
        <v>742</v>
      </c>
      <c r="G135" s="1" t="s">
        <v>1903</v>
      </c>
      <c r="H135" s="131" t="s">
        <v>1904</v>
      </c>
      <c r="I135" s="1" t="s">
        <v>1905</v>
      </c>
      <c r="J135" s="1" t="s">
        <v>1886</v>
      </c>
      <c r="K135" s="1" t="s">
        <v>1906</v>
      </c>
      <c r="L135" s="1" t="s">
        <v>1907</v>
      </c>
    </row>
    <row r="136" spans="1:12" x14ac:dyDescent="0.25">
      <c r="A136" s="1" t="s">
        <v>1908</v>
      </c>
      <c r="B136" s="1" t="s">
        <v>1909</v>
      </c>
      <c r="C136" s="1" t="s">
        <v>1910</v>
      </c>
      <c r="D136" s="1" t="s">
        <v>1911</v>
      </c>
      <c r="E136" s="1">
        <v>2023</v>
      </c>
      <c r="F136" s="1" t="s">
        <v>1066</v>
      </c>
      <c r="G136" s="1" t="s">
        <v>1912</v>
      </c>
      <c r="H136" s="131" t="s">
        <v>1913</v>
      </c>
      <c r="I136" s="1" t="s">
        <v>1914</v>
      </c>
      <c r="J136" s="1" t="s">
        <v>1886</v>
      </c>
      <c r="K136" s="1" t="s">
        <v>1915</v>
      </c>
      <c r="L136" s="1" t="s">
        <v>1916</v>
      </c>
    </row>
    <row r="137" spans="1:12" x14ac:dyDescent="0.25">
      <c r="A137" s="1" t="s">
        <v>1917</v>
      </c>
      <c r="B137" s="1" t="s">
        <v>1918</v>
      </c>
      <c r="C137" s="1" t="s">
        <v>1919</v>
      </c>
      <c r="D137" s="1" t="s">
        <v>1920</v>
      </c>
      <c r="E137" s="1">
        <v>2022</v>
      </c>
      <c r="F137" s="1" t="s">
        <v>1921</v>
      </c>
      <c r="G137" s="1" t="s">
        <v>1922</v>
      </c>
      <c r="H137" s="131" t="s">
        <v>1923</v>
      </c>
      <c r="I137" s="1" t="s">
        <v>1924</v>
      </c>
      <c r="J137" s="1" t="s">
        <v>1886</v>
      </c>
      <c r="K137" s="1" t="s">
        <v>1925</v>
      </c>
    </row>
    <row r="138" spans="1:12" x14ac:dyDescent="0.25">
      <c r="A138" s="1" t="s">
        <v>1926</v>
      </c>
      <c r="B138" s="1" t="s">
        <v>1927</v>
      </c>
      <c r="C138" s="1" t="s">
        <v>1928</v>
      </c>
      <c r="D138" s="1" t="s">
        <v>1929</v>
      </c>
      <c r="E138" s="1">
        <v>2022</v>
      </c>
      <c r="F138" s="1" t="s">
        <v>1930</v>
      </c>
      <c r="G138" s="1" t="s">
        <v>1931</v>
      </c>
      <c r="H138" s="131" t="s">
        <v>1932</v>
      </c>
      <c r="I138" s="1" t="s">
        <v>1933</v>
      </c>
      <c r="J138" s="1" t="s">
        <v>1886</v>
      </c>
      <c r="K138" s="1" t="s">
        <v>1934</v>
      </c>
      <c r="L138" s="1" t="s">
        <v>1935</v>
      </c>
    </row>
    <row r="139" spans="1:12" x14ac:dyDescent="0.25">
      <c r="A139" s="1" t="s">
        <v>1936</v>
      </c>
      <c r="B139" s="1" t="s">
        <v>1937</v>
      </c>
      <c r="C139" s="1" t="s">
        <v>1938</v>
      </c>
      <c r="D139" s="1" t="s">
        <v>1939</v>
      </c>
      <c r="E139" s="1">
        <v>2021</v>
      </c>
      <c r="F139" s="1" t="s">
        <v>1940</v>
      </c>
      <c r="G139" s="1" t="s">
        <v>1941</v>
      </c>
      <c r="H139" s="131" t="s">
        <v>1942</v>
      </c>
      <c r="I139" s="1" t="s">
        <v>1943</v>
      </c>
      <c r="J139" s="1" t="s">
        <v>1886</v>
      </c>
      <c r="K139" s="1" t="s">
        <v>1944</v>
      </c>
      <c r="L139" s="1" t="s">
        <v>1945</v>
      </c>
    </row>
    <row r="140" spans="1:12" x14ac:dyDescent="0.25">
      <c r="A140" s="1" t="s">
        <v>1946</v>
      </c>
      <c r="B140" s="1" t="s">
        <v>1947</v>
      </c>
      <c r="C140" s="1" t="s">
        <v>1948</v>
      </c>
      <c r="D140" s="1" t="s">
        <v>1949</v>
      </c>
      <c r="E140" s="1">
        <v>2021</v>
      </c>
      <c r="F140" s="1" t="s">
        <v>1950</v>
      </c>
      <c r="G140" s="1" t="s">
        <v>1951</v>
      </c>
      <c r="H140" s="131" t="s">
        <v>1952</v>
      </c>
      <c r="I140" s="1" t="s">
        <v>1953</v>
      </c>
      <c r="J140" s="1" t="s">
        <v>1886</v>
      </c>
      <c r="K140" s="1" t="s">
        <v>1954</v>
      </c>
    </row>
    <row r="141" spans="1:12" x14ac:dyDescent="0.25">
      <c r="A141" s="1" t="s">
        <v>1955</v>
      </c>
      <c r="B141" s="1" t="s">
        <v>1956</v>
      </c>
      <c r="C141" s="1" t="s">
        <v>1957</v>
      </c>
      <c r="D141" s="1" t="s">
        <v>1958</v>
      </c>
      <c r="E141" s="1">
        <v>2021</v>
      </c>
      <c r="F141" s="1" t="s">
        <v>1959</v>
      </c>
      <c r="G141" s="1" t="s">
        <v>1960</v>
      </c>
      <c r="H141" s="131" t="s">
        <v>1961</v>
      </c>
      <c r="I141" s="1" t="s">
        <v>1962</v>
      </c>
      <c r="J141" s="1" t="s">
        <v>1886</v>
      </c>
      <c r="K141" s="1" t="s">
        <v>1963</v>
      </c>
    </row>
    <row r="142" spans="1:12" x14ac:dyDescent="0.25">
      <c r="A142" s="1" t="s">
        <v>1964</v>
      </c>
      <c r="B142" s="1" t="s">
        <v>1965</v>
      </c>
      <c r="C142" s="1" t="s">
        <v>1966</v>
      </c>
      <c r="D142" s="1" t="s">
        <v>1967</v>
      </c>
      <c r="E142" s="1">
        <v>2023</v>
      </c>
      <c r="F142" s="1" t="s">
        <v>1968</v>
      </c>
      <c r="G142" s="1" t="s">
        <v>1969</v>
      </c>
      <c r="H142" s="131" t="s">
        <v>1970</v>
      </c>
      <c r="I142" s="1" t="s">
        <v>1971</v>
      </c>
      <c r="J142" s="1" t="s">
        <v>1886</v>
      </c>
      <c r="K142" s="1" t="s">
        <v>1972</v>
      </c>
    </row>
    <row r="143" spans="1:12" x14ac:dyDescent="0.25">
      <c r="A143" s="1" t="s">
        <v>1973</v>
      </c>
      <c r="B143" s="1" t="s">
        <v>1974</v>
      </c>
      <c r="C143" s="1" t="s">
        <v>1975</v>
      </c>
      <c r="D143" s="1" t="s">
        <v>1976</v>
      </c>
      <c r="E143" s="1">
        <v>2023</v>
      </c>
      <c r="F143" s="1" t="s">
        <v>1977</v>
      </c>
      <c r="G143" s="1" t="s">
        <v>1978</v>
      </c>
      <c r="H143" s="131" t="s">
        <v>1979</v>
      </c>
      <c r="I143" s="1" t="s">
        <v>1980</v>
      </c>
      <c r="J143" s="1" t="s">
        <v>1981</v>
      </c>
      <c r="K143" s="1" t="s">
        <v>1982</v>
      </c>
      <c r="L143" s="1" t="s">
        <v>1983</v>
      </c>
    </row>
    <row r="144" spans="1:12" x14ac:dyDescent="0.25">
      <c r="A144" s="1" t="s">
        <v>1984</v>
      </c>
      <c r="B144" s="1" t="s">
        <v>1985</v>
      </c>
      <c r="C144" s="1" t="s">
        <v>1986</v>
      </c>
      <c r="D144" s="1" t="s">
        <v>1987</v>
      </c>
      <c r="E144" s="1">
        <v>2023</v>
      </c>
      <c r="F144" s="1" t="s">
        <v>1988</v>
      </c>
      <c r="G144" s="1" t="s">
        <v>1989</v>
      </c>
      <c r="H144" s="131" t="s">
        <v>1990</v>
      </c>
      <c r="I144" s="1" t="s">
        <v>900</v>
      </c>
      <c r="J144" s="1" t="s">
        <v>1991</v>
      </c>
      <c r="K144" s="1" t="s">
        <v>1992</v>
      </c>
    </row>
    <row r="145" spans="1:12" x14ac:dyDescent="0.25">
      <c r="A145" s="1" t="s">
        <v>1993</v>
      </c>
      <c r="B145" s="1" t="s">
        <v>1994</v>
      </c>
      <c r="C145" s="1" t="s">
        <v>1995</v>
      </c>
      <c r="D145" s="1" t="s">
        <v>1996</v>
      </c>
      <c r="E145" s="1">
        <v>2023</v>
      </c>
      <c r="F145" s="1" t="s">
        <v>799</v>
      </c>
      <c r="G145" s="1" t="s">
        <v>1997</v>
      </c>
      <c r="H145" s="131" t="s">
        <v>1998</v>
      </c>
      <c r="I145" s="1" t="s">
        <v>1999</v>
      </c>
      <c r="J145" s="1" t="s">
        <v>2000</v>
      </c>
      <c r="K145" s="1" t="s">
        <v>2001</v>
      </c>
    </row>
    <row r="146" spans="1:12" x14ac:dyDescent="0.25">
      <c r="A146" s="1" t="s">
        <v>2002</v>
      </c>
      <c r="B146" s="1" t="s">
        <v>2003</v>
      </c>
      <c r="C146" s="1" t="s">
        <v>2004</v>
      </c>
      <c r="D146" s="1" t="s">
        <v>2005</v>
      </c>
      <c r="E146" s="1">
        <v>2023</v>
      </c>
      <c r="F146" s="1" t="s">
        <v>2006</v>
      </c>
      <c r="G146" s="1" t="s">
        <v>2007</v>
      </c>
      <c r="H146" s="131" t="s">
        <v>2008</v>
      </c>
      <c r="I146" s="1" t="s">
        <v>2009</v>
      </c>
      <c r="J146" s="1" t="s">
        <v>2000</v>
      </c>
      <c r="K146" s="1" t="s">
        <v>2010</v>
      </c>
    </row>
    <row r="147" spans="1:12" x14ac:dyDescent="0.25">
      <c r="A147" s="1" t="s">
        <v>2011</v>
      </c>
      <c r="B147" s="1" t="s">
        <v>2012</v>
      </c>
      <c r="C147" s="1" t="s">
        <v>2013</v>
      </c>
      <c r="D147" s="1" t="s">
        <v>2014</v>
      </c>
      <c r="E147" s="1">
        <v>2023</v>
      </c>
      <c r="F147" s="1" t="s">
        <v>2015</v>
      </c>
      <c r="G147" s="1" t="s">
        <v>2016</v>
      </c>
      <c r="H147" s="131" t="s">
        <v>2017</v>
      </c>
      <c r="I147" s="1" t="s">
        <v>2018</v>
      </c>
      <c r="J147" s="1" t="s">
        <v>2000</v>
      </c>
      <c r="K147" s="1" t="s">
        <v>2019</v>
      </c>
      <c r="L147" s="1" t="s">
        <v>2020</v>
      </c>
    </row>
    <row r="148" spans="1:12" x14ac:dyDescent="0.25">
      <c r="A148" s="1" t="s">
        <v>2021</v>
      </c>
      <c r="B148" s="1" t="s">
        <v>2022</v>
      </c>
      <c r="C148" s="1" t="s">
        <v>2023</v>
      </c>
      <c r="D148" s="1" t="s">
        <v>2024</v>
      </c>
      <c r="E148" s="1">
        <v>2023</v>
      </c>
      <c r="F148" s="1" t="s">
        <v>2025</v>
      </c>
      <c r="G148" s="1" t="s">
        <v>2026</v>
      </c>
      <c r="H148" s="131" t="s">
        <v>2027</v>
      </c>
      <c r="I148" s="1" t="s">
        <v>2028</v>
      </c>
      <c r="J148" s="1" t="s">
        <v>2000</v>
      </c>
      <c r="K148" s="1" t="s">
        <v>2029</v>
      </c>
      <c r="L148" s="1" t="s">
        <v>2030</v>
      </c>
    </row>
    <row r="149" spans="1:12" x14ac:dyDescent="0.25">
      <c r="A149" s="1" t="s">
        <v>2031</v>
      </c>
      <c r="B149" s="1" t="s">
        <v>2032</v>
      </c>
      <c r="C149" s="1" t="s">
        <v>2033</v>
      </c>
      <c r="D149" s="1" t="s">
        <v>2034</v>
      </c>
      <c r="E149" s="1">
        <v>2023</v>
      </c>
      <c r="F149" s="1" t="s">
        <v>1240</v>
      </c>
      <c r="G149" s="1" t="s">
        <v>2035</v>
      </c>
      <c r="H149" s="131" t="s">
        <v>2036</v>
      </c>
      <c r="I149" s="1" t="s">
        <v>2037</v>
      </c>
      <c r="J149" s="1" t="s">
        <v>2000</v>
      </c>
      <c r="K149" s="1" t="s">
        <v>2038</v>
      </c>
      <c r="L149" s="1" t="s">
        <v>2039</v>
      </c>
    </row>
    <row r="150" spans="1:12" x14ac:dyDescent="0.25">
      <c r="A150" s="1" t="s">
        <v>2040</v>
      </c>
      <c r="B150" s="1" t="s">
        <v>2041</v>
      </c>
      <c r="C150" s="1" t="s">
        <v>2042</v>
      </c>
      <c r="D150" s="1" t="s">
        <v>2043</v>
      </c>
      <c r="E150" s="1">
        <v>2023</v>
      </c>
      <c r="F150" s="1" t="s">
        <v>2044</v>
      </c>
      <c r="G150" s="1" t="s">
        <v>2045</v>
      </c>
      <c r="H150" s="131" t="s">
        <v>2046</v>
      </c>
      <c r="I150" s="1" t="s">
        <v>2047</v>
      </c>
      <c r="J150" s="1" t="s">
        <v>2000</v>
      </c>
      <c r="K150" s="1" t="s">
        <v>2048</v>
      </c>
      <c r="L150" s="1" t="s">
        <v>2049</v>
      </c>
    </row>
    <row r="151" spans="1:12" x14ac:dyDescent="0.25">
      <c r="A151" s="1" t="s">
        <v>2050</v>
      </c>
      <c r="B151" s="1" t="s">
        <v>2051</v>
      </c>
      <c r="C151" s="1" t="s">
        <v>2052</v>
      </c>
      <c r="D151" s="1" t="s">
        <v>2053</v>
      </c>
      <c r="E151" s="1">
        <v>2023</v>
      </c>
      <c r="F151" s="1" t="s">
        <v>2054</v>
      </c>
      <c r="G151" s="1" t="s">
        <v>2055</v>
      </c>
      <c r="H151" s="131" t="s">
        <v>2056</v>
      </c>
      <c r="I151" s="1" t="s">
        <v>2057</v>
      </c>
      <c r="J151" s="1" t="s">
        <v>2000</v>
      </c>
    </row>
    <row r="152" spans="1:12" x14ac:dyDescent="0.25">
      <c r="A152" s="1" t="s">
        <v>2058</v>
      </c>
      <c r="B152" s="1" t="s">
        <v>2059</v>
      </c>
      <c r="C152" s="1" t="s">
        <v>2060</v>
      </c>
      <c r="D152" s="1" t="s">
        <v>2061</v>
      </c>
      <c r="E152" s="1">
        <v>2023</v>
      </c>
      <c r="F152" s="1" t="s">
        <v>2062</v>
      </c>
      <c r="G152" s="1" t="s">
        <v>2063</v>
      </c>
      <c r="H152" s="131" t="s">
        <v>2064</v>
      </c>
      <c r="I152" s="1" t="s">
        <v>2065</v>
      </c>
      <c r="J152" s="1" t="s">
        <v>2000</v>
      </c>
      <c r="K152" s="1" t="s">
        <v>2066</v>
      </c>
      <c r="L152" s="1" t="s">
        <v>2067</v>
      </c>
    </row>
    <row r="153" spans="1:12" x14ac:dyDescent="0.25">
      <c r="A153" s="1" t="s">
        <v>2068</v>
      </c>
      <c r="B153" s="1" t="s">
        <v>2069</v>
      </c>
      <c r="C153" s="1" t="s">
        <v>2070</v>
      </c>
      <c r="D153" s="1" t="s">
        <v>2071</v>
      </c>
      <c r="E153" s="1">
        <v>2023</v>
      </c>
      <c r="F153" s="1" t="s">
        <v>2072</v>
      </c>
      <c r="H153" s="131" t="s">
        <v>2073</v>
      </c>
      <c r="I153" s="1" t="s">
        <v>900</v>
      </c>
      <c r="J153" s="1" t="s">
        <v>2000</v>
      </c>
    </row>
    <row r="154" spans="1:12" x14ac:dyDescent="0.25">
      <c r="A154" s="1" t="s">
        <v>2074</v>
      </c>
      <c r="B154" s="1" t="s">
        <v>2075</v>
      </c>
      <c r="C154" s="1" t="s">
        <v>2076</v>
      </c>
      <c r="D154" s="1" t="s">
        <v>2077</v>
      </c>
      <c r="E154" s="1">
        <v>2023</v>
      </c>
      <c r="F154" s="1" t="s">
        <v>799</v>
      </c>
      <c r="G154" s="1" t="s">
        <v>2078</v>
      </c>
      <c r="H154" s="131" t="s">
        <v>2079</v>
      </c>
      <c r="I154" s="1" t="s">
        <v>2080</v>
      </c>
      <c r="J154" s="1" t="s">
        <v>2000</v>
      </c>
      <c r="K154" s="1" t="s">
        <v>2081</v>
      </c>
    </row>
    <row r="155" spans="1:12" x14ac:dyDescent="0.25">
      <c r="A155" s="1" t="s">
        <v>2082</v>
      </c>
      <c r="B155" s="1" t="s">
        <v>2083</v>
      </c>
      <c r="C155" s="1" t="s">
        <v>2084</v>
      </c>
      <c r="D155" s="1" t="s">
        <v>2085</v>
      </c>
      <c r="E155" s="1">
        <v>2023</v>
      </c>
      <c r="F155" s="1" t="s">
        <v>844</v>
      </c>
      <c r="G155" s="1" t="s">
        <v>2086</v>
      </c>
      <c r="H155" s="131" t="s">
        <v>2087</v>
      </c>
      <c r="I155" s="1" t="s">
        <v>2088</v>
      </c>
      <c r="J155" s="1" t="s">
        <v>2000</v>
      </c>
      <c r="K155" s="1" t="s">
        <v>2089</v>
      </c>
    </row>
    <row r="156" spans="1:12" x14ac:dyDescent="0.25">
      <c r="A156" s="1" t="s">
        <v>2090</v>
      </c>
      <c r="B156" s="1" t="s">
        <v>2091</v>
      </c>
      <c r="C156" s="1" t="s">
        <v>2092</v>
      </c>
      <c r="D156" s="1" t="s">
        <v>2093</v>
      </c>
      <c r="E156" s="1">
        <v>2023</v>
      </c>
      <c r="F156" s="1" t="s">
        <v>1057</v>
      </c>
      <c r="G156" s="1" t="s">
        <v>2094</v>
      </c>
      <c r="H156" s="131" t="s">
        <v>2095</v>
      </c>
      <c r="I156" s="1" t="s">
        <v>2096</v>
      </c>
      <c r="J156" s="1" t="s">
        <v>2000</v>
      </c>
      <c r="L156" s="1" t="s">
        <v>2097</v>
      </c>
    </row>
    <row r="157" spans="1:12" x14ac:dyDescent="0.25">
      <c r="A157" s="1" t="s">
        <v>2098</v>
      </c>
      <c r="B157" s="1" t="s">
        <v>2099</v>
      </c>
      <c r="C157" s="1">
        <v>57201346439</v>
      </c>
      <c r="D157" s="1" t="s">
        <v>2100</v>
      </c>
      <c r="E157" s="1">
        <v>2023</v>
      </c>
      <c r="F157" s="1" t="s">
        <v>771</v>
      </c>
      <c r="G157" s="1" t="s">
        <v>2101</v>
      </c>
      <c r="H157" s="131" t="s">
        <v>2102</v>
      </c>
      <c r="I157" s="1" t="s">
        <v>2103</v>
      </c>
      <c r="J157" s="1" t="s">
        <v>2000</v>
      </c>
      <c r="K157" s="1" t="s">
        <v>2104</v>
      </c>
      <c r="L157" s="1" t="s">
        <v>2105</v>
      </c>
    </row>
    <row r="158" spans="1:12" x14ac:dyDescent="0.25">
      <c r="A158" s="1" t="s">
        <v>2106</v>
      </c>
      <c r="B158" s="1" t="s">
        <v>2107</v>
      </c>
      <c r="C158" s="1" t="s">
        <v>2108</v>
      </c>
      <c r="D158" s="1" t="s">
        <v>2109</v>
      </c>
      <c r="E158" s="1">
        <v>2023</v>
      </c>
      <c r="F158" s="1" t="s">
        <v>2110</v>
      </c>
      <c r="G158" s="1" t="s">
        <v>2111</v>
      </c>
      <c r="H158" s="131" t="s">
        <v>2112</v>
      </c>
      <c r="I158" s="1" t="s">
        <v>2113</v>
      </c>
      <c r="J158" s="1" t="s">
        <v>2000</v>
      </c>
      <c r="K158" s="1" t="s">
        <v>2114</v>
      </c>
    </row>
    <row r="159" spans="1:12" x14ac:dyDescent="0.25">
      <c r="A159" s="1" t="s">
        <v>2115</v>
      </c>
      <c r="B159" s="1" t="s">
        <v>2116</v>
      </c>
      <c r="C159" s="1" t="s">
        <v>2117</v>
      </c>
      <c r="D159" s="1" t="s">
        <v>2118</v>
      </c>
      <c r="E159" s="1">
        <v>2023</v>
      </c>
      <c r="F159" s="1" t="s">
        <v>844</v>
      </c>
      <c r="G159" s="1" t="s">
        <v>2119</v>
      </c>
      <c r="H159" s="131" t="s">
        <v>2120</v>
      </c>
      <c r="I159" s="1" t="s">
        <v>2121</v>
      </c>
      <c r="J159" s="1" t="s">
        <v>2000</v>
      </c>
      <c r="K159" s="1" t="s">
        <v>2122</v>
      </c>
    </row>
    <row r="160" spans="1:12" x14ac:dyDescent="0.25">
      <c r="A160" s="1" t="s">
        <v>2123</v>
      </c>
      <c r="B160" s="1" t="s">
        <v>2124</v>
      </c>
      <c r="C160" s="1" t="s">
        <v>2125</v>
      </c>
      <c r="D160" s="1" t="s">
        <v>2126</v>
      </c>
      <c r="E160" s="1">
        <v>2023</v>
      </c>
      <c r="F160" s="1" t="s">
        <v>914</v>
      </c>
      <c r="G160" s="1" t="s">
        <v>2127</v>
      </c>
      <c r="H160" s="131" t="s">
        <v>2128</v>
      </c>
      <c r="I160" s="1" t="s">
        <v>2129</v>
      </c>
      <c r="J160" s="1" t="s">
        <v>2000</v>
      </c>
      <c r="L160" s="1" t="s">
        <v>2130</v>
      </c>
    </row>
    <row r="161" spans="1:12" x14ac:dyDescent="0.25">
      <c r="A161" s="1" t="s">
        <v>2131</v>
      </c>
      <c r="B161" s="1" t="s">
        <v>2132</v>
      </c>
      <c r="C161" s="1" t="s">
        <v>2133</v>
      </c>
      <c r="D161" s="1" t="s">
        <v>2134</v>
      </c>
      <c r="E161" s="1">
        <v>2023</v>
      </c>
      <c r="F161" s="1" t="s">
        <v>969</v>
      </c>
      <c r="G161" s="1" t="s">
        <v>2135</v>
      </c>
      <c r="H161" s="131" t="s">
        <v>2136</v>
      </c>
      <c r="I161" s="1" t="s">
        <v>2137</v>
      </c>
      <c r="J161" s="1" t="s">
        <v>2000</v>
      </c>
      <c r="K161" s="1" t="s">
        <v>2138</v>
      </c>
      <c r="L161" s="1" t="s">
        <v>2139</v>
      </c>
    </row>
    <row r="162" spans="1:12" x14ac:dyDescent="0.25">
      <c r="A162" s="1" t="s">
        <v>2140</v>
      </c>
      <c r="B162" s="1" t="s">
        <v>2141</v>
      </c>
      <c r="C162" s="1" t="s">
        <v>2142</v>
      </c>
      <c r="D162" s="1" t="s">
        <v>2143</v>
      </c>
      <c r="E162" s="1">
        <v>2023</v>
      </c>
      <c r="F162" s="1" t="s">
        <v>1211</v>
      </c>
      <c r="G162" s="1" t="s">
        <v>2144</v>
      </c>
      <c r="H162" s="131" t="s">
        <v>2145</v>
      </c>
      <c r="I162" s="1" t="s">
        <v>2146</v>
      </c>
      <c r="J162" s="1" t="s">
        <v>2000</v>
      </c>
      <c r="K162" s="1" t="s">
        <v>2147</v>
      </c>
    </row>
    <row r="163" spans="1:12" x14ac:dyDescent="0.25">
      <c r="A163" s="1" t="s">
        <v>2148</v>
      </c>
      <c r="B163" s="1" t="s">
        <v>2149</v>
      </c>
      <c r="C163" s="1" t="s">
        <v>2150</v>
      </c>
      <c r="D163" s="1" t="s">
        <v>2151</v>
      </c>
      <c r="E163" s="1">
        <v>2023</v>
      </c>
      <c r="F163" s="1" t="s">
        <v>799</v>
      </c>
      <c r="G163" s="1" t="s">
        <v>2152</v>
      </c>
      <c r="H163" s="131" t="s">
        <v>2153</v>
      </c>
      <c r="I163" s="1" t="s">
        <v>2154</v>
      </c>
      <c r="J163" s="1" t="s">
        <v>2000</v>
      </c>
      <c r="K163" s="1" t="s">
        <v>2155</v>
      </c>
    </row>
    <row r="164" spans="1:12" x14ac:dyDescent="0.25">
      <c r="A164" s="1" t="s">
        <v>2156</v>
      </c>
      <c r="B164" s="1" t="s">
        <v>2157</v>
      </c>
      <c r="C164" s="1" t="s">
        <v>2158</v>
      </c>
      <c r="D164" s="1" t="s">
        <v>2159</v>
      </c>
      <c r="E164" s="1">
        <v>2023</v>
      </c>
      <c r="F164" s="1" t="s">
        <v>2160</v>
      </c>
      <c r="G164" s="1" t="s">
        <v>2161</v>
      </c>
      <c r="H164" s="131" t="s">
        <v>2162</v>
      </c>
      <c r="I164" s="1" t="s">
        <v>2163</v>
      </c>
      <c r="J164" s="1" t="s">
        <v>2000</v>
      </c>
      <c r="K164" s="1" t="s">
        <v>2164</v>
      </c>
      <c r="L164" s="1" t="s">
        <v>2165</v>
      </c>
    </row>
    <row r="165" spans="1:12" x14ac:dyDescent="0.25">
      <c r="A165" s="1" t="s">
        <v>2166</v>
      </c>
      <c r="B165" s="1" t="s">
        <v>2167</v>
      </c>
      <c r="C165" s="1" t="s">
        <v>2168</v>
      </c>
      <c r="D165" s="1" t="s">
        <v>2169</v>
      </c>
      <c r="E165" s="1">
        <v>2023</v>
      </c>
      <c r="F165" s="1" t="s">
        <v>2170</v>
      </c>
      <c r="G165" s="1" t="s">
        <v>2171</v>
      </c>
      <c r="H165" s="131" t="s">
        <v>2172</v>
      </c>
      <c r="I165" s="1" t="s">
        <v>2173</v>
      </c>
      <c r="J165" s="1" t="s">
        <v>2000</v>
      </c>
      <c r="K165" s="1" t="s">
        <v>2174</v>
      </c>
      <c r="L165" s="1" t="s">
        <v>2175</v>
      </c>
    </row>
    <row r="166" spans="1:12" x14ac:dyDescent="0.25">
      <c r="A166" s="1" t="s">
        <v>2176</v>
      </c>
      <c r="B166" s="1" t="s">
        <v>2177</v>
      </c>
      <c r="C166" s="1" t="s">
        <v>2178</v>
      </c>
      <c r="D166" s="1" t="s">
        <v>2179</v>
      </c>
      <c r="E166" s="1">
        <v>2022</v>
      </c>
      <c r="F166" s="1" t="s">
        <v>2180</v>
      </c>
      <c r="G166" s="1" t="s">
        <v>2181</v>
      </c>
      <c r="H166" s="131" t="s">
        <v>2182</v>
      </c>
      <c r="I166" s="1" t="s">
        <v>2183</v>
      </c>
      <c r="J166" s="1" t="s">
        <v>2000</v>
      </c>
      <c r="K166" s="1" t="s">
        <v>2184</v>
      </c>
      <c r="L166" s="1" t="s">
        <v>2185</v>
      </c>
    </row>
    <row r="167" spans="1:12" x14ac:dyDescent="0.25">
      <c r="A167" s="1" t="s">
        <v>2186</v>
      </c>
      <c r="B167" s="1" t="s">
        <v>2187</v>
      </c>
      <c r="C167" s="1" t="s">
        <v>2188</v>
      </c>
      <c r="D167" s="1" t="s">
        <v>2189</v>
      </c>
      <c r="E167" s="1">
        <v>2022</v>
      </c>
      <c r="F167" s="1" t="s">
        <v>969</v>
      </c>
      <c r="G167" s="1" t="s">
        <v>2190</v>
      </c>
      <c r="H167" s="131" t="s">
        <v>2191</v>
      </c>
      <c r="I167" s="1" t="s">
        <v>2192</v>
      </c>
      <c r="J167" s="1" t="s">
        <v>2000</v>
      </c>
      <c r="K167" s="1" t="s">
        <v>2193</v>
      </c>
      <c r="L167" s="1" t="s">
        <v>2194</v>
      </c>
    </row>
    <row r="168" spans="1:12" x14ac:dyDescent="0.25">
      <c r="A168" s="1" t="s">
        <v>2195</v>
      </c>
      <c r="B168" s="1" t="s">
        <v>2196</v>
      </c>
      <c r="C168" s="1" t="s">
        <v>2197</v>
      </c>
      <c r="D168" s="1" t="s">
        <v>2198</v>
      </c>
      <c r="E168" s="1">
        <v>2022</v>
      </c>
      <c r="F168" s="1" t="s">
        <v>844</v>
      </c>
      <c r="G168" s="1" t="s">
        <v>2199</v>
      </c>
      <c r="H168" s="131" t="s">
        <v>2200</v>
      </c>
      <c r="I168" s="1" t="s">
        <v>2201</v>
      </c>
      <c r="J168" s="1" t="s">
        <v>2000</v>
      </c>
      <c r="K168" s="1" t="s">
        <v>2202</v>
      </c>
    </row>
    <row r="169" spans="1:12" x14ac:dyDescent="0.25">
      <c r="A169" s="1" t="s">
        <v>2203</v>
      </c>
      <c r="B169" s="1" t="s">
        <v>2204</v>
      </c>
      <c r="C169" s="1" t="s">
        <v>2205</v>
      </c>
      <c r="D169" s="1" t="s">
        <v>2206</v>
      </c>
      <c r="E169" s="1">
        <v>2022</v>
      </c>
      <c r="F169" s="1" t="s">
        <v>2207</v>
      </c>
      <c r="G169" s="1" t="s">
        <v>2208</v>
      </c>
      <c r="H169" s="131" t="s">
        <v>2209</v>
      </c>
      <c r="I169" s="1" t="s">
        <v>2210</v>
      </c>
      <c r="J169" s="1" t="s">
        <v>2000</v>
      </c>
      <c r="L169" s="1" t="s">
        <v>2211</v>
      </c>
    </row>
    <row r="170" spans="1:12" x14ac:dyDescent="0.25">
      <c r="A170" s="1" t="s">
        <v>2212</v>
      </c>
      <c r="B170" s="1" t="s">
        <v>2213</v>
      </c>
      <c r="C170" s="1" t="s">
        <v>2214</v>
      </c>
      <c r="D170" s="1" t="s">
        <v>2215</v>
      </c>
      <c r="E170" s="1">
        <v>2022</v>
      </c>
      <c r="F170" s="1" t="s">
        <v>878</v>
      </c>
      <c r="G170" s="1" t="s">
        <v>2216</v>
      </c>
      <c r="H170" s="131" t="s">
        <v>2217</v>
      </c>
      <c r="I170" s="1" t="s">
        <v>2218</v>
      </c>
      <c r="J170" s="1" t="s">
        <v>2000</v>
      </c>
      <c r="K170" s="1" t="s">
        <v>2219</v>
      </c>
      <c r="L170" s="1" t="s">
        <v>2220</v>
      </c>
    </row>
    <row r="171" spans="1:12" x14ac:dyDescent="0.25">
      <c r="A171" s="1" t="s">
        <v>2221</v>
      </c>
      <c r="B171" s="1" t="s">
        <v>2222</v>
      </c>
      <c r="C171" s="1" t="s">
        <v>2223</v>
      </c>
      <c r="D171" s="1" t="s">
        <v>2224</v>
      </c>
      <c r="E171" s="1">
        <v>2022</v>
      </c>
      <c r="F171" s="1" t="s">
        <v>2062</v>
      </c>
      <c r="G171" s="1" t="s">
        <v>2225</v>
      </c>
      <c r="H171" s="131" t="s">
        <v>2226</v>
      </c>
      <c r="I171" s="1" t="s">
        <v>2227</v>
      </c>
      <c r="J171" s="1" t="s">
        <v>2000</v>
      </c>
      <c r="K171" s="1" t="s">
        <v>2228</v>
      </c>
      <c r="L171" s="1" t="s">
        <v>2229</v>
      </c>
    </row>
    <row r="172" spans="1:12" x14ac:dyDescent="0.25">
      <c r="A172" s="1" t="s">
        <v>2230</v>
      </c>
      <c r="B172" s="1" t="s">
        <v>2231</v>
      </c>
      <c r="C172" s="1" t="s">
        <v>2232</v>
      </c>
      <c r="D172" s="1" t="s">
        <v>2233</v>
      </c>
      <c r="E172" s="1">
        <v>2022</v>
      </c>
      <c r="F172" s="1" t="s">
        <v>2234</v>
      </c>
      <c r="G172" s="1" t="s">
        <v>2235</v>
      </c>
      <c r="H172" s="131" t="s">
        <v>2236</v>
      </c>
      <c r="I172" s="1" t="s">
        <v>2237</v>
      </c>
      <c r="J172" s="1" t="s">
        <v>2000</v>
      </c>
      <c r="K172" s="1" t="s">
        <v>2238</v>
      </c>
    </row>
    <row r="173" spans="1:12" x14ac:dyDescent="0.25">
      <c r="A173" s="1" t="s">
        <v>2239</v>
      </c>
      <c r="B173" s="1" t="s">
        <v>2240</v>
      </c>
      <c r="C173" s="1" t="s">
        <v>2241</v>
      </c>
      <c r="D173" s="1" t="s">
        <v>2242</v>
      </c>
      <c r="E173" s="1">
        <v>2022</v>
      </c>
      <c r="F173" s="1" t="s">
        <v>844</v>
      </c>
      <c r="G173" s="1" t="s">
        <v>2243</v>
      </c>
      <c r="H173" s="131" t="s">
        <v>2244</v>
      </c>
      <c r="I173" s="1" t="s">
        <v>2245</v>
      </c>
      <c r="J173" s="1" t="s">
        <v>2000</v>
      </c>
      <c r="K173" s="1" t="s">
        <v>2246</v>
      </c>
    </row>
    <row r="174" spans="1:12" x14ac:dyDescent="0.25">
      <c r="A174" s="1" t="s">
        <v>2247</v>
      </c>
      <c r="B174" s="1" t="s">
        <v>2248</v>
      </c>
      <c r="C174" s="1" t="s">
        <v>2249</v>
      </c>
      <c r="D174" s="1" t="s">
        <v>2250</v>
      </c>
      <c r="E174" s="1">
        <v>2021</v>
      </c>
      <c r="F174" s="1" t="s">
        <v>914</v>
      </c>
      <c r="G174" s="1" t="s">
        <v>2251</v>
      </c>
      <c r="H174" s="131" t="s">
        <v>2252</v>
      </c>
      <c r="I174" s="1" t="s">
        <v>2253</v>
      </c>
      <c r="J174" s="1" t="s">
        <v>2000</v>
      </c>
      <c r="L174" s="1" t="s">
        <v>2254</v>
      </c>
    </row>
    <row r="175" spans="1:12" x14ac:dyDescent="0.25">
      <c r="A175" s="1" t="s">
        <v>2255</v>
      </c>
      <c r="B175" s="1" t="s">
        <v>2256</v>
      </c>
      <c r="C175" s="1">
        <v>7201898915</v>
      </c>
      <c r="D175" s="1" t="s">
        <v>2257</v>
      </c>
      <c r="E175" s="1">
        <v>2021</v>
      </c>
      <c r="F175" s="1" t="s">
        <v>1085</v>
      </c>
      <c r="G175" s="1" t="s">
        <v>2258</v>
      </c>
      <c r="H175" s="131" t="s">
        <v>2259</v>
      </c>
      <c r="I175" s="1" t="s">
        <v>2260</v>
      </c>
      <c r="J175" s="1" t="s">
        <v>2000</v>
      </c>
      <c r="K175" s="1" t="s">
        <v>2261</v>
      </c>
      <c r="L175" s="1" t="s">
        <v>2262</v>
      </c>
    </row>
    <row r="176" spans="1:12" x14ac:dyDescent="0.25">
      <c r="A176" s="1" t="s">
        <v>2263</v>
      </c>
      <c r="B176" s="1" t="s">
        <v>2264</v>
      </c>
      <c r="C176" s="1" t="s">
        <v>2265</v>
      </c>
      <c r="D176" s="1" t="s">
        <v>2266</v>
      </c>
      <c r="E176" s="1">
        <v>2021</v>
      </c>
      <c r="F176" s="1" t="s">
        <v>2267</v>
      </c>
      <c r="G176" s="1" t="s">
        <v>2268</v>
      </c>
      <c r="H176" s="131" t="s">
        <v>2269</v>
      </c>
      <c r="I176" s="1" t="s">
        <v>2270</v>
      </c>
      <c r="J176" s="1" t="s">
        <v>2000</v>
      </c>
      <c r="K176" s="1" t="s">
        <v>2271</v>
      </c>
    </row>
    <row r="177" spans="1:12" x14ac:dyDescent="0.25">
      <c r="A177" s="1" t="s">
        <v>2272</v>
      </c>
      <c r="B177" s="1" t="s">
        <v>2273</v>
      </c>
      <c r="C177" s="1" t="s">
        <v>2274</v>
      </c>
      <c r="D177" s="1" t="s">
        <v>2275</v>
      </c>
      <c r="E177" s="1">
        <v>2021</v>
      </c>
      <c r="F177" s="1" t="s">
        <v>853</v>
      </c>
      <c r="G177" s="1" t="s">
        <v>2276</v>
      </c>
      <c r="H177" s="131" t="s">
        <v>2277</v>
      </c>
      <c r="I177" s="1" t="s">
        <v>2278</v>
      </c>
      <c r="J177" s="1" t="s">
        <v>2000</v>
      </c>
      <c r="K177" s="1" t="s">
        <v>2279</v>
      </c>
      <c r="L177" s="1" t="s">
        <v>2280</v>
      </c>
    </row>
    <row r="178" spans="1:12" x14ac:dyDescent="0.25">
      <c r="A178" s="1" t="s">
        <v>2281</v>
      </c>
      <c r="B178" s="1" t="s">
        <v>2282</v>
      </c>
      <c r="C178" s="1" t="s">
        <v>2283</v>
      </c>
      <c r="D178" s="1" t="s">
        <v>2284</v>
      </c>
      <c r="E178" s="1">
        <v>2021</v>
      </c>
      <c r="F178" s="1" t="s">
        <v>844</v>
      </c>
      <c r="G178" s="1" t="s">
        <v>2285</v>
      </c>
      <c r="H178" s="131" t="s">
        <v>2286</v>
      </c>
      <c r="I178" s="1" t="s">
        <v>2287</v>
      </c>
      <c r="J178" s="1" t="s">
        <v>2000</v>
      </c>
      <c r="K178" s="1" t="s">
        <v>2288</v>
      </c>
    </row>
    <row r="179" spans="1:12" x14ac:dyDescent="0.25">
      <c r="A179" s="1" t="s">
        <v>2289</v>
      </c>
      <c r="B179" s="1" t="s">
        <v>2290</v>
      </c>
      <c r="C179" s="1" t="s">
        <v>2291</v>
      </c>
      <c r="D179" s="1" t="s">
        <v>2292</v>
      </c>
      <c r="E179" s="1">
        <v>2021</v>
      </c>
      <c r="F179" s="1" t="s">
        <v>914</v>
      </c>
      <c r="G179" s="1" t="s">
        <v>2293</v>
      </c>
      <c r="H179" s="131" t="s">
        <v>2294</v>
      </c>
      <c r="I179" s="1" t="s">
        <v>2295</v>
      </c>
      <c r="J179" s="1" t="s">
        <v>2000</v>
      </c>
      <c r="K179" s="1" t="s">
        <v>2296</v>
      </c>
      <c r="L179" s="1" t="s">
        <v>2297</v>
      </c>
    </row>
    <row r="180" spans="1:12" x14ac:dyDescent="0.25">
      <c r="A180" s="1" t="s">
        <v>2298</v>
      </c>
      <c r="B180" s="1" t="s">
        <v>2299</v>
      </c>
      <c r="C180" s="1" t="s">
        <v>2300</v>
      </c>
      <c r="D180" s="1" t="s">
        <v>2301</v>
      </c>
      <c r="E180" s="1">
        <v>2021</v>
      </c>
      <c r="F180" s="1" t="s">
        <v>2301</v>
      </c>
      <c r="G180" s="1" t="s">
        <v>2302</v>
      </c>
      <c r="H180" s="131" t="s">
        <v>2303</v>
      </c>
      <c r="I180" s="1" t="s">
        <v>2304</v>
      </c>
      <c r="J180" s="1" t="s">
        <v>2000</v>
      </c>
    </row>
    <row r="181" spans="1:12" x14ac:dyDescent="0.25">
      <c r="A181" s="1" t="s">
        <v>2305</v>
      </c>
      <c r="B181" s="1" t="s">
        <v>2306</v>
      </c>
      <c r="C181" s="1">
        <v>6602528369</v>
      </c>
      <c r="D181" s="1" t="s">
        <v>2307</v>
      </c>
      <c r="E181" s="1">
        <v>2021</v>
      </c>
      <c r="F181" s="1" t="s">
        <v>2308</v>
      </c>
      <c r="G181" s="1" t="s">
        <v>2309</v>
      </c>
      <c r="H181" s="131" t="s">
        <v>2310</v>
      </c>
      <c r="I181" s="1" t="s">
        <v>2311</v>
      </c>
      <c r="J181" s="1" t="s">
        <v>2000</v>
      </c>
      <c r="K181" s="1" t="s">
        <v>2312</v>
      </c>
    </row>
    <row r="182" spans="1:12" x14ac:dyDescent="0.25">
      <c r="A182" s="1" t="s">
        <v>2313</v>
      </c>
      <c r="B182" s="1" t="s">
        <v>2314</v>
      </c>
      <c r="C182" s="1" t="s">
        <v>2315</v>
      </c>
      <c r="D182" s="1" t="s">
        <v>2316</v>
      </c>
      <c r="E182" s="1">
        <v>2024</v>
      </c>
      <c r="F182" s="1" t="s">
        <v>1120</v>
      </c>
      <c r="G182" s="1" t="s">
        <v>2317</v>
      </c>
      <c r="H182" s="131" t="s">
        <v>2318</v>
      </c>
      <c r="I182" s="1" t="s">
        <v>2319</v>
      </c>
      <c r="J182" s="1" t="s">
        <v>2000</v>
      </c>
      <c r="L182" s="1" t="s">
        <v>2320</v>
      </c>
    </row>
    <row r="183" spans="1:12" x14ac:dyDescent="0.25">
      <c r="A183" s="1" t="s">
        <v>2321</v>
      </c>
      <c r="B183" s="1" t="s">
        <v>2322</v>
      </c>
      <c r="C183" s="1" t="s">
        <v>2323</v>
      </c>
      <c r="D183" s="1" t="s">
        <v>2324</v>
      </c>
      <c r="E183" s="1">
        <v>2023</v>
      </c>
      <c r="F183" s="1" t="s">
        <v>1404</v>
      </c>
      <c r="G183" s="1" t="s">
        <v>2325</v>
      </c>
      <c r="H183" s="131" t="s">
        <v>2326</v>
      </c>
      <c r="I183" s="1" t="s">
        <v>2327</v>
      </c>
      <c r="J183" s="1" t="s">
        <v>2000</v>
      </c>
      <c r="K183" s="1" t="s">
        <v>2328</v>
      </c>
      <c r="L183" s="1" t="s">
        <v>2329</v>
      </c>
    </row>
    <row r="184" spans="1:12" x14ac:dyDescent="0.25">
      <c r="A184" s="1" t="s">
        <v>2330</v>
      </c>
      <c r="B184" s="1" t="s">
        <v>2331</v>
      </c>
      <c r="C184" s="1" t="s">
        <v>2332</v>
      </c>
      <c r="D184" s="1" t="s">
        <v>2333</v>
      </c>
      <c r="E184" s="1">
        <v>2023</v>
      </c>
      <c r="F184" s="1" t="s">
        <v>969</v>
      </c>
      <c r="G184" s="1" t="s">
        <v>2334</v>
      </c>
      <c r="H184" s="131" t="s">
        <v>2335</v>
      </c>
      <c r="I184" s="1" t="s">
        <v>2336</v>
      </c>
      <c r="J184" s="1" t="s">
        <v>2000</v>
      </c>
      <c r="K184" s="1" t="s">
        <v>2337</v>
      </c>
      <c r="L184" s="1" t="s">
        <v>2338</v>
      </c>
    </row>
    <row r="185" spans="1:12" x14ac:dyDescent="0.25">
      <c r="A185" s="1" t="s">
        <v>2255</v>
      </c>
      <c r="B185" s="1" t="s">
        <v>2256</v>
      </c>
      <c r="C185" s="1">
        <v>7201898915</v>
      </c>
      <c r="D185" s="1" t="s">
        <v>2339</v>
      </c>
      <c r="E185" s="1">
        <v>2024</v>
      </c>
      <c r="F185" s="1" t="s">
        <v>1977</v>
      </c>
      <c r="G185" s="1" t="s">
        <v>2340</v>
      </c>
      <c r="H185" s="131" t="s">
        <v>2341</v>
      </c>
      <c r="I185" s="1" t="s">
        <v>2342</v>
      </c>
      <c r="J185" s="1" t="s">
        <v>2000</v>
      </c>
      <c r="K185" s="1" t="s">
        <v>2343</v>
      </c>
      <c r="L185" s="1" t="s">
        <v>2344</v>
      </c>
    </row>
    <row r="186" spans="1:12" x14ac:dyDescent="0.25">
      <c r="A186" s="1" t="s">
        <v>2345</v>
      </c>
      <c r="B186" s="1" t="s">
        <v>2346</v>
      </c>
      <c r="C186" s="1" t="s">
        <v>2347</v>
      </c>
      <c r="D186" s="1" t="s">
        <v>2348</v>
      </c>
      <c r="E186" s="1">
        <v>2023</v>
      </c>
      <c r="F186" s="1" t="s">
        <v>2349</v>
      </c>
      <c r="G186" s="1" t="s">
        <v>2350</v>
      </c>
      <c r="H186" s="131" t="s">
        <v>2351</v>
      </c>
      <c r="I186" s="1" t="s">
        <v>2352</v>
      </c>
      <c r="J186" s="1" t="s">
        <v>2000</v>
      </c>
      <c r="K186" s="1" t="s">
        <v>2353</v>
      </c>
    </row>
    <row r="187" spans="1:12" x14ac:dyDescent="0.25">
      <c r="A187" s="1" t="s">
        <v>2354</v>
      </c>
      <c r="B187" s="1" t="s">
        <v>2355</v>
      </c>
      <c r="C187" s="1" t="s">
        <v>2356</v>
      </c>
      <c r="D187" s="1" t="s">
        <v>2357</v>
      </c>
      <c r="E187" s="1">
        <v>2024</v>
      </c>
      <c r="F187" s="1" t="s">
        <v>2044</v>
      </c>
      <c r="G187" s="1" t="s">
        <v>2358</v>
      </c>
      <c r="H187" s="131" t="s">
        <v>2359</v>
      </c>
      <c r="I187" s="1" t="s">
        <v>2360</v>
      </c>
      <c r="J187" s="1" t="s">
        <v>2000</v>
      </c>
      <c r="K187" s="1" t="s">
        <v>2361</v>
      </c>
      <c r="L187" s="1" t="s">
        <v>2362</v>
      </c>
    </row>
    <row r="188" spans="1:12" x14ac:dyDescent="0.25">
      <c r="A188" s="1" t="s">
        <v>2363</v>
      </c>
      <c r="B188" s="1" t="s">
        <v>2364</v>
      </c>
      <c r="C188" s="1" t="s">
        <v>2365</v>
      </c>
      <c r="D188" s="1" t="s">
        <v>2366</v>
      </c>
      <c r="E188" s="1">
        <v>2024</v>
      </c>
      <c r="F188" s="1" t="s">
        <v>2367</v>
      </c>
      <c r="G188" s="1" t="s">
        <v>2368</v>
      </c>
      <c r="H188" s="131" t="s">
        <v>2369</v>
      </c>
      <c r="I188" s="1" t="s">
        <v>2370</v>
      </c>
      <c r="J188" s="1" t="s">
        <v>2000</v>
      </c>
      <c r="K188" s="1" t="s">
        <v>2371</v>
      </c>
    </row>
    <row r="189" spans="1:12" x14ac:dyDescent="0.25">
      <c r="A189" s="1" t="s">
        <v>2372</v>
      </c>
      <c r="B189" s="1" t="s">
        <v>2373</v>
      </c>
      <c r="C189" s="1" t="s">
        <v>2374</v>
      </c>
      <c r="D189" s="1" t="s">
        <v>2375</v>
      </c>
      <c r="E189" s="1">
        <v>2024</v>
      </c>
      <c r="F189" s="1" t="s">
        <v>2376</v>
      </c>
      <c r="G189" s="1" t="s">
        <v>2377</v>
      </c>
      <c r="H189" s="131" t="s">
        <v>2378</v>
      </c>
      <c r="I189" s="1" t="s">
        <v>2379</v>
      </c>
      <c r="J189" s="1" t="s">
        <v>2000</v>
      </c>
      <c r="K189" s="1" t="s">
        <v>2380</v>
      </c>
      <c r="L189" s="1" t="s">
        <v>2381</v>
      </c>
    </row>
    <row r="190" spans="1:12" x14ac:dyDescent="0.25">
      <c r="A190" s="1" t="s">
        <v>2382</v>
      </c>
      <c r="B190" s="1" t="s">
        <v>2383</v>
      </c>
      <c r="C190" s="1" t="s">
        <v>2384</v>
      </c>
      <c r="D190" s="1" t="s">
        <v>2385</v>
      </c>
      <c r="E190" s="1">
        <v>2024</v>
      </c>
      <c r="F190" s="1" t="s">
        <v>2025</v>
      </c>
      <c r="G190" s="1" t="s">
        <v>2386</v>
      </c>
      <c r="H190" s="131" t="s">
        <v>2387</v>
      </c>
      <c r="I190" s="1" t="s">
        <v>2388</v>
      </c>
      <c r="J190" s="1" t="s">
        <v>2000</v>
      </c>
      <c r="K190" s="1" t="s">
        <v>2389</v>
      </c>
    </row>
    <row r="191" spans="1:12" x14ac:dyDescent="0.25">
      <c r="A191" s="1" t="s">
        <v>2390</v>
      </c>
      <c r="B191" s="1" t="s">
        <v>2391</v>
      </c>
      <c r="C191" s="1" t="s">
        <v>2392</v>
      </c>
      <c r="D191" s="1" t="s">
        <v>2393</v>
      </c>
      <c r="E191" s="1">
        <v>2023</v>
      </c>
      <c r="F191" s="1" t="s">
        <v>2394</v>
      </c>
      <c r="G191" s="1" t="s">
        <v>2395</v>
      </c>
      <c r="H191" s="131" t="s">
        <v>2396</v>
      </c>
      <c r="I191" s="1" t="s">
        <v>2397</v>
      </c>
      <c r="J191" s="1" t="s">
        <v>2000</v>
      </c>
      <c r="K191" s="1" t="s">
        <v>2398</v>
      </c>
      <c r="L191" s="1" t="s">
        <v>2399</v>
      </c>
    </row>
    <row r="192" spans="1:12" x14ac:dyDescent="0.25">
      <c r="A192" s="1" t="s">
        <v>2400</v>
      </c>
      <c r="B192" s="1" t="s">
        <v>2401</v>
      </c>
      <c r="C192" s="1" t="s">
        <v>2402</v>
      </c>
      <c r="D192" s="1" t="s">
        <v>2403</v>
      </c>
      <c r="E192" s="1">
        <v>2023</v>
      </c>
      <c r="F192" s="1" t="s">
        <v>844</v>
      </c>
      <c r="G192" s="1" t="s">
        <v>2404</v>
      </c>
      <c r="H192" s="131" t="s">
        <v>2405</v>
      </c>
      <c r="I192" s="1" t="s">
        <v>2406</v>
      </c>
      <c r="J192" s="1" t="s">
        <v>2000</v>
      </c>
      <c r="K192" s="1" t="s">
        <v>2407</v>
      </c>
    </row>
    <row r="193" spans="1:12" x14ac:dyDescent="0.25">
      <c r="A193" s="1" t="s">
        <v>2408</v>
      </c>
      <c r="B193" s="1" t="s">
        <v>2409</v>
      </c>
      <c r="C193" s="1" t="s">
        <v>2410</v>
      </c>
      <c r="D193" s="1" t="s">
        <v>2411</v>
      </c>
      <c r="E193" s="1">
        <v>2023</v>
      </c>
      <c r="F193" s="1" t="s">
        <v>1377</v>
      </c>
      <c r="G193" s="1" t="s">
        <v>2412</v>
      </c>
      <c r="H193" s="131" t="s">
        <v>2413</v>
      </c>
      <c r="I193" s="1" t="s">
        <v>2414</v>
      </c>
      <c r="J193" s="1" t="s">
        <v>2000</v>
      </c>
      <c r="K193" s="1" t="s">
        <v>2415</v>
      </c>
    </row>
    <row r="194" spans="1:12" x14ac:dyDescent="0.25">
      <c r="A194" s="1" t="s">
        <v>2416</v>
      </c>
      <c r="B194" s="1" t="s">
        <v>2417</v>
      </c>
      <c r="C194" s="1" t="s">
        <v>2418</v>
      </c>
      <c r="D194" s="1" t="s">
        <v>2419</v>
      </c>
      <c r="E194" s="1">
        <v>2023</v>
      </c>
      <c r="F194" s="1" t="s">
        <v>844</v>
      </c>
      <c r="G194" s="1" t="s">
        <v>2420</v>
      </c>
      <c r="H194" s="131" t="s">
        <v>2421</v>
      </c>
      <c r="I194" s="1" t="s">
        <v>2422</v>
      </c>
      <c r="J194" s="1" t="s">
        <v>2423</v>
      </c>
    </row>
    <row r="195" spans="1:12" x14ac:dyDescent="0.25">
      <c r="A195" s="1" t="s">
        <v>2416</v>
      </c>
      <c r="B195" s="1" t="s">
        <v>2424</v>
      </c>
      <c r="C195" s="1" t="s">
        <v>2425</v>
      </c>
      <c r="D195" s="1" t="s">
        <v>2419</v>
      </c>
      <c r="E195" s="1">
        <v>2023</v>
      </c>
      <c r="F195" s="1" t="s">
        <v>844</v>
      </c>
      <c r="G195" s="1" t="s">
        <v>2426</v>
      </c>
      <c r="H195" s="131" t="s">
        <v>2427</v>
      </c>
      <c r="I195" s="1" t="s">
        <v>2428</v>
      </c>
      <c r="J195" s="1" t="s">
        <v>2423</v>
      </c>
    </row>
    <row r="196" spans="1:12" x14ac:dyDescent="0.25">
      <c r="A196" s="1" t="s">
        <v>2429</v>
      </c>
      <c r="B196" s="1" t="s">
        <v>2430</v>
      </c>
      <c r="C196" s="1" t="s">
        <v>2431</v>
      </c>
      <c r="D196" s="1" t="s">
        <v>2432</v>
      </c>
      <c r="E196" s="1">
        <v>2023</v>
      </c>
      <c r="F196" s="1" t="s">
        <v>2433</v>
      </c>
      <c r="G196" s="1" t="s">
        <v>2434</v>
      </c>
      <c r="H196" s="131" t="s">
        <v>2435</v>
      </c>
      <c r="I196" s="1" t="s">
        <v>2436</v>
      </c>
      <c r="J196" s="1" t="s">
        <v>2437</v>
      </c>
      <c r="K196" s="1" t="s">
        <v>2438</v>
      </c>
    </row>
    <row r="197" spans="1:12" x14ac:dyDescent="0.25">
      <c r="A197" s="1" t="s">
        <v>2439</v>
      </c>
      <c r="B197" s="1" t="s">
        <v>2440</v>
      </c>
      <c r="C197" s="1" t="s">
        <v>2441</v>
      </c>
      <c r="D197" s="1" t="s">
        <v>2442</v>
      </c>
      <c r="E197" s="1">
        <v>2022</v>
      </c>
      <c r="F197" s="1" t="s">
        <v>2443</v>
      </c>
      <c r="G197" s="1" t="s">
        <v>2444</v>
      </c>
      <c r="H197" s="131" t="s">
        <v>2445</v>
      </c>
      <c r="I197" s="1" t="s">
        <v>2446</v>
      </c>
      <c r="J197" s="1" t="s">
        <v>2437</v>
      </c>
    </row>
    <row r="198" spans="1:12" x14ac:dyDescent="0.25">
      <c r="A198" s="1" t="s">
        <v>2447</v>
      </c>
      <c r="B198" s="1" t="s">
        <v>2448</v>
      </c>
      <c r="C198" s="1" t="s">
        <v>2449</v>
      </c>
      <c r="D198" s="1" t="s">
        <v>2450</v>
      </c>
      <c r="E198" s="1">
        <v>2021</v>
      </c>
      <c r="F198" s="1" t="s">
        <v>2451</v>
      </c>
      <c r="G198" s="1" t="s">
        <v>2452</v>
      </c>
      <c r="H198" s="131" t="s">
        <v>2453</v>
      </c>
      <c r="I198" s="1" t="s">
        <v>2454</v>
      </c>
      <c r="J198" s="1" t="s">
        <v>2437</v>
      </c>
    </row>
    <row r="199" spans="1:12" x14ac:dyDescent="0.25">
      <c r="A199" s="1" t="s">
        <v>2447</v>
      </c>
      <c r="B199" s="1" t="s">
        <v>2448</v>
      </c>
      <c r="C199" s="1" t="s">
        <v>2449</v>
      </c>
      <c r="D199" s="1" t="s">
        <v>2455</v>
      </c>
      <c r="E199" s="1">
        <v>2021</v>
      </c>
      <c r="F199" s="1" t="s">
        <v>2451</v>
      </c>
      <c r="G199" s="1" t="s">
        <v>2456</v>
      </c>
      <c r="H199" s="131" t="s">
        <v>2457</v>
      </c>
      <c r="I199" s="1" t="s">
        <v>2458</v>
      </c>
      <c r="J199" s="1" t="s">
        <v>2437</v>
      </c>
    </row>
    <row r="200" spans="1:12" x14ac:dyDescent="0.25">
      <c r="A200" s="1" t="s">
        <v>2298</v>
      </c>
      <c r="B200" s="1" t="s">
        <v>2299</v>
      </c>
      <c r="C200" s="1" t="s">
        <v>2300</v>
      </c>
      <c r="D200" s="1" t="s">
        <v>2459</v>
      </c>
      <c r="E200" s="1">
        <v>2021</v>
      </c>
      <c r="F200" s="1" t="s">
        <v>2459</v>
      </c>
      <c r="G200" s="1" t="s">
        <v>2460</v>
      </c>
      <c r="H200" s="131" t="s">
        <v>2461</v>
      </c>
      <c r="I200" s="1" t="s">
        <v>2304</v>
      </c>
      <c r="J200" s="1" t="s">
        <v>2462</v>
      </c>
    </row>
    <row r="201" spans="1:12" x14ac:dyDescent="0.25">
      <c r="A201" s="1" t="s">
        <v>2463</v>
      </c>
      <c r="B201" s="1" t="s">
        <v>2464</v>
      </c>
      <c r="C201" s="1" t="s">
        <v>2465</v>
      </c>
      <c r="D201" s="1" t="s">
        <v>2466</v>
      </c>
      <c r="E201" s="1">
        <v>2023</v>
      </c>
      <c r="F201" s="1" t="s">
        <v>518</v>
      </c>
      <c r="G201" s="1" t="s">
        <v>2467</v>
      </c>
      <c r="H201" s="131" t="s">
        <v>2468</v>
      </c>
      <c r="I201" s="1" t="s">
        <v>2469</v>
      </c>
      <c r="J201" s="1" t="s">
        <v>2470</v>
      </c>
      <c r="K201" s="1" t="s">
        <v>2471</v>
      </c>
      <c r="L201" s="1" t="s">
        <v>2472</v>
      </c>
    </row>
  </sheetData>
  <autoFilter ref="A1:L201" xr:uid="{00000000-0009-0000-0000-000005000000}"/>
  <conditionalFormatting sqref="J1:J1000">
    <cfRule type="containsText" dxfId="1" priority="1" operator="containsText" text="mentions NFF">
      <formula>NOT(ISERROR(SEARCH(("mentions NFF"),(J1))))</formula>
    </cfRule>
    <cfRule type="containsText" dxfId="0" priority="2" operator="containsText" text="uses NFF">
      <formula>NOT(ISERROR(SEARCH(("uses NFF"),(J1))))</formula>
    </cfRule>
  </conditionalFormatting>
  <hyperlinks>
    <hyperlink ref="H2" r:id="rId1" xr:uid="{00000000-0004-0000-0500-000000000000}"/>
    <hyperlink ref="H3" r:id="rId2" xr:uid="{00000000-0004-0000-0500-000001000000}"/>
    <hyperlink ref="H4" r:id="rId3" xr:uid="{00000000-0004-0000-0500-000002000000}"/>
    <hyperlink ref="H5" r:id="rId4" xr:uid="{00000000-0004-0000-0500-000003000000}"/>
    <hyperlink ref="H6" r:id="rId5" xr:uid="{00000000-0004-0000-0500-000004000000}"/>
    <hyperlink ref="H7" r:id="rId6" xr:uid="{00000000-0004-0000-0500-000005000000}"/>
    <hyperlink ref="H8" r:id="rId7" xr:uid="{00000000-0004-0000-0500-000006000000}"/>
    <hyperlink ref="H9" r:id="rId8" xr:uid="{00000000-0004-0000-0500-000007000000}"/>
    <hyperlink ref="H10" r:id="rId9" xr:uid="{00000000-0004-0000-0500-000008000000}"/>
    <hyperlink ref="H11" r:id="rId10" xr:uid="{00000000-0004-0000-0500-000009000000}"/>
    <hyperlink ref="H12" r:id="rId11" xr:uid="{00000000-0004-0000-0500-00000A000000}"/>
    <hyperlink ref="H13" r:id="rId12" xr:uid="{00000000-0004-0000-0500-00000B000000}"/>
    <hyperlink ref="H14" r:id="rId13" xr:uid="{00000000-0004-0000-0500-00000C000000}"/>
    <hyperlink ref="H15" r:id="rId14" xr:uid="{00000000-0004-0000-0500-00000D000000}"/>
    <hyperlink ref="H16" r:id="rId15" xr:uid="{00000000-0004-0000-0500-00000E000000}"/>
    <hyperlink ref="H17" r:id="rId16" xr:uid="{00000000-0004-0000-0500-00000F000000}"/>
    <hyperlink ref="H18" r:id="rId17" xr:uid="{00000000-0004-0000-0500-000010000000}"/>
    <hyperlink ref="H19" r:id="rId18" xr:uid="{00000000-0004-0000-0500-000011000000}"/>
    <hyperlink ref="H20" r:id="rId19" xr:uid="{00000000-0004-0000-0500-000012000000}"/>
    <hyperlink ref="H21" r:id="rId20" xr:uid="{00000000-0004-0000-0500-000013000000}"/>
    <hyperlink ref="H22" r:id="rId21" xr:uid="{00000000-0004-0000-0500-000014000000}"/>
    <hyperlink ref="H23" r:id="rId22" xr:uid="{00000000-0004-0000-0500-000015000000}"/>
    <hyperlink ref="H24" r:id="rId23" xr:uid="{00000000-0004-0000-0500-000016000000}"/>
    <hyperlink ref="H25" r:id="rId24" xr:uid="{00000000-0004-0000-0500-000017000000}"/>
    <hyperlink ref="H26" r:id="rId25" xr:uid="{00000000-0004-0000-0500-000018000000}"/>
    <hyperlink ref="H27" r:id="rId26" xr:uid="{00000000-0004-0000-0500-000019000000}"/>
    <hyperlink ref="H28" r:id="rId27" xr:uid="{00000000-0004-0000-0500-00001A000000}"/>
    <hyperlink ref="H29" r:id="rId28" xr:uid="{00000000-0004-0000-0500-00001B000000}"/>
    <hyperlink ref="H30" r:id="rId29" xr:uid="{00000000-0004-0000-0500-00001C000000}"/>
    <hyperlink ref="H31" r:id="rId30" xr:uid="{00000000-0004-0000-0500-00001D000000}"/>
    <hyperlink ref="H32" r:id="rId31" xr:uid="{00000000-0004-0000-0500-00001E000000}"/>
    <hyperlink ref="H33" r:id="rId32" xr:uid="{00000000-0004-0000-0500-00001F000000}"/>
    <hyperlink ref="H34" r:id="rId33" xr:uid="{00000000-0004-0000-0500-000020000000}"/>
    <hyperlink ref="H35" r:id="rId34" xr:uid="{00000000-0004-0000-0500-000021000000}"/>
    <hyperlink ref="H36" r:id="rId35" xr:uid="{00000000-0004-0000-0500-000022000000}"/>
    <hyperlink ref="H37" r:id="rId36" xr:uid="{00000000-0004-0000-0500-000023000000}"/>
    <hyperlink ref="H38" r:id="rId37" xr:uid="{00000000-0004-0000-0500-000024000000}"/>
    <hyperlink ref="H39" r:id="rId38" xr:uid="{00000000-0004-0000-0500-000025000000}"/>
    <hyperlink ref="H40" r:id="rId39" xr:uid="{00000000-0004-0000-0500-000026000000}"/>
    <hyperlink ref="H41" r:id="rId40" xr:uid="{00000000-0004-0000-0500-000027000000}"/>
    <hyperlink ref="H42" r:id="rId41" xr:uid="{00000000-0004-0000-0500-000028000000}"/>
    <hyperlink ref="H43" r:id="rId42" xr:uid="{00000000-0004-0000-0500-000029000000}"/>
    <hyperlink ref="H44" r:id="rId43" xr:uid="{00000000-0004-0000-0500-00002A000000}"/>
    <hyperlink ref="H45" r:id="rId44" xr:uid="{00000000-0004-0000-0500-00002B000000}"/>
    <hyperlink ref="H46" r:id="rId45" xr:uid="{00000000-0004-0000-0500-00002C000000}"/>
    <hyperlink ref="H47" r:id="rId46" xr:uid="{00000000-0004-0000-0500-00002D000000}"/>
    <hyperlink ref="H48" r:id="rId47" xr:uid="{00000000-0004-0000-0500-00002E000000}"/>
    <hyperlink ref="H49" r:id="rId48" xr:uid="{00000000-0004-0000-0500-00002F000000}"/>
    <hyperlink ref="H50" r:id="rId49" xr:uid="{00000000-0004-0000-0500-000030000000}"/>
    <hyperlink ref="H51" r:id="rId50" xr:uid="{00000000-0004-0000-0500-000031000000}"/>
    <hyperlink ref="H52" r:id="rId51" xr:uid="{00000000-0004-0000-0500-000032000000}"/>
    <hyperlink ref="H53" r:id="rId52" xr:uid="{00000000-0004-0000-0500-000033000000}"/>
    <hyperlink ref="H54" r:id="rId53" xr:uid="{00000000-0004-0000-0500-000034000000}"/>
    <hyperlink ref="H55" r:id="rId54" xr:uid="{00000000-0004-0000-0500-000035000000}"/>
    <hyperlink ref="H56" r:id="rId55" xr:uid="{00000000-0004-0000-0500-000036000000}"/>
    <hyperlink ref="H57" r:id="rId56" xr:uid="{00000000-0004-0000-0500-000037000000}"/>
    <hyperlink ref="H58" r:id="rId57" xr:uid="{00000000-0004-0000-0500-000038000000}"/>
    <hyperlink ref="H59" r:id="rId58" xr:uid="{00000000-0004-0000-0500-000039000000}"/>
    <hyperlink ref="H60" r:id="rId59" xr:uid="{00000000-0004-0000-0500-00003A000000}"/>
    <hyperlink ref="H61" r:id="rId60" xr:uid="{00000000-0004-0000-0500-00003B000000}"/>
    <hyperlink ref="H62" r:id="rId61" xr:uid="{00000000-0004-0000-0500-00003C000000}"/>
    <hyperlink ref="H63" r:id="rId62" xr:uid="{00000000-0004-0000-0500-00003D000000}"/>
    <hyperlink ref="H64" r:id="rId63" xr:uid="{00000000-0004-0000-0500-00003E000000}"/>
    <hyperlink ref="H65" r:id="rId64" xr:uid="{00000000-0004-0000-0500-00003F000000}"/>
    <hyperlink ref="H66" r:id="rId65" xr:uid="{00000000-0004-0000-0500-000040000000}"/>
    <hyperlink ref="H67" r:id="rId66" xr:uid="{00000000-0004-0000-0500-000041000000}"/>
    <hyperlink ref="H68" r:id="rId67" xr:uid="{00000000-0004-0000-0500-000042000000}"/>
    <hyperlink ref="H69" r:id="rId68" xr:uid="{00000000-0004-0000-0500-000043000000}"/>
    <hyperlink ref="H70" r:id="rId69" xr:uid="{00000000-0004-0000-0500-000044000000}"/>
    <hyperlink ref="H71" r:id="rId70" xr:uid="{00000000-0004-0000-0500-000045000000}"/>
    <hyperlink ref="H72" r:id="rId71" xr:uid="{00000000-0004-0000-0500-000046000000}"/>
    <hyperlink ref="H73" r:id="rId72" xr:uid="{00000000-0004-0000-0500-000047000000}"/>
    <hyperlink ref="H74" r:id="rId73" xr:uid="{00000000-0004-0000-0500-000048000000}"/>
    <hyperlink ref="H75" r:id="rId74" xr:uid="{00000000-0004-0000-0500-000049000000}"/>
    <hyperlink ref="H76" r:id="rId75" xr:uid="{00000000-0004-0000-0500-00004A000000}"/>
    <hyperlink ref="H77" r:id="rId76" xr:uid="{00000000-0004-0000-0500-00004B000000}"/>
    <hyperlink ref="H78" r:id="rId77" xr:uid="{00000000-0004-0000-0500-00004C000000}"/>
    <hyperlink ref="H79" r:id="rId78" xr:uid="{00000000-0004-0000-0500-00004D000000}"/>
    <hyperlink ref="H80" r:id="rId79" xr:uid="{00000000-0004-0000-0500-00004E000000}"/>
    <hyperlink ref="H81" r:id="rId80" xr:uid="{00000000-0004-0000-0500-00004F000000}"/>
    <hyperlink ref="H82" r:id="rId81" xr:uid="{00000000-0004-0000-0500-000050000000}"/>
    <hyperlink ref="H83" r:id="rId82" xr:uid="{00000000-0004-0000-0500-000051000000}"/>
    <hyperlink ref="H84" r:id="rId83" xr:uid="{00000000-0004-0000-0500-000052000000}"/>
    <hyperlink ref="H85" r:id="rId84" xr:uid="{00000000-0004-0000-0500-000053000000}"/>
    <hyperlink ref="H86" r:id="rId85" xr:uid="{00000000-0004-0000-0500-000054000000}"/>
    <hyperlink ref="H87" r:id="rId86" xr:uid="{00000000-0004-0000-0500-000055000000}"/>
    <hyperlink ref="H88" r:id="rId87" xr:uid="{00000000-0004-0000-0500-000056000000}"/>
    <hyperlink ref="H89" r:id="rId88" xr:uid="{00000000-0004-0000-0500-000057000000}"/>
    <hyperlink ref="H90" r:id="rId89" xr:uid="{00000000-0004-0000-0500-000058000000}"/>
    <hyperlink ref="H91" r:id="rId90" xr:uid="{00000000-0004-0000-0500-000059000000}"/>
    <hyperlink ref="H92" r:id="rId91" xr:uid="{00000000-0004-0000-0500-00005A000000}"/>
    <hyperlink ref="H93" r:id="rId92" xr:uid="{00000000-0004-0000-0500-00005B000000}"/>
    <hyperlink ref="H94" r:id="rId93" xr:uid="{00000000-0004-0000-0500-00005C000000}"/>
    <hyperlink ref="H95" r:id="rId94" xr:uid="{00000000-0004-0000-0500-00005D000000}"/>
    <hyperlink ref="H96" r:id="rId95" xr:uid="{00000000-0004-0000-0500-00005E000000}"/>
    <hyperlink ref="H97" r:id="rId96" xr:uid="{00000000-0004-0000-0500-00005F000000}"/>
    <hyperlink ref="H98" r:id="rId97" xr:uid="{00000000-0004-0000-0500-000060000000}"/>
    <hyperlink ref="H99" r:id="rId98" xr:uid="{00000000-0004-0000-0500-000061000000}"/>
    <hyperlink ref="H100" r:id="rId99" xr:uid="{00000000-0004-0000-0500-000062000000}"/>
    <hyperlink ref="H101" r:id="rId100" xr:uid="{00000000-0004-0000-0500-000063000000}"/>
    <hyperlink ref="H102" r:id="rId101" xr:uid="{00000000-0004-0000-0500-000064000000}"/>
    <hyperlink ref="H103" r:id="rId102" xr:uid="{00000000-0004-0000-0500-000065000000}"/>
    <hyperlink ref="H104" r:id="rId103" xr:uid="{00000000-0004-0000-0500-000066000000}"/>
    <hyperlink ref="H105" r:id="rId104" xr:uid="{00000000-0004-0000-0500-000067000000}"/>
    <hyperlink ref="H106" r:id="rId105" xr:uid="{00000000-0004-0000-0500-000068000000}"/>
    <hyperlink ref="H107" r:id="rId106" xr:uid="{00000000-0004-0000-0500-000069000000}"/>
    <hyperlink ref="H108" r:id="rId107" xr:uid="{00000000-0004-0000-0500-00006A000000}"/>
    <hyperlink ref="H109" r:id="rId108" xr:uid="{00000000-0004-0000-0500-00006B000000}"/>
    <hyperlink ref="H110" r:id="rId109" xr:uid="{00000000-0004-0000-0500-00006C000000}"/>
    <hyperlink ref="H111" r:id="rId110" xr:uid="{00000000-0004-0000-0500-00006D000000}"/>
    <hyperlink ref="H112" r:id="rId111" xr:uid="{00000000-0004-0000-0500-00006E000000}"/>
    <hyperlink ref="H113" r:id="rId112" xr:uid="{00000000-0004-0000-0500-00006F000000}"/>
    <hyperlink ref="H114" r:id="rId113" xr:uid="{00000000-0004-0000-0500-000070000000}"/>
    <hyperlink ref="H115" r:id="rId114" xr:uid="{00000000-0004-0000-0500-000071000000}"/>
    <hyperlink ref="H116" r:id="rId115" xr:uid="{00000000-0004-0000-0500-000072000000}"/>
    <hyperlink ref="H117" r:id="rId116" xr:uid="{00000000-0004-0000-0500-000073000000}"/>
    <hyperlink ref="H118" r:id="rId117" xr:uid="{00000000-0004-0000-0500-000074000000}"/>
    <hyperlink ref="H119" r:id="rId118" xr:uid="{00000000-0004-0000-0500-000075000000}"/>
    <hyperlink ref="H120" r:id="rId119" xr:uid="{00000000-0004-0000-0500-000076000000}"/>
    <hyperlink ref="H121" r:id="rId120" xr:uid="{00000000-0004-0000-0500-000077000000}"/>
    <hyperlink ref="H122" r:id="rId121" xr:uid="{00000000-0004-0000-0500-000078000000}"/>
    <hyperlink ref="H123" r:id="rId122" xr:uid="{00000000-0004-0000-0500-000079000000}"/>
    <hyperlink ref="H124" r:id="rId123" xr:uid="{00000000-0004-0000-0500-00007A000000}"/>
    <hyperlink ref="H125" r:id="rId124" xr:uid="{00000000-0004-0000-0500-00007B000000}"/>
    <hyperlink ref="H126" r:id="rId125" xr:uid="{00000000-0004-0000-0500-00007C000000}"/>
    <hyperlink ref="H127" r:id="rId126" xr:uid="{00000000-0004-0000-0500-00007D000000}"/>
    <hyperlink ref="H128" r:id="rId127" xr:uid="{00000000-0004-0000-0500-00007E000000}"/>
    <hyperlink ref="H129" r:id="rId128" xr:uid="{00000000-0004-0000-0500-00007F000000}"/>
    <hyperlink ref="H130" r:id="rId129" xr:uid="{00000000-0004-0000-0500-000080000000}"/>
    <hyperlink ref="H131" r:id="rId130" xr:uid="{00000000-0004-0000-0500-000081000000}"/>
    <hyperlink ref="H132" r:id="rId131" xr:uid="{00000000-0004-0000-0500-000082000000}"/>
    <hyperlink ref="H133" r:id="rId132" xr:uid="{00000000-0004-0000-0500-000083000000}"/>
    <hyperlink ref="H134" r:id="rId133" xr:uid="{00000000-0004-0000-0500-000084000000}"/>
    <hyperlink ref="H135" r:id="rId134" xr:uid="{00000000-0004-0000-0500-000085000000}"/>
    <hyperlink ref="H136" r:id="rId135" xr:uid="{00000000-0004-0000-0500-000086000000}"/>
    <hyperlink ref="H137" r:id="rId136" xr:uid="{00000000-0004-0000-0500-000087000000}"/>
    <hyperlink ref="H138" r:id="rId137" xr:uid="{00000000-0004-0000-0500-000088000000}"/>
    <hyperlink ref="H139" r:id="rId138" xr:uid="{00000000-0004-0000-0500-000089000000}"/>
    <hyperlink ref="H140" r:id="rId139" xr:uid="{00000000-0004-0000-0500-00008A000000}"/>
    <hyperlink ref="H141" r:id="rId140" xr:uid="{00000000-0004-0000-0500-00008B000000}"/>
    <hyperlink ref="H142" r:id="rId141" xr:uid="{00000000-0004-0000-0500-00008C000000}"/>
    <hyperlink ref="H143" r:id="rId142" xr:uid="{00000000-0004-0000-0500-00008D000000}"/>
    <hyperlink ref="H144" r:id="rId143" xr:uid="{00000000-0004-0000-0500-00008E000000}"/>
    <hyperlink ref="H145" r:id="rId144" xr:uid="{00000000-0004-0000-0500-00008F000000}"/>
    <hyperlink ref="H146" r:id="rId145" xr:uid="{00000000-0004-0000-0500-000090000000}"/>
    <hyperlink ref="H147" r:id="rId146" xr:uid="{00000000-0004-0000-0500-000091000000}"/>
    <hyperlink ref="H148" r:id="rId147" xr:uid="{00000000-0004-0000-0500-000092000000}"/>
    <hyperlink ref="H149" r:id="rId148" xr:uid="{00000000-0004-0000-0500-000093000000}"/>
    <hyperlink ref="H150" r:id="rId149" xr:uid="{00000000-0004-0000-0500-000094000000}"/>
    <hyperlink ref="H151" r:id="rId150" xr:uid="{00000000-0004-0000-0500-000095000000}"/>
    <hyperlink ref="H152" r:id="rId151" xr:uid="{00000000-0004-0000-0500-000096000000}"/>
    <hyperlink ref="H153" r:id="rId152" xr:uid="{00000000-0004-0000-0500-000097000000}"/>
    <hyperlink ref="H154" r:id="rId153" xr:uid="{00000000-0004-0000-0500-000098000000}"/>
    <hyperlink ref="H155" r:id="rId154" xr:uid="{00000000-0004-0000-0500-000099000000}"/>
    <hyperlink ref="H156" r:id="rId155" xr:uid="{00000000-0004-0000-0500-00009A000000}"/>
    <hyperlink ref="H157" r:id="rId156" xr:uid="{00000000-0004-0000-0500-00009B000000}"/>
    <hyperlink ref="H158" r:id="rId157" xr:uid="{00000000-0004-0000-0500-00009C000000}"/>
    <hyperlink ref="H159" r:id="rId158" xr:uid="{00000000-0004-0000-0500-00009D000000}"/>
    <hyperlink ref="H160" r:id="rId159" xr:uid="{00000000-0004-0000-0500-00009E000000}"/>
    <hyperlink ref="H161" r:id="rId160" xr:uid="{00000000-0004-0000-0500-00009F000000}"/>
    <hyperlink ref="H162" r:id="rId161" xr:uid="{00000000-0004-0000-0500-0000A0000000}"/>
    <hyperlink ref="H163" r:id="rId162" xr:uid="{00000000-0004-0000-0500-0000A1000000}"/>
    <hyperlink ref="H164" r:id="rId163" xr:uid="{00000000-0004-0000-0500-0000A2000000}"/>
    <hyperlink ref="H165" r:id="rId164" xr:uid="{00000000-0004-0000-0500-0000A3000000}"/>
    <hyperlink ref="H166" r:id="rId165" xr:uid="{00000000-0004-0000-0500-0000A4000000}"/>
    <hyperlink ref="H167" r:id="rId166" xr:uid="{00000000-0004-0000-0500-0000A5000000}"/>
    <hyperlink ref="H168" r:id="rId167" xr:uid="{00000000-0004-0000-0500-0000A6000000}"/>
    <hyperlink ref="H169" r:id="rId168" xr:uid="{00000000-0004-0000-0500-0000A7000000}"/>
    <hyperlink ref="H170" r:id="rId169" xr:uid="{00000000-0004-0000-0500-0000A8000000}"/>
    <hyperlink ref="H171" r:id="rId170" xr:uid="{00000000-0004-0000-0500-0000A9000000}"/>
    <hyperlink ref="H172" r:id="rId171" xr:uid="{00000000-0004-0000-0500-0000AA000000}"/>
    <hyperlink ref="H173" r:id="rId172" xr:uid="{00000000-0004-0000-0500-0000AB000000}"/>
    <hyperlink ref="H174" r:id="rId173" xr:uid="{00000000-0004-0000-0500-0000AC000000}"/>
    <hyperlink ref="H175" r:id="rId174" xr:uid="{00000000-0004-0000-0500-0000AD000000}"/>
    <hyperlink ref="H176" r:id="rId175" xr:uid="{00000000-0004-0000-0500-0000AE000000}"/>
    <hyperlink ref="H177" r:id="rId176" xr:uid="{00000000-0004-0000-0500-0000AF000000}"/>
    <hyperlink ref="H178" r:id="rId177" xr:uid="{00000000-0004-0000-0500-0000B0000000}"/>
    <hyperlink ref="H179" r:id="rId178" xr:uid="{00000000-0004-0000-0500-0000B1000000}"/>
    <hyperlink ref="H180" r:id="rId179" xr:uid="{00000000-0004-0000-0500-0000B2000000}"/>
    <hyperlink ref="H181" r:id="rId180" xr:uid="{00000000-0004-0000-0500-0000B3000000}"/>
    <hyperlink ref="H182" r:id="rId181" xr:uid="{00000000-0004-0000-0500-0000B4000000}"/>
    <hyperlink ref="H183" r:id="rId182" xr:uid="{00000000-0004-0000-0500-0000B5000000}"/>
    <hyperlink ref="H184" r:id="rId183" xr:uid="{00000000-0004-0000-0500-0000B6000000}"/>
    <hyperlink ref="H185" r:id="rId184" xr:uid="{00000000-0004-0000-0500-0000B7000000}"/>
    <hyperlink ref="H186" r:id="rId185" xr:uid="{00000000-0004-0000-0500-0000B8000000}"/>
    <hyperlink ref="H187" r:id="rId186" xr:uid="{00000000-0004-0000-0500-0000B9000000}"/>
    <hyperlink ref="H188" r:id="rId187" xr:uid="{00000000-0004-0000-0500-0000BA000000}"/>
    <hyperlink ref="H189" r:id="rId188" xr:uid="{00000000-0004-0000-0500-0000BB000000}"/>
    <hyperlink ref="H190" r:id="rId189" xr:uid="{00000000-0004-0000-0500-0000BC000000}"/>
    <hyperlink ref="H191" r:id="rId190" xr:uid="{00000000-0004-0000-0500-0000BD000000}"/>
    <hyperlink ref="H192" r:id="rId191" xr:uid="{00000000-0004-0000-0500-0000BE000000}"/>
    <hyperlink ref="H193" r:id="rId192" xr:uid="{00000000-0004-0000-0500-0000BF000000}"/>
    <hyperlink ref="H194" r:id="rId193" xr:uid="{00000000-0004-0000-0500-0000C0000000}"/>
    <hyperlink ref="H195" r:id="rId194" xr:uid="{00000000-0004-0000-0500-0000C1000000}"/>
    <hyperlink ref="H196" r:id="rId195" xr:uid="{00000000-0004-0000-0500-0000C2000000}"/>
    <hyperlink ref="H197" r:id="rId196" xr:uid="{00000000-0004-0000-0500-0000C3000000}"/>
    <hyperlink ref="H198" r:id="rId197" xr:uid="{00000000-0004-0000-0500-0000C4000000}"/>
    <hyperlink ref="H199" r:id="rId198" xr:uid="{00000000-0004-0000-0500-0000C5000000}"/>
    <hyperlink ref="H200" r:id="rId199" xr:uid="{00000000-0004-0000-0500-0000C6000000}"/>
    <hyperlink ref="H201" r:id="rId200" xr:uid="{00000000-0004-0000-0500-0000C7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README</vt:lpstr>
      <vt:lpstr>code</vt:lpstr>
      <vt:lpstr>review</vt:lpstr>
      <vt:lpstr>counts summary</vt:lpstr>
      <vt:lpstr>clustered per NFF use</vt:lpstr>
      <vt:lpstr>Scopus search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Okayasu, Sana</cp:lastModifiedBy>
  <dcterms:modified xsi:type="dcterms:W3CDTF">2024-09-25T11:20:32Z</dcterms:modified>
</cp:coreProperties>
</file>