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atcl\Documents\Hyperspectral SLR\"/>
    </mc:Choice>
  </mc:AlternateContent>
  <xr:revisionPtr revIDLastSave="0" documentId="13_ncr:1_{B661490D-4A4B-40A1-B9CA-A4FD8226C44C}" xr6:coauthVersionLast="47" xr6:coauthVersionMax="47" xr10:uidLastSave="{00000000-0000-0000-0000-000000000000}"/>
  <bookViews>
    <workbookView xWindow="-38510" yWindow="-12800" windowWidth="38620" windowHeight="21820" xr2:uid="{00000000-000D-0000-FFFF-FFFF00000000}"/>
  </bookViews>
  <sheets>
    <sheet name="Extracted information" sheetId="1" r:id="rId1"/>
    <sheet name="Texture studies" sheetId="7" r:id="rId2"/>
    <sheet name="Excel outputs" sheetId="2" r:id="rId3"/>
    <sheet name="Excluded Stud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5" i="7" l="1"/>
  <c r="C65" i="7"/>
  <c r="C66" i="7"/>
  <c r="C67" i="7"/>
  <c r="C68" i="7"/>
  <c r="C69" i="7"/>
  <c r="C70" i="7"/>
  <c r="C71" i="7"/>
  <c r="C72" i="7"/>
  <c r="C73" i="7"/>
  <c r="D73" i="7"/>
  <c r="E73" i="7"/>
  <c r="F73" i="7"/>
  <c r="D72" i="7"/>
  <c r="E72" i="7"/>
  <c r="F72" i="7"/>
  <c r="D71" i="7"/>
  <c r="E71" i="7"/>
  <c r="F71" i="7"/>
  <c r="D70" i="7"/>
  <c r="E70" i="7"/>
  <c r="F70" i="7"/>
  <c r="D69" i="7"/>
  <c r="E69" i="7"/>
  <c r="F69" i="7"/>
  <c r="D68" i="7"/>
  <c r="E68" i="7"/>
  <c r="F68" i="7"/>
  <c r="D66" i="7"/>
  <c r="D67" i="7"/>
  <c r="E66" i="7"/>
  <c r="E67" i="7"/>
  <c r="F66" i="7"/>
  <c r="F67" i="7"/>
  <c r="D65" i="7"/>
  <c r="F65" i="7"/>
  <c r="N7" i="2"/>
  <c r="D64" i="2" l="1"/>
  <c r="D65" i="2"/>
  <c r="E65" i="2"/>
  <c r="F65" i="2"/>
  <c r="G65" i="2"/>
  <c r="E64" i="2"/>
  <c r="F64" i="2"/>
  <c r="G64" i="2"/>
  <c r="G59" i="2"/>
  <c r="G62" i="2"/>
  <c r="G56" i="2"/>
  <c r="G53" i="2"/>
  <c r="G57" i="2"/>
  <c r="G50" i="2"/>
  <c r="G54" i="2"/>
  <c r="G49" i="2"/>
  <c r="G63" i="2"/>
  <c r="G60" i="2"/>
  <c r="G52" i="2"/>
  <c r="G51" i="2"/>
  <c r="G55" i="2"/>
  <c r="G58" i="2"/>
  <c r="G61" i="2"/>
  <c r="N39" i="2" l="1"/>
  <c r="N21" i="2"/>
  <c r="N20" i="2"/>
  <c r="N35" i="2"/>
  <c r="N34" i="2"/>
  <c r="C20" i="2"/>
  <c r="C19" i="2"/>
  <c r="C18" i="2"/>
  <c r="C17" i="2"/>
  <c r="C8" i="2"/>
  <c r="C9" i="2"/>
  <c r="C11" i="2"/>
  <c r="C12" i="2"/>
  <c r="C10" i="2"/>
  <c r="C7" i="2"/>
  <c r="C6" i="2"/>
  <c r="C5" i="2"/>
  <c r="C13" i="2" l="1"/>
  <c r="N6" i="2"/>
  <c r="D92" i="2"/>
  <c r="D91" i="2"/>
  <c r="AD21" i="2" l="1"/>
  <c r="C62" i="7"/>
  <c r="D62" i="7"/>
  <c r="E62" i="7"/>
  <c r="F62" i="7"/>
  <c r="C21" i="7"/>
  <c r="D21" i="7"/>
  <c r="E21" i="7"/>
  <c r="F21" i="7"/>
  <c r="D70" i="2"/>
  <c r="D71" i="2"/>
  <c r="D72" i="2"/>
  <c r="D73" i="2"/>
  <c r="D74" i="2"/>
  <c r="D75" i="2"/>
  <c r="D76" i="2"/>
  <c r="D77" i="2"/>
  <c r="D78" i="2"/>
  <c r="D79" i="2"/>
  <c r="D80" i="2"/>
  <c r="D81" i="2"/>
  <c r="D82" i="2"/>
  <c r="D83" i="2"/>
  <c r="D84" i="2"/>
  <c r="D85" i="2"/>
  <c r="D86" i="2"/>
  <c r="D87" i="2"/>
  <c r="D88" i="2"/>
  <c r="D89" i="2"/>
  <c r="D90" i="2"/>
  <c r="D69" i="2"/>
  <c r="F3" i="7"/>
  <c r="F4" i="7"/>
  <c r="F5" i="7"/>
  <c r="F6" i="7"/>
  <c r="F7" i="7"/>
  <c r="F8" i="7"/>
  <c r="F9" i="7"/>
  <c r="F10" i="7"/>
  <c r="F11" i="7"/>
  <c r="F12" i="7"/>
  <c r="F14" i="7"/>
  <c r="F15" i="7"/>
  <c r="F13" i="7"/>
  <c r="F16" i="7"/>
  <c r="F17" i="7"/>
  <c r="F18" i="7"/>
  <c r="F19" i="7"/>
  <c r="F20"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3" i="7"/>
  <c r="F64" i="7"/>
  <c r="E3" i="7"/>
  <c r="E4" i="7"/>
  <c r="E5" i="7"/>
  <c r="E6" i="7"/>
  <c r="E7" i="7"/>
  <c r="E8" i="7"/>
  <c r="E9" i="7"/>
  <c r="E10" i="7"/>
  <c r="E11" i="7"/>
  <c r="E12" i="7"/>
  <c r="E14" i="7"/>
  <c r="E15" i="7"/>
  <c r="E13" i="7"/>
  <c r="E16" i="7"/>
  <c r="E17" i="7"/>
  <c r="E18" i="7"/>
  <c r="E19" i="7"/>
  <c r="E20"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3" i="7"/>
  <c r="E64" i="7"/>
  <c r="D3" i="7"/>
  <c r="D4" i="7"/>
  <c r="D5" i="7"/>
  <c r="D6" i="7"/>
  <c r="D7" i="7"/>
  <c r="D8" i="7"/>
  <c r="D9" i="7"/>
  <c r="D10" i="7"/>
  <c r="D11" i="7"/>
  <c r="D12" i="7"/>
  <c r="D14" i="7"/>
  <c r="D15" i="7"/>
  <c r="D13" i="7"/>
  <c r="D16" i="7"/>
  <c r="D17" i="7"/>
  <c r="D18" i="7"/>
  <c r="D19" i="7"/>
  <c r="D20"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3" i="7"/>
  <c r="D64" i="7"/>
  <c r="C3" i="7"/>
  <c r="C4" i="7"/>
  <c r="C5" i="7"/>
  <c r="C6" i="7"/>
  <c r="C7" i="7"/>
  <c r="C8" i="7"/>
  <c r="C9" i="7"/>
  <c r="C10" i="7"/>
  <c r="C11" i="7"/>
  <c r="C12" i="7"/>
  <c r="C14" i="7"/>
  <c r="C15" i="7"/>
  <c r="C13" i="7"/>
  <c r="C16" i="7"/>
  <c r="C17" i="7"/>
  <c r="C18" i="7"/>
  <c r="C19" i="7"/>
  <c r="C20"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3" i="7"/>
  <c r="C64" i="7"/>
  <c r="AC3" i="2"/>
  <c r="AC22" i="2"/>
  <c r="C35" i="2"/>
  <c r="AC18" i="2" s="1"/>
  <c r="C36" i="2"/>
  <c r="AC16" i="2" s="1"/>
  <c r="C37" i="2"/>
  <c r="AC19" i="2" s="1"/>
  <c r="C38" i="2"/>
  <c r="AC5" i="2" s="1"/>
  <c r="C39" i="2"/>
  <c r="AC6" i="2" s="1"/>
  <c r="C40" i="2"/>
  <c r="AC9" i="2" s="1"/>
  <c r="C34" i="2"/>
  <c r="AC17" i="2" s="1"/>
  <c r="AC12" i="2" l="1"/>
  <c r="AC15" i="2"/>
  <c r="AC4" i="2"/>
  <c r="AC8" i="2" s="1"/>
  <c r="AC11" i="2" s="1"/>
  <c r="D37" i="2"/>
  <c r="C41" i="2"/>
  <c r="F54" i="2" l="1"/>
  <c r="F49" i="2"/>
  <c r="F50" i="2"/>
  <c r="F51" i="2"/>
  <c r="F52" i="2"/>
  <c r="F53" i="2"/>
  <c r="F55" i="2"/>
  <c r="F56" i="2"/>
  <c r="F57" i="2"/>
  <c r="F58" i="2"/>
  <c r="F61" i="2"/>
  <c r="F59" i="2"/>
  <c r="F62" i="2"/>
  <c r="F63" i="2"/>
  <c r="F60" i="2"/>
  <c r="E49" i="2"/>
  <c r="E50" i="2"/>
  <c r="E51" i="2"/>
  <c r="E52" i="2"/>
  <c r="E53" i="2"/>
  <c r="E54" i="2"/>
  <c r="E55" i="2"/>
  <c r="E56" i="2"/>
  <c r="E57" i="2"/>
  <c r="E58" i="2"/>
  <c r="E61" i="2"/>
  <c r="E59" i="2"/>
  <c r="E62" i="2"/>
  <c r="E63" i="2"/>
  <c r="E60" i="2"/>
  <c r="D49" i="2"/>
  <c r="D50" i="2"/>
  <c r="D51" i="2"/>
  <c r="D52" i="2"/>
  <c r="D53" i="2"/>
  <c r="D54" i="2"/>
  <c r="D56" i="2"/>
  <c r="D57" i="2"/>
  <c r="D58" i="2"/>
  <c r="D61" i="2"/>
  <c r="D59" i="2"/>
  <c r="D62" i="2"/>
  <c r="D63" i="2"/>
  <c r="D60" i="2"/>
  <c r="AC14" i="2" l="1"/>
  <c r="AC21" i="2" s="1"/>
  <c r="C21" i="2"/>
  <c r="N22" i="2"/>
  <c r="N36" i="2" s="1"/>
  <c r="N37" i="2" l="1"/>
  <c r="O21" i="2"/>
</calcChain>
</file>

<file path=xl/sharedStrings.xml><?xml version="1.0" encoding="utf-8"?>
<sst xmlns="http://schemas.openxmlformats.org/spreadsheetml/2006/main" count="16693" uniqueCount="5316">
  <si>
    <t>Timestamp</t>
  </si>
  <si>
    <t>Code</t>
  </si>
  <si>
    <t>Year</t>
  </si>
  <si>
    <t>Area</t>
  </si>
  <si>
    <t>Description of goal</t>
  </si>
  <si>
    <t>Wavelengths</t>
  </si>
  <si>
    <t>Collection of samples (per pixel or over ROI)</t>
  </si>
  <si>
    <t>Number of samples</t>
  </si>
  <si>
    <t>Wavelength selection technique</t>
  </si>
  <si>
    <t>Best technique</t>
  </si>
  <si>
    <t>Learning algorithms</t>
  </si>
  <si>
    <t xml:space="preserve">Data fusion </t>
  </si>
  <si>
    <t>HSI0001</t>
  </si>
  <si>
    <t>Yes</t>
  </si>
  <si>
    <t>Toxicity impacts due to herbicides on wheat varieties</t>
  </si>
  <si>
    <t>400-1000</t>
  </si>
  <si>
    <t>CNN</t>
  </si>
  <si>
    <t>Dense layer of CNN</t>
  </si>
  <si>
    <t>HSI0002</t>
  </si>
  <si>
    <t>Only one</t>
  </si>
  <si>
    <t>No</t>
  </si>
  <si>
    <t>HSI0003</t>
  </si>
  <si>
    <t>Detection of hardness of maize kernels</t>
  </si>
  <si>
    <t>Over ROI</t>
  </si>
  <si>
    <t>SPA</t>
  </si>
  <si>
    <t>PLSR</t>
  </si>
  <si>
    <t>HSI0004</t>
  </si>
  <si>
    <t>Medical imaging</t>
  </si>
  <si>
    <t>HSI0005</t>
  </si>
  <si>
    <t>Quality of apple slices during drying</t>
  </si>
  <si>
    <t>HSI0006</t>
  </si>
  <si>
    <t>Estimate winter wheat leaf area index with UAV</t>
  </si>
  <si>
    <t>350-2500</t>
  </si>
  <si>
    <t>Measurement averaged over ROI</t>
  </si>
  <si>
    <t>SPA, CARS, CARS-SPA</t>
  </si>
  <si>
    <t>HSI0007</t>
  </si>
  <si>
    <t>Total volatile basic nitrogen (TVB-N) content in fish fillets</t>
  </si>
  <si>
    <t>430-1010</t>
  </si>
  <si>
    <t>Mean spectra over ROI</t>
  </si>
  <si>
    <t>HSI0008</t>
  </si>
  <si>
    <t>Detection of decaying citrus</t>
  </si>
  <si>
    <t>1000-1850</t>
  </si>
  <si>
    <t>Per pixel</t>
  </si>
  <si>
    <t>CARS, SPA, ANOVA</t>
  </si>
  <si>
    <t>Improved Watershed Segmentation Algorithm</t>
  </si>
  <si>
    <t>HSI0009</t>
  </si>
  <si>
    <t>TBARS content (lipid oxidation) in mutton</t>
  </si>
  <si>
    <t>900-1700</t>
  </si>
  <si>
    <t>Average over ROI</t>
  </si>
  <si>
    <t>CARS</t>
  </si>
  <si>
    <t>HSI0010</t>
  </si>
  <si>
    <t>Detection of citrus black spot</t>
  </si>
  <si>
    <t>451-1000</t>
  </si>
  <si>
    <t>Averaged over ROI</t>
  </si>
  <si>
    <t>KNN</t>
  </si>
  <si>
    <t>HSI0016</t>
  </si>
  <si>
    <t>HSI0015</t>
  </si>
  <si>
    <t>Estimating phosphorus content of rice leafs with UAV</t>
  </si>
  <si>
    <t>450-998</t>
  </si>
  <si>
    <t>MLR, PLSR, SVR, ANN</t>
  </si>
  <si>
    <t>HSI0014</t>
  </si>
  <si>
    <t>HSI0011</t>
  </si>
  <si>
    <t>Prediction of total volatile basic nitrogen content in cooked beef</t>
  </si>
  <si>
    <t>UVE-SPA</t>
  </si>
  <si>
    <t>Discrete Wavelet Transform</t>
  </si>
  <si>
    <t>HSI0012</t>
  </si>
  <si>
    <t>HSI0013</t>
  </si>
  <si>
    <t>Authentication of Raw and Cooked mutton rolls</t>
  </si>
  <si>
    <t>PLS-DA, SVM</t>
  </si>
  <si>
    <t>HSI0017</t>
  </si>
  <si>
    <t>Remote sensing</t>
  </si>
  <si>
    <t>Crop yield estimation of snap bean over UAS</t>
  </si>
  <si>
    <t>PSO, GA, SA, ACO</t>
  </si>
  <si>
    <t>HSI0018</t>
  </si>
  <si>
    <t>HSI0019</t>
  </si>
  <si>
    <t>Classification of rice leaf blast</t>
  </si>
  <si>
    <t>GLCM. Energy, entropy, correlation, contrast calculated in four directions 0, 45, 90, 135 degrees, at a distance of 1 pixel</t>
  </si>
  <si>
    <t>HSI0020</t>
  </si>
  <si>
    <t>Characteristics of korla fragment pears</t>
  </si>
  <si>
    <t>945-1670</t>
  </si>
  <si>
    <t>LS-SVM</t>
  </si>
  <si>
    <t>HSI0030</t>
  </si>
  <si>
    <t>Mapping spatial total polyphenols in tea varieties</t>
  </si>
  <si>
    <t>HSI0021</t>
  </si>
  <si>
    <t xml:space="preserve">Total nitrogen in salmon meat </t>
  </si>
  <si>
    <t>HSI0022</t>
  </si>
  <si>
    <t>Distribution of salmon quality characteristics</t>
  </si>
  <si>
    <t>431-962</t>
  </si>
  <si>
    <t>PLS</t>
  </si>
  <si>
    <t>HSI0023</t>
  </si>
  <si>
    <t>HSI0024</t>
  </si>
  <si>
    <t>Authenticity of ginseng</t>
  </si>
  <si>
    <t>RC</t>
  </si>
  <si>
    <t>PLS-DA</t>
  </si>
  <si>
    <t>HSI0025</t>
  </si>
  <si>
    <t>HSI0026</t>
  </si>
  <si>
    <t>HSI0027</t>
  </si>
  <si>
    <t>Starch content of potatoes</t>
  </si>
  <si>
    <t>382-1004</t>
  </si>
  <si>
    <t>PLSR, SVR</t>
  </si>
  <si>
    <t>HSI0028</t>
  </si>
  <si>
    <t>Identification of barley seeds</t>
  </si>
  <si>
    <t>918-1660</t>
  </si>
  <si>
    <t>HSI0029</t>
  </si>
  <si>
    <t>Chemical components of tea</t>
  </si>
  <si>
    <t>874-1734</t>
  </si>
  <si>
    <t>Averaged over sample</t>
  </si>
  <si>
    <t>CARS, SPA, CNNFS</t>
  </si>
  <si>
    <t>Inconclusive</t>
  </si>
  <si>
    <t>PLSR, SVR, CNN</t>
  </si>
  <si>
    <t>Dense layer in CNN</t>
  </si>
  <si>
    <t>HSI0031</t>
  </si>
  <si>
    <t>Impact of drying and salting on beef slices</t>
  </si>
  <si>
    <t>HSI0032</t>
  </si>
  <si>
    <t>Milk powder adulteration</t>
  </si>
  <si>
    <t>1161-1702</t>
  </si>
  <si>
    <t>CARS, SPA</t>
  </si>
  <si>
    <t>Not compared</t>
  </si>
  <si>
    <t>HSI0033</t>
  </si>
  <si>
    <t>TVB-N distribution in pork</t>
  </si>
  <si>
    <t>HSI0034</t>
  </si>
  <si>
    <t>HSI0035</t>
  </si>
  <si>
    <t>Quality assessment of tea</t>
  </si>
  <si>
    <t>420-1010</t>
  </si>
  <si>
    <t>HSI0040</t>
  </si>
  <si>
    <t>Moisture content of Maize seeds</t>
  </si>
  <si>
    <t>930-2548</t>
  </si>
  <si>
    <t>SPA, CARS</t>
  </si>
  <si>
    <t>LS-SVM, PLSR</t>
  </si>
  <si>
    <t>HSI0039</t>
  </si>
  <si>
    <t>Quality assessment of rapeseed seedlings</t>
  </si>
  <si>
    <t>Continuous Wavelet transform</t>
  </si>
  <si>
    <t>HSI0038</t>
  </si>
  <si>
    <t>Fish fillet freshness</t>
  </si>
  <si>
    <t>CARS, GA, IRIV, mVCPA-GA, mVCPA-IRIV</t>
  </si>
  <si>
    <t>VIS/NIR and NIR not spatial</t>
  </si>
  <si>
    <t>HSI0037</t>
  </si>
  <si>
    <t>HSI0036</t>
  </si>
  <si>
    <t>Purity of rice seeds</t>
  </si>
  <si>
    <t>450-950</t>
  </si>
  <si>
    <t>HSI0044</t>
  </si>
  <si>
    <t>Oil content of camellia oleifera seed</t>
  </si>
  <si>
    <t>GA</t>
  </si>
  <si>
    <t>HSI0045</t>
  </si>
  <si>
    <t>Beef quality classification</t>
  </si>
  <si>
    <t>HSI0047</t>
  </si>
  <si>
    <t>Testing of rice protein content</t>
  </si>
  <si>
    <t>938-2215</t>
  </si>
  <si>
    <t>HSI0048</t>
  </si>
  <si>
    <t>Moisture distribution of dry-cured pork</t>
  </si>
  <si>
    <t>HSI0049</t>
  </si>
  <si>
    <t>Discriminate tomato maturity</t>
  </si>
  <si>
    <t>Class probability information graphs</t>
  </si>
  <si>
    <t>HSI0050</t>
  </si>
  <si>
    <t>Detecting disease in barley kernels</t>
  </si>
  <si>
    <t>383-1030</t>
  </si>
  <si>
    <t>HSI0041</t>
  </si>
  <si>
    <t>Moisture content of steamed and dried purple potato</t>
  </si>
  <si>
    <t>HSI0042</t>
  </si>
  <si>
    <t>Content of biogenic amines in mutton</t>
  </si>
  <si>
    <t>HSI0043</t>
  </si>
  <si>
    <t>Detection of skin defects on decaying citrus fruits</t>
  </si>
  <si>
    <t>500-1000</t>
  </si>
  <si>
    <t>None</t>
  </si>
  <si>
    <t>Improved watershed algorithm</t>
  </si>
  <si>
    <t>HSI0046</t>
  </si>
  <si>
    <t>Cotton Aphid damage from UAV</t>
  </si>
  <si>
    <t>HSI0060</t>
  </si>
  <si>
    <t>Protein content of tan mutton</t>
  </si>
  <si>
    <t>HSI0054</t>
  </si>
  <si>
    <t>Sugar content in Lingwu jujube during storage</t>
  </si>
  <si>
    <t>1000-1700</t>
  </si>
  <si>
    <t>PLSR, SVM</t>
  </si>
  <si>
    <t>HSI0055</t>
  </si>
  <si>
    <t>Detecting early decay of tomatoes</t>
  </si>
  <si>
    <t>325-1100</t>
  </si>
  <si>
    <t>HSI0056</t>
  </si>
  <si>
    <t>Assess elemental components of biomass pellets</t>
  </si>
  <si>
    <t>iSPA, iGA</t>
  </si>
  <si>
    <t>HSI0057</t>
  </si>
  <si>
    <t>Authenticating breed and origin of mutton</t>
  </si>
  <si>
    <t>GLGCM 15 features: large gradient advantage, small gradient advantage, uneven grayscale distribution, uneven gradient distribution, grayscale average, gradient average, grayscale mean square error, gradient mean square error, grayscale entropy, gradient entropy, mixed entropy, inertia, inverse moment, energy, and correlation.</t>
  </si>
  <si>
    <t>HSI0058</t>
  </si>
  <si>
    <t>Moisture content and colour of dehydrated beef slices</t>
  </si>
  <si>
    <t>500-1009</t>
  </si>
  <si>
    <t>Not clear</t>
  </si>
  <si>
    <t>HSI0059</t>
  </si>
  <si>
    <t>Detecting adulteration of ground pork</t>
  </si>
  <si>
    <t>HSI0053</t>
  </si>
  <si>
    <t>HSI0052</t>
  </si>
  <si>
    <t xml:space="preserve">Metmyolobin content in tan mutton during refrigeration </t>
  </si>
  <si>
    <t>1010-1700</t>
  </si>
  <si>
    <t>HSI0051</t>
  </si>
  <si>
    <t>HSI0061</t>
  </si>
  <si>
    <t>Internal bruising over time of Lingwu Long Jujube</t>
  </si>
  <si>
    <t>HSI0062</t>
  </si>
  <si>
    <t>HSI0064</t>
  </si>
  <si>
    <t>Sugar content of potatoes over seasons</t>
  </si>
  <si>
    <t>KNN, PLS-DA</t>
  </si>
  <si>
    <t>Combines spectroscopy and HSI</t>
  </si>
  <si>
    <t>HSI0065</t>
  </si>
  <si>
    <t>Origin classification of honey</t>
  </si>
  <si>
    <t>Averaged over subsample</t>
  </si>
  <si>
    <t>SVM, KNN</t>
  </si>
  <si>
    <t>HSI0066</t>
  </si>
  <si>
    <t>Assessment of intramuscular fat quality</t>
  </si>
  <si>
    <t>Gabor filtered features (GFF), wide line detector features (WLDF).</t>
  </si>
  <si>
    <t>HSI0068</t>
  </si>
  <si>
    <t>Energy</t>
  </si>
  <si>
    <t>Assessment of biomass pellets</t>
  </si>
  <si>
    <t>HSI0063</t>
  </si>
  <si>
    <t>Classification of tea varieties</t>
  </si>
  <si>
    <t>CARS, VISSA</t>
  </si>
  <si>
    <t>HSI0069</t>
  </si>
  <si>
    <t>Detection of citrus granulation</t>
  </si>
  <si>
    <t>658-875</t>
  </si>
  <si>
    <t>HSI0070</t>
  </si>
  <si>
    <t>Aflatoxin-B1 concentration in maize kernels</t>
  </si>
  <si>
    <t>398-1003</t>
  </si>
  <si>
    <t>HSI0080</t>
  </si>
  <si>
    <t>Visualisation of flavonoids of cerasus humilis fruit</t>
  </si>
  <si>
    <t>MLR, LS-SVM</t>
  </si>
  <si>
    <t>HSI0071</t>
  </si>
  <si>
    <t>Heavy metal stress detection in tobacco plants</t>
  </si>
  <si>
    <t>LS-SVM, PLS-DA</t>
  </si>
  <si>
    <t>HSI0072</t>
  </si>
  <si>
    <t>Seed vitality estimation and forecasting</t>
  </si>
  <si>
    <t>370-1042</t>
  </si>
  <si>
    <t>SPA, CARS, GA, VIP, RF</t>
  </si>
  <si>
    <t>PLS-DA, KNN</t>
  </si>
  <si>
    <t>HSI0073</t>
  </si>
  <si>
    <t>Identification of moldy peanuts using hyperspectral imaging</t>
  </si>
  <si>
    <t>1000-2030</t>
  </si>
  <si>
    <t>PLS-DA, LDA, SVM</t>
  </si>
  <si>
    <t>HSI0074</t>
  </si>
  <si>
    <t>Detection of moisture and carotenoid content in carrot slices</t>
  </si>
  <si>
    <t>SVM</t>
  </si>
  <si>
    <t>HSI0077</t>
  </si>
  <si>
    <t>Ripeness of kiwifruit</t>
  </si>
  <si>
    <t>GA, VIP</t>
  </si>
  <si>
    <t>Soft PLS-DA, PLS-DA</t>
  </si>
  <si>
    <t>HSI0078</t>
  </si>
  <si>
    <t>HSI0079</t>
  </si>
  <si>
    <t>Prediction of total nitrogen content in soil</t>
  </si>
  <si>
    <t>970-1735</t>
  </si>
  <si>
    <t>GLCM 0, 30, 60, 90 degrees with 1 pixel distance. Energy, entropy, contrast and homogeneity were calculated and averaged over four directions. Only uses gray-scale image for extraction??</t>
  </si>
  <si>
    <t>HSI0090</t>
  </si>
  <si>
    <t>HSI0081</t>
  </si>
  <si>
    <t>Detect food residuals on denim</t>
  </si>
  <si>
    <t>329-1114</t>
  </si>
  <si>
    <t>No: Uniform so ignore spatial information</t>
  </si>
  <si>
    <t>HSI0082</t>
  </si>
  <si>
    <t>Monitoring of large yellow croaker fillets</t>
  </si>
  <si>
    <t>Mean from ROI</t>
  </si>
  <si>
    <t>HSI0084</t>
  </si>
  <si>
    <t>HSI0089</t>
  </si>
  <si>
    <t>Review</t>
  </si>
  <si>
    <t>HSI0088</t>
  </si>
  <si>
    <t>Potato starch content</t>
  </si>
  <si>
    <t>HSI0087</t>
  </si>
  <si>
    <t>Impact damage to apples</t>
  </si>
  <si>
    <t>HSI0085</t>
  </si>
  <si>
    <t>HSI0083</t>
  </si>
  <si>
    <t>Quality of table grapes</t>
  </si>
  <si>
    <t>411-1000</t>
  </si>
  <si>
    <t>RC, VIP</t>
  </si>
  <si>
    <t>PLSR, MLR</t>
  </si>
  <si>
    <t>HSI0100</t>
  </si>
  <si>
    <t>Egg freshness detection</t>
  </si>
  <si>
    <t>450-1000</t>
  </si>
  <si>
    <t>PLS, MLR</t>
  </si>
  <si>
    <t>HSI0092</t>
  </si>
  <si>
    <t>Identification of Lycium Barbarum varieties</t>
  </si>
  <si>
    <t>CARS, VISSA, IRIV</t>
  </si>
  <si>
    <t>HSI0093</t>
  </si>
  <si>
    <t>Quality traits and grades of chicken breast fillets</t>
  </si>
  <si>
    <t>400-900, 1000-2500</t>
  </si>
  <si>
    <t>HSI0094</t>
  </si>
  <si>
    <t>moisture content of thermally modified Scots pine</t>
  </si>
  <si>
    <t>Averaged per sample</t>
  </si>
  <si>
    <t>HSI0095</t>
  </si>
  <si>
    <t>HSI0091</t>
  </si>
  <si>
    <t>Maturity of single maize seed</t>
  </si>
  <si>
    <t>1000-2300</t>
  </si>
  <si>
    <t>HSI0096</t>
  </si>
  <si>
    <t>Moisture uniformity between types of dried ginger</t>
  </si>
  <si>
    <t>1002-1575</t>
  </si>
  <si>
    <t>VIP</t>
  </si>
  <si>
    <t>HSI0098</t>
  </si>
  <si>
    <t>Fluorescence parameters of potato leaves</t>
  </si>
  <si>
    <t>388-1026</t>
  </si>
  <si>
    <t>HSI0101</t>
  </si>
  <si>
    <t>HSI0102</t>
  </si>
  <si>
    <t>HSI0103</t>
  </si>
  <si>
    <t>MLR</t>
  </si>
  <si>
    <t>HSI0104</t>
  </si>
  <si>
    <t>Species classification in tropical alpine ecosystem</t>
  </si>
  <si>
    <t>HSI0105</t>
  </si>
  <si>
    <t>Early detection of grapevine leafroll disease in red wine grape cultivar</t>
  </si>
  <si>
    <t>599-1599</t>
  </si>
  <si>
    <t>Averaged over manual sub ROI</t>
  </si>
  <si>
    <t>LASSO</t>
  </si>
  <si>
    <t>HSI0106</t>
  </si>
  <si>
    <t>Mold colony count in green tea</t>
  </si>
  <si>
    <t>SVR</t>
  </si>
  <si>
    <t>HSI0107</t>
  </si>
  <si>
    <t>Discrimination of poisonous anise</t>
  </si>
  <si>
    <t>HSI0108</t>
  </si>
  <si>
    <t>Authentication of Beijing-you chicken</t>
  </si>
  <si>
    <t>Averaged over sub-ROI</t>
  </si>
  <si>
    <t>KNN, SVM</t>
  </si>
  <si>
    <t>HSI0109</t>
  </si>
  <si>
    <t>Identify sprouting activity in potatoes</t>
  </si>
  <si>
    <t>Averaged over each sample</t>
  </si>
  <si>
    <t>KNN, PLS-DA, SIMCA</t>
  </si>
  <si>
    <t>HSI0110</t>
  </si>
  <si>
    <t>Differences in ginger slices during microwave-vacuum drying</t>
  </si>
  <si>
    <t>Mean spectra + data fusion</t>
  </si>
  <si>
    <t>GLCM for analyzing post moisture maps: contrast, correlation, energy, homogeneity, 0 degrees, 1 spacing</t>
  </si>
  <si>
    <t>HSI0113</t>
  </si>
  <si>
    <t>Component changes in tofu formation</t>
  </si>
  <si>
    <t>432-963</t>
  </si>
  <si>
    <t>HSI0114</t>
  </si>
  <si>
    <t>differentiation in atractylodes lancea granules</t>
  </si>
  <si>
    <t>BPNN, PLS-DA, KNN, LS-SVM</t>
  </si>
  <si>
    <t>HSI0115</t>
  </si>
  <si>
    <t>Water content in Arabidopsis</t>
  </si>
  <si>
    <t>874-1733</t>
  </si>
  <si>
    <t>HSI0116</t>
  </si>
  <si>
    <t>Classification of lettuce varieties</t>
  </si>
  <si>
    <t>PCA, LDA</t>
  </si>
  <si>
    <t>HSI0118</t>
  </si>
  <si>
    <t>Leaf lard adulteration in minced pork</t>
  </si>
  <si>
    <t>PC Loadings, 2D-COS, CARS, RC</t>
  </si>
  <si>
    <t>HSI0119</t>
  </si>
  <si>
    <t>Storage period of green tea samples</t>
  </si>
  <si>
    <t>Averaged over centered ROI</t>
  </si>
  <si>
    <t>HSI0111</t>
  </si>
  <si>
    <t>Determining myoglobin content in mutton</t>
  </si>
  <si>
    <t>CARS, VCPA, iVISSA</t>
  </si>
  <si>
    <t>Flavonoids in Anoectochilus roxburghii</t>
  </si>
  <si>
    <t>Not stated</t>
  </si>
  <si>
    <t>MLR, PLSR, PCR</t>
  </si>
  <si>
    <t>HSI0117</t>
  </si>
  <si>
    <t>Determination of starch content in corn seeds</t>
  </si>
  <si>
    <t>930-2500</t>
  </si>
  <si>
    <t>Averaging over both sides</t>
  </si>
  <si>
    <t>PLSR, ANN</t>
  </si>
  <si>
    <t>HSI0120</t>
  </si>
  <si>
    <t>Visualising palmitic acid and oleic acid content in lamb</t>
  </si>
  <si>
    <t>VCPA-IRIV</t>
  </si>
  <si>
    <t>GLCM: 0, 45, 90, 135 degrees, 1 distance. Contrast, energy, correlation on first PC1</t>
  </si>
  <si>
    <t>HSI0128</t>
  </si>
  <si>
    <t>HSI0127</t>
  </si>
  <si>
    <t>HSI0126</t>
  </si>
  <si>
    <t>HSI0122</t>
  </si>
  <si>
    <t>Colony segmentation and counting</t>
  </si>
  <si>
    <t>431-963</t>
  </si>
  <si>
    <t>Some morphology after per-pixel segmentation</t>
  </si>
  <si>
    <t>HSI0125</t>
  </si>
  <si>
    <t>Freshness of steaks</t>
  </si>
  <si>
    <t>HSI0130</t>
  </si>
  <si>
    <t>Identification of rice brands</t>
  </si>
  <si>
    <t>CARS, SPA, CARS-SPA</t>
  </si>
  <si>
    <t>Not much detail but GLGCM selected by SPA</t>
  </si>
  <si>
    <t>HSI0123</t>
  </si>
  <si>
    <t>Germination factors of wheat seeds during storage</t>
  </si>
  <si>
    <t>SPA, RC</t>
  </si>
  <si>
    <t>HSI0124</t>
  </si>
  <si>
    <t>HSI0135</t>
  </si>
  <si>
    <t>HSI0139</t>
  </si>
  <si>
    <t>Firmness and maturity of peaches</t>
  </si>
  <si>
    <t>MLR, ANN</t>
  </si>
  <si>
    <t>HSI0132</t>
  </si>
  <si>
    <t>Identification of Zebra chip disease in potatoes</t>
  </si>
  <si>
    <t>550-1700</t>
  </si>
  <si>
    <t>Average over 20x20 ROI (1 per sample)</t>
  </si>
  <si>
    <t>HSI0133</t>
  </si>
  <si>
    <t>Discrimination of sweet maize seeds</t>
  </si>
  <si>
    <t>HSI0134</t>
  </si>
  <si>
    <t>Early determination of mildew status in storage of maize kernels</t>
  </si>
  <si>
    <t>VCPA</t>
  </si>
  <si>
    <t>HSI0136</t>
  </si>
  <si>
    <t>Fat and moisture contents of salmon fillets</t>
  </si>
  <si>
    <t>950-1650</t>
  </si>
  <si>
    <t>MC-UVE-SPA</t>
  </si>
  <si>
    <t>PLS, MLR, LS-SVM</t>
  </si>
  <si>
    <t>Ten textural features were obtained from the PC images using histogram statistics, GLCM. Contrast, homogeneity, energy, correlation angle = 0, d = 1. HS: mean intensity, mean contrast, roughness, third-order moment, consistency, entropy</t>
  </si>
  <si>
    <t>HSI0140</t>
  </si>
  <si>
    <t>Identification of illegal Cannabis satvia plantations</t>
  </si>
  <si>
    <t>928-2524</t>
  </si>
  <si>
    <t>SIMCA</t>
  </si>
  <si>
    <t>HSI0131</t>
  </si>
  <si>
    <t>Sweet corn seed germination prediction</t>
  </si>
  <si>
    <t>430-972</t>
  </si>
  <si>
    <t>PCR, PLS, KPCR</t>
  </si>
  <si>
    <t>HSI0137</t>
  </si>
  <si>
    <t>Myoglobin content of tan sheep</t>
  </si>
  <si>
    <t>HSI0138</t>
  </si>
  <si>
    <t>Pectin content in orange peels</t>
  </si>
  <si>
    <t>900-2500</t>
  </si>
  <si>
    <t>Averaged</t>
  </si>
  <si>
    <t>LDA, PLSR</t>
  </si>
  <si>
    <t>HSI0142</t>
  </si>
  <si>
    <t>HSI0145</t>
  </si>
  <si>
    <t>HSI0147</t>
  </si>
  <si>
    <t>HSI0148</t>
  </si>
  <si>
    <t>HSI0149</t>
  </si>
  <si>
    <t>Tenderness of chilled tan-sheep mutton</t>
  </si>
  <si>
    <t>400-1000, 900-1700</t>
  </si>
  <si>
    <t>SPA, CARS, VCPA, iVISSA</t>
  </si>
  <si>
    <t>iVISSA</t>
  </si>
  <si>
    <t>HSI0146</t>
  </si>
  <si>
    <t>Visualisation of colour in cooked sausages with different casings</t>
  </si>
  <si>
    <t>380-1000</t>
  </si>
  <si>
    <t>Average of center ROI</t>
  </si>
  <si>
    <t>HSI0144</t>
  </si>
  <si>
    <t>Particle size fractions of milk powder</t>
  </si>
  <si>
    <t>HSI0143</t>
  </si>
  <si>
    <t>identifying fusarium damage in wheat kernels</t>
  </si>
  <si>
    <t>GLCM: 0, 45, 90, 135 degrees. Energy, contrast, correlation, entropy, homogeneity. Shape features: complexity, eccentricity, circularity, rectangularity, area, and perimeter.</t>
  </si>
  <si>
    <t>HSI0141</t>
  </si>
  <si>
    <t>Prediction of types of fatty acids in various processed pork meats</t>
  </si>
  <si>
    <t>1000-2000</t>
  </si>
  <si>
    <t>HSI0150</t>
  </si>
  <si>
    <t>Insect damage in green coffee beans</t>
  </si>
  <si>
    <t>CNN, SVM</t>
  </si>
  <si>
    <t>CNN fully connected layer at end</t>
  </si>
  <si>
    <t>HSI0151</t>
  </si>
  <si>
    <t>Classification of soybeans</t>
  </si>
  <si>
    <t>HSI0152</t>
  </si>
  <si>
    <t>Monitoring soil borne fungal disease (Rhizoctonia solani) in sugar beet</t>
  </si>
  <si>
    <t>Not sure</t>
  </si>
  <si>
    <t>HSI0153</t>
  </si>
  <si>
    <t>Phytonutrients in minimally processed rocket leaves during storage</t>
  </si>
  <si>
    <t>Average spectra</t>
  </si>
  <si>
    <t>HSI0154</t>
  </si>
  <si>
    <t>Drying behaviour and quality of hops</t>
  </si>
  <si>
    <t>HSI0155</t>
  </si>
  <si>
    <t>Quality index of fresh tea leaves</t>
  </si>
  <si>
    <t>MLR, PLSR</t>
  </si>
  <si>
    <t>HSI0156</t>
  </si>
  <si>
    <t>Quality monitoring of dry cured ham</t>
  </si>
  <si>
    <t>PLS, PCR, SVR</t>
  </si>
  <si>
    <t>HSI0157</t>
  </si>
  <si>
    <t>Phosphorus and potassium contents in tea leaves</t>
  </si>
  <si>
    <t>908-1736</t>
  </si>
  <si>
    <t>RC, SPA</t>
  </si>
  <si>
    <t>HSI0158</t>
  </si>
  <si>
    <t>Defects on manadrins</t>
  </si>
  <si>
    <t>600-900</t>
  </si>
  <si>
    <t>Morphology on binary images</t>
  </si>
  <si>
    <t>HSI0159</t>
  </si>
  <si>
    <t>Chemical compositions in dry black goji berries</t>
  </si>
  <si>
    <t>HSI0161</t>
  </si>
  <si>
    <t>Determination of metals in plant stems and roots</t>
  </si>
  <si>
    <t>Averaged over samples with the same values</t>
  </si>
  <si>
    <t>LDA</t>
  </si>
  <si>
    <t>HSI0162</t>
  </si>
  <si>
    <t>Inversion model of soil moisture content</t>
  </si>
  <si>
    <t>380-2500</t>
  </si>
  <si>
    <t>CARS-SPA</t>
  </si>
  <si>
    <t>HSI0163</t>
  </si>
  <si>
    <t>Discovery of discarded anti-corrosion wood</t>
  </si>
  <si>
    <t xml:space="preserve">Centered on center of mass </t>
  </si>
  <si>
    <t>HSI0164</t>
  </si>
  <si>
    <t>Freshness grade of eggs</t>
  </si>
  <si>
    <t>473-989</t>
  </si>
  <si>
    <t>IRIV, VISSA, CARS</t>
  </si>
  <si>
    <t>HSI0165</t>
  </si>
  <si>
    <t>HSI0167</t>
  </si>
  <si>
    <t>Gastric cancer diagnosis</t>
  </si>
  <si>
    <t>SAM classifier</t>
  </si>
  <si>
    <t>HSI0169</t>
  </si>
  <si>
    <t>Heavy metal stress in rice leafs</t>
  </si>
  <si>
    <t>500-950</t>
  </si>
  <si>
    <t>PLS, LS-SVM, ELM</t>
  </si>
  <si>
    <t>HSI0170</t>
  </si>
  <si>
    <t>Monitoring foodborne pathogens in fresh pork muscles</t>
  </si>
  <si>
    <t>CARS, VCPA, GA, ACO, VCPA-IRIV, VCPA-GA</t>
  </si>
  <si>
    <t>HSI0171</t>
  </si>
  <si>
    <t>Discrimination of red meat</t>
  </si>
  <si>
    <t>400-800</t>
  </si>
  <si>
    <t>LDA, PLS-DA, SVM</t>
  </si>
  <si>
    <t>HSI0172</t>
  </si>
  <si>
    <t>Determination of metmyoglobin in cooked tan mutton</t>
  </si>
  <si>
    <t>UVE, CARS, iRF, SPA, iVISSA</t>
  </si>
  <si>
    <t>PLSR, PCR</t>
  </si>
  <si>
    <t>HSI0173</t>
  </si>
  <si>
    <t>HSI0174</t>
  </si>
  <si>
    <t>Soluble solids content in oranges</t>
  </si>
  <si>
    <t>HSI0175</t>
  </si>
  <si>
    <t>Colour analysis of sausage stuffings</t>
  </si>
  <si>
    <t>HSI0176</t>
  </si>
  <si>
    <t>HSI0179</t>
  </si>
  <si>
    <t>MetMb contents of Tan sheep meat</t>
  </si>
  <si>
    <t>HSI0177</t>
  </si>
  <si>
    <t>Determination of hydrogen peroxide treatment of plant leaves</t>
  </si>
  <si>
    <t>With Raman spectroscopy</t>
  </si>
  <si>
    <t>HSI0178</t>
  </si>
  <si>
    <t>374-1050</t>
  </si>
  <si>
    <t>Does not say</t>
  </si>
  <si>
    <t>RF</t>
  </si>
  <si>
    <t>HSI0180</t>
  </si>
  <si>
    <t>Prediction of early season nitrogen uptake in Maize</t>
  </si>
  <si>
    <t>400-900</t>
  </si>
  <si>
    <t>SVR, PLSR</t>
  </si>
  <si>
    <t>HSI0187</t>
  </si>
  <si>
    <t>Detection of chilling injury in green bell peppers</t>
  </si>
  <si>
    <t>400-2500</t>
  </si>
  <si>
    <t>HSI0189</t>
  </si>
  <si>
    <t>Identifying heat damaged rice seeds</t>
  </si>
  <si>
    <t>KNN, SVM, Naive bayes</t>
  </si>
  <si>
    <t>HSI0190</t>
  </si>
  <si>
    <t>Identification of heat damage in imported soybeans</t>
  </si>
  <si>
    <t>HSI0186</t>
  </si>
  <si>
    <t>Viability of retinispora seeds</t>
  </si>
  <si>
    <t>1000-1800</t>
  </si>
  <si>
    <t>Averaged over the sample</t>
  </si>
  <si>
    <t>VIP, SPA</t>
  </si>
  <si>
    <t>HSI0185</t>
  </si>
  <si>
    <t>Detecting adulteration in minced meats</t>
  </si>
  <si>
    <t>440-1000</t>
  </si>
  <si>
    <t>HSI0182</t>
  </si>
  <si>
    <t>CARS, SPA, GA</t>
  </si>
  <si>
    <t>HSI0183</t>
  </si>
  <si>
    <t>HSI0181</t>
  </si>
  <si>
    <t>Underwater target detection</t>
  </si>
  <si>
    <t>CTOIFBS</t>
  </si>
  <si>
    <t>HSI0184</t>
  </si>
  <si>
    <t>Biomass estimation of potatoes using UAV</t>
  </si>
  <si>
    <t>HSI0199</t>
  </si>
  <si>
    <t>Detection of fatty acid content in mutton</t>
  </si>
  <si>
    <t>SPA, VCPA, RC</t>
  </si>
  <si>
    <t>PLSR, LS-SVM</t>
  </si>
  <si>
    <t>GLCM on PCA</t>
  </si>
  <si>
    <t>HSI0198</t>
  </si>
  <si>
    <t>Authenticating quality and origin of saffron</t>
  </si>
  <si>
    <t>380-1023</t>
  </si>
  <si>
    <t>SPA, GA, UVE, CARS</t>
  </si>
  <si>
    <t>HSI0197</t>
  </si>
  <si>
    <t>Volatile oil and moisture content and discrimination of geographical origin of chinese prickly ash</t>
  </si>
  <si>
    <t>CARS, VCPA</t>
  </si>
  <si>
    <t>SVR, PLS, ELM</t>
  </si>
  <si>
    <t>HSI0196</t>
  </si>
  <si>
    <t>Soluble solid content and firmness of persimmon</t>
  </si>
  <si>
    <t>MC-UVE, CARS, SPA</t>
  </si>
  <si>
    <t>HSI0191</t>
  </si>
  <si>
    <t>Total volatile basic nitrogen content in Japanese threadfin bream fillets</t>
  </si>
  <si>
    <t>HSI0193</t>
  </si>
  <si>
    <t>Classifying maize kernels infected by fungi</t>
  </si>
  <si>
    <t>1150-1700</t>
  </si>
  <si>
    <t>Per pixel (pixel-wise discussion)</t>
  </si>
  <si>
    <t>HSI0194</t>
  </si>
  <si>
    <t>Classification of bacterial foodborne pathogens grown on agar plates</t>
  </si>
  <si>
    <t>SVM, LDA</t>
  </si>
  <si>
    <t>HSI0195</t>
  </si>
  <si>
    <t>Detection of fungal infection in cereals</t>
  </si>
  <si>
    <t>HSI0200</t>
  </si>
  <si>
    <t>Fat and peroxide value of pork meat</t>
  </si>
  <si>
    <t>Median spectra profile</t>
  </si>
  <si>
    <t>GLCM: mean, homogeneity, contrast, entropy, second moment, correlation at 0, 45, 90, 135 degrees with a distance of 1 and grey levels n=64</t>
  </si>
  <si>
    <t>HSI0201</t>
  </si>
  <si>
    <t>Nitrogen content in apple trees at leaf and canopy levels</t>
  </si>
  <si>
    <t>HSI0202</t>
  </si>
  <si>
    <t>HSI0203</t>
  </si>
  <si>
    <t>Moisture content of maize seeds</t>
  </si>
  <si>
    <t>Averaged over ROI, average from centroid</t>
  </si>
  <si>
    <t>HSI0204</t>
  </si>
  <si>
    <t>HSI0205</t>
  </si>
  <si>
    <t>Food fraud detection</t>
  </si>
  <si>
    <t>SOM WPD</t>
  </si>
  <si>
    <t>HSI0206</t>
  </si>
  <si>
    <t>HSI0207</t>
  </si>
  <si>
    <t>Moisture content in barley seeds</t>
  </si>
  <si>
    <t>417-1000</t>
  </si>
  <si>
    <t>HSI0210</t>
  </si>
  <si>
    <t>HSI0220</t>
  </si>
  <si>
    <t>Detecting reducing sugar content in potatoes</t>
  </si>
  <si>
    <t>VISSA, CARS</t>
  </si>
  <si>
    <t>HSI0211</t>
  </si>
  <si>
    <t>Distinguish green oranges and leaves</t>
  </si>
  <si>
    <t>HSI0212</t>
  </si>
  <si>
    <t>Ripeness of produce</t>
  </si>
  <si>
    <t>Averaged over 5x5 area</t>
  </si>
  <si>
    <t>Spectral CNN</t>
  </si>
  <si>
    <t>HSI0213</t>
  </si>
  <si>
    <t>HSI0214</t>
  </si>
  <si>
    <t>Apple taste</t>
  </si>
  <si>
    <t>380-1038</t>
  </si>
  <si>
    <t>Averaged over ROI (5 per sample)</t>
  </si>
  <si>
    <t>HSI0215</t>
  </si>
  <si>
    <t>HSI0218</t>
  </si>
  <si>
    <t>HSI0219</t>
  </si>
  <si>
    <t>Jowl meat adulteration in pork</t>
  </si>
  <si>
    <t>HSI0217</t>
  </si>
  <si>
    <t>HSI0216</t>
  </si>
  <si>
    <t>HSI0229</t>
  </si>
  <si>
    <t>Identification of soybean seed varieties</t>
  </si>
  <si>
    <t>373-1043</t>
  </si>
  <si>
    <t>Average of both sides ROI</t>
  </si>
  <si>
    <t>HSI0223</t>
  </si>
  <si>
    <t>HSI0224</t>
  </si>
  <si>
    <t>Macronutrients in plant leaves</t>
  </si>
  <si>
    <t>HSI0225</t>
  </si>
  <si>
    <t>Rice husk starch content</t>
  </si>
  <si>
    <t>PLSR, PCR, SVM</t>
  </si>
  <si>
    <t>HSI0230</t>
  </si>
  <si>
    <t>Viability of soybean seeds</t>
  </si>
  <si>
    <t>475-1000</t>
  </si>
  <si>
    <t>CARS, IRIV, VISSA</t>
  </si>
  <si>
    <t>HSI0221</t>
  </si>
  <si>
    <t>Identification of rice storage time</t>
  </si>
  <si>
    <t>430-960</t>
  </si>
  <si>
    <t>Mean over ROI</t>
  </si>
  <si>
    <t>KNN, LDA</t>
  </si>
  <si>
    <t>Selected images were the 5 selected wavelength images. Gray-level difference 15-dimensional vector (3 dyes * 5 differences). Spectral variables were more predictive</t>
  </si>
  <si>
    <t>HSI0222</t>
  </si>
  <si>
    <t>HSI0227</t>
  </si>
  <si>
    <t>Brain cancer detection</t>
  </si>
  <si>
    <t>GA, PSO</t>
  </si>
  <si>
    <t>HSI0226</t>
  </si>
  <si>
    <t>1000-1600</t>
  </si>
  <si>
    <t>Multiple datasets</t>
  </si>
  <si>
    <t xml:space="preserve">GLCM-SVM is a frequently used spectral-spatial algorithm: 6 textural features (contrast, homogenity, entropy, angular second moment, energy, and correlation) from PC images, 2B-CNN: separate 1D convolutions and 2D convolutions branches to extract spectral and spatial features </t>
  </si>
  <si>
    <t>HSI0239</t>
  </si>
  <si>
    <t>Detection of tomato spotted wilt virus infection in tobacco</t>
  </si>
  <si>
    <t>HSI0232</t>
  </si>
  <si>
    <t>Maize seed quality</t>
  </si>
  <si>
    <t>HSI0234</t>
  </si>
  <si>
    <t xml:space="preserve">Damage detection of blueberry buds </t>
  </si>
  <si>
    <t>HSI0233</t>
  </si>
  <si>
    <t>Freshness of fish</t>
  </si>
  <si>
    <t>HSI0235</t>
  </si>
  <si>
    <t>Classification of cheddar cheese</t>
  </si>
  <si>
    <t>1019-1541</t>
  </si>
  <si>
    <t>HSI0236</t>
  </si>
  <si>
    <t>Detection of early decayed oranges</t>
  </si>
  <si>
    <t>500-1050</t>
  </si>
  <si>
    <t>morphological operations, watershed segmentation method</t>
  </si>
  <si>
    <t>HSI0238</t>
  </si>
  <si>
    <t>Chlorogenic acid content of Flos Lonicerae</t>
  </si>
  <si>
    <t>SPA, UVE, CARS, UVE-CARS, UVE-SPA, CARS-SPA, UVE-CARS-SPA</t>
  </si>
  <si>
    <t>Discrimination of pacific white shrimp from different salinity environments</t>
  </si>
  <si>
    <t>918-1700</t>
  </si>
  <si>
    <t>ELM, LDA, PLS-DA, LS-SVM</t>
  </si>
  <si>
    <t>HSI0237</t>
  </si>
  <si>
    <t>Soluble solid content of Korla pears</t>
  </si>
  <si>
    <t>HSI0242</t>
  </si>
  <si>
    <t>Detecting frozen and mechanically damaged potatoes</t>
  </si>
  <si>
    <t>387-1035</t>
  </si>
  <si>
    <t>Averaged over 60x60 ROI</t>
  </si>
  <si>
    <t>HSI0243</t>
  </si>
  <si>
    <t>HSI0250</t>
  </si>
  <si>
    <t>HSI0249</t>
  </si>
  <si>
    <t>Chlorophyll A and B content measurement of velvet apple leaf</t>
  </si>
  <si>
    <t>Averaged over 20x20 sub ROI</t>
  </si>
  <si>
    <t>HSI0247</t>
  </si>
  <si>
    <t>Chemical composition of cured meat</t>
  </si>
  <si>
    <t>HSI0248</t>
  </si>
  <si>
    <t>Carotenoid content in apple leafs</t>
  </si>
  <si>
    <t>HSI0246</t>
  </si>
  <si>
    <t>Moisture content of cucumber seeds</t>
  </si>
  <si>
    <t>400-1000, 1050-2500</t>
  </si>
  <si>
    <t>HSI0245</t>
  </si>
  <si>
    <t>Predict solanine content of potatoes</t>
  </si>
  <si>
    <t>Average of ROI</t>
  </si>
  <si>
    <t>HSI0244</t>
  </si>
  <si>
    <t>Moisture content of peanut kernels</t>
  </si>
  <si>
    <t>416-1000</t>
  </si>
  <si>
    <t>PCR, PLSR, SVR</t>
  </si>
  <si>
    <t>HSI0260</t>
  </si>
  <si>
    <t>HSI0240</t>
  </si>
  <si>
    <t>Identification of star anise and shikimmi</t>
  </si>
  <si>
    <t>HSI0251</t>
  </si>
  <si>
    <t>Classification of soil texture</t>
  </si>
  <si>
    <t>GLCM: contrast, correlation, energy, homogeneity from the 9 optimal wavelengths. 4 texture features per wavelength. 0, 45, 90, 135 degrees with a distance of 1 pixel. Averaged over 4 directions.</t>
  </si>
  <si>
    <t>HSI0252</t>
  </si>
  <si>
    <t>Monitoring leaf biomass in wheat</t>
  </si>
  <si>
    <t>HSI0253</t>
  </si>
  <si>
    <t>Total phenolic content prediction in Flos Loniceraae</t>
  </si>
  <si>
    <t>484-925</t>
  </si>
  <si>
    <t>UVE, CARS, SPA, RC, UVE-SPA, CARS-SPA</t>
  </si>
  <si>
    <t>LS-SVM, PLS</t>
  </si>
  <si>
    <t>HSI0254</t>
  </si>
  <si>
    <t>Detection of duck meat adulteration in beef</t>
  </si>
  <si>
    <t>PCR, PLSR</t>
  </si>
  <si>
    <t>HSI0256</t>
  </si>
  <si>
    <t>HSI0257</t>
  </si>
  <si>
    <t>HSI0258</t>
  </si>
  <si>
    <t>HSI0259</t>
  </si>
  <si>
    <t>Identification of mildew degrees in honeysuckle</t>
  </si>
  <si>
    <t>UVE, SPA, CARS, UVE-CARS, UVE-SPA, CARS-SPA, UVE-CARS-SPA</t>
  </si>
  <si>
    <t>ELM</t>
  </si>
  <si>
    <t>HSI0255</t>
  </si>
  <si>
    <t>Averaged over sub ROI</t>
  </si>
  <si>
    <t>HSI0270</t>
  </si>
  <si>
    <t>HSI0269</t>
  </si>
  <si>
    <t>Glucose content in Lingwu jujube</t>
  </si>
  <si>
    <t>HSI0268</t>
  </si>
  <si>
    <t>HSI0267</t>
  </si>
  <si>
    <t>HSI0264</t>
  </si>
  <si>
    <t>HSI0262</t>
  </si>
  <si>
    <t>Organic matter of soil</t>
  </si>
  <si>
    <t>400-2498</t>
  </si>
  <si>
    <t>HSI0261</t>
  </si>
  <si>
    <t>Identify cotton seed varieties</t>
  </si>
  <si>
    <t>942-1646</t>
  </si>
  <si>
    <t>One dimensional CNN, resnet</t>
  </si>
  <si>
    <t>HSI0266</t>
  </si>
  <si>
    <t>HSI0265</t>
  </si>
  <si>
    <t>Detection of rice adulteration</t>
  </si>
  <si>
    <t>HSI0263</t>
  </si>
  <si>
    <t>HSI0280</t>
  </si>
  <si>
    <t>Subtropical vegetation classification</t>
  </si>
  <si>
    <t>HSI0271</t>
  </si>
  <si>
    <t>Pear freshness</t>
  </si>
  <si>
    <t>1000-2500</t>
  </si>
  <si>
    <t>PC Loadings</t>
  </si>
  <si>
    <t>HSI0272</t>
  </si>
  <si>
    <t>Conductivity in sweet corn seeds</t>
  </si>
  <si>
    <t>SPA, GA</t>
  </si>
  <si>
    <t>HSI0273</t>
  </si>
  <si>
    <t>Detection of peanut powder contamination of whole wheat flour</t>
  </si>
  <si>
    <t>1158-1700</t>
  </si>
  <si>
    <t>HSI0274</t>
  </si>
  <si>
    <t>Changes in sarcoplasmatic and myofibrillar proteins in boiled pork</t>
  </si>
  <si>
    <t>HSI0275</t>
  </si>
  <si>
    <t>Chlorophyll content in apple leaves</t>
  </si>
  <si>
    <t>HSI0276</t>
  </si>
  <si>
    <t>Microbial, biochemical and chemical changes in rainbow trout during refrigerated storage</t>
  </si>
  <si>
    <t>HSI0277</t>
  </si>
  <si>
    <t>Produces sorting, indian pines</t>
  </si>
  <si>
    <t>387-1000</t>
  </si>
  <si>
    <t>Ignore: Cross discipline</t>
  </si>
  <si>
    <t>HAGRID</t>
  </si>
  <si>
    <t>HSI0278</t>
  </si>
  <si>
    <t>Residues of different concentration on wheat grain surface</t>
  </si>
  <si>
    <t>HSI0279</t>
  </si>
  <si>
    <t>HSI0281</t>
  </si>
  <si>
    <t>HSI0286</t>
  </si>
  <si>
    <t>HSI0282</t>
  </si>
  <si>
    <t>Tomato hardness</t>
  </si>
  <si>
    <t>miRF</t>
  </si>
  <si>
    <t>HSI0283</t>
  </si>
  <si>
    <t>Acid content of honeysuckle</t>
  </si>
  <si>
    <t>483-902</t>
  </si>
  <si>
    <t>SPA, UVE, CARS, UVE-CARS, UVE-SPA</t>
  </si>
  <si>
    <t>HSI0284</t>
  </si>
  <si>
    <t>HSI0285</t>
  </si>
  <si>
    <t>Discrimination of millet origin</t>
  </si>
  <si>
    <t>SVM, Logistic regression</t>
  </si>
  <si>
    <t>HSI0288</t>
  </si>
  <si>
    <t>Rock Lithological classification</t>
  </si>
  <si>
    <t>400-1000, 900-2500</t>
  </si>
  <si>
    <t xml:space="preserve">Gabor features and LBP were used for the comparison image techniques (colour and range) but not for hyperspectral </t>
  </si>
  <si>
    <t>HSI0287</t>
  </si>
  <si>
    <t>Soluble solids content in apples</t>
  </si>
  <si>
    <t>HSI0289</t>
  </si>
  <si>
    <t>Rice seed vitality</t>
  </si>
  <si>
    <t>941-1666</t>
  </si>
  <si>
    <t>PLS-DA, ELM, LS-SVM</t>
  </si>
  <si>
    <t>HSI0290</t>
  </si>
  <si>
    <t>Quality of ryegrass</t>
  </si>
  <si>
    <t>VIP, CARS</t>
  </si>
  <si>
    <t>HSI0291</t>
  </si>
  <si>
    <t>HSI0296</t>
  </si>
  <si>
    <t>Polysaccharide content of a type of mushroom</t>
  </si>
  <si>
    <t>390-1050</t>
  </si>
  <si>
    <t>Texture information was calculated from two PCA and 7 characteristic wavelengths. (Chinese) GLCM was used</t>
  </si>
  <si>
    <t>HSI0295</t>
  </si>
  <si>
    <t>Viability of wheat kernels</t>
  </si>
  <si>
    <t>HSI0294</t>
  </si>
  <si>
    <t>Total volatile basic nitrogen in tan lamb mutton</t>
  </si>
  <si>
    <t>HSI0293</t>
  </si>
  <si>
    <t>Chlorophyll content and early detection of rice sheath blight disease</t>
  </si>
  <si>
    <t>LDA, SVM, BPNN</t>
  </si>
  <si>
    <t>HSI0298</t>
  </si>
  <si>
    <t>HSI0299</t>
  </si>
  <si>
    <t>Diagnosing stem rot</t>
  </si>
  <si>
    <t>450-1023</t>
  </si>
  <si>
    <t>HSI0297</t>
  </si>
  <si>
    <t>Lycium barbarum origins</t>
  </si>
  <si>
    <t>949-2513</t>
  </si>
  <si>
    <t>HSI0292</t>
  </si>
  <si>
    <t>Discrimination of cucumber green mosaic mottle virus infected watermelon seeds</t>
  </si>
  <si>
    <t>HSI0300</t>
  </si>
  <si>
    <t>Thiobarbituric acid in rainbow trout fillets</t>
  </si>
  <si>
    <t>HSI0310</t>
  </si>
  <si>
    <t>HSI0308</t>
  </si>
  <si>
    <t>HSI0309</t>
  </si>
  <si>
    <t>Discrimination between normal and white striping broiler poultry breast meat</t>
  </si>
  <si>
    <t>Gray level cooccurrence matrix (GLCM), and grayscale histogram statistic (GHS). GLCM: Homogeneity, Contrast, Energy, Correlation (0, 45, 90, 135 degrees). GHS: mean intensity, mean contrast, roughness, third-order moment, consistency, and entropy</t>
  </si>
  <si>
    <t>HSI0307</t>
  </si>
  <si>
    <t>Detection of beef adulteration</t>
  </si>
  <si>
    <t>HSI0306</t>
  </si>
  <si>
    <t>Detection of bruises on apples with different peel colours</t>
  </si>
  <si>
    <t>Morphology</t>
  </si>
  <si>
    <t>HSI0305</t>
  </si>
  <si>
    <t>S-ovalbumin content of eggs</t>
  </si>
  <si>
    <t>PLS, GA-BP</t>
  </si>
  <si>
    <t>HSI0304</t>
  </si>
  <si>
    <t>HSI0303</t>
  </si>
  <si>
    <t>Detecting fusarium head blight damaged hard wheat kernels</t>
  </si>
  <si>
    <t>938-1654</t>
  </si>
  <si>
    <t>HSI0302</t>
  </si>
  <si>
    <t>Distribution of moisture content in tea leaves</t>
  </si>
  <si>
    <t>870-1780</t>
  </si>
  <si>
    <t>HSI0301</t>
  </si>
  <si>
    <t>CARS, SPA, RF, CARS-SPA, CARS-RF</t>
  </si>
  <si>
    <t>PLS, LS-SVR</t>
  </si>
  <si>
    <t>HSI0311</t>
  </si>
  <si>
    <t>Recognition of beef breeds</t>
  </si>
  <si>
    <t>HSI0312</t>
  </si>
  <si>
    <t>Identification of common pathogens in yogurt</t>
  </si>
  <si>
    <t>Gray level co-occurrence matrix (Chinese) 0, 45, 90, 135 degrees</t>
  </si>
  <si>
    <t>HSI0317</t>
  </si>
  <si>
    <t>HSI0313</t>
  </si>
  <si>
    <t>HSI0314</t>
  </si>
  <si>
    <t>Discriminating weedy rice and grass from rice crop</t>
  </si>
  <si>
    <t>Weighted SVM</t>
  </si>
  <si>
    <t>HSI0316</t>
  </si>
  <si>
    <t>Detecting decay in strawberry based on water soluble sugar</t>
  </si>
  <si>
    <t>HSI0318</t>
  </si>
  <si>
    <t>Total volatile basic nitrogen in pacific oysters</t>
  </si>
  <si>
    <t>HSI0319</t>
  </si>
  <si>
    <t>Prediction of chlorophylls and carotenoids content in tea leaves</t>
  </si>
  <si>
    <t>HSI0320</t>
  </si>
  <si>
    <t>Classification of apple bruising time</t>
  </si>
  <si>
    <t>HSI0315</t>
  </si>
  <si>
    <t>Cooking loss determination of sweet potato</t>
  </si>
  <si>
    <t>964-1645</t>
  </si>
  <si>
    <t>CARS, CARS-SPA</t>
  </si>
  <si>
    <t>HSI0322</t>
  </si>
  <si>
    <t>Detection of blueberry rot</t>
  </si>
  <si>
    <t>Relevance vector machines</t>
  </si>
  <si>
    <t>HSI0323</t>
  </si>
  <si>
    <t>Water content distribution in potato leaves</t>
  </si>
  <si>
    <t>863-1704</t>
  </si>
  <si>
    <t>HSI0329</t>
  </si>
  <si>
    <t>Freshness of tilapia fillets at different temperatures</t>
  </si>
  <si>
    <t>HSI0327</t>
  </si>
  <si>
    <t>HSI0325</t>
  </si>
  <si>
    <t>Early detection of apple decay</t>
  </si>
  <si>
    <t>Segmentation/watershed</t>
  </si>
  <si>
    <t>HSI0326</t>
  </si>
  <si>
    <t>HSI0324</t>
  </si>
  <si>
    <t>HSI0321</t>
  </si>
  <si>
    <t>HSI0330</t>
  </si>
  <si>
    <t>Sex determination of silkworm pupae</t>
  </si>
  <si>
    <t>GLCM: contrast, entropy, energy and correlation 0, 45, 90, 135 degrees</t>
  </si>
  <si>
    <t>HSI0336</t>
  </si>
  <si>
    <t>HSI0331</t>
  </si>
  <si>
    <t>Wheat stripe rust early detection</t>
  </si>
  <si>
    <t>BPNN</t>
  </si>
  <si>
    <t>HSI0333</t>
  </si>
  <si>
    <t>Indian pines dataset segmentation</t>
  </si>
  <si>
    <t>Embedded segmented autoencoder</t>
  </si>
  <si>
    <t>HSI0334</t>
  </si>
  <si>
    <t>Soybean seed viability</t>
  </si>
  <si>
    <t>Per pixel and pooled prediction over ROI</t>
  </si>
  <si>
    <t>HSI0335</t>
  </si>
  <si>
    <t>Classification of freeze damage in corn seeds</t>
  </si>
  <si>
    <t>444-985</t>
  </si>
  <si>
    <t>HSI0338</t>
  </si>
  <si>
    <t>Detecting duck meat adulteration in minced lamb</t>
  </si>
  <si>
    <t>HSI0332</t>
  </si>
  <si>
    <t>Vegetable soybean moisture content during drying</t>
  </si>
  <si>
    <t>BFWA</t>
  </si>
  <si>
    <t>HSI0340</t>
  </si>
  <si>
    <t>Carrageenan adulteration in chicken meat</t>
  </si>
  <si>
    <t>HSI0344</t>
  </si>
  <si>
    <t>Detection of apple damage</t>
  </si>
  <si>
    <t>Averaged over small circular ROI (in between)</t>
  </si>
  <si>
    <t>HSI0346</t>
  </si>
  <si>
    <t>Bruise detection of Korla pears</t>
  </si>
  <si>
    <t>Averaged over sub ROI (20x20)</t>
  </si>
  <si>
    <t>HSI0341</t>
  </si>
  <si>
    <t>Evaluating growth in colletotrichum (Fungi) species</t>
  </si>
  <si>
    <t>Averaged over fungi ROI</t>
  </si>
  <si>
    <t>HSI0348</t>
  </si>
  <si>
    <t>Total leaf chlorophyll content of gannan navel orange leaves</t>
  </si>
  <si>
    <t>HSI0343</t>
  </si>
  <si>
    <t>Mean spectra</t>
  </si>
  <si>
    <t>HSI0345</t>
  </si>
  <si>
    <t>HSI0351</t>
  </si>
  <si>
    <t>Detection of slight bruises in apples</t>
  </si>
  <si>
    <t>Averaged over small ROI</t>
  </si>
  <si>
    <t>HSI0352</t>
  </si>
  <si>
    <t>HSI0353</t>
  </si>
  <si>
    <t>Unmanned aerial system detection of grapevine water status</t>
  </si>
  <si>
    <t>HSI0354</t>
  </si>
  <si>
    <t>HSI0355</t>
  </si>
  <si>
    <t>Discrimination of wheat grains</t>
  </si>
  <si>
    <t>HSI0356</t>
  </si>
  <si>
    <t>Grading tea</t>
  </si>
  <si>
    <t>Averaged over center ROI</t>
  </si>
  <si>
    <t>VISSA</t>
  </si>
  <si>
    <t>HSI0358</t>
  </si>
  <si>
    <t>HSI0357</t>
  </si>
  <si>
    <t>Total viable count in chicken flesh</t>
  </si>
  <si>
    <t>HSI0359</t>
  </si>
  <si>
    <t>HSI0360</t>
  </si>
  <si>
    <t>HSI0362</t>
  </si>
  <si>
    <t>HSI0363</t>
  </si>
  <si>
    <t>Vitamin C content on Long jujube</t>
  </si>
  <si>
    <t>UVE</t>
  </si>
  <si>
    <t>SVM, PLSR</t>
  </si>
  <si>
    <t>HSI0364</t>
  </si>
  <si>
    <t>Detecting unsound wheat kernels</t>
  </si>
  <si>
    <t>Says they integrate texture and morphological features but can't read how</t>
  </si>
  <si>
    <t>HSI0367</t>
  </si>
  <si>
    <t>Detection of bruises, rot, and rust in Malus asiatica Nakai</t>
  </si>
  <si>
    <t>480-1000</t>
  </si>
  <si>
    <t>Averaged over sub ROI (5x5)</t>
  </si>
  <si>
    <t>Looks at PCA images with Sobel filters, region growing algorithms to find defects</t>
  </si>
  <si>
    <t>HSI0368</t>
  </si>
  <si>
    <t>Explosives</t>
  </si>
  <si>
    <t>Detecting trace explosives</t>
  </si>
  <si>
    <t>HSI0366</t>
  </si>
  <si>
    <t>Predicting disease in potatoes being stored</t>
  </si>
  <si>
    <t>Averaged over spatial coordinates</t>
  </si>
  <si>
    <t>iPLS</t>
  </si>
  <si>
    <t>Fuses with spectroscopy as well</t>
  </si>
  <si>
    <t>HSI0370</t>
  </si>
  <si>
    <t>Detection of discolored/diseased rice seeds</t>
  </si>
  <si>
    <t>HSI0369</t>
  </si>
  <si>
    <t>Docosahexaenoic acid and eicosapentaenoic acid changes in fish fillets</t>
  </si>
  <si>
    <t>PLSR, MLR, PCR</t>
  </si>
  <si>
    <t>HSI0361</t>
  </si>
  <si>
    <t>HSI0380</t>
  </si>
  <si>
    <t>HSI0371</t>
  </si>
  <si>
    <t>Pesticide residue in spinach leaves</t>
  </si>
  <si>
    <t>HSI0375</t>
  </si>
  <si>
    <t>Soluble solids content in peaches</t>
  </si>
  <si>
    <t>Averaged over the averages of ROI from different areas of the peach</t>
  </si>
  <si>
    <t>HSI0377</t>
  </si>
  <si>
    <t>Sulfur fumigation detection in Flos Lonicerae</t>
  </si>
  <si>
    <t>421-917</t>
  </si>
  <si>
    <t>HSI0373</t>
  </si>
  <si>
    <t>HSI0372</t>
  </si>
  <si>
    <t>Identification of mangrove species</t>
  </si>
  <si>
    <t>454-998</t>
  </si>
  <si>
    <t>Averaged over 20x20 patch in image</t>
  </si>
  <si>
    <t>LDA, KNN, Random forest, SVM</t>
  </si>
  <si>
    <t>HSI0376</t>
  </si>
  <si>
    <t>Quality assessment of chili peppers</t>
  </si>
  <si>
    <t>975-1646</t>
  </si>
  <si>
    <t>PLS, ELM, LS-SVM</t>
  </si>
  <si>
    <t>HSI0379</t>
  </si>
  <si>
    <t>Identification of coffee bean varieties</t>
  </si>
  <si>
    <t>HSI0378</t>
  </si>
  <si>
    <t>Quality attributes of bratwurst</t>
  </si>
  <si>
    <t>PLSR, BPNN</t>
  </si>
  <si>
    <t>HSI0374</t>
  </si>
  <si>
    <t>Blueberry bruising detection</t>
  </si>
  <si>
    <t>480-960, 965-1650</t>
  </si>
  <si>
    <t>Bayesian network</t>
  </si>
  <si>
    <t>HSI0389</t>
  </si>
  <si>
    <t>Adenosine triphosphate content in ready to eat sausages</t>
  </si>
  <si>
    <t>Averaged over 50x50 ROI from center</t>
  </si>
  <si>
    <t>HSI0382</t>
  </si>
  <si>
    <t>Deoxynivalenol in bulk wheat kernels</t>
  </si>
  <si>
    <t>SPA, RF</t>
  </si>
  <si>
    <t>HSI0387</t>
  </si>
  <si>
    <t>Pungency of green peppers</t>
  </si>
  <si>
    <t>HSI0388</t>
  </si>
  <si>
    <t>HSI0386</t>
  </si>
  <si>
    <t>HSI0383</t>
  </si>
  <si>
    <t>HSI0381</t>
  </si>
  <si>
    <t>Raisin variety identification</t>
  </si>
  <si>
    <t>Both were tried (pixel-wise and object-wise spectra)</t>
  </si>
  <si>
    <t>HSI0384</t>
  </si>
  <si>
    <t>HSI0385</t>
  </si>
  <si>
    <t>Assessment of defoliation during insect induced forest disasters using UAV</t>
  </si>
  <si>
    <t>HSI0391</t>
  </si>
  <si>
    <t>Charcoal rot disease in soybean stems</t>
  </si>
  <si>
    <t>383-1032</t>
  </si>
  <si>
    <t>HSI0393</t>
  </si>
  <si>
    <t>Early detection of apply bruises</t>
  </si>
  <si>
    <t>401-1037</t>
  </si>
  <si>
    <t>Averaged over bruised region</t>
  </si>
  <si>
    <t>HSI0394</t>
  </si>
  <si>
    <t>Bacterial colony classification</t>
  </si>
  <si>
    <t xml:space="preserve">SPA, CARS, GA </t>
  </si>
  <si>
    <t>HSI0395</t>
  </si>
  <si>
    <t>Sex identification of silkworm pupae</t>
  </si>
  <si>
    <t>SVM, PLS-DA</t>
  </si>
  <si>
    <t xml:space="preserve">GLCM on first three PCA images: contrast, homogeneity, energy, correlation (0, 45, 90, 145) !!!!145 </t>
  </si>
  <si>
    <t>HSI0399</t>
  </si>
  <si>
    <t>Nitrogen fertilizer levels of tea plants</t>
  </si>
  <si>
    <t>ELM, SVM</t>
  </si>
  <si>
    <t>GLGCM: from optimal wavelengths, smoothness, third moment uniformity, entropy, mean, standard deviation</t>
  </si>
  <si>
    <t>HSI0398</t>
  </si>
  <si>
    <t>Identifying true and false honeysuckle tea leaves</t>
  </si>
  <si>
    <t>BPNN, ELM</t>
  </si>
  <si>
    <t>HSI0397</t>
  </si>
  <si>
    <t xml:space="preserve">Soluble solid content in garlic </t>
  </si>
  <si>
    <t>SPA, VIP, RC</t>
  </si>
  <si>
    <t>HSI0392</t>
  </si>
  <si>
    <t>Firmness and dry matter content in onion bulbs</t>
  </si>
  <si>
    <t>1016-1742</t>
  </si>
  <si>
    <t>HSI0396</t>
  </si>
  <si>
    <t>Monitoring growth of bacteria</t>
  </si>
  <si>
    <t>HSI0400</t>
  </si>
  <si>
    <t>Moisture content and colour of beef</t>
  </si>
  <si>
    <t>LS-SVM, MLR, PLSR</t>
  </si>
  <si>
    <t>Total</t>
  </si>
  <si>
    <t>Uses spatial and spectral features</t>
  </si>
  <si>
    <t>Only uses spectral features</t>
  </si>
  <si>
    <t>How often are spatial features considered</t>
  </si>
  <si>
    <t>Not clearly specified</t>
  </si>
  <si>
    <t>Spectra treated as independent pixels</t>
  </si>
  <si>
    <t>Spectra averaged over ROI</t>
  </si>
  <si>
    <t>What measurements are used</t>
  </si>
  <si>
    <t>Other</t>
  </si>
  <si>
    <t>Included</t>
  </si>
  <si>
    <t>Excluded through criteria</t>
  </si>
  <si>
    <t>Filtering of papers</t>
  </si>
  <si>
    <t>What areas do these come from?</t>
  </si>
  <si>
    <t>Analysis</t>
  </si>
  <si>
    <t>Both</t>
  </si>
  <si>
    <t>HSI0112</t>
  </si>
  <si>
    <t>HSI0365</t>
  </si>
  <si>
    <t>Cubert S185</t>
  </si>
  <si>
    <t>ImSpector V10E</t>
  </si>
  <si>
    <t>ImSpector N17E</t>
  </si>
  <si>
    <t>490-956</t>
  </si>
  <si>
    <t>476-901</t>
  </si>
  <si>
    <t>Not stated (Chinese)</t>
  </si>
  <si>
    <t>Detect Wheat Fusarium Head Blight</t>
  </si>
  <si>
    <t>400-830</t>
  </si>
  <si>
    <t>419-1007</t>
  </si>
  <si>
    <t>HSI0241</t>
  </si>
  <si>
    <t>HSI0231</t>
  </si>
  <si>
    <t xml:space="preserve">SPECIM FX10 </t>
  </si>
  <si>
    <t>Image-λ</t>
  </si>
  <si>
    <t>Not applicable</t>
  </si>
  <si>
    <t>iVISSA, iRF, VCPA, CARS</t>
  </si>
  <si>
    <t>RF, SPA</t>
  </si>
  <si>
    <t>IRIV</t>
  </si>
  <si>
    <t>VISSA, IVSO, CARS</t>
  </si>
  <si>
    <t>GA, SPA, CARS, PSO, ACO, SA, iRF</t>
  </si>
  <si>
    <t xml:space="preserve">CARS, ISSPA, CARS-ISSPA </t>
  </si>
  <si>
    <t>CARS, iRF, iVISSA</t>
  </si>
  <si>
    <t>iPLS, SFS</t>
  </si>
  <si>
    <t>SPA, CARS, UVE, iVISSA, CA, 2D-COS, UVE-SPA, CARS-SPA, iVISSA-SPA, CA-SPA, 2D-COS-SPA</t>
  </si>
  <si>
    <t>CARS, iVISSA</t>
  </si>
  <si>
    <t>CARS, VCPA, iRF, iRF-CARS, iRF-VCPA</t>
  </si>
  <si>
    <t>CARS, RF, IRIV, ICO</t>
  </si>
  <si>
    <t>RC, 2D-COS, PC Loadings</t>
  </si>
  <si>
    <t>CNN, KNN, Random forest</t>
  </si>
  <si>
    <t>VCPA, RF</t>
  </si>
  <si>
    <t>PC Loadings, RC</t>
  </si>
  <si>
    <t>WMRMR</t>
  </si>
  <si>
    <t>CARS, ACO, SI, GA, SI-GA</t>
  </si>
  <si>
    <t>MI-NRS</t>
  </si>
  <si>
    <t>MLR, BPNN</t>
  </si>
  <si>
    <t>BPNN, PLSR</t>
  </si>
  <si>
    <t>HAGRID, GA</t>
  </si>
  <si>
    <t>iSPA</t>
  </si>
  <si>
    <t>IWO, CARS, GA</t>
  </si>
  <si>
    <t>PC Loadings, 2D-COS, RC</t>
  </si>
  <si>
    <t>PC Loadings, SPA</t>
  </si>
  <si>
    <t>CARS, IRIV, RF</t>
  </si>
  <si>
    <t>RFE</t>
  </si>
  <si>
    <t>SFS</t>
  </si>
  <si>
    <t>SA, RFE, GA, SDA</t>
  </si>
  <si>
    <t>SPA, SFS, RF, CARS</t>
  </si>
  <si>
    <t>rPLS, iPLS</t>
  </si>
  <si>
    <t>SPA, RF, NCA</t>
  </si>
  <si>
    <t>NCA</t>
  </si>
  <si>
    <t>miRF, SPA</t>
  </si>
  <si>
    <t>SPA, CARS, SPA-SR, CARS-SR</t>
  </si>
  <si>
    <t>RF, MC-UVE, CARS</t>
  </si>
  <si>
    <t>RFE, RFE-cluster</t>
  </si>
  <si>
    <t>MC-UVE, CARS</t>
  </si>
  <si>
    <t>SPA, iRF, iRF-SPA</t>
  </si>
  <si>
    <t>SPA, CARS, GA</t>
  </si>
  <si>
    <t>rPLS</t>
  </si>
  <si>
    <t>iVISSA-CARS</t>
  </si>
  <si>
    <t>Random forest</t>
  </si>
  <si>
    <t>BFWA, GA, SPA, UVE</t>
  </si>
  <si>
    <t>CARS-MIV, CARS, SPA, MC-UVE</t>
  </si>
  <si>
    <t>SPA, BRT, GA</t>
  </si>
  <si>
    <t>MRMR</t>
  </si>
  <si>
    <t>CARS, UVE, SPA</t>
  </si>
  <si>
    <t xml:space="preserve">SCNN-FS, SCNN-ATTN </t>
  </si>
  <si>
    <t>ACO AND SA</t>
  </si>
  <si>
    <t>Chinese</t>
  </si>
  <si>
    <t>GA, CARS, SPA</t>
  </si>
  <si>
    <t>CARS, CARS-ISSPA</t>
  </si>
  <si>
    <t>CARS, IRIV</t>
  </si>
  <si>
    <t>SR, SPA, UVE</t>
  </si>
  <si>
    <t>SPA, SR</t>
  </si>
  <si>
    <t>CARS, RF, SPA, SFS, CARS-CorA, RF-CorA, SFS-CorA, SPA-CorA</t>
  </si>
  <si>
    <t>SFS, iPLS</t>
  </si>
  <si>
    <t>RC, PC Loadings</t>
  </si>
  <si>
    <t>iRF-CARS, iRF-VCPA, VCPA, CARS</t>
  </si>
  <si>
    <t>SPA, PC Loadings</t>
  </si>
  <si>
    <t>MC-UVE</t>
  </si>
  <si>
    <t>PLS Loadings</t>
  </si>
  <si>
    <t>CARS-SPA, SPA</t>
  </si>
  <si>
    <t>RReliefF</t>
  </si>
  <si>
    <t>SPA, RC, RF</t>
  </si>
  <si>
    <t>RF, RC</t>
  </si>
  <si>
    <t>VCPA-GA, VCPA-IRIV, ACO, VCPA</t>
  </si>
  <si>
    <t>DM-NRS, MI-NRS, VP-NRS</t>
  </si>
  <si>
    <t>GA-SI</t>
  </si>
  <si>
    <t>PC Loadings, ANOVA F-values</t>
  </si>
  <si>
    <t>RC, PLS Loadings, VIP</t>
  </si>
  <si>
    <t>GA-PC Loadings</t>
  </si>
  <si>
    <t>RF-CorA, SPA-CorA, SFS-CorA</t>
  </si>
  <si>
    <t>SFS-CorA, SPA-CorA</t>
  </si>
  <si>
    <t>GA-SR</t>
  </si>
  <si>
    <t>2D-COS, PC Loadings</t>
  </si>
  <si>
    <t>SOM WPD, GA</t>
  </si>
  <si>
    <t>siPLS, RF</t>
  </si>
  <si>
    <t>CTOIFBS, UBS, minV-BP, minV-BP-OIF</t>
  </si>
  <si>
    <t>SPA, PC Loadings, RC</t>
  </si>
  <si>
    <t>CARS, PC Loadings</t>
  </si>
  <si>
    <t>ImSpector N25E</t>
  </si>
  <si>
    <t>SPECIM FX17</t>
  </si>
  <si>
    <t>Inno-Spec IST 50-3810</t>
  </si>
  <si>
    <t>FLIR Blackfly S</t>
  </si>
  <si>
    <t>ImSpector V10E, ImSpector N25E</t>
  </si>
  <si>
    <t>UHD-185</t>
  </si>
  <si>
    <t>Pika XC</t>
  </si>
  <si>
    <t>Pika L</t>
  </si>
  <si>
    <t>SPECIM IQ</t>
  </si>
  <si>
    <t>Izuzu Spectrograph</t>
  </si>
  <si>
    <t>SPECIM FX10</t>
  </si>
  <si>
    <t>HyperSpec Extended VNIR</t>
  </si>
  <si>
    <t>HyperSpec VNIR</t>
  </si>
  <si>
    <t>Pika LLG</t>
  </si>
  <si>
    <t>Pika XC2</t>
  </si>
  <si>
    <t>Nano-Hyperspec VNIR</t>
  </si>
  <si>
    <t>What camera is used</t>
  </si>
  <si>
    <t>HyperSpec VNIR, ImSpector N17E</t>
  </si>
  <si>
    <t>Counts</t>
  </si>
  <si>
    <t>ANOVA, PC Loadings, GA</t>
  </si>
  <si>
    <t>CEM-BDM, minV-BP, maxV-BP, SF-CTBS, SB-CTBS, PC Loadings</t>
  </si>
  <si>
    <t>PC Loadings, SPA, ISIC, ISIC-SPA</t>
  </si>
  <si>
    <t>CEM-BDM, maxV-BP, PC Loadings</t>
  </si>
  <si>
    <t>CARS, UVE, CA, CARS-SPA, CA-SPA, iVISSA-SPA, 2D-COS, iVISSA, SPA, UVE-SPA</t>
  </si>
  <si>
    <t>CARS, RC, SPA</t>
  </si>
  <si>
    <t>HSI0401</t>
  </si>
  <si>
    <t>HSI0402</t>
  </si>
  <si>
    <t>Quality of chicken breast meat</t>
  </si>
  <si>
    <t>HSI0403</t>
  </si>
  <si>
    <t>Onion quality</t>
  </si>
  <si>
    <t>425-968, 1016-1742</t>
  </si>
  <si>
    <t>HSI0405</t>
  </si>
  <si>
    <t>Fat content variations in boiled pork muscles</t>
  </si>
  <si>
    <t>HSI0408</t>
  </si>
  <si>
    <t>Classification of cottonseed varieties</t>
  </si>
  <si>
    <t>SIMCA, KNN, PLS-DA, PCA-LDA, PCA-QDA</t>
  </si>
  <si>
    <t>(Chinese) 12 morphological characteristics: length, width, area, circularity were extracted</t>
  </si>
  <si>
    <t>HSI0410</t>
  </si>
  <si>
    <t>HSI0409</t>
  </si>
  <si>
    <t>HSI0407</t>
  </si>
  <si>
    <t>Detection of peanut and walnut powders in wheat flour</t>
  </si>
  <si>
    <t>950-1700</t>
  </si>
  <si>
    <t>Averaged over sub ROI (27 per image</t>
  </si>
  <si>
    <t>SPA, UVE</t>
  </si>
  <si>
    <t>HSI0406</t>
  </si>
  <si>
    <t>Sugar Content in Dangshan Pear</t>
  </si>
  <si>
    <t>MC-UVE, GA, CARS, SPA, GA-SPA, CARS-SPA</t>
  </si>
  <si>
    <t>LS-SVM, ANN, PLS</t>
  </si>
  <si>
    <t>HSI0404</t>
  </si>
  <si>
    <t>Determination of peroxide values, total nitrogen and mineral nutrients in tree nut</t>
  </si>
  <si>
    <t>HSI0413</t>
  </si>
  <si>
    <t>Identification of slight damaged cotton seeds</t>
  </si>
  <si>
    <t>955-1659</t>
  </si>
  <si>
    <t>PLS-DA, KNN, SVM</t>
  </si>
  <si>
    <t>HSI0420</t>
  </si>
  <si>
    <t>HSI0419</t>
  </si>
  <si>
    <t>Chlorophyll content of Longan leaves</t>
  </si>
  <si>
    <t>369-988</t>
  </si>
  <si>
    <t>HSI0418</t>
  </si>
  <si>
    <t>HSI0416</t>
  </si>
  <si>
    <t>Detection of stem rote on oilseed rape leaves</t>
  </si>
  <si>
    <t>501-950</t>
  </si>
  <si>
    <t>SVM, PLS-DA, SIMCA, KNN</t>
  </si>
  <si>
    <t>HSI0415</t>
  </si>
  <si>
    <t>HSI0414</t>
  </si>
  <si>
    <t>HSI0412</t>
  </si>
  <si>
    <t>HSI0411</t>
  </si>
  <si>
    <t>HSI0428</t>
  </si>
  <si>
    <t>HSI0430</t>
  </si>
  <si>
    <t>HSI0421</t>
  </si>
  <si>
    <t>HSI0422</t>
  </si>
  <si>
    <t>HSI0423</t>
  </si>
  <si>
    <t>HSI0424</t>
  </si>
  <si>
    <t>Tenderness of chicken breast</t>
  </si>
  <si>
    <t>GLCM: contrast, energy, correlation, homogeneity at 0,45,90,135 degrees with 1 pixel distance</t>
  </si>
  <si>
    <t>HSI0425</t>
  </si>
  <si>
    <t>Identification of bruise and fungi contamination in strawberries</t>
  </si>
  <si>
    <t>380-1010</t>
  </si>
  <si>
    <t>PLS-DA, SVM, BPNN</t>
  </si>
  <si>
    <t>HSI0426</t>
  </si>
  <si>
    <t>Monitoring the quality of potato slices during drying</t>
  </si>
  <si>
    <t>500-1010</t>
  </si>
  <si>
    <t>HSI0427</t>
  </si>
  <si>
    <t>Prediction of pre-cooked Japanese sausage colour over time</t>
  </si>
  <si>
    <t>PLSR, Forward stepwise multiple regression</t>
  </si>
  <si>
    <t>HSI0429</t>
  </si>
  <si>
    <t>Discrimination of fungal diseases in peaches</t>
  </si>
  <si>
    <t>DBN, PLS-DA</t>
  </si>
  <si>
    <t xml:space="preserve">GLCM: from first set of PC images. Energy, contrast, entropy, inverse difference at 0, 45, 90, 135 degrees. </t>
  </si>
  <si>
    <t>HSI0444</t>
  </si>
  <si>
    <t>HSI0438</t>
  </si>
  <si>
    <t>Discrimination of different kinds of eggs</t>
  </si>
  <si>
    <t>CARS, iRF, GA</t>
  </si>
  <si>
    <t>HSI0434</t>
  </si>
  <si>
    <t>HSI0436</t>
  </si>
  <si>
    <t>Detecting chilling injury in green jujubes</t>
  </si>
  <si>
    <t>430-1023</t>
  </si>
  <si>
    <t>GLCM: Contrast, homogeneity, energy, correlation (Cites previous study)</t>
  </si>
  <si>
    <t>HSI0439</t>
  </si>
  <si>
    <t>Micro-damage detection of litchi fruit</t>
  </si>
  <si>
    <t>450-850</t>
  </si>
  <si>
    <t>GLCM: contrast, correlation, energy, homogeneity, variance, mean value, entropy</t>
  </si>
  <si>
    <t>HSI0443</t>
  </si>
  <si>
    <t>Water holding capacity in chicken breast fillets</t>
  </si>
  <si>
    <t>GLCM: PC image contrast, correlation, energy, and homogeneity. 0, 45, 90, 135 degrees at 1-5 pixels</t>
  </si>
  <si>
    <t>HSI0437</t>
  </si>
  <si>
    <t>Growth identification of two types of fungi</t>
  </si>
  <si>
    <t>HSI0433</t>
  </si>
  <si>
    <t>HSI0435</t>
  </si>
  <si>
    <t>Moisture content in leaf lettuce leaves</t>
  </si>
  <si>
    <t>870-1770</t>
  </si>
  <si>
    <t>Wavelet transform-PLS</t>
  </si>
  <si>
    <t>HSI0432</t>
  </si>
  <si>
    <t>Pesticide residue detection on lettuce leaves</t>
  </si>
  <si>
    <t>471-859</t>
  </si>
  <si>
    <t>LS-SVR</t>
  </si>
  <si>
    <t>HSI0431</t>
  </si>
  <si>
    <t>Determination of lignocellulose components of biofuel pellets</t>
  </si>
  <si>
    <t>HSI0441</t>
  </si>
  <si>
    <t>HSI0440</t>
  </si>
  <si>
    <t>HSI0460</t>
  </si>
  <si>
    <t>Identification of oilseed rape waterlogging stress levels</t>
  </si>
  <si>
    <t>Averaged over drawn ROI</t>
  </si>
  <si>
    <t>ANN, SVM</t>
  </si>
  <si>
    <t>HSI0445</t>
  </si>
  <si>
    <t>Cooking loss classification of chicken breast</t>
  </si>
  <si>
    <t>UVE, CARS</t>
  </si>
  <si>
    <t>HSI0446</t>
  </si>
  <si>
    <t>429-1023</t>
  </si>
  <si>
    <t>LS-SVM, SIMCA</t>
  </si>
  <si>
    <t>HSI0447</t>
  </si>
  <si>
    <t>HSI0448</t>
  </si>
  <si>
    <t>pH level in Japanese Big Sausages</t>
  </si>
  <si>
    <t>Averaged over centered ROI (50x50)</t>
  </si>
  <si>
    <t>HSI0449</t>
  </si>
  <si>
    <t>Moisture content and chromaticity of potato slices</t>
  </si>
  <si>
    <t>HSI0452</t>
  </si>
  <si>
    <t>Ripeness classification of pears</t>
  </si>
  <si>
    <t>425-1000</t>
  </si>
  <si>
    <t>SIMCA, PLS-DA</t>
  </si>
  <si>
    <t>GLCM: 0, 45, 90, 135. Correlation, contrast, energy, and homogeneity</t>
  </si>
  <si>
    <t>HSI0454</t>
  </si>
  <si>
    <t>Detection of sclerotinia sclerotiorum on oilseed rape stems</t>
  </si>
  <si>
    <t>RBFNN, PLS-DA, SVM, ELM</t>
  </si>
  <si>
    <t>HSI0457</t>
  </si>
  <si>
    <t>HSI0459</t>
  </si>
  <si>
    <t>Detection of apple bruises</t>
  </si>
  <si>
    <t>CFS</t>
  </si>
  <si>
    <t>AdaBoost, ICA</t>
  </si>
  <si>
    <t>HSI0453</t>
  </si>
  <si>
    <t>Detection of triterpene acid in Loquat leaves</t>
  </si>
  <si>
    <t>Averaged over rectangular ROI</t>
  </si>
  <si>
    <t>siPLS</t>
  </si>
  <si>
    <t>HSI0451</t>
  </si>
  <si>
    <t>Soluble solid content prediction in apples</t>
  </si>
  <si>
    <t>HSI0450</t>
  </si>
  <si>
    <t>Total volatile basic nitrogen content in pork</t>
  </si>
  <si>
    <t>2DPCA, Gabor filter mean intensity sigma = 1, f = 16, Four directions 0, 90, 180, 270</t>
  </si>
  <si>
    <t>HSI0461</t>
  </si>
  <si>
    <t>Plant phenotyping</t>
  </si>
  <si>
    <t>HSI0468</t>
  </si>
  <si>
    <t>Identification of pesticide residue concentration spinach leaves</t>
  </si>
  <si>
    <t>HSI0470</t>
  </si>
  <si>
    <t>HSI0480</t>
  </si>
  <si>
    <t>Peanut protein content</t>
  </si>
  <si>
    <t>Averaged over square ROI</t>
  </si>
  <si>
    <t>GA, SPA, RC</t>
  </si>
  <si>
    <t>HSI0472</t>
  </si>
  <si>
    <t>HSI0474</t>
  </si>
  <si>
    <t>Distribution of chlorophyll in potato plants</t>
  </si>
  <si>
    <t>382-1019</t>
  </si>
  <si>
    <t>RC, RF</t>
  </si>
  <si>
    <t>HSI0473</t>
  </si>
  <si>
    <t>HSI0478</t>
  </si>
  <si>
    <t>HSI0476</t>
  </si>
  <si>
    <t>Mung bean variety classification</t>
  </si>
  <si>
    <t>ELM, LDA</t>
  </si>
  <si>
    <t>HSI0477</t>
  </si>
  <si>
    <t>Variety classification of maize seeds</t>
  </si>
  <si>
    <t>RBFNN, SVM</t>
  </si>
  <si>
    <t>HSI0479</t>
  </si>
  <si>
    <t>HSI0490</t>
  </si>
  <si>
    <t>HSI0488</t>
  </si>
  <si>
    <t>HSI0489</t>
  </si>
  <si>
    <t>Discrimination of CRISPR/Cas9 mutants of rice seeds</t>
  </si>
  <si>
    <t>SVM, ELM</t>
  </si>
  <si>
    <t>HSI0487</t>
  </si>
  <si>
    <t>Internal quality of kiwifruit (soluble solids and pH)</t>
  </si>
  <si>
    <t>450-1000, 951-1670</t>
  </si>
  <si>
    <t>ImSpector V10E, ImSpector N17E</t>
  </si>
  <si>
    <t>HSI0481</t>
  </si>
  <si>
    <t>Detecting decayed peaches</t>
  </si>
  <si>
    <t>HSI0484</t>
  </si>
  <si>
    <t>Classification of chinese tea varieties</t>
  </si>
  <si>
    <t>GLCM: contrast, correlation, energy, homogeneity 0, 45, 90, 135 degrees, distance 1. Using 4 dominant wavelengths</t>
  </si>
  <si>
    <t>HSI0485</t>
  </si>
  <si>
    <t>Determination of rice starch</t>
  </si>
  <si>
    <t>871-1766</t>
  </si>
  <si>
    <t>HSI0486</t>
  </si>
  <si>
    <t>HSI0482</t>
  </si>
  <si>
    <t>Canned black bean texture from dry seeds</t>
  </si>
  <si>
    <t>HSI0500</t>
  </si>
  <si>
    <t>Moisture content in dried scallops</t>
  </si>
  <si>
    <t>419-1030</t>
  </si>
  <si>
    <t>HSI0495</t>
  </si>
  <si>
    <t>Identification of tea disease spot</t>
  </si>
  <si>
    <t>SVM, BPNN</t>
  </si>
  <si>
    <t xml:space="preserve">GLCM: 0, 45, 90, 135 degrees. Energy, contrast, correlation, stability, and entropy </t>
  </si>
  <si>
    <t>HSI0496</t>
  </si>
  <si>
    <t>Identifying hybrid rice strains</t>
  </si>
  <si>
    <t>HSI0497</t>
  </si>
  <si>
    <t>Detection of decayed honey peaches based on chlorophyll content</t>
  </si>
  <si>
    <t>HSI0499</t>
  </si>
  <si>
    <t>Classification of oilseed rape and weeds</t>
  </si>
  <si>
    <t>434-934</t>
  </si>
  <si>
    <t>ELM, PLS-DA, SVM</t>
  </si>
  <si>
    <t>HSI0494</t>
  </si>
  <si>
    <t>Measurement of oil and protein contents in peanut varieties</t>
  </si>
  <si>
    <t>HSI0493</t>
  </si>
  <si>
    <t>Anthocyanin content of purple fleshed sweet potato slices</t>
  </si>
  <si>
    <t>MLR, PLSR, SVM</t>
  </si>
  <si>
    <t>HSI0492</t>
  </si>
  <si>
    <t>Presymptomatic detection of tobacco disease</t>
  </si>
  <si>
    <t>GLCM: contrast, correlation, entropy, and homogeneity. D=1. 0, 45, 90, 135 degrees. At selected EWs</t>
  </si>
  <si>
    <t>HSI0491</t>
  </si>
  <si>
    <t>Detecting internal bruising of blueberries</t>
  </si>
  <si>
    <t>HSI0498</t>
  </si>
  <si>
    <t>Freshness of sea cucumber</t>
  </si>
  <si>
    <t>BPNN, PSO</t>
  </si>
  <si>
    <t xml:space="preserve">GGCM, GLCM, LBP. GLCM: 0, 45, 90, 135 degrees with distance 1. Average inertia moment, energy, entropy, correlation. </t>
  </si>
  <si>
    <t>HSI0510</t>
  </si>
  <si>
    <t>HSI0501</t>
  </si>
  <si>
    <t>HSI0508</t>
  </si>
  <si>
    <t>Detecting affective states of tissue oxygen saturation</t>
  </si>
  <si>
    <t>Averaged over sub region</t>
  </si>
  <si>
    <t>HSI0503</t>
  </si>
  <si>
    <t>HSI0504</t>
  </si>
  <si>
    <t>Soluble solids content in Pinggu peaches</t>
  </si>
  <si>
    <t>MC-UVE, CARS, SPA, RF</t>
  </si>
  <si>
    <t>HSI0505</t>
  </si>
  <si>
    <t>Detecting striped stem-borer infestation in rice seedlings</t>
  </si>
  <si>
    <t>380-1030</t>
  </si>
  <si>
    <t xml:space="preserve">GLCM: based on the first two PC images. Mean. variance, homogeneity, contrast, dissimilarity, entropy, second moment, correlation. </t>
  </si>
  <si>
    <t>HSI0506</t>
  </si>
  <si>
    <t>HSI0509</t>
  </si>
  <si>
    <t>HSI0511</t>
  </si>
  <si>
    <t>HSI0514</t>
  </si>
  <si>
    <t>Greengage acidity</t>
  </si>
  <si>
    <t>550-1000</t>
  </si>
  <si>
    <t>SPA-GA, GA, SPA</t>
  </si>
  <si>
    <t>HSI0519</t>
  </si>
  <si>
    <t>pH of fresh chicken breast</t>
  </si>
  <si>
    <t>HSI0518</t>
  </si>
  <si>
    <t>Textural changes in grass carp affected by vacuum freeze drying</t>
  </si>
  <si>
    <t>HSI0517</t>
  </si>
  <si>
    <t>Classification of tree species in african agroforestry landscape</t>
  </si>
  <si>
    <t>Per pixel (Remote sensing)</t>
  </si>
  <si>
    <t>SVM, Random forest</t>
  </si>
  <si>
    <t>HSI0516</t>
  </si>
  <si>
    <t>Peiminine content in fritillaria thunbergii bulbi</t>
  </si>
  <si>
    <t>LS-SVM, ELM, PLS</t>
  </si>
  <si>
    <t>HSI0515</t>
  </si>
  <si>
    <t>HSI0513</t>
  </si>
  <si>
    <t>Detecting contaminated gluten-free oats</t>
  </si>
  <si>
    <t>1000-1650</t>
  </si>
  <si>
    <t>HSI0520</t>
  </si>
  <si>
    <t>Discriminating maize kernels</t>
  </si>
  <si>
    <t>972-1642</t>
  </si>
  <si>
    <t>HSI0529</t>
  </si>
  <si>
    <t>Detection of fungal disease on tomato leaves</t>
  </si>
  <si>
    <t>CARS, CorA</t>
  </si>
  <si>
    <t>HSI0528</t>
  </si>
  <si>
    <t>Maturity discrimination of hami melon</t>
  </si>
  <si>
    <t>CARS-SPA, CARS</t>
  </si>
  <si>
    <t>SVM, PCA</t>
  </si>
  <si>
    <t>HSI0530</t>
  </si>
  <si>
    <t>Detection of contaminants on chicken carcasses</t>
  </si>
  <si>
    <t>One pixel per sampling area</t>
  </si>
  <si>
    <t>HSI0522</t>
  </si>
  <si>
    <t>Potato dry matter and starch concentration</t>
  </si>
  <si>
    <t>964-1655</t>
  </si>
  <si>
    <t>FMCIA</t>
  </si>
  <si>
    <t>MLR, Locally weighted PLSR</t>
  </si>
  <si>
    <t>HSI0523</t>
  </si>
  <si>
    <t>HSI0527</t>
  </si>
  <si>
    <t>Banana quality</t>
  </si>
  <si>
    <t>CARS, RF</t>
  </si>
  <si>
    <t>HSI0526</t>
  </si>
  <si>
    <t>TVB-N content in fresh pork</t>
  </si>
  <si>
    <t>HSI0525</t>
  </si>
  <si>
    <t>Discriminating pesticide residues in lettuce</t>
  </si>
  <si>
    <t>HSI0524</t>
  </si>
  <si>
    <t>Identifying level of browning development in button mushrooms</t>
  </si>
  <si>
    <t>440-950</t>
  </si>
  <si>
    <t>MC-CARS</t>
  </si>
  <si>
    <t>HSI0521</t>
  </si>
  <si>
    <t>Grading of Chinese Cantonese sausages</t>
  </si>
  <si>
    <t>HSI0534</t>
  </si>
  <si>
    <t>HSI0532</t>
  </si>
  <si>
    <t>Detecting codling moth infestation in goldrush apples</t>
  </si>
  <si>
    <t>HSI0533</t>
  </si>
  <si>
    <t>Moisture content in dehydrated scallops</t>
  </si>
  <si>
    <t>HSI0540</t>
  </si>
  <si>
    <t>TVB-N level in fish fillets</t>
  </si>
  <si>
    <t>PN-GA</t>
  </si>
  <si>
    <t>GLGCM: on the first PC image. small grads dominance (T1), big grads dominance (T2), energy (T3), inertia (T4), gray entropy (T5), grads
entropy (T6), hybrid entropy (T7), gray mean (Î¼1), grads mean
(Î¼2), gray standard deviation (âˆ‚1), grads standard deviation
(âˆ‚2), correlation (T8) and inverse difference moment (T9))</t>
  </si>
  <si>
    <t>HSI0539</t>
  </si>
  <si>
    <t>Total anthocyanin content and antioxidant activity of mulberry fruit</t>
  </si>
  <si>
    <t>380-1030, 874-1734</t>
  </si>
  <si>
    <t>SPA, UVE, CARS, UVE-SPA</t>
  </si>
  <si>
    <t>HSI0538</t>
  </si>
  <si>
    <t>Determination of rice moisture content</t>
  </si>
  <si>
    <t>HSI0537</t>
  </si>
  <si>
    <t>Moisture content in cooked beef</t>
  </si>
  <si>
    <t>Discrete cosine transform (DCT)</t>
  </si>
  <si>
    <t>HSI0536</t>
  </si>
  <si>
    <t>Classification of foreign matter inside cotton lint</t>
  </si>
  <si>
    <t>LDA, SVM</t>
  </si>
  <si>
    <t>HSI0531</t>
  </si>
  <si>
    <t>Dehydrating and rehydrating grass carp fillets</t>
  </si>
  <si>
    <t>Mean/median/mode spectra</t>
  </si>
  <si>
    <t>HSI0535</t>
  </si>
  <si>
    <t>Volatile chlorpyrifos and non-volatile imidacloprid in jujube</t>
  </si>
  <si>
    <t>978-1586</t>
  </si>
  <si>
    <t>HSI0541</t>
  </si>
  <si>
    <t>Internal qualities of hami melons</t>
  </si>
  <si>
    <t>GA, SPA, CARS</t>
  </si>
  <si>
    <t>CARS, GA</t>
  </si>
  <si>
    <t>HSI0543</t>
  </si>
  <si>
    <t>Sodium humate content in aquaculture environment</t>
  </si>
  <si>
    <t>HSI0546</t>
  </si>
  <si>
    <t>Detecting CPPU-Treated kiwifruit</t>
  </si>
  <si>
    <t>Averaged over 30x30 ROI</t>
  </si>
  <si>
    <t>HSI0547</t>
  </si>
  <si>
    <t>HSI0549</t>
  </si>
  <si>
    <t>Chemical spoilage extent in processed pork meats</t>
  </si>
  <si>
    <t>GA, SPA</t>
  </si>
  <si>
    <t>ANN</t>
  </si>
  <si>
    <t>HSI0545</t>
  </si>
  <si>
    <t>Adulteration of common wheat flour</t>
  </si>
  <si>
    <t>PC Loadings, FMCIA, FMCIA-RC</t>
  </si>
  <si>
    <t>HSI0544</t>
  </si>
  <si>
    <t>Aflatoxin in maize kernels</t>
  </si>
  <si>
    <t>HSI0560</t>
  </si>
  <si>
    <t>Discrimination of kiwifruits treated with different concentrations of forchlorfenuron</t>
  </si>
  <si>
    <t>SVM, PLS-DA, ELM, Random forest</t>
  </si>
  <si>
    <t>HSI0552</t>
  </si>
  <si>
    <t>Hollowness classification of white radish</t>
  </si>
  <si>
    <t>HSI0555</t>
  </si>
  <si>
    <t>Classification of dried red jujubes varieties</t>
  </si>
  <si>
    <t>PLS-DA, BPNN, LS-SVM</t>
  </si>
  <si>
    <t xml:space="preserve">(Chinese) GLCM:  </t>
  </si>
  <si>
    <t>HSI0558</t>
  </si>
  <si>
    <t>Moisture content in pork muscle</t>
  </si>
  <si>
    <t>GLGCM: on first two PC score images 15 textural variables s (gray mean, grads mean, gray
standard deviation, grads standard deviation, small grads dominance, big grads dominance, gray asymmetry, grad asymmetry, energy, correlation, gray entropy, grads entropy, hybrid entropy, inertia, and inverse difference moment)</t>
  </si>
  <si>
    <t>HSI0559</t>
  </si>
  <si>
    <t>Freezer burn on frozen salmon</t>
  </si>
  <si>
    <t>Averaged over 100 pixel ROI</t>
  </si>
  <si>
    <t>TreeBagger classifier</t>
  </si>
  <si>
    <t xml:space="preserve">LBP descriptor </t>
  </si>
  <si>
    <t>HSI0556</t>
  </si>
  <si>
    <t>Maize seed classification</t>
  </si>
  <si>
    <t>438-1000</t>
  </si>
  <si>
    <t>HSI0553</t>
  </si>
  <si>
    <t>HSI0551</t>
  </si>
  <si>
    <t>Classification of healthy and gray mold diseased tomato leaves</t>
  </si>
  <si>
    <t>Averaged over 10 pixel ROI</t>
  </si>
  <si>
    <t>HSI0557</t>
  </si>
  <si>
    <t>HSI0570</t>
  </si>
  <si>
    <t>HSI0561</t>
  </si>
  <si>
    <t>Discriminating maize seed variety</t>
  </si>
  <si>
    <t>924-1657</t>
  </si>
  <si>
    <t>HSI0562</t>
  </si>
  <si>
    <t>Internal quality of loquat fruit</t>
  </si>
  <si>
    <t>SPA, UVE, UVE-SPA</t>
  </si>
  <si>
    <t>UVE, UVE-SPA</t>
  </si>
  <si>
    <t>HSI0577</t>
  </si>
  <si>
    <t>HSI0575</t>
  </si>
  <si>
    <t>HSI0572</t>
  </si>
  <si>
    <t>Defects in guava</t>
  </si>
  <si>
    <t>430-662</t>
  </si>
  <si>
    <t>Morphological</t>
  </si>
  <si>
    <t>HSI0573</t>
  </si>
  <si>
    <t>Identification of Ophiopogon japonicus</t>
  </si>
  <si>
    <t>402-960</t>
  </si>
  <si>
    <t>Not stated clearly</t>
  </si>
  <si>
    <t>GA AND BiPLS, CARS, UVE, FiPLS, UVE-SPA</t>
  </si>
  <si>
    <t>HSI0580</t>
  </si>
  <si>
    <t>Detection of aspergillus parasiticus infection in maize kernels</t>
  </si>
  <si>
    <t>Averaged over elliptical ROI</t>
  </si>
  <si>
    <t>HSI0579</t>
  </si>
  <si>
    <t>HSI0578</t>
  </si>
  <si>
    <t>HSI0576</t>
  </si>
  <si>
    <t>HSI0588</t>
  </si>
  <si>
    <t>HSI0590</t>
  </si>
  <si>
    <t>Not applicable (multiple dataset)</t>
  </si>
  <si>
    <t>HSI0582</t>
  </si>
  <si>
    <t>Classification of chilling injury in peaches</t>
  </si>
  <si>
    <t>ANN, SVM, PLS-DA, FLDA</t>
  </si>
  <si>
    <t>HSI0583</t>
  </si>
  <si>
    <t>Caffeine content of coffee beans</t>
  </si>
  <si>
    <t>958-1629</t>
  </si>
  <si>
    <t>HSI0589</t>
  </si>
  <si>
    <t>HSI0587</t>
  </si>
  <si>
    <t>Detecting fungal infection on petals of rapeseed</t>
  </si>
  <si>
    <t>PC Loadings, RF</t>
  </si>
  <si>
    <t>HSI0586</t>
  </si>
  <si>
    <t>Detecting withering quality of Keemun black tea</t>
  </si>
  <si>
    <t>947-1696</t>
  </si>
  <si>
    <t>ELM, SVM, LDA</t>
  </si>
  <si>
    <t>(Chinese) GLCM: combined with SPA to select the 14 dominant textural features. 0, 45, 90, 135. Distance 1. Correlation, energy, homogeneity, Degree (?)</t>
  </si>
  <si>
    <t>HSI0585</t>
  </si>
  <si>
    <t>TVB-N content in cured meats during drying</t>
  </si>
  <si>
    <t>Averaged over image</t>
  </si>
  <si>
    <t>HSI0584</t>
  </si>
  <si>
    <t>Mapping moisture content in grass carp</t>
  </si>
  <si>
    <t>HSI0581</t>
  </si>
  <si>
    <t>Detection of sulfur dioxide residual in Fritillaria thunbergii Bulbus</t>
  </si>
  <si>
    <t>HSI0596</t>
  </si>
  <si>
    <t>Moisture content in maize kernels</t>
  </si>
  <si>
    <t>CARS, GA, SPA</t>
  </si>
  <si>
    <t>HSI0591</t>
  </si>
  <si>
    <t>Soluble solids content of apples</t>
  </si>
  <si>
    <t>CPLS</t>
  </si>
  <si>
    <t>GLCM: Entropy, energy, correlation, contrast, homogeneity. 0, 45, 90, 135 degrees. D=1.</t>
  </si>
  <si>
    <t>HSI0592</t>
  </si>
  <si>
    <t>Pork biogenic amine index</t>
  </si>
  <si>
    <t>HSI0594</t>
  </si>
  <si>
    <t>Nitrogen content of rice leaves</t>
  </si>
  <si>
    <t>SPA, Segmented PCA, CorA</t>
  </si>
  <si>
    <t>HSI0595</t>
  </si>
  <si>
    <t>Determination of malondialdehyde distribution in oilseed rape leaves</t>
  </si>
  <si>
    <t>500-900</t>
  </si>
  <si>
    <t>Averaged over non-vein ROI</t>
  </si>
  <si>
    <t>HSI0600</t>
  </si>
  <si>
    <t>Volatile compounds and cooking degree of baking potatoes</t>
  </si>
  <si>
    <t>HSI0601</t>
  </si>
  <si>
    <t>Lamb pH value</t>
  </si>
  <si>
    <t>473-1000</t>
  </si>
  <si>
    <t>siPLS, siPLS-GA</t>
  </si>
  <si>
    <t>siPLS-GA</t>
  </si>
  <si>
    <t>HSI0604</t>
  </si>
  <si>
    <t>HSI0605</t>
  </si>
  <si>
    <t>Detection of decay in citrus</t>
  </si>
  <si>
    <t>HSI0606</t>
  </si>
  <si>
    <t>Corn seedling leaf component information</t>
  </si>
  <si>
    <t>Averaged over ROIs</t>
  </si>
  <si>
    <t>HSI0609</t>
  </si>
  <si>
    <t>Cold injury of peaches</t>
  </si>
  <si>
    <t>HSI0610</t>
  </si>
  <si>
    <t>Citrus greening disease detection</t>
  </si>
  <si>
    <t>15 features extracted from each PC image. Gray level histogram: mean, variance, skewness, kurtosis, energy, entropy 
GLCM: Mean, variance, correction, contrast, uniformity, entropy, homogeneity, dissimilarity, maximum probability</t>
  </si>
  <si>
    <t>HSI0603</t>
  </si>
  <si>
    <t>HSI0607</t>
  </si>
  <si>
    <t>Characterising floristic gradients</t>
  </si>
  <si>
    <t>Not clearly stated</t>
  </si>
  <si>
    <t>HSI0618</t>
  </si>
  <si>
    <t>HSI0619</t>
  </si>
  <si>
    <t>Mapping tree species in tropical seasonal semi-deciduous fores</t>
  </si>
  <si>
    <t>400-970, 970-2500</t>
  </si>
  <si>
    <t>Averaged over tree crown</t>
  </si>
  <si>
    <t>SR</t>
  </si>
  <si>
    <t>HSI0617</t>
  </si>
  <si>
    <t>Identification of red bean variety</t>
  </si>
  <si>
    <t>GA-PNN</t>
  </si>
  <si>
    <t>HSI0616</t>
  </si>
  <si>
    <t>Vigor in muskmelon seeds</t>
  </si>
  <si>
    <t>Averaged over manual ROIs</t>
  </si>
  <si>
    <t>HSI0615</t>
  </si>
  <si>
    <t>TVB-N content in beef</t>
  </si>
  <si>
    <t>HSI0613</t>
  </si>
  <si>
    <t>Oil content of peanuts</t>
  </si>
  <si>
    <t>400-1000, 1000-2500</t>
  </si>
  <si>
    <t>HSI0612</t>
  </si>
  <si>
    <t>Predicting Ellenberg indicator values for nutrient and moisture availability in dry grazed grassland</t>
  </si>
  <si>
    <t>415-992, 967-2501</t>
  </si>
  <si>
    <t>Averaged over plot</t>
  </si>
  <si>
    <t>HSI0611</t>
  </si>
  <si>
    <t>Segmenting plastic from ginned cotton</t>
  </si>
  <si>
    <t>451-1035</t>
  </si>
  <si>
    <t>Thresholding and morphological filtering</t>
  </si>
  <si>
    <t>HSI0620</t>
  </si>
  <si>
    <t>Identification of soybean varieties</t>
  </si>
  <si>
    <t>941-1646</t>
  </si>
  <si>
    <t>HSI0644</t>
  </si>
  <si>
    <t>HSI0650</t>
  </si>
  <si>
    <t>HSI0641</t>
  </si>
  <si>
    <t>Detection of chicken adulteration in minced beef</t>
  </si>
  <si>
    <t xml:space="preserve">Only one </t>
  </si>
  <si>
    <t>HSI0642</t>
  </si>
  <si>
    <t>Moisture content uniformity of microwave vacuum dried mangoes</t>
  </si>
  <si>
    <t>951-1630</t>
  </si>
  <si>
    <t>HSI0643</t>
  </si>
  <si>
    <t>Identification of pesticide residue in lettuce leaves</t>
  </si>
  <si>
    <t>872-1766</t>
  </si>
  <si>
    <t>Says they use texture but not enough detail on method</t>
  </si>
  <si>
    <t>HSI0646</t>
  </si>
  <si>
    <t>Maize seed variety classification</t>
  </si>
  <si>
    <t>Extracted over selected wavelengths. 1st order statistics Energy, entropy, skew, standard deviation, moment. 2nd order statistics: contrast, correlation, energy, homogeneity (GLCM) 0, 45, 90, 135, d=1. Morphological features: area, circularity, aspect ratio, roundness, solidity at one specific wavelength.</t>
  </si>
  <si>
    <t>HSI0621</t>
  </si>
  <si>
    <t>HSI0626</t>
  </si>
  <si>
    <t>HSI0629</t>
  </si>
  <si>
    <t>Soybean classification</t>
  </si>
  <si>
    <t>Averaged over ROI (100 pixel squares centered on sample)</t>
  </si>
  <si>
    <t>CM-NRS</t>
  </si>
  <si>
    <t>ELM, Random forest</t>
  </si>
  <si>
    <t>HSI0630</t>
  </si>
  <si>
    <t>HSI0622</t>
  </si>
  <si>
    <t>Red meat colour</t>
  </si>
  <si>
    <t>MLR, PLSR, LS-SVM</t>
  </si>
  <si>
    <t>HSI0628</t>
  </si>
  <si>
    <t>Moisture contents in pork muscles</t>
  </si>
  <si>
    <t>HSI0627</t>
  </si>
  <si>
    <t>TVB-N in chicken</t>
  </si>
  <si>
    <t>Averaged over 50x50 sub ROI</t>
  </si>
  <si>
    <t>PC Loadings, ACO</t>
  </si>
  <si>
    <t>ACO</t>
  </si>
  <si>
    <t>Based on RGB image of each sample. Third moment, mean, SD, smoothness, uniformity, entropy.</t>
  </si>
  <si>
    <t>HSI0625</t>
  </si>
  <si>
    <t>Soluble solids content of fuji apples</t>
  </si>
  <si>
    <t>928-1625</t>
  </si>
  <si>
    <t>Averaged over 40x40 ROI</t>
  </si>
  <si>
    <t>LS-SVM, PLS, ELM</t>
  </si>
  <si>
    <t>HSI0624</t>
  </si>
  <si>
    <t>HSI0623</t>
  </si>
  <si>
    <t>HSI0633</t>
  </si>
  <si>
    <t>Water holding capacity in red meat</t>
  </si>
  <si>
    <t>RC, CARS</t>
  </si>
  <si>
    <t>HSI0634</t>
  </si>
  <si>
    <t>TBARS distribution in frozen-thawed pork</t>
  </si>
  <si>
    <t>HSI0640</t>
  </si>
  <si>
    <t>Identification of corn seeds</t>
  </si>
  <si>
    <t>HSI0638</t>
  </si>
  <si>
    <t>Determination of cracked and uncracked eggs</t>
  </si>
  <si>
    <t>HSI0637</t>
  </si>
  <si>
    <t>HSI0635</t>
  </si>
  <si>
    <t>Fusarium head blight wheat identification</t>
  </si>
  <si>
    <t>400-1021</t>
  </si>
  <si>
    <t>Morphological and texture features. (Chinese)</t>
  </si>
  <si>
    <t>HSI0631</t>
  </si>
  <si>
    <t>Moisture in red meat</t>
  </si>
  <si>
    <t>LS-SVM, PLSR, MLR</t>
  </si>
  <si>
    <t>HSI0636</t>
  </si>
  <si>
    <t>Determination of pH values in anaerobic digestion of water hyacinth and rice straw mixtures</t>
  </si>
  <si>
    <t>SPA, RF, VIP</t>
  </si>
  <si>
    <t>PLS, BPNN</t>
  </si>
  <si>
    <t>HSI0632</t>
  </si>
  <si>
    <t>Assessing strawberry disease (foliar anthracnose)</t>
  </si>
  <si>
    <t>460-930</t>
  </si>
  <si>
    <t>ImSpector V10E, SPECIM V25E</t>
  </si>
  <si>
    <t>ImSpector N17E, ImSpector V10E</t>
  </si>
  <si>
    <t>HyperSpec SWIR</t>
  </si>
  <si>
    <t>HyperSpec Nano VNIR</t>
  </si>
  <si>
    <t>VIP-SelR</t>
  </si>
  <si>
    <t>MGS</t>
  </si>
  <si>
    <t>PN</t>
  </si>
  <si>
    <t>PN-GA, GA</t>
  </si>
  <si>
    <t>OOB feature importance</t>
  </si>
  <si>
    <t>JSWSA</t>
  </si>
  <si>
    <t>ReliefF, CFS, SFS, Info gain</t>
  </si>
  <si>
    <t>DM-NRS, CM-NRS</t>
  </si>
  <si>
    <t>CARS AND GA-SPA</t>
  </si>
  <si>
    <t>SPA, PC Loadings, RC, UVE, UVE-SPA, CARS, iPLS, BiPLS, FiPLS, GA</t>
  </si>
  <si>
    <t>siPLS, BiPLS</t>
  </si>
  <si>
    <t>Column1</t>
  </si>
  <si>
    <t>HSI0614</t>
  </si>
  <si>
    <t>HSI0652</t>
  </si>
  <si>
    <t>HSI0653</t>
  </si>
  <si>
    <t>pH value of cold fresh pork</t>
  </si>
  <si>
    <t>391-1100</t>
  </si>
  <si>
    <t>HSI0654</t>
  </si>
  <si>
    <t>Plastic films in cotton</t>
  </si>
  <si>
    <t>450-1035</t>
  </si>
  <si>
    <t>HSI0657</t>
  </si>
  <si>
    <t>HSI0659</t>
  </si>
  <si>
    <t>HSI0658</t>
  </si>
  <si>
    <t>Classification of black beans</t>
  </si>
  <si>
    <t>GLCM: PCA on 13 selected wavelengths. Contrast, correlation, energy, homogeneity. 0, 45, 90, 135. Some morphological shape descriptors.</t>
  </si>
  <si>
    <t>HSI0656</t>
  </si>
  <si>
    <t>HSI0670</t>
  </si>
  <si>
    <t>Oxidative degradation in salmon fillets (pH, TBA value)</t>
  </si>
  <si>
    <t>Stepwise MLR</t>
  </si>
  <si>
    <t>HSI0669</t>
  </si>
  <si>
    <t>HSI0668</t>
  </si>
  <si>
    <t>Averaged over selected 3x3 points</t>
  </si>
  <si>
    <t>Connectivity analysis, band ratio</t>
  </si>
  <si>
    <t>HSI0667</t>
  </si>
  <si>
    <t>HSI0663</t>
  </si>
  <si>
    <t>HSI0666</t>
  </si>
  <si>
    <t>HSI0662</t>
  </si>
  <si>
    <t>Detection of waxed chestnuts</t>
  </si>
  <si>
    <t>400-1026</t>
  </si>
  <si>
    <t>PLSR, MLR, LDA</t>
  </si>
  <si>
    <t>HSI0671</t>
  </si>
  <si>
    <t>Variety of maize seeds</t>
  </si>
  <si>
    <t>Gray-level run-length matrix analysis: run length is the number of pixels in a run. Short run emphasis, long run emphasis, gray-level non-uniformity, run-length nonuniformity, run percentage</t>
  </si>
  <si>
    <t>HSI0672</t>
  </si>
  <si>
    <t>Soluble solids content of kiwifruits</t>
  </si>
  <si>
    <t>928-1662</t>
  </si>
  <si>
    <t>Averaged over ROI in center</t>
  </si>
  <si>
    <t>HSI0676</t>
  </si>
  <si>
    <t>Detecting defective features in nectarine</t>
  </si>
  <si>
    <t>420-1000</t>
  </si>
  <si>
    <t>PLSR, ELM</t>
  </si>
  <si>
    <t>(Chinese) GLCM: mean contrast, correlation, energy, homogeneity, and entropy. 0, 45, 90, 135 degrees.</t>
  </si>
  <si>
    <t>HSI0677</t>
  </si>
  <si>
    <t>Detection of early blight and late blight diseases on tomato leaves</t>
  </si>
  <si>
    <t>GLCM: mean, variance, homogeneity, contrast, dissimilarity, entropy, second moment and correlation. Extracted from the important wavelengths. Good paper.</t>
  </si>
  <si>
    <t>HSI0678</t>
  </si>
  <si>
    <t>Prediction of textural properties of maize seeds over storage periods</t>
  </si>
  <si>
    <t>HSI0679</t>
  </si>
  <si>
    <t>Detection of hawthorn fruit defects</t>
  </si>
  <si>
    <t>PLS, LS-SVM</t>
  </si>
  <si>
    <t>Sobel, region grow</t>
  </si>
  <si>
    <t>HSI0680</t>
  </si>
  <si>
    <t>Classification of foreign matter in cotton</t>
  </si>
  <si>
    <t>ANN, LDA, SVM</t>
  </si>
  <si>
    <t>HSI0675</t>
  </si>
  <si>
    <t>Enterobacteriaceae contamination of salmon flesh</t>
  </si>
  <si>
    <t>HSI0674</t>
  </si>
  <si>
    <t>Averaged over circular ROI</t>
  </si>
  <si>
    <t>HSI0673</t>
  </si>
  <si>
    <t>Cancer detection during animal tumor surgery</t>
  </si>
  <si>
    <t>450-900</t>
  </si>
  <si>
    <t>HSI0690</t>
  </si>
  <si>
    <t>Discrimination of fresh and cold stored and frozen fish fillets</t>
  </si>
  <si>
    <t>Probabilistic NN, LS-SVM, SIMCA</t>
  </si>
  <si>
    <t>HSI0681</t>
  </si>
  <si>
    <t>HSI0685</t>
  </si>
  <si>
    <t>Early detection of apple rottenness</t>
  </si>
  <si>
    <t>HSI0687</t>
  </si>
  <si>
    <t>HSI0689</t>
  </si>
  <si>
    <t>Identification of pummelo cultivars leaves</t>
  </si>
  <si>
    <t>HSI0686</t>
  </si>
  <si>
    <t>Soluble solids content and firmness of pears</t>
  </si>
  <si>
    <t>Averaged over 100x100 ROI from center</t>
  </si>
  <si>
    <t>HSI0684</t>
  </si>
  <si>
    <t>Sensory quality index of fish fillet (grass carp fish fillet)</t>
  </si>
  <si>
    <t>GLGCM: applied to PC1 image. Small grads dominance, Big grads dominance, Energy, Inertia, Gray entropy, Grads entropy, Hybrid entropy, Gray mean, Grads mean, Gray standard deviation, Grads standard deviation, Correlation, Inverse difference moment</t>
  </si>
  <si>
    <t>HSI0682</t>
  </si>
  <si>
    <t>Detecting chemical spoilage (k value) of fish fillets</t>
  </si>
  <si>
    <t>HSI0683</t>
  </si>
  <si>
    <t>Apple rottenness caused by penicillium</t>
  </si>
  <si>
    <t>Averaged over normal/rotten regions</t>
  </si>
  <si>
    <t>ICA</t>
  </si>
  <si>
    <t>HSI0691</t>
  </si>
  <si>
    <t>HSI0692</t>
  </si>
  <si>
    <t>Acidity, moisture, and peroxides in olive oil</t>
  </si>
  <si>
    <t>994-1678</t>
  </si>
  <si>
    <t>GA, LASSO, SPA</t>
  </si>
  <si>
    <t>HSI0693</t>
  </si>
  <si>
    <t>Mechanical properties of blueberries</t>
  </si>
  <si>
    <t>HSI0694</t>
  </si>
  <si>
    <t>Thiobarbituric acid reactive substances (TBARS) value for freshness of chicken meat</t>
  </si>
  <si>
    <t>Averaged over ROI Ellipse</t>
  </si>
  <si>
    <t>HSI0695</t>
  </si>
  <si>
    <t>Soluble protein content in oilseed rape leaves</t>
  </si>
  <si>
    <t>HSI0696</t>
  </si>
  <si>
    <t>Averaged over random rectangular ROI</t>
  </si>
  <si>
    <t>HSI0697</t>
  </si>
  <si>
    <t>Classification of drugs</t>
  </si>
  <si>
    <t>932-2391</t>
  </si>
  <si>
    <t>HSI0698</t>
  </si>
  <si>
    <t>HSI0699</t>
  </si>
  <si>
    <t>Detection of defects of peaches</t>
  </si>
  <si>
    <t>Averaged over selected rectangular ROI</t>
  </si>
  <si>
    <t>Minimum noise fraction, band math</t>
  </si>
  <si>
    <t>HSI0700</t>
  </si>
  <si>
    <t>Pseudomona counts in salmon fillets</t>
  </si>
  <si>
    <t>RC, SPA, CARS</t>
  </si>
  <si>
    <t>CARS, RC</t>
  </si>
  <si>
    <t>Distribution map</t>
  </si>
  <si>
    <t>HSI0701</t>
  </si>
  <si>
    <t>HSI0709</t>
  </si>
  <si>
    <t>Hydroxyproline content in chicken meat</t>
  </si>
  <si>
    <t>Distribution maps</t>
  </si>
  <si>
    <t>Thiobarbituric acid in grass carp fillets</t>
  </si>
  <si>
    <t>HSI0708</t>
  </si>
  <si>
    <t>Browning levels of lychee pericarp</t>
  </si>
  <si>
    <t>HSI0702</t>
  </si>
  <si>
    <t>Moisture distribution of mango slices</t>
  </si>
  <si>
    <t>400-1000, 880-1720</t>
  </si>
  <si>
    <t>RC, CARS, SR</t>
  </si>
  <si>
    <t>Distribution</t>
  </si>
  <si>
    <t>HSI0703</t>
  </si>
  <si>
    <t>Ecoli loads in grass carp fish flesh</t>
  </si>
  <si>
    <t>HSI0704</t>
  </si>
  <si>
    <t>Detection of horsemeat adulteration in minced beef</t>
  </si>
  <si>
    <t>HSI0705</t>
  </si>
  <si>
    <t>Sugar content of potatoes</t>
  </si>
  <si>
    <t>iPLS, GA</t>
  </si>
  <si>
    <t>ANN, PLSR</t>
  </si>
  <si>
    <t>HSI0706</t>
  </si>
  <si>
    <t>Shelf life of bananas with different browning levels</t>
  </si>
  <si>
    <t>400-1100</t>
  </si>
  <si>
    <t>Averaged over browning areas</t>
  </si>
  <si>
    <t>Onle one</t>
  </si>
  <si>
    <t>Visualisation maps, morphology</t>
  </si>
  <si>
    <t>HSI0707</t>
  </si>
  <si>
    <t>Tomato quality monitoring</t>
  </si>
  <si>
    <t>GA, ReliefF, Fisher Score, t-Score</t>
  </si>
  <si>
    <t>SVM, ANN</t>
  </si>
  <si>
    <t>HSI0730</t>
  </si>
  <si>
    <t>Chlorophyll content in Gannan navel orange leaves</t>
  </si>
  <si>
    <t>HSI0725</t>
  </si>
  <si>
    <t>Total soluble solids in mulberries</t>
  </si>
  <si>
    <t>HSI0726</t>
  </si>
  <si>
    <t>HSI0727</t>
  </si>
  <si>
    <t>Pork adulteration in minced beef</t>
  </si>
  <si>
    <t>HSI0733</t>
  </si>
  <si>
    <t>HSI0740</t>
  </si>
  <si>
    <t>Microbial spoilage (TVC) of fish</t>
  </si>
  <si>
    <t>HSI0734</t>
  </si>
  <si>
    <t>Firmness of peaches</t>
  </si>
  <si>
    <t>CARS, SPA, UVE</t>
  </si>
  <si>
    <t>CARS, UVE</t>
  </si>
  <si>
    <t>HSI0737</t>
  </si>
  <si>
    <t>Pesticide residues on mulberry leaves</t>
  </si>
  <si>
    <t>HSI0738</t>
  </si>
  <si>
    <t>Ripeness of Shajin Apricot</t>
  </si>
  <si>
    <t>ELM, PLSR, SLFN</t>
  </si>
  <si>
    <t>(Chinese) GLCM 6 statistical textural parameters: mean, contrast, correlation, energy, homogeneity and entropy. 6 colour indicators</t>
  </si>
  <si>
    <t>HSI0736</t>
  </si>
  <si>
    <t xml:space="preserve">Species identification and geographical location </t>
  </si>
  <si>
    <t xml:space="preserve">Four shape features from 955 nm. Area, eccentricity, major axis length, minor axis length. Statistical properties: mean, SD, smoothness, third moment, uniformity, entropy. </t>
  </si>
  <si>
    <t>HSI0739</t>
  </si>
  <si>
    <t>HSI0720</t>
  </si>
  <si>
    <t>HSI0718</t>
  </si>
  <si>
    <t>HSI0711</t>
  </si>
  <si>
    <t>Differentiating between free-range and broiler chicken meats</t>
  </si>
  <si>
    <t>GLGCM on the PC1 and PC2. For each PC score image, 15 s-order statistical textural variables were extracted, including small grads dominance, big grads dominance, gray scale distribution inhomogeneity, grad scale distribution inhomogeneity, energy, gray mean, grads mean, gray standard deviation, grads standard deviation, correlation, gray entropy, grads entropy, hybrid entropy, inertia, and inverse difference moment</t>
  </si>
  <si>
    <t>HSI0712</t>
  </si>
  <si>
    <t>Classification of microwave pyrolysed maple wood biochar</t>
  </si>
  <si>
    <t>900-1730</t>
  </si>
  <si>
    <t>HSI0715</t>
  </si>
  <si>
    <t>Springiness of fresh chicken meat</t>
  </si>
  <si>
    <t>HSI0717</t>
  </si>
  <si>
    <t>HSI0714</t>
  </si>
  <si>
    <t>Detection of Aflatoxin B1 of maize kernels</t>
  </si>
  <si>
    <t>HSI0713</t>
  </si>
  <si>
    <t>HSI0716</t>
  </si>
  <si>
    <t>HSI0742</t>
  </si>
  <si>
    <t>HSI0746</t>
  </si>
  <si>
    <t>Detection of early blight on tomato leaves</t>
  </si>
  <si>
    <t>Averaged over 30x30 pixel ROI</t>
  </si>
  <si>
    <t>MGS, BlogReg</t>
  </si>
  <si>
    <t>LS-SVM, LDA</t>
  </si>
  <si>
    <t>HSI0744</t>
  </si>
  <si>
    <t>925-1680</t>
  </si>
  <si>
    <t>Random forest, KNN, SVM, ELM</t>
  </si>
  <si>
    <t>HSI0745</t>
  </si>
  <si>
    <t>Beef tenderness grading</t>
  </si>
  <si>
    <t>(Chinese) GLCM on each of the first five PC images: mean, variance, homogeneity, contrast, dissimilarity, entropy, second moment, correlation. 0, 45, 90, 135 degrees. Averaged over angles. D = 1</t>
  </si>
  <si>
    <t>HSI0749</t>
  </si>
  <si>
    <t>HSI0741</t>
  </si>
  <si>
    <t>HSI0747</t>
  </si>
  <si>
    <t>Identification of slight bruises on winter jujubes</t>
  </si>
  <si>
    <t>(Chinese) morphology</t>
  </si>
  <si>
    <t>HSI0759</t>
  </si>
  <si>
    <t>Detection of bruises on apples</t>
  </si>
  <si>
    <t>HSI0760</t>
  </si>
  <si>
    <t>Total Nitrogen spatial distribution in pepper plant</t>
  </si>
  <si>
    <t>HSI0758</t>
  </si>
  <si>
    <t>Freshness of unfrozen and frozen prawns</t>
  </si>
  <si>
    <t>LS-SVM, AdaBoost, BPNN</t>
  </si>
  <si>
    <t>HSI0751</t>
  </si>
  <si>
    <t>HSI0756</t>
  </si>
  <si>
    <t>Classification of fresh and frozen-thawed pork Longissimus Dorsi muscles</t>
  </si>
  <si>
    <t>GLGCM based on first three principal components. gray mean, grads mean, gray standard deviation, grads standard deviation, small grads dominance, big grads dominance, gray asymmetry, grads asymmetry, energy, correlation, gray entropy, grads entropy, hybrid entropy, inertia as well as inverse difference moment.</t>
  </si>
  <si>
    <t>HSI0752</t>
  </si>
  <si>
    <t>HSI0757</t>
  </si>
  <si>
    <t>Microbial contamination in edible salmon flesh</t>
  </si>
  <si>
    <t>HSI0767</t>
  </si>
  <si>
    <t>pH in salted meat</t>
  </si>
  <si>
    <t>415-1000</t>
  </si>
  <si>
    <t>GLGCM applied to first PC image: energy, correlation, hybrid entropy, inertia, gray mean, grads mean, gray entropy, grads entropy, gray standard deviation, grads standard deviation, inverse difference moment, small grads dominance, and big grads dominance</t>
  </si>
  <si>
    <t>HSI0766</t>
  </si>
  <si>
    <t>HSI0763</t>
  </si>
  <si>
    <t>HSI0765</t>
  </si>
  <si>
    <t>Colour measurement of grass carp</t>
  </si>
  <si>
    <t>HSI0764</t>
  </si>
  <si>
    <t>Insect damaged detection in Hawthorn fruit</t>
  </si>
  <si>
    <t>Reflectance sensitivity</t>
  </si>
  <si>
    <t>In this study, the ten textural features, including energy, entropy, correlation, inverse difference moment, inertia, uneven distribution of gray, uneven distribution of gradient,
small gradient strengths, large gradient strengths, and gradient variance, were extracted from hyperspectral image in each wavelength</t>
  </si>
  <si>
    <t>HSI0761</t>
  </si>
  <si>
    <t>HSI0771</t>
  </si>
  <si>
    <t>HSI0772</t>
  </si>
  <si>
    <t>Drip loss and pH of salmon fillets</t>
  </si>
  <si>
    <t>SPECIM V10E, ImSpector N17E</t>
  </si>
  <si>
    <t>HSI0777</t>
  </si>
  <si>
    <t>HSI0778</t>
  </si>
  <si>
    <t>Identification of sesame oil varieties</t>
  </si>
  <si>
    <t>CARS, SPA, PC Loadings</t>
  </si>
  <si>
    <t>HSI0783</t>
  </si>
  <si>
    <t>HSI0788</t>
  </si>
  <si>
    <t>HSI0781</t>
  </si>
  <si>
    <t>Tenderness distribution in raw salmon fillets</t>
  </si>
  <si>
    <t xml:space="preserve">Distribution. GLCM: Five distances 1-5. Four directions 0, 45, 90, 135. Contrast, homogeneity, and energy. </t>
  </si>
  <si>
    <t>HSI0790</t>
  </si>
  <si>
    <t>HSI0785</t>
  </si>
  <si>
    <t>Textural firmness of grass carp from frozen storage</t>
  </si>
  <si>
    <t>Averaged over ROI circles</t>
  </si>
  <si>
    <t>RC, GA, SPA</t>
  </si>
  <si>
    <t>HSI0784</t>
  </si>
  <si>
    <t>HSI0782</t>
  </si>
  <si>
    <t>Analysis of marbling of pork</t>
  </si>
  <si>
    <t>940-1650</t>
  </si>
  <si>
    <t>Gabor filter</t>
  </si>
  <si>
    <t>HSI0795</t>
  </si>
  <si>
    <t>Detection of defects in Loquat</t>
  </si>
  <si>
    <t>Defects: morphology. MNF</t>
  </si>
  <si>
    <t>HSI0796</t>
  </si>
  <si>
    <t>Differentiating fresh and frozen-thawed pork</t>
  </si>
  <si>
    <t>Wavelet texture. Horizontal, vertical, diagonal*2. Mean, meanVar, Energy, Entropy.</t>
  </si>
  <si>
    <t>HSI0797</t>
  </si>
  <si>
    <t>Detection of thirps defect on green-peel citrus</t>
  </si>
  <si>
    <t>500-800</t>
  </si>
  <si>
    <t>Defect detection</t>
  </si>
  <si>
    <t>HSI0799</t>
  </si>
  <si>
    <t>HSI0800</t>
  </si>
  <si>
    <t>Internal quality of blueberries</t>
  </si>
  <si>
    <t>HSI0806</t>
  </si>
  <si>
    <t>Chemical constituents in lamb meats</t>
  </si>
  <si>
    <t>UVE-SPA-CSA</t>
  </si>
  <si>
    <t>HSI0801</t>
  </si>
  <si>
    <t>HSI0803</t>
  </si>
  <si>
    <t>Bruise and cultivar detection of apples</t>
  </si>
  <si>
    <t>Defects</t>
  </si>
  <si>
    <t>HSI0820</t>
  </si>
  <si>
    <t>TVB-N content for freshness</t>
  </si>
  <si>
    <t>HSI0814</t>
  </si>
  <si>
    <t>HSI0813</t>
  </si>
  <si>
    <t>HSI0815</t>
  </si>
  <si>
    <t>Lactic acid bacteria (LAB) in farmed salmon flesh</t>
  </si>
  <si>
    <t>LS-SVM, MLR</t>
  </si>
  <si>
    <t>HSI0816</t>
  </si>
  <si>
    <t>Mechanical properties of prawns</t>
  </si>
  <si>
    <t>HSI0818</t>
  </si>
  <si>
    <t>Ripeness classification of astringent persimmon</t>
  </si>
  <si>
    <t>Averaged over multiple square ROI on both sides</t>
  </si>
  <si>
    <t>LDA, SIMCA</t>
  </si>
  <si>
    <t>GLCM: Correlation, Energy, Contrast, Homogeneity. Angle = 0, d = 1</t>
  </si>
  <si>
    <t>HSI0804</t>
  </si>
  <si>
    <t>HSI0827</t>
  </si>
  <si>
    <t>HSI0826</t>
  </si>
  <si>
    <t>Texture profile analysis of salmon fillets</t>
  </si>
  <si>
    <t>400-1000, 967-1634</t>
  </si>
  <si>
    <t>GLCM: d = 1, 3, 5. Four angles: 0, 45, 90, 135. 22 features uniformity/energy/angular second moment, entropy, dissimilarity, contrast/inertia, inverse difference, correlation, homogeneity/inverse difference moment, autocorrelation, cluster shade, cluster prominence, maximum probability, sum of squares, sum average, sum variance, sum entropy, difference variance, difference entropy, information measures of correlation-I, information measures of correlation-II, maximal correlation coefficient, inverse difference normalized (INN), and inverse difference moment normalized (IDN). Distribution map.</t>
  </si>
  <si>
    <t>HSI0825</t>
  </si>
  <si>
    <t>Detection of peroxidase activity in tomato leaves infected with botrytis cinerea</t>
  </si>
  <si>
    <t>ELM, MLR, PLS</t>
  </si>
  <si>
    <t>HSI0830</t>
  </si>
  <si>
    <t>HSI0822</t>
  </si>
  <si>
    <t>HSI0823</t>
  </si>
  <si>
    <t>Uses Indian Pines/Salinas datasets</t>
  </si>
  <si>
    <t>BA, PSO, HS, FA, GSA, OPF</t>
  </si>
  <si>
    <t>HSI0821</t>
  </si>
  <si>
    <t>Intramuscular fat content of pork</t>
  </si>
  <si>
    <t>HSI0840</t>
  </si>
  <si>
    <t>HSI0831</t>
  </si>
  <si>
    <t>TVB-N content in salted pork in jelly</t>
  </si>
  <si>
    <t>Averaged over 5 sub-ROI</t>
  </si>
  <si>
    <t>Third moment, uniformity, entropy, mean, standard deviation, smoothness on each of four dominant wavelengths</t>
  </si>
  <si>
    <t>HSI0834</t>
  </si>
  <si>
    <t>Quality of spinich leaves</t>
  </si>
  <si>
    <t>Not clear 40-&gt;3600</t>
  </si>
  <si>
    <t>CovSel</t>
  </si>
  <si>
    <t>HSI0837</t>
  </si>
  <si>
    <t>Water content in fresh pork</t>
  </si>
  <si>
    <t>391-1043</t>
  </si>
  <si>
    <t>HSI0833</t>
  </si>
  <si>
    <t>Water distribution of beef over dehydration</t>
  </si>
  <si>
    <t>415-1030, 924-1680</t>
  </si>
  <si>
    <t>HSI0845</t>
  </si>
  <si>
    <t>HSI0846</t>
  </si>
  <si>
    <t>Not hyperspectral imaging</t>
  </si>
  <si>
    <t>HSI0848</t>
  </si>
  <si>
    <t>HSI0849</t>
  </si>
  <si>
    <t>HSI0842</t>
  </si>
  <si>
    <t>HSI0843</t>
  </si>
  <si>
    <t>HSI0844</t>
  </si>
  <si>
    <t>Averaged over normal and bruised ROI</t>
  </si>
  <si>
    <t>HSI0850</t>
  </si>
  <si>
    <t>Determination of Enterobacteriaceae on chicken fillets</t>
  </si>
  <si>
    <t>Averaged aver ROI</t>
  </si>
  <si>
    <t>HSI0860</t>
  </si>
  <si>
    <t>Moisture distribution of salmon</t>
  </si>
  <si>
    <t>Averaged over 1.5cm^2 ROI</t>
  </si>
  <si>
    <t>HSI0852</t>
  </si>
  <si>
    <t>HSI0854</t>
  </si>
  <si>
    <t>HSI0856</t>
  </si>
  <si>
    <t>Detection of fusarium damaged, yellow berry, and vitreous wheat kernels</t>
  </si>
  <si>
    <t>1013-1650</t>
  </si>
  <si>
    <t>HSI0851</t>
  </si>
  <si>
    <t>Chemical composition of intact and minced pork</t>
  </si>
  <si>
    <t>910-1700</t>
  </si>
  <si>
    <t>HSI0853</t>
  </si>
  <si>
    <t>Pseudomonas loads in chicken</t>
  </si>
  <si>
    <t>Averaged (mean and median) over ROI</t>
  </si>
  <si>
    <t>Distribution map, morphological operations</t>
  </si>
  <si>
    <t>HSI0855</t>
  </si>
  <si>
    <t>HSI0857</t>
  </si>
  <si>
    <t>Mapping of major constituents in beef</t>
  </si>
  <si>
    <t>HSI0859</t>
  </si>
  <si>
    <t>Recognition of fresh and frozen-thawed porcine longissimus dorsi muscles</t>
  </si>
  <si>
    <t>Visualisation (Classification) but only non-outlier regions</t>
  </si>
  <si>
    <t>HSI0858</t>
  </si>
  <si>
    <t>HSI0862</t>
  </si>
  <si>
    <t>HSI0867</t>
  </si>
  <si>
    <t>Water content in de-enzyming green tea leaves</t>
  </si>
  <si>
    <t>GLCM: Not enough detail</t>
  </si>
  <si>
    <t>HSI0868</t>
  </si>
  <si>
    <t>HSI0865</t>
  </si>
  <si>
    <t>Detection of minced lamb adulteration</t>
  </si>
  <si>
    <t>Prediction map</t>
  </si>
  <si>
    <t>HSI0864</t>
  </si>
  <si>
    <t>HSI0863</t>
  </si>
  <si>
    <t>HSI0861</t>
  </si>
  <si>
    <t>Moisture, color, and pH in cooked, pre-sliced turkey ham</t>
  </si>
  <si>
    <t>910-1710</t>
  </si>
  <si>
    <t>HSI0870</t>
  </si>
  <si>
    <t>Geographical origins of Jatropha Curas L. seeds</t>
  </si>
  <si>
    <t>921-1693</t>
  </si>
  <si>
    <t>Morphological features. Shape factors. GLCM: contrast, homogeneity, energy, correlation, entropy.</t>
  </si>
  <si>
    <t>HSI0869</t>
  </si>
  <si>
    <t>Rice seed cultivar identification</t>
  </si>
  <si>
    <t>1039-1612</t>
  </si>
  <si>
    <t>HSI0866</t>
  </si>
  <si>
    <t>Chlorophyll A and B of pines</t>
  </si>
  <si>
    <t>HSI0878</t>
  </si>
  <si>
    <t>HSI0879</t>
  </si>
  <si>
    <t>Microbial contamination in porcine meat</t>
  </si>
  <si>
    <t>Morphological operations, mapping</t>
  </si>
  <si>
    <t>HSI0874</t>
  </si>
  <si>
    <t>Water holding capacity in salmon flesh</t>
  </si>
  <si>
    <t>400-1000, 897-1753</t>
  </si>
  <si>
    <t>HSI0876</t>
  </si>
  <si>
    <t>Microbial spoilage of salmon flesh</t>
  </si>
  <si>
    <t>HSI0877</t>
  </si>
  <si>
    <t>Classification of oat and groat kernels</t>
  </si>
  <si>
    <t>1006-1650</t>
  </si>
  <si>
    <t>Visualised classification</t>
  </si>
  <si>
    <t>HSI0875</t>
  </si>
  <si>
    <t>Discrimination of grassland species into their botanical families</t>
  </si>
  <si>
    <t>1100-2400</t>
  </si>
  <si>
    <t>HSI0880</t>
  </si>
  <si>
    <t>Total viable count in chicken breast fillets</t>
  </si>
  <si>
    <t>HSI0890</t>
  </si>
  <si>
    <t>HSI0881</t>
  </si>
  <si>
    <t>HSI0887</t>
  </si>
  <si>
    <t>HSI0889</t>
  </si>
  <si>
    <t>HSI0888</t>
  </si>
  <si>
    <t>Variety discrimination of maize seeds</t>
  </si>
  <si>
    <t>LS-SVM, BPNN</t>
  </si>
  <si>
    <t>GLCM: 0, 45, 90, 135 degrees. D = 1. Contrast, homogeneity, energy, correlation. At optimal wavelengths.</t>
  </si>
  <si>
    <t>HSI0882</t>
  </si>
  <si>
    <t>HSI0883</t>
  </si>
  <si>
    <t>HSI0885</t>
  </si>
  <si>
    <t>HSI0884</t>
  </si>
  <si>
    <t>HSI0886</t>
  </si>
  <si>
    <t>HSI0894</t>
  </si>
  <si>
    <t>HSI0900</t>
  </si>
  <si>
    <t>HSI0895</t>
  </si>
  <si>
    <t>HSI0899</t>
  </si>
  <si>
    <t>Potato dry matter detection</t>
  </si>
  <si>
    <t>450-990</t>
  </si>
  <si>
    <t>siPLS, GA, UVE, CARS, SPA, CARS-SPA</t>
  </si>
  <si>
    <t>MLR, PLS, SVM</t>
  </si>
  <si>
    <t>HSI0898</t>
  </si>
  <si>
    <t>Colour, pH, Drip Loss, Chroma, Hue, Tenderness, Juiciness of pork</t>
  </si>
  <si>
    <t>HSI0896</t>
  </si>
  <si>
    <t>Moisture content in prawns</t>
  </si>
  <si>
    <t>416-1030</t>
  </si>
  <si>
    <t>PLSR, MLR, LS-SVM</t>
  </si>
  <si>
    <t>HSI0891</t>
  </si>
  <si>
    <t>HSI0892</t>
  </si>
  <si>
    <t>Colour distribution in salmon fillet</t>
  </si>
  <si>
    <t>964-1631</t>
  </si>
  <si>
    <t>HSI0893</t>
  </si>
  <si>
    <t>Wheat kernel characterisation</t>
  </si>
  <si>
    <t>visualised classification</t>
  </si>
  <si>
    <t>HSI0897</t>
  </si>
  <si>
    <t>Measuring foliage nutritional quality</t>
  </si>
  <si>
    <t>446-2478</t>
  </si>
  <si>
    <t>HSI0908</t>
  </si>
  <si>
    <t>HSI0919</t>
  </si>
  <si>
    <t>HSI0911</t>
  </si>
  <si>
    <t>HSI0914</t>
  </si>
  <si>
    <t>HSI0918</t>
  </si>
  <si>
    <t>HSI0915</t>
  </si>
  <si>
    <t>HSI0913</t>
  </si>
  <si>
    <t>Cucumber leaf downy mildew diagnosis</t>
  </si>
  <si>
    <t>HSI0912</t>
  </si>
  <si>
    <t>HSI0917</t>
  </si>
  <si>
    <t>HSI0909</t>
  </si>
  <si>
    <t>Banana quality and maturity</t>
  </si>
  <si>
    <t>HSI0910</t>
  </si>
  <si>
    <t>HSI0902</t>
  </si>
  <si>
    <t>HSI0905</t>
  </si>
  <si>
    <t>HSI0906</t>
  </si>
  <si>
    <t>Identify polyolefin flakes for quality assessment of recycled products</t>
  </si>
  <si>
    <t>Averaged over samples</t>
  </si>
  <si>
    <t>HSI0907</t>
  </si>
  <si>
    <t>Bruise detection in mushrooms</t>
  </si>
  <si>
    <t>880-1720</t>
  </si>
  <si>
    <t>Per pixel based on selected areas</t>
  </si>
  <si>
    <t>HSI0903</t>
  </si>
  <si>
    <t>HSI0901</t>
  </si>
  <si>
    <t>HSI0921</t>
  </si>
  <si>
    <t>HSI0926</t>
  </si>
  <si>
    <t>HSI0927</t>
  </si>
  <si>
    <t>HSI0929</t>
  </si>
  <si>
    <t>Firmness of apples</t>
  </si>
  <si>
    <t>HSI0940</t>
  </si>
  <si>
    <t>HSI0932</t>
  </si>
  <si>
    <t>HSI0933</t>
  </si>
  <si>
    <t>HSI0936</t>
  </si>
  <si>
    <t>HSI0937</t>
  </si>
  <si>
    <t>HSI0943</t>
  </si>
  <si>
    <t>HSI0949</t>
  </si>
  <si>
    <t>HSI0941</t>
  </si>
  <si>
    <t>HSI0942</t>
  </si>
  <si>
    <t>HSI0951</t>
  </si>
  <si>
    <t>HSI0953</t>
  </si>
  <si>
    <t>HSI0955</t>
  </si>
  <si>
    <t>HSI0959</t>
  </si>
  <si>
    <t>HSI1002</t>
  </si>
  <si>
    <t>HSI1004</t>
  </si>
  <si>
    <t>HSI1009</t>
  </si>
  <si>
    <t>HSI1014</t>
  </si>
  <si>
    <t>HSI1018</t>
  </si>
  <si>
    <t>HSI1010</t>
  </si>
  <si>
    <t>HSI1011</t>
  </si>
  <si>
    <t>HSI1022</t>
  </si>
  <si>
    <t>Pork drip loss and pH</t>
  </si>
  <si>
    <t>430-1000</t>
  </si>
  <si>
    <t>HSI1032</t>
  </si>
  <si>
    <t>HSI1025</t>
  </si>
  <si>
    <t>HSI1041</t>
  </si>
  <si>
    <t>HSI1043</t>
  </si>
  <si>
    <t>Fecal contamination on apples</t>
  </si>
  <si>
    <t>450-851</t>
  </si>
  <si>
    <t>HSI1024</t>
  </si>
  <si>
    <t>HSI0922</t>
  </si>
  <si>
    <t>Detecting common defects on oranges</t>
  </si>
  <si>
    <t>550-900</t>
  </si>
  <si>
    <t>PCA</t>
  </si>
  <si>
    <t>Morphological/band ratio</t>
  </si>
  <si>
    <t>HSI0924</t>
  </si>
  <si>
    <t>Discriminating between lamb muscles</t>
  </si>
  <si>
    <t>LDA, PCA</t>
  </si>
  <si>
    <t>Visualisation map</t>
  </si>
  <si>
    <t>HSI0925</t>
  </si>
  <si>
    <t>HSI0928</t>
  </si>
  <si>
    <t>Quality classification of cooked, sliced turkey hams</t>
  </si>
  <si>
    <t>Visualized classification</t>
  </si>
  <si>
    <t>HSI0934</t>
  </si>
  <si>
    <t>475-1500</t>
  </si>
  <si>
    <t>Not applicable (Averaged along an axis)</t>
  </si>
  <si>
    <t>GLCM: d = 2, 5, 10 pixels, and  = 0, 90â—¦. Entropy, correlation.</t>
  </si>
  <si>
    <t>HSI0935</t>
  </si>
  <si>
    <t>HSI0938</t>
  </si>
  <si>
    <t>410-870</t>
  </si>
  <si>
    <t>Per pixel (randomly selected points)</t>
  </si>
  <si>
    <t>HSI0939</t>
  </si>
  <si>
    <t>Detection of fusarium damaged kernels of wheat</t>
  </si>
  <si>
    <t>HSI0956</t>
  </si>
  <si>
    <t>HSI0944</t>
  </si>
  <si>
    <t>HSI0945</t>
  </si>
  <si>
    <t>HSI0946</t>
  </si>
  <si>
    <t>HSI0947</t>
  </si>
  <si>
    <t>Detecting internal defects of cucumbers and pickles</t>
  </si>
  <si>
    <t>Branch and bound</t>
  </si>
  <si>
    <t>Classification maps</t>
  </si>
  <si>
    <t>HSI0948</t>
  </si>
  <si>
    <t>HSI0952</t>
  </si>
  <si>
    <t>HSI0954</t>
  </si>
  <si>
    <t>Chlorophyll and nitrogen in norway spruce</t>
  </si>
  <si>
    <t>HSI1001</t>
  </si>
  <si>
    <t>Pork quality classification</t>
  </si>
  <si>
    <t>430-980</t>
  </si>
  <si>
    <t>PC Loadings, SR</t>
  </si>
  <si>
    <t>HSI1003</t>
  </si>
  <si>
    <t>HSI0960</t>
  </si>
  <si>
    <t>HSI1047</t>
  </si>
  <si>
    <t>HSI1037</t>
  </si>
  <si>
    <t>HSI1021</t>
  </si>
  <si>
    <t>HSI1012</t>
  </si>
  <si>
    <t>HSI1020</t>
  </si>
  <si>
    <t>HSI0998</t>
  </si>
  <si>
    <t>Quality attributes of strawberries</t>
  </si>
  <si>
    <t>MLR, PLS</t>
  </si>
  <si>
    <t>GLCM: RGB images Contrast, homogeneity, angular second moment, correlation. 0, 45, 90, 135. D=1:10</t>
  </si>
  <si>
    <t>HSI0997</t>
  </si>
  <si>
    <t>HSI1008</t>
  </si>
  <si>
    <t>HSI0970</t>
  </si>
  <si>
    <t>HSI0969</t>
  </si>
  <si>
    <t>HSI0971</t>
  </si>
  <si>
    <t>Detecting chilling injury and firmness in red delicious apples</t>
  </si>
  <si>
    <t>Averaged over AOI</t>
  </si>
  <si>
    <t>HSI1017</t>
  </si>
  <si>
    <t>Oil and oleic acid concentrations in corn</t>
  </si>
  <si>
    <t>HSI1015</t>
  </si>
  <si>
    <t>HSI1013</t>
  </si>
  <si>
    <t>HSI0973</t>
  </si>
  <si>
    <t>HSI0987</t>
  </si>
  <si>
    <t>HSI0984</t>
  </si>
  <si>
    <t>HSI0983</t>
  </si>
  <si>
    <t>HSI0980</t>
  </si>
  <si>
    <t>HSI0988</t>
  </si>
  <si>
    <t>Early detection of apple bruises</t>
  </si>
  <si>
    <t>HSI0982</t>
  </si>
  <si>
    <t>HSI0571</t>
  </si>
  <si>
    <t>Sawyer T.W., Bohndiek S.E.</t>
  </si>
  <si>
    <t>Towards a simulation framework to maximize the resolution of biomedical hyperspectral imaging</t>
  </si>
  <si>
    <t>HSI0755</t>
  </si>
  <si>
    <t>Bundy K., Bershady M.A., Law D.R., Yan R., Drory N., MacDonald N., Wake D.A., Cherinka B., Sánchez-Gallego J.R., Weijmans A.-M., Thomas D., Tremonti C., Masters K., Coccato L., Diamond-Stanic A.M., Aragón-Salamanca A., Avila-Reese V., Badenes C., Falcón-Barroso J., Belfiore F., Bizyaev D., Blanc G.A., Bland-Hawthorn J., Blanton M.R., Brownstein J.R., Byler N., Cappellari M., Conroy C., Dutton A.A., Emsellem E., Etherington J., Frinchaboy P.M., Fu H., Gunn J.E., Harding P., Johnston E.J., Kauffmann G., Kinemuchi K., Klaene M.A., Knapen J.H., Leauthaud A., Li C., Lin L., Maiolino R., Malanushenko V., Malanushenko E., Mao S., Maraston C., Mcdermid R.M., Merrifield M.R., Nichol R.C., Oravetz D., Pan K., Parejko J.K., Sanchez S.F., Schlegel D., Simmons A., Steele O., Steinmetz M., Thanjavur K., Thompson B.A., Tinker J.L., Van Den Bosch R.C.E., Westfall K.B., Wilkinson D., Wright S., Xiao T., Zhang K.</t>
  </si>
  <si>
    <t>Overview of the SDSS-IV MaNGA survey: Mapping Nearby Galaxies at Apache Point Observatory</t>
  </si>
  <si>
    <t>HSI0794</t>
  </si>
  <si>
    <t>Storch T., Bachmann M., Honold H.-P., Kaufmann H., Krawczyk H., Muller R., Sang B., Schneider M., Segl K., Chlebek C.</t>
  </si>
  <si>
    <t>ENMAP data product standards</t>
  </si>
  <si>
    <t>HSI0802</t>
  </si>
  <si>
    <t>Liu J.-N., Schulmerich M.V., Bhargava R., Cunningham B.T.</t>
  </si>
  <si>
    <t>Sculpting narrowband Fano resonances inherent in the large-area mid-infrared photonic crystal microresonators for spectroscopic imaging</t>
  </si>
  <si>
    <t>HSI0832</t>
  </si>
  <si>
    <t>Tao L.-L., Yang X.-J., Deng J.-M., Zhang X.</t>
  </si>
  <si>
    <t>Application of near infrared reflectance spectroscopy to predict meat chemical compositions: A review</t>
  </si>
  <si>
    <t>HSI0841</t>
  </si>
  <si>
    <t>Beamín J.C., Minniti D., Gromadzki M., Kurtev R., Ivanov V.D., Beletsky Y., Lucas P., Saito R.K., Borissova J.</t>
  </si>
  <si>
    <t>One more neighbor: The first brown dwarf in the VVV survey</t>
  </si>
  <si>
    <t>HSI0950</t>
  </si>
  <si>
    <t>Edmond Turcu I.C., Springate E., Froud C.A., Cacho C.M., Collier J.L., Bryan W.A., Jamie Nemeth G.R.A., Marangos J.P., Tisch J.W.G., Torres R., Siegel T., Brugnera L., Underwood J.G., Procino I., Roy Newell W., Altucci C., Velotta R., King R.B., Alexander J.D., Calvert C.R., Kelly O., Greenwood J.B., Williams I.D., Cavalleri A., Petersen J.C., Dean N., Dhesi S.S., Poletto L., Villoresi P., Frassetto F., Bonora S., Roper M.D.</t>
  </si>
  <si>
    <t>Ultrafast science and development at the Artemis facility</t>
  </si>
  <si>
    <t>HSI0961</t>
  </si>
  <si>
    <t>Liu K., Li D., Zhang X., Li H., Wu L., Zhang T.</t>
  </si>
  <si>
    <t>A non-continuous wavelength scanning strategy for electrically tunable liquid-crystal hyperspectral imaging array</t>
  </si>
  <si>
    <t>HSI0966</t>
  </si>
  <si>
    <t>System</t>
  </si>
  <si>
    <t>Lu Q., Ji Y., Shen W.</t>
  </si>
  <si>
    <t>Design of a continual zoom system with high speed for hyperspectral imagers</t>
  </si>
  <si>
    <t>HSI0967</t>
  </si>
  <si>
    <t>De Vries J., Voors R., Mika A., Otter G., Van Der Valk N., Aben I., Hoogeveen R., Gloudemans A., Dobber M., Veefkind P., Levelt P.</t>
  </si>
  <si>
    <t>TROPOMI, the solar backscatter satellite instrument for air quality and climate, heads towards detailed design</t>
  </si>
  <si>
    <t>HSI0968</t>
  </si>
  <si>
    <t>Delwiche S.R., Yang I.-C., Kim M.S.</t>
  </si>
  <si>
    <t>Hyperspectral imaging for detection of black tip damage in wheat kernels</t>
  </si>
  <si>
    <t>HSI0972</t>
  </si>
  <si>
    <t>Gupta N.</t>
  </si>
  <si>
    <t>Biosensors technologies: acousto-optic tunable filter-based hyperspectral and polarization imagers for fluorescence and spectroscopic imaging.</t>
  </si>
  <si>
    <t>HSI0974</t>
  </si>
  <si>
    <t>Zortea M., Antonio Plaza A.</t>
  </si>
  <si>
    <t>Improved spectral unmixing of hyperspectral images using spatially homogeneous endmembers</t>
  </si>
  <si>
    <t>HSI0975</t>
  </si>
  <si>
    <t>Naganathan G.K., Grimes L.M., Subbiah J., Calkins C.R., Samal A., Meyer G.E.</t>
  </si>
  <si>
    <t>Visible/near-infrared hyperspectral imaging for beef tenderness prediction</t>
  </si>
  <si>
    <t>HSI0976</t>
  </si>
  <si>
    <t>Anchutkin V.S., Belsky A.B., Voloshinov V.B., Yushkov K.B.</t>
  </si>
  <si>
    <t>Hyperspectral optical system with spatial separation of images possessing different polarization direction</t>
  </si>
  <si>
    <t>HSI0977</t>
  </si>
  <si>
    <t>Dogan H., Smail V.W., Wetzel D.L.</t>
  </si>
  <si>
    <t>Discrimination of isogenic wheat by InSb focal plane array chemical imaging</t>
  </si>
  <si>
    <t>HSI0978</t>
  </si>
  <si>
    <t>Zhang D.-Y., Hong J., Tang W.-P., Yang W.-F., Luo J., Qiao Y.-L., Zhang X.</t>
  </si>
  <si>
    <t>Design of hyperspectral imaging system based on LCTF</t>
  </si>
  <si>
    <t>HSI0979</t>
  </si>
  <si>
    <t>Partial least squares analysis of near-infrared hyperspectral images for beef tenderness prediction</t>
  </si>
  <si>
    <t>HSI0981</t>
  </si>
  <si>
    <t>Ye X., Sakai K., Okamoto H., Garciano L.O.</t>
  </si>
  <si>
    <t>A ground-based hyperspectral imaging system for characterizing vegetation spectral features</t>
  </si>
  <si>
    <t>HSI0985</t>
  </si>
  <si>
    <t>DuBois J., Neil Lewis E.</t>
  </si>
  <si>
    <t>What's in that medicine?</t>
  </si>
  <si>
    <t>HSI0986</t>
  </si>
  <si>
    <t>Koh K., Wood T., Zhang H., Lekadir K., Elson D., Yang G.-Z.</t>
  </si>
  <si>
    <t>Fluorescence excitation spectroscopic imaging with a tunable light source and dimensionality reduction using FR-IsoMap</t>
  </si>
  <si>
    <t>HSI0990</t>
  </si>
  <si>
    <t>Zhao J., Liu J., Chen Q., Vittayapadung S.</t>
  </si>
  <si>
    <t>Detecting subtle bruises on fruits with hyperspectral imaging</t>
  </si>
  <si>
    <t>HSI0991</t>
  </si>
  <si>
    <t>Sethuraman S., Wang B., Litovsky S., Amirian J., Smalling R., Emelianov S.</t>
  </si>
  <si>
    <t>Spectroscopic intravascular photoacoustic imaging</t>
  </si>
  <si>
    <t>HSI0992</t>
  </si>
  <si>
    <t>Lo E., Fountain III A.W., John Ingram L.T.C.</t>
  </si>
  <si>
    <t>Wavelength calibration of hyperspectral sensors with 2-D detector arrays</t>
  </si>
  <si>
    <t>HSI0994</t>
  </si>
  <si>
    <t>Li Q., Xue Y., Xiao G., Zhang J.</t>
  </si>
  <si>
    <t>New microscopic pushbroom hyperspectral imaging system for application in diabetic retinopathy research</t>
  </si>
  <si>
    <t>HSI0999</t>
  </si>
  <si>
    <t>Zuzak K.J., Naik S.C., Alexandrakis G., Hawkins D., Behbehani K., Livingston E.H.</t>
  </si>
  <si>
    <t>Characterization of a near-infrared laparoscopic hyperspectral imaging system for minimally invasive surgery</t>
  </si>
  <si>
    <t>HSI1000</t>
  </si>
  <si>
    <t>MacKinnon N.B., Khojasteh M., Lane P.M., MacAulay C.E., Guillaud M., Stange U.</t>
  </si>
  <si>
    <t>Hyperspectral imaging and spectral unmixing of stained tissue sections using a spectrally programmable light engine</t>
  </si>
  <si>
    <t>HSI1005</t>
  </si>
  <si>
    <t>Tumeh P.C., Lerner J.M., Dicker D.T., El-Deiry W.S.</t>
  </si>
  <si>
    <t>Differentiation of vascular and non-vascular skin spectral signatures using in vivo hyperspectral radiometric imaging: Implications for monitoring angiogenesis</t>
  </si>
  <si>
    <t>HSI1006</t>
  </si>
  <si>
    <t>Stormo S.K., Sivertsen A.H., Heia K., Nilsen H., Elvevoll E.</t>
  </si>
  <si>
    <t>Effects of single wavelength selection for anisakid roundworm larvae detection through multispectral imaging</t>
  </si>
  <si>
    <t>HSI1007</t>
  </si>
  <si>
    <t>Garrigues M., Leclercq J., Gil-Sobraqués R., Parillaud O., Crochon M., Roger J.-M., Amore O., Vilotitch B.</t>
  </si>
  <si>
    <t>An indium phosphide-based near infrared MOEMS microspectrometer for agri-food and environmental monitoring</t>
  </si>
  <si>
    <t>HSI1016</t>
  </si>
  <si>
    <t>Zavattini G., Vecchi S., Mitchell G., Weisser U., Leahy R.M., Pichler B.J., Smith D.J., Cherry S.R.</t>
  </si>
  <si>
    <t>A hyperspectral fluorescence system for 3D in vivo optical imaging</t>
  </si>
  <si>
    <t>HSI1023</t>
  </si>
  <si>
    <t>Bouhifd M., Whelan M.P., Aprahamian M.</t>
  </si>
  <si>
    <t>Fluorescence imaging spectroscopy utilising acousto-optic tuneable filters</t>
  </si>
  <si>
    <t>HSI1027</t>
  </si>
  <si>
    <t>Compact hyperspectral and polarization imagers</t>
  </si>
  <si>
    <t>HSI1028</t>
  </si>
  <si>
    <t>Thomas R.J.</t>
  </si>
  <si>
    <t>Elliptical varied line-space (EVLS) gratings</t>
  </si>
  <si>
    <t>HSI1029</t>
  </si>
  <si>
    <t>Michael Attas E.</t>
  </si>
  <si>
    <t>Enhancement of document legibility using spectroscopic imaging</t>
  </si>
  <si>
    <t>HSI1030</t>
  </si>
  <si>
    <t>Silverglate P.R., Heffernan K.J., Bedini P.D., Boldt J.D., Cavender P.J., Choo T.H., Darlington E.H., Donald E.T., Fasold M.J., Fort D.E., Gurnee R.S., Hayes A.T., Hayes J.R., Hemler J.B., Humm D.C., Izenberg N.R., Lee R.E., Lees J.J., Lohr D.A., Murchie S.L., Murphy G.A., Reiter R.A., Rossano E., Seagrave G.G., Schaefer E.D., Strohbehn K., Taylor H.W., Thompson P.L., Tossman B.E., Wilson IV P., Robinson M.A., Green R., Mitchell S.E.</t>
  </si>
  <si>
    <t>Compact Reconnaissance Imaging Spectrometer for Mars (CRISM), characterization results for instrument and focal plane subsystems</t>
  </si>
  <si>
    <t>HSI1031</t>
  </si>
  <si>
    <t>Sakoǧlu Ü., Wang Z., Hayat M.M., Tyo J.S., Annamalai S., Dowd P., Krishna S.</t>
  </si>
  <si>
    <t>Quantum dot detectors for mid-infrared sensing: Bias-controlled spectral tuning and matched filtering</t>
  </si>
  <si>
    <t>HSI1033</t>
  </si>
  <si>
    <t>LaPlant F.</t>
  </si>
  <si>
    <t>Factors affecting NIR chemical images of solid dosage forms</t>
  </si>
  <si>
    <t>HSI1034</t>
  </si>
  <si>
    <t>Bei L., Duffin K.L., Carnahan J.W.</t>
  </si>
  <si>
    <t>Inductively coupled plasma chemistry examinations with visible acousto-optic tunable filter hyperspectral imaging</t>
  </si>
  <si>
    <t>HSI1036</t>
  </si>
  <si>
    <t>Park B., Windham W.R., Lawrence K.C., Smith D.P.</t>
  </si>
  <si>
    <t>Classification of hyperspectral imagery for identifying fecal and ingesta contaminants</t>
  </si>
  <si>
    <t>HSI1040</t>
  </si>
  <si>
    <t>Li B., Xie S., Zhang X., Li D.</t>
  </si>
  <si>
    <t>Preliminary Study of Diagnostic Spectroscopic Imaging for Nasopharyngeal Carcinoma</t>
  </si>
  <si>
    <t>HSI1042</t>
  </si>
  <si>
    <t>Jellison G.P., Hemmer T.H., Wilson D.G.</t>
  </si>
  <si>
    <t>Development of a watershed algorithm for multi-resolution, multi-dimensional clustering of hyperspectral data</t>
  </si>
  <si>
    <t>HSI1045</t>
  </si>
  <si>
    <t>Foy B.R., Petrin R.R., Quick C.R., Shimada T., Tiee J.J.</t>
  </si>
  <si>
    <t>Comparisons between hyperspectral passive and multispectral active sensor measurements</t>
  </si>
  <si>
    <t>HSI1046</t>
  </si>
  <si>
    <t>Murphy Jr. T.W., Soifer B.T., Matthews K., Armus L.</t>
  </si>
  <si>
    <t>Age dating ultraluminous infrared galaxies along the merger sequence</t>
  </si>
  <si>
    <t>HSI1048</t>
  </si>
  <si>
    <t>Simard Jean-Robert, Mathieu Pierre, Fournier Georges, Larochelle Vincent, Babey S.K.</t>
  </si>
  <si>
    <t>Range-gated intensified spectrographic imager: an instrument for active hyperspectral imaging</t>
  </si>
  <si>
    <t>HSI1049</t>
  </si>
  <si>
    <t>Saito Mitsunori, Kikuchi Katsuhiro, Tanaka Chinari, Sone Hiroshi, Morimoto Shozo, Yamashita Toshiharu, Nishii Junji</t>
  </si>
  <si>
    <t>Infrared imaging spectrometry by the use of bundled chalcogenide glass fibers and a PtSi CCD camera</t>
  </si>
  <si>
    <t>HSI1050</t>
  </si>
  <si>
    <t>Dwyer Peter J., DiMarzio Charles A.</t>
  </si>
  <si>
    <t>Hyperspectral imaging for dermal hemoglobin spectroscopy</t>
  </si>
  <si>
    <t>HSI1051</t>
  </si>
  <si>
    <t>Kokai F., Takahashi K., Yudasaka M., Iijima S.</t>
  </si>
  <si>
    <t>Growth dynamics of carbon-metal particles and nanotubes synthesized by CO2 laser vaporization</t>
  </si>
  <si>
    <t>HSI1052</t>
  </si>
  <si>
    <t>Bowers C.W., Woodgate B.E., Kimbel A., Kaiser M.E., Gull T.R., Kraemer V.S.B., Harti G.F., Content D.A., Ebbets D.C., Michika D., Sullivan J.F., Woodruff R.A., Ljndler M.D.J., Plait P.C., Standeley C., ColIins N.R., Cornett R.H., Landsman W.B., Malumuth E.M., Robinson R.D.</t>
  </si>
  <si>
    <t>The on-orbit optical performance of the space telescope imaging spectrographa</t>
  </si>
  <si>
    <t>HSI1053</t>
  </si>
  <si>
    <t>Tomatis S., Bartoli C., Bono A., Cascinelli N., Clemente C., Marchesini R.</t>
  </si>
  <si>
    <t>Spectrophotometric imaging of cutaneous pigmented lesions: Discriminant analysis, optical properties and histological characteristics</t>
  </si>
  <si>
    <t>HSI1055</t>
  </si>
  <si>
    <t>Knecht D.J., Murad E., Viereck R., Pike C.P., Broadfoot A.L., Anderson E.R., Hatfield D.B., Stone T.C., Sandel B.R.</t>
  </si>
  <si>
    <t>The Arizona Airglow Experiment as flown on four space-shuttle missions</t>
  </si>
  <si>
    <t>HSI1056</t>
  </si>
  <si>
    <t>Goldstein S.R., Kidder L.H., Herne T.M., Levin I.W., Lewis E.N.</t>
  </si>
  <si>
    <t>The design and implementation of a high-fidelity Raman imaging microscope</t>
  </si>
  <si>
    <t>HSI1057</t>
  </si>
  <si>
    <t>Turner II John F., Treado Patrick J.</t>
  </si>
  <si>
    <t>Adaptive filtering and Hadamard transform imaging spectroscopy with an acousto-optic tunable filter (AOTF)</t>
  </si>
  <si>
    <t>HSI1058</t>
  </si>
  <si>
    <t>Kidder Linda, Goldstein Seth R., Levin Ira W., Lewis E.Neil</t>
  </si>
  <si>
    <t>Raman imaging microscopy: a novel chemical imaging technique</t>
  </si>
  <si>
    <t>HSI1059</t>
  </si>
  <si>
    <t>Tomatis S., Marchesini R., Bartoli C., Bono A., Clemente C., Cupeta C., Pignoli E., Sichirollo A.E., Cascinelli N.</t>
  </si>
  <si>
    <t>Reflectance imaging spectroscopy: A possible aid in the clinical diagnosis of melanoma</t>
  </si>
  <si>
    <t>HSI1060</t>
  </si>
  <si>
    <t>Sturgeon M.A., Cheng L.-J., Durkee P.A., Hamilton M.K., Huth J.F., Mahoney C., Olsen R.C., Reyes G.</t>
  </si>
  <si>
    <t>Spectral and polarimetric analysis of hyperspectral data collected by an acousto-optic tunable filter system</t>
  </si>
  <si>
    <t>HSI1061</t>
  </si>
  <si>
    <t>Tennyson P.D., Dymond K., Moos H.W., Feldman P.D., Mackey E.F.</t>
  </si>
  <si>
    <t>TWO-DIMENSIONAL INTENSIFIED PHOTODIODE ARRAY FOR IMAGING SPECTROSCOPY.</t>
  </si>
  <si>
    <t>HSI1062</t>
  </si>
  <si>
    <t>The infrared space observatory (ISO)</t>
  </si>
  <si>
    <t>HSI1063</t>
  </si>
  <si>
    <t>Torr M.R., Basedow R.W., Torr D.G.</t>
  </si>
  <si>
    <t>Spectroscopic imaging of the thermosphere from the space shuttle</t>
  </si>
  <si>
    <t>Title</t>
  </si>
  <si>
    <t>Authors</t>
  </si>
  <si>
    <t>Nazir A., AlDhaheri M., Mudgil P., Marpu P., Kamal-Eldin A.</t>
  </si>
  <si>
    <t>Hyperspectral imaging based kinetic approach to assess quality deterioration in fresh mushrooms (Agaricus bisporus) during postharvest storage</t>
  </si>
  <si>
    <t>Wang X., Wang T., Zheng Y., Yin X.</t>
  </si>
  <si>
    <t>Hyperspectral-attention mechanism-based improvement of radiomics prediction method for primary liver cancer</t>
  </si>
  <si>
    <t>Zhu H., Hu M., Zhang J., Li Q.</t>
  </si>
  <si>
    <t>Development and optimization of a low-cost and portable multispectral imaging system [低成本便携式多光谱成像系统的研发及优化]</t>
  </si>
  <si>
    <t>Van Manen L., Birkhoff W.A.J., Eggermont J., Hoveling R.J.M., Nicklin P., Burggraaf J., Wilson R., Mieog J.S.D., Robinson D.J., Vahrmeijer A.L., Bradbury M.S., Dijkstra J.</t>
  </si>
  <si>
    <t>Detection of cutaneous oxygen saturation using a novel snapshot hyperspectral camera: A feasibility study</t>
  </si>
  <si>
    <t>Zhu J., Wang R., Liu Q., Luo Z., Tian B., Zhu L.-G.</t>
  </si>
  <si>
    <t>Mid-infrared multispectral confocal microscope using off-axis parabolic mirrors to study epiretinal membranes</t>
  </si>
  <si>
    <t>Pronti L., Capobianco G., Vendittelli M., Felici A.C., Serranti S., Bonifazi G.</t>
  </si>
  <si>
    <t>Optimized method for mapping inorganic pigments by means of multispectral imaging combined with hyperspectral spectroscopy for the study of vincenzo pasqualoni’s wall painting at the basilica of S. Nicola in carcere in rome</t>
  </si>
  <si>
    <t>Martin T., Drissen L., Prunet S.</t>
  </si>
  <si>
    <t>Data reduction and calibration accuracy of the imaging Fourier transform spectrometer SITELLE</t>
  </si>
  <si>
    <t>Uddin M.P., Mamun M.A., Hossain M.A.</t>
  </si>
  <si>
    <t>PCA-based Feature Reduction for Hyperspectral Remote Sensing Image Classification</t>
  </si>
  <si>
    <t>Zhou C., Wang Z., Ho Y.-L., Shiomi J., Delaunay J.-J.</t>
  </si>
  <si>
    <t>Optimized Tamm-plasmon structure by Differential Evolution algorithm for single and dual peaks hot-electron photodetection</t>
  </si>
  <si>
    <t>Prentice E.F., Grøtte M.E., Sigernes F., Johansen T.A.</t>
  </si>
  <si>
    <t>Design of a Hyperspectral Imager Using COTS Optics for Small Satellite Applications</t>
  </si>
  <si>
    <t>Xiao Y., Liu R., Kim K., Zhang J., Cui T.</t>
  </si>
  <si>
    <t>A Random Forest-Based Algorithm to Distinguish Ulva prolifera and Sargassum From Multispectral Satellite Images</t>
  </si>
  <si>
    <t>Saha D., Manickavasagan A.</t>
  </si>
  <si>
    <t>Machine learning techniques for analysis of hyperspectral images to determine quality of food products: A review</t>
  </si>
  <si>
    <t>Huang Y., Wang D., Liu Y., Zhou H., Sun Y.</t>
  </si>
  <si>
    <t>Measurement of early disease blueberries based on vis/nir hyperspectral imaging system</t>
  </si>
  <si>
    <t>Du T., Mishra D.K., Shmuylovich L., Yu A., Hurbon H., Wang S.T., Berezin M.Y.</t>
  </si>
  <si>
    <t>Hyperspectral imaging and characterization of allergic contact dermatitis in the short-wave infrared</t>
  </si>
  <si>
    <t>Green R.O., Thompson D.R.</t>
  </si>
  <si>
    <t>An Earth Science Imaging Spectroscopy Mission: The Earth Surface Mineral Dust Source Investigation (EMIT)</t>
  </si>
  <si>
    <t>Abdulridha J., Ampatzidis Y., Kakarla S.C., Roberts P.</t>
  </si>
  <si>
    <t>Detection of target spot and bacterial spot diseases in tomato using UAV-based and benchtop-based hyperspectral imaging techniques</t>
  </si>
  <si>
    <t>Ahmad M., Vitale R., Silva C.S., Ruckebusch C., Cocchi M.</t>
  </si>
  <si>
    <t>Exploring local spatial features in hyperspectral images</t>
  </si>
  <si>
    <t>Fan L., Fan M., Alhaj A., Chen G., Ma H.</t>
  </si>
  <si>
    <t>Hyperspectral imaging features for mortar classification and compressive strength assessment</t>
  </si>
  <si>
    <t>Concepcion R.S., Lauguico S.C., Tobias R.R., Dadios E.P., Bandala A.A., Sybingco E.</t>
  </si>
  <si>
    <t>Estimation of photosynthetic growth signature at the canopy scale using new genetic algorithm-modified visible band triangular greenness index</t>
  </si>
  <si>
    <t>Ugarte Fajardo J., Bayona Andrade O., Criollo Bonilla R., Cevallos-Cevallos J., Mariduena-Zavala M., Ochoa Donoso D., Vicente Villardón J.L.</t>
  </si>
  <si>
    <t>Early detection of black Sigatoka in banana leaves using hyperspectral images</t>
  </si>
  <si>
    <t>Parrag V., Gillay Z., Kovács Z., Zitek A., Böhm K., Hinterstoisser B., Krska R., Sulyok M., Felföldi J., Firtha F., Baranyai L.</t>
  </si>
  <si>
    <t>Application of hyperspectral imaging to detect toxigenic Fusarium infection on cornmeal</t>
  </si>
  <si>
    <t>Song K., Wang E., Yao Y., Fu J., Hao D., You X.</t>
  </si>
  <si>
    <t>Spectral alteration zonation based on close range hyspex-320 m imaging spectroscopy: A case study in the gongchangling high-grade iron ore deposit, Liaoning Province, NE China</t>
  </si>
  <si>
    <t>Amanatiadis S., Tsardaka E.-C., Karamanos T., Karagiannis G.</t>
  </si>
  <si>
    <t>Infrared spectroscopic mapping imaging for depth analysis of artworks</t>
  </si>
  <si>
    <t>Cai F., Gao M., Li J., Lu W., Wu C.</t>
  </si>
  <si>
    <t>Compact Dual-Channel (Hyperspectral and Video) Endoscopy</t>
  </si>
  <si>
    <t>Giannoni L., Lange F., Tachtsidis I.</t>
  </si>
  <si>
    <t>Investigation of the quantification of hemoglobin and cytochrome-c-oxidase in the exposed cortex with near-infrared hyperspectral imaging: A simulation study</t>
  </si>
  <si>
    <t>Chauvin J., Vasefi F., Tavakolian K., Akhbardeh A., MacKinnon N., Qin J., Chan D.E., Kim M.S.</t>
  </si>
  <si>
    <t>Reconstruction of hyperspectral spectra of fish fillets using multi-wavelength imaging and point spectroscopy</t>
  </si>
  <si>
    <t>De Landro M., Barberio M., Felli E., Agnus V., Pizzicannella M., Diana M., Saccomandi P.</t>
  </si>
  <si>
    <t>Hyperspectral image-based analysis of thermal damage in living liver undergoing laser ablation</t>
  </si>
  <si>
    <t>Zhou X., Ma L., Halicek M., Dormer J., Fei B.</t>
  </si>
  <si>
    <t>Development of a new polarized hyperspectral imaging microscope</t>
  </si>
  <si>
    <t>Hennessy A., Clarke K., Lewis M.</t>
  </si>
  <si>
    <t>Hyperspectral classification of plants: A review of waveband selection generalisability</t>
  </si>
  <si>
    <t>Li Y., Agarwal M., Cao Y., Ren Y.</t>
  </si>
  <si>
    <t>Effect of synthetic amorphous silica powder on the cuticle of Tribolium castaneum and Sitophilus oryzae using hyperspectral imaging technique</t>
  </si>
  <si>
    <t>Tsouvaltzis P., Babellahi F., Amodio M.L., Colelli G.</t>
  </si>
  <si>
    <t>Early detection of eggplant fruit stored at chilling temperature using different non-destructive optical techniques and supervised classification algorithms</t>
  </si>
  <si>
    <t>Sun H.-W., Peng Y.-K., Wang F.</t>
  </si>
  <si>
    <t>Nondestructive Detection of Pork Tenderness Using Spatially Resolved Hyperspectral Imaging Technique Based on Multivariable Statistical Analysis [空间分辨散射光谱多参数信息融合方法的生鲜肉嫩度无损检测]</t>
  </si>
  <si>
    <t>Putri R.D., Saputro A.H.</t>
  </si>
  <si>
    <t>Firmness prediction system of waxed malang apples using hyperspectral imaging</t>
  </si>
  <si>
    <t>Ktash M.A., Hauler O., Ostertag E., Brecht M.</t>
  </si>
  <si>
    <t>Ultraviolet-visible/near infrared spectroscopy in this issue: Spectral preprpcessing TP cpmpensate fpr packaging film / using neural nets TP invert the prosail canppy mpdel and hyperspectral imaging to study the different types of raw cotton</t>
  </si>
  <si>
    <t>Chen J., He Q.</t>
  </si>
  <si>
    <t>Tea disease spot recognition based on image feature points extraction and matching</t>
  </si>
  <si>
    <t>Hakola A.-M., Pölönen I.</t>
  </si>
  <si>
    <t>Minimal learning machine in hyperspectral imaging classification</t>
  </si>
  <si>
    <t>Wang J., Krieger E., Zbur L., Gilligan J., Beideman R., Beckstead J., Klueva O., Conner M., Maney E., Treado P.</t>
  </si>
  <si>
    <t>Sprayed or soaked concealed drug detection using swir hyperspectral imaging</t>
  </si>
  <si>
    <t>Suzuki Y., Kobayashi K., Wakisaka Y., Deng D., Tanaka S., Huang C.-J., Lei C., Sun C.-W., Liu H., Fujiwaki Y., Lee S., Isozaki A., Kasai Y., Hayakawa T., Sakuma S., Arai F., Koizumi K., Tezuka H., Inaba M., Hiraki K., Ito T., Hase M., Matsusaka S., Shiba K., Suga K., Nishikawa M., Jona M., Yatomi Y., Yalikun Y., Tanaka Y., Sugimura T., Nitta N., Goda K., Ozeki Y.</t>
  </si>
  <si>
    <t>Label-free chemical imaging flow cytometry by high-speed multicolor stimulated Raman scattering</t>
  </si>
  <si>
    <t>Li X., Zhang D., Bai Y., Wang W., Liang J., Cheng J.-X.</t>
  </si>
  <si>
    <t>Fingerprinting a living cell by raman integrated mid-infrared photothermal microscopy</t>
  </si>
  <si>
    <t>Peng L., Mei J.-J., Wang N., Xu S.-N., Liu W.-B., Xing G.-L., Chen Q.-H.</t>
  </si>
  <si>
    <t>Quantitative Inversion of Water Quality Parameters in Industrial and Mining Cities from Hyperspectral Remote Sensing [工矿业城市区域水质参数高光谱定量反演]</t>
  </si>
  <si>
    <t>Sawyer T.W., Williams C., Bohndiek S.E.</t>
  </si>
  <si>
    <t>Spectral band selection and tolerancing for multispectral filter arrays</t>
  </si>
  <si>
    <t>Drossart P.</t>
  </si>
  <si>
    <t>H3+ as an ionospheric sounder of Jupiter and giant planets: An observational perspective</t>
  </si>
  <si>
    <t>Ma T., Inagaki T., Tsuchikawa S.</t>
  </si>
  <si>
    <t>Three-dimensional grain angle measurement of softwood (Hinoki cypress) using near infrared spatially and spectrally resolved imaging (NIR-SSRI)</t>
  </si>
  <si>
    <t>Lin Y., Chen J., Pan T.</t>
  </si>
  <si>
    <t>Discrete Wavelengths Screening Method for the Near-Infrared Spectroscopic Analysis of Serum Glucose</t>
  </si>
  <si>
    <t>Landro M.D., Saccomandi P., Barberio M., Schena E., Marescaux M.J., DIana M.</t>
  </si>
  <si>
    <t>Hyperspectral imaging for thermal effect monitoring in in vivo liver during laser ablation</t>
  </si>
  <si>
    <t>Pagano T.S., Abesamis C., Andrade A., Aumann H., Gunapala S., Heneghan C., Jarnot R., Johnson D., Lamborn A., Maruyama Y., Rafol S., Raouf N., Rider D., Ting D., Wilson D., Yee K., Cole J., Good B., Kampe T., Soto J., Adams A., Buckley M., Graham R., Nicol F., Vengel T., Moore J., Coleman T., Schneider S., Esser C., Inlow S., Sanders D., Hansen K., Zeigler M., Dumont C., Walter R., Piacentine J.</t>
  </si>
  <si>
    <t>CubeSat Infrared Atmospheric Sounder technology development status</t>
  </si>
  <si>
    <t>Chen B., Shi S., Gong W., Sun J., Chen B., Du L., Yang J., Guo K., Zhao X.</t>
  </si>
  <si>
    <t>True-color three-dimensional imaging and target classification BASED on hyperspectral LiDAR</t>
  </si>
  <si>
    <t>Tian H., Zhang J., Zhang J., Wu L., Wang D., Li F.</t>
  </si>
  <si>
    <t>Estimation of Sugar Beet Leaf Nitrogen Content Based on Spectral Parameters Optimized by Particle Swarm Optimization [基于粒子群算法优化光谱指数的甜菜叶片氮含量估测研究]</t>
  </si>
  <si>
    <t>Jha C.S., Rakesh, Singhal J., Reddy C.S., Rajashekar G., Maity S., Patnaik C., Das A., Misra A., Singh C.P., Mohapatra J., Krishnayya N.S.R., Kiran S., Townsend P., Martinez M.H.</t>
  </si>
  <si>
    <t>Characterization of species diversity and forest health using AVIRIS-NG hyperspectral remote sensing data</t>
  </si>
  <si>
    <t>Marzougui A., Ma Y., Zhang C., McGee R.J., Coyne C.J., Main D., Sankaran S.</t>
  </si>
  <si>
    <t>Advanced imaging for quantitative evaluation of aphanomyces root rot resistance in lentil</t>
  </si>
  <si>
    <t>Malenovský Z., Homolová L., Lukeš P., Buddenbaum H., Verrelst J., Alonso L., Schaepman M.E., Lauret N., Gastellu-Etchegorry J.-P.</t>
  </si>
  <si>
    <t>Variability and Uncertainty Challenges in Scaling Imaging Spectroscopy Retrievals and Validations from Leaves Up to Vegetation Canopies</t>
  </si>
  <si>
    <t>Laakso K., Turner D.J., Rivard B., Sánchez-Azofeifa A.</t>
  </si>
  <si>
    <t>The long-wave infrared (8-12 μm) spectral features of selected rare earth element—Bearing carbonate, phosphate and silicate minerals</t>
  </si>
  <si>
    <t>Qin J., Kim M.S., Chao K., Dhakal S., Cho B.-K., Lohumi S., Mo C., Peng Y., Huang M.</t>
  </si>
  <si>
    <t>Advances in Raman spectroscopy and imaging techniques for quality and safety inspection of horticultural products</t>
  </si>
  <si>
    <t>Hosking A.-M., Coakley B.J., Chang D., Talebi-Liasi F., Lish S., Lee S.W., Zong A.M., Moore I., Browning J., Jacques S.L., Krueger J.G., Kelly K.M., Linden K.G., Gareau D.S.</t>
  </si>
  <si>
    <t>Hyperspectral imaging in automated digital dermoscopy screening for melanoma</t>
  </si>
  <si>
    <t>Lin X., Su Y.-C., Shang J., Sha J., Li X., Sun Y.-Y., Ji J., Jin B.</t>
  </si>
  <si>
    <t>Geographically weighted regression effects on soil zinc content hyperspectral modeling by applying the fractional-order differential</t>
  </si>
  <si>
    <t>Honda R., Ryu M., Moritake M., Balčytis A., Mizeikis V., Vongsvivut J., Tobin M.J., Appadoo D., Li J.-L., Ng S.H., Juodkazis S., Morikawa J.</t>
  </si>
  <si>
    <t>Infrared polariscopy imaging of linear polymeric patterns with a focal plane array</t>
  </si>
  <si>
    <t>Debnath T., Debnath S., Paul M.</t>
  </si>
  <si>
    <t>Detection of Age and Defect of Grapevine Leaves Using Hyper Spectral Imaging</t>
  </si>
  <si>
    <t>McCoy D.E., Prum R.O.</t>
  </si>
  <si>
    <t>Convergent evolution of super black plumage near bright color in 15 bird families</t>
  </si>
  <si>
    <t>Ahmido T., Ruekgauer T.E., Weiler C., Broadwater J.</t>
  </si>
  <si>
    <t>Target discrimination using agile multispectral LiDAR</t>
  </si>
  <si>
    <t>Van Manen L., Eggermont J., Dzyubachyk O., Fariña-Sarasqueta A., Vahrmeijer A.L., Mieog J.S.D., Dijkstra J.</t>
  </si>
  <si>
    <t>Snapshot hyperspectral imaging for detection of breast tumors in resected specimens</t>
  </si>
  <si>
    <t>Bjorgan A., Randeberg L.L.</t>
  </si>
  <si>
    <t>A random forest-based method for selection of regions of interest in hyperspectral images of ex vivo human skin</t>
  </si>
  <si>
    <t>Deal J., Rich T.C., Leavesley S.J.</t>
  </si>
  <si>
    <t>Optimizing channel selection for excitation-scanning hyperspectral imaging</t>
  </si>
  <si>
    <t>Krause M.R., González-Pérez L., Crossa J., Pérez-Rodríguez P., Montesinos-López O., Singh R.P., Dreisigacker S., Poland J., Rutkoski J., Sorrells M., Gore M.A., Mondal S.</t>
  </si>
  <si>
    <t>Hyperspectral reflectance-derived relationship matrices for genomic prediction of grain yield in wheat</t>
  </si>
  <si>
    <t>Wang C., Liu X.-W., Huang Y., Xiang M.-S., Ren J.-J., Yuan H.-B., Chen B.-Q., Tian Z.-J., Bai J.-M., Sun N.-C., Zuo F., Zhang H.-W., Zhang Y.-W., Fan Z., Luo A.-L., Shi J.-R., Li J., Shao Y.-L.</t>
  </si>
  <si>
    <t>LEMONY - a library of empirical medium-resolution spectra by observations with the NAOC Xinglong 2.16-m and YNAO Gaomeigu 2.4-m telescopes</t>
  </si>
  <si>
    <t>Berger K., Atzberger C., Danner M., Wocher M., Mauser W., Hank T.</t>
  </si>
  <si>
    <t>Model-based optimization of spectral sampling for the retrieval of crop variables with the PROSAIL model</t>
  </si>
  <si>
    <t>Sharma S., Buddhiraju K.M.</t>
  </si>
  <si>
    <t>A novel ant colony optimization based training subset selection algorithm for hyperspectral image classification</t>
  </si>
  <si>
    <t>Chen Y., Jiang C., Hyyppä J., Qiu S., Wang Z., Tian M., Li W., Puttonen E., Zhou H., Feng Z., Bo Y., Wen Z.</t>
  </si>
  <si>
    <t>Feasibility Study of Ore Classification Using Active Hyperspectral LiDAR</t>
  </si>
  <si>
    <t>Ranganathan M., Sankarasubramanian K., Bayanna A.R., Mathew S.K.</t>
  </si>
  <si>
    <t>Lenslet Array and Fabry-Pérot Based Hyperspectral Imaging</t>
  </si>
  <si>
    <t>Barbedo J.G.A., Guarienti E.M., Tibola C.S.</t>
  </si>
  <si>
    <t>Detection of sprout damage in wheat kernels using NIR hyperspectral imaging</t>
  </si>
  <si>
    <t>Hobro A.J., Smith N.I.</t>
  </si>
  <si>
    <t>Vibrational spectroscopic imaging of pathogens, microorganisms, and their interactions with host systems</t>
  </si>
  <si>
    <t>Idelchik M.P.S., Dillon J., Abariute L., Guttenberg M.A., Segarceanu A., Neu-Baker N.M., Brenner S.A.</t>
  </si>
  <si>
    <t>Comparison of hyperspectral classification methods for the analysis of cerium oxide nanoparticles in histological and aqueous samples</t>
  </si>
  <si>
    <t>Acquarelli J., Marchiori E., Buydens L.M.C., Tran T., van Laarhoven T.</t>
  </si>
  <si>
    <t>Spectral-spatial classification of hyperspectral images: Three tricks and a new learning setting</t>
  </si>
  <si>
    <t>Asfour H., Guan S., Muselimyan N., Swift L., Loew M., Sarvazyan N.</t>
  </si>
  <si>
    <t>Optimization of wavelength selection for multispectral image acquisition: A case study of atrial ablation lesions</t>
  </si>
  <si>
    <t>Placco V.M., Beers T.C., Santucci R.M., Chanamé J., Sepúlveda M.P., Coronado J., Points S.D., Kaleida C.C., Rossi S., Kordopatis G., Lee Y.S., Matijevič G., Frebel A., Hansen T.T., Holmbeck E.M., Rasmussen K.C., Roederer I.U., Sakari C.M., Whitten D.D.</t>
  </si>
  <si>
    <t>Spectroscopic Validation of Low-metallicity Stars from RAVE</t>
  </si>
  <si>
    <t>Morales-Sillero A., Fernández Pierna J.A., Sinnaeve G., Dardenne P., Baeten V.</t>
  </si>
  <si>
    <t>Quantification of protein in wheat using near infrared hyperspectral imaging: Performance comparison with conventional near infrared spectroscopy</t>
  </si>
  <si>
    <t>Hu N., Wei D., Zhang L., Wang J., Xu H., Zhao Y.</t>
  </si>
  <si>
    <t>Application of Vis-NIR hyperspectral imaging in agricultural products detection</t>
  </si>
  <si>
    <t>Heikkinen V.</t>
  </si>
  <si>
    <t>Spectral Reflectance Estimation Using Gaussian Processes and Combination Kernels</t>
  </si>
  <si>
    <t>Lv H., Lee Y., Liu R., Fan C., Huang Y.</t>
  </si>
  <si>
    <t>The research of spectral reconstruction for large aperture static imaging spectrometer</t>
  </si>
  <si>
    <t>Xie C., Chu B., He Y.</t>
  </si>
  <si>
    <t>Prediction of banana color and firmness using a novel wavelengths selection method of hyperspectral imaging</t>
  </si>
  <si>
    <t>Serranti S., Trella A., Bonifazi G., Izquierdo C.G.</t>
  </si>
  <si>
    <t>Production of an innovative biowaste-derived fertilizer: Rapid monitoring of physical-chemical parameters by hyperspectral imaging</t>
  </si>
  <si>
    <t>Zhang B., Liu L., Gu B., Zhou J., Huang J., Tian G.</t>
  </si>
  <si>
    <t>From hyperspectral imaging to multispectral imaging: Portability and stability of HIS-MIS algorithms for common defect detection</t>
  </si>
  <si>
    <t>Nila I.R., Saputro A.H., Imawan C.</t>
  </si>
  <si>
    <t>The prediction system of bruising depth of guava (psidium guajava L.) based on Vis-NIR imaging</t>
  </si>
  <si>
    <t>Liao D., Qian Y., Tang Y.Y.</t>
  </si>
  <si>
    <t>Constrained Manifold Learning for Hyperspectral Imagery Visualization</t>
  </si>
  <si>
    <t>Izzuddin M.A., Seman Idris A., Nisfariza M.N., Nordiana A.A., Shafri H.Z.M., Ezzati B.</t>
  </si>
  <si>
    <t>The development of spectral indices for early detection of Ganoderma disease in oil palm seedlings</t>
  </si>
  <si>
    <t>Machikhin A.S., Kozlov A.B., Khokhlov D.D., Pozhar V.E., Batshev V.I.</t>
  </si>
  <si>
    <t>Spectrally tunable illumination system based on acousto-optic diffraction of light</t>
  </si>
  <si>
    <t>Wei R., Robles-Kelly A., Álvarez J.</t>
  </si>
  <si>
    <t>Context free band reduction using a convolutional neural network</t>
  </si>
  <si>
    <t>Sebastian I., Krutz D., Eckardt A., Venus H., Walter I., Günther B., Neidhardt M., Reulke R., Müller R., Uhlig M., Müller S., Peschel T., Arloth S., Lieder M., Schrandt F.</t>
  </si>
  <si>
    <t>On-ground calibration of DESIS: DLR's Earth Sensing Imaging Spectrometer for the International Space Station (ISS)</t>
  </si>
  <si>
    <t>Wang H.-B., Huang X.-X., Fang C.-Y., Zhang T.-F., Wei J.</t>
  </si>
  <si>
    <t>On-Orbit Spectral Calibration Method of Grating Dispersive Imaging Spectrometer</t>
  </si>
  <si>
    <t>Su W.-H., Sun D.-W.</t>
  </si>
  <si>
    <t>Multispectral Imaging for Plant Food Quality Analysis and Visualization</t>
  </si>
  <si>
    <t>Ishida T., Kurihara J., Viray F.A., Namuco S.B., Paringit E.C., Perez G.J., Takahashi Y., Marciano J.J., Jr.</t>
  </si>
  <si>
    <t>A novel approach for vegetation classification using UAV-based hyperspectral imaging</t>
  </si>
  <si>
    <t>Sugawara S.</t>
  </si>
  <si>
    <t>Obliterated-writing decipherment using an infrared hyperspectral imaging system</t>
  </si>
  <si>
    <t>Lorenzo S.G., You C., Granier C.H., Veronis G., Dowling J.P.</t>
  </si>
  <si>
    <t>Optimized mid-infrared thermal emitters for applications in aircraft countermeasures</t>
  </si>
  <si>
    <t>Tian M.-L., Ban S.-T., Chang Q.-R., Zhang Z.-R., Wu X.-M., Wang Q.</t>
  </si>
  <si>
    <t>Quantified Estimation of Anthocyanin Content in Mosaic Virus Infected Apple Leaves Based on Hyperspectral Imaging</t>
  </si>
  <si>
    <t>Qi H.J., Jin X., Zhao L., Dedo I.M., Li S.W.</t>
  </si>
  <si>
    <t>Predicting sandy soil moisture content with hyperspectral imaging</t>
  </si>
  <si>
    <t>Heiner Z., Gühlke M., Živanović V., Madzharova F., Kneipp J.</t>
  </si>
  <si>
    <t>Surface-enhanced hyper Raman hyperspectral imaging and probing in animal cells</t>
  </si>
  <si>
    <t>Velásquez L., Cruz-Tirado J.P., Siche R., Quevedo R.</t>
  </si>
  <si>
    <t>An application based on the decision tree to classify the marbling of beef by hyperspectral imaging</t>
  </si>
  <si>
    <t>Saarinen N., Vastaranta M., Näsi R., Rosnell T., Hakala T., Honkavaara E., Wulder M.A., Luoma V., Tommaselli A.M.G., Imai N.N., Ribeiro E.A.W., Guimarães R.B., Holopainen M., Hyyppä J.</t>
  </si>
  <si>
    <t>UAV-based photogrammetric point clouds and hyperspectral imaging for mapping biodiversity indicators in boreal forests</t>
  </si>
  <si>
    <t>Peiyuan G., Hongbing X., Suxia X., Mei S., Man B.</t>
  </si>
  <si>
    <t>The bacon quality grade intellectual pattern recognition based on neural network of hyperspectral imaging</t>
  </si>
  <si>
    <t>Klomkaew P., Mayes S.A., Rich T.C., Leavesley S.J.</t>
  </si>
  <si>
    <t>Testing a high-power LED based light source for hyperspectral imaging microscopy</t>
  </si>
  <si>
    <t>Leemans V., Marlier G., Destain M.-F., Dumont B., Mercatoris B.</t>
  </si>
  <si>
    <t>Estimation of leaf nitrogen concentration on winter wheat by multispectral imaging</t>
  </si>
  <si>
    <t>Raviteja B., Babu M.S.P., Rao K.V., Harikiran J.</t>
  </si>
  <si>
    <t>A new methodology of hierarchical image fusion in framework for hyperspectral image segmentation</t>
  </si>
  <si>
    <t>Xie C., Yang C., Moghimi A.</t>
  </si>
  <si>
    <t>Detection of cold stressed maize seedlings for high throughput phenotyping using hyperspectral imagery</t>
  </si>
  <si>
    <t>Xue M., You Z., Zhang G., Ye L., Du W.</t>
  </si>
  <si>
    <t>A design of multi-band wide spectrum high-definition remote detection</t>
  </si>
  <si>
    <t>Ma H., Wang R., Cai C., Wang D.</t>
  </si>
  <si>
    <t>Rapid Identification of Apple Varieties Based on Hyperspectral Imaging</t>
  </si>
  <si>
    <t>Benoit L., Benoit R., Belin É., Vadaine R., Demilly D., Chapeau-Blondeau F., Rousseau D.</t>
  </si>
  <si>
    <t>On the value of the Kullback–Leibler divergence for cost-effective spectral imaging of plants by optimal selection of wavebands</t>
  </si>
  <si>
    <t>Candra F., Abu-Bakar S.A.R.</t>
  </si>
  <si>
    <t>Prediction of soluble solid content of starfruit using spectral imaging combined with partial least squares and support vector regression</t>
  </si>
  <si>
    <t>Nubiato K.E.Z., Mazon M.R., Antonelo D.S., da Luz e Silva S.</t>
  </si>
  <si>
    <t>Classifying of Nellore cattle beef on Normal and DFD applying a non conventional technique</t>
  </si>
  <si>
    <t>Gao Z., Zhang Z., Huo Y., Yue T.</t>
  </si>
  <si>
    <t>Non-destructive identification of kiwifruit with forchlorfenuron residue based on near infrared hyperspectral imaging technology</t>
  </si>
  <si>
    <t>Han Z., Wan J., Li Y., Liu K., Liu J.</t>
  </si>
  <si>
    <t>Detection method of marine oil spilling and emulsified oil based on hyperspectral imaging under UV induction</t>
  </si>
  <si>
    <t>Jiang H., Zhang C., He Y., Chen X., Liu F., Liu Y.</t>
  </si>
  <si>
    <t>Wavelength selection for detection of slight bruises on pears based on hyperspectral imaging</t>
  </si>
  <si>
    <t>Vítek P., Ascaso C., Artieda O., Wierzchos J.</t>
  </si>
  <si>
    <t>Raman imaging in geomicrobiology: endolithic phototrophic microorganisms in gypsum from the extreme sun irradiation area in the Atacama Desert</t>
  </si>
  <si>
    <t>Kamruzzaman M., Sun D.-W.</t>
  </si>
  <si>
    <t>Introduction to Hyperspectral Imaging Technology</t>
  </si>
  <si>
    <t>Wan J.-H., Han Z.-Z., Song X.-X., Liu J.</t>
  </si>
  <si>
    <t>Oil spills identification using hyperspectral imaging based on multi-pattern method</t>
  </si>
  <si>
    <t>Zhao W., Yang Z., Chen Z., Liu J., Wang W.C., Zheng W.Y.</t>
  </si>
  <si>
    <t>Hyperspectral surface analysis for ripeness estimation and quick UV-C surface treatments for preservation of bananas</t>
  </si>
  <si>
    <t>Parashar C., Sharma R.U., Chattoraj S.L., Sengar V.K., Champati Ray P.K.</t>
  </si>
  <si>
    <t>Identification and mapping of minerals by using imaging spectroscopy in southeastern region of Rajasthan</t>
  </si>
  <si>
    <t>Balasekaran S., Migita M., Kawahara T., Machinaga K.-I., Miura K., Inada H., Iguchi Y., Katsuyama T.</t>
  </si>
  <si>
    <t>Stray light suppression in InGaAs/GaAsSb type-II FPA</t>
  </si>
  <si>
    <t>Hodgkin V.A., Howell C.L.</t>
  </si>
  <si>
    <t>HIL range performance of notional hyperspectral imaging sensors</t>
  </si>
  <si>
    <t>Han Z., Zhang A., Wang X., Sun Z., Wang M.D., Xie T.</t>
  </si>
  <si>
    <t>In vivo use of hyperspectral imaging to develop a noncontact endoscopic diagnosis support system for malignant colorectal tumors</t>
  </si>
  <si>
    <t>Han Z., Wan J., Deng L., Liu K.</t>
  </si>
  <si>
    <t>Oil adulteration identification by hyperspectral imaging using QHM and ICA</t>
  </si>
  <si>
    <t>Oklay N., Vincent J.-B., Sierks H., Besse S., Pajola M., Bertini I., Rickman H., La Forgia F., Barucci A.M., Fornasier S., Barbieri C., Koschny D., Lamy P.L., Rodrigo R., Agarwal J., A'Hearn M.F., Bertaux J.-L., Cremonese G., Da Deppo V., Davidsson B., Debei S., De Cecco M., Fulle M., Groussin O., Gutierrez P.J., Guttler C., Hviid S.F., Ip W.-H., Jorda L., Keller H.U., Knollenberg J., Kramm J.-R., Kuhrt E., Kuppers M., Lara L.M., Lazzarin M., Lopez-Moreno J.J., Marzari F., Michalik H., Naletto G., Thomas N., Tubiana C.</t>
  </si>
  <si>
    <t>Characterization of OSIRIS NAC filters for the interpretation of multispectral data of comet 67P/Churyumov-Gerasimenko</t>
  </si>
  <si>
    <t>Lee C.M., Cable M.L., Hook S.J., Green R.O., Ustin S.L., Mandl D.J., Middleton E.M.</t>
  </si>
  <si>
    <t>An introduction to the NASA Hyperspectral InfraRed Imager (HyspIRI) mission and preparatory activities</t>
  </si>
  <si>
    <t>Lee K.-S., Brooks D.H., Imada S.</t>
  </si>
  <si>
    <t>PHOTOSPHERIC ABUNDANCES of POLAR JETS on the SUN OBSERVED by HINODE</t>
  </si>
  <si>
    <t>Matsuda O., Hara M., Tobita H., Yazaki K., Nakagawa T., Shimizu K., Uemura A., Utsugi H.</t>
  </si>
  <si>
    <t>Determination of seed soundness in conifers cryptomeria japonica and chamaecyparis obtusa using narrow-multiband spectral imaging in the short-wavelength infrared range</t>
  </si>
  <si>
    <t>Wang H., Peng J., Xie C., Bao Y., He Y.</t>
  </si>
  <si>
    <t>Fruit quality evaluation using spectroscopy technology: A review</t>
  </si>
  <si>
    <t>Pu H., Kamruzzaman M., Sun D.-W.</t>
  </si>
  <si>
    <t>Selection of feature wavelengths for developing multispectral imaging systems for quality, safety and authenticity of muscle foods-a review</t>
  </si>
  <si>
    <t>Cakmak M., Cezairlioglu K., Erturk S.</t>
  </si>
  <si>
    <t>Superpixel based classification of hyperspectral images [Hiperspektral Görüntülerde Süperpiksel Temelli Siniflandirma]</t>
  </si>
  <si>
    <t>Ewerlöf M., Salerud E.G., Strömberg T., Larsson M.</t>
  </si>
  <si>
    <t>Estimating skin blood saturation by selecting a subset of hyperspectral imaging data</t>
  </si>
  <si>
    <t>Lin J., Tong Q., Luo J., Lei Y., Zhang X., Sang H., Xie C.</t>
  </si>
  <si>
    <t>An arrayed infrared filter based on liquid crystal Fabry-Perot effect for electrically tunable spectral imaging detection</t>
  </si>
  <si>
    <t>Zhang D., Zheng Y.</t>
  </si>
  <si>
    <t>Hyperspectral imaging system for UAV</t>
  </si>
  <si>
    <t>Ching T.S., Matjafri M.Z.</t>
  </si>
  <si>
    <t>Guava defect detection using hyperspectral imaging with fluorescent light source</t>
  </si>
  <si>
    <t>Carvalho R.R.V., Coelho J.A.O., Santos J.M., Aquino F.W.B., Carneiro R.L., Pereira-Filho E.R.</t>
  </si>
  <si>
    <t>Laser-induced breakdown spectroscopy (LIBS) combined with hyperspectral imaging for the evaluation of printed circuit board composition</t>
  </si>
  <si>
    <t>Park B.</t>
  </si>
  <si>
    <t>AOTF Hyperspectral Imaging for Foodborne Pathogen Detection</t>
  </si>
  <si>
    <t>Hosono S., Qi W., Sato S., Suzuki Y., Fujiwara M., Hiramatsu H., Suzuki S., Abeygunawardhana P.K.W., Wada K., Nishiyama A., Ishimaru I.</t>
  </si>
  <si>
    <t>Proposal of AAA-battery-size one-shot ATR Fourier spectroscopic imager for on-site analysis - Simultaneous measurement of multi-components with high accuracy -</t>
  </si>
  <si>
    <t>Schols R.M., Alic L., Beets G.L., Breukink S.O., Wieringa F.P., Stassen L.P.S.</t>
  </si>
  <si>
    <t>Automated spectroscopic tissue classification in colorectal surgery</t>
  </si>
  <si>
    <t>Chen T., Yuen P., Richardson M., She Z., Liu G.</t>
  </si>
  <si>
    <t>Wavelength and model selection for hyperspectral imaging of tissue oxygen saturation</t>
  </si>
  <si>
    <t>Goto A., Nishikawa J., Kiyotoki S., Nakamura M., Nishimura J., Okamoto T., Ogihara H., Fujita Y., Hamamoto Y., Sakaida I.</t>
  </si>
  <si>
    <t>Use of hyperspectral imaging technology to develop a diagnostic support system for gastric cancer</t>
  </si>
  <si>
    <t>Teena M.A., Manickavasagan A., Ravikanth L., Jayas D.S.</t>
  </si>
  <si>
    <t>Near infrared (NIR) hyperspectral imaging to classify fungal infected date fruits</t>
  </si>
  <si>
    <t>Chanover N.J., Voelz D.G., Glenar D.A., Young E.F.</t>
  </si>
  <si>
    <t>AOTF-Based Spectral Imaging for Balloon-Borne Platforms</t>
  </si>
  <si>
    <t>Wu J.X., Rehder S., Berg F.V.D., Amigo J.M., Carstensen J.M., Rades T., Leopold C.S., Rantanen J.</t>
  </si>
  <si>
    <t>Chemical imaging and solid state analysis at compact surfaces using UV imaging</t>
  </si>
  <si>
    <t>Shahzad A., Saad M.N., Walter N., Malik A.S., Meriaudeau F.</t>
  </si>
  <si>
    <t>Hyperspectral venous image quality assessment for optimum illumination range selection based on skin tone characteristics</t>
  </si>
  <si>
    <t>Cen H., Lu R., Ariana D.P., Mendoza F.</t>
  </si>
  <si>
    <t>Hyperspectral Imaging-Based Classification and Wavebands Selection for Internal Defect Detection of Pickling Cucumbers</t>
  </si>
  <si>
    <t>Liu D., Sun D.-W., Zeng X.-A.</t>
  </si>
  <si>
    <t>Recent advances in wavelength selection techniques for hyperspectral image processing in the food industry</t>
  </si>
  <si>
    <t>Wang J., Ding N., Zheng Y., Zhao Y., Gao F., Li J., Wang J., Gao M., Wu J.</t>
  </si>
  <si>
    <t>Overall design technology of hyperspectral imaging system based on AOTF</t>
  </si>
  <si>
    <t>Mounier A., Le Bourdon G., Aupetit C., Belin C., Servant L., Lazare S., Lefrais Y., Daniel F.</t>
  </si>
  <si>
    <t>Hyperspectral imaging, spectrofluorimetry, FORS and XRF for the non-invasive study of medieval miniatures materials</t>
  </si>
  <si>
    <t>Gaudi S., Meyer R., Ranka J., Granahan J.C., Israel S.A., Yachik T.R., Jukic D.M.</t>
  </si>
  <si>
    <t>Hyperspectral imaging of melanocytic lesions</t>
  </si>
  <si>
    <t>Capobianco G., Bonifazi G., Prestileo F., Serranti S.</t>
  </si>
  <si>
    <t>Pigment identification in pictorial layers by HyperSpectral Imaging</t>
  </si>
  <si>
    <t>Ruxton K., Robertson G., Miller B., Malcolm G.P.A., Maker G.T.</t>
  </si>
  <si>
    <t>Hyperspectral imaging using novel LWIR OPO for hazardous material detection and identification</t>
  </si>
  <si>
    <t>Vélez Rivera N., Gómez-Sanchis J., Chanona-Pérez J., Carrasco J.J., Millán-Giraldo M., Lorente D., Cubero S., Blasco J.</t>
  </si>
  <si>
    <t>Early detection of mechanical damage in mango using NIR hyperspectral images and machine learning</t>
  </si>
  <si>
    <t>Fu L., Okamoto H., Shibata Y., Kataoka T., Cui Y., Li R.</t>
  </si>
  <si>
    <t>Distinguishing overripe berries of Japanese blue honeysuckle using hyperspectral imaging analysis</t>
  </si>
  <si>
    <t>Somers B., Asner G.P.</t>
  </si>
  <si>
    <t>Tree species mapping in tropical forests using multi-temporal imaging spectroscopy: Wavelength adaptive spectral mixture analysis</t>
  </si>
  <si>
    <t>Fu A., Zhang H., Zhang X., Sang H., Zhang T., Xie C.</t>
  </si>
  <si>
    <t>A tunable liquid crystal fabry-perot hyperspectral imaging device in mid-infrared wavelength range</t>
  </si>
  <si>
    <t>Lorente D., Blasco J., Serrano A.J., Soria-Olivas E., Aleixos N., Gómez-Sanchis J.</t>
  </si>
  <si>
    <t>Comparison of ROC Feature Selection Method for the Detection of Decay in Citrus Fruit Using Hyperspectral Images</t>
  </si>
  <si>
    <t>Yang J., Hua W.-S., Liu X., Ma Z.-H.</t>
  </si>
  <si>
    <t>Band selection algorithm for hyperspectral imagery based on K-L divergence and spectral divisibility distance</t>
  </si>
  <si>
    <t>Niphadkar N.P., Burks T.F., Qin J.W., Ritenour M.A.</t>
  </si>
  <si>
    <t>Estimation of citrus canker lesion size using hyperspectral reflectance imaging</t>
  </si>
  <si>
    <t>Yang C.-C., Kim M.S., Chuang Y.-K., Lee H.</t>
  </si>
  <si>
    <t>The development of a line-scan imaging algorithm for the detection of fecal contamination on leafy greens</t>
  </si>
  <si>
    <t>Hazardous material analysis using mid wave infrared hyperspectral imaging techniques</t>
  </si>
  <si>
    <t>Wu D., Sun D.-W.</t>
  </si>
  <si>
    <t>Advanced applications of hyperspectral imaging technology for food quality and safety analysis and assessment: A review - Part II: Applications</t>
  </si>
  <si>
    <t>Jin H., Jiang H.-L., Zheng Y.-Q., Zhang X.-H., Cui J.-C.</t>
  </si>
  <si>
    <t>Hyperspectral imager for farmland soil monitoring</t>
  </si>
  <si>
    <t>Zhang H., Gao J., He Y.</t>
  </si>
  <si>
    <t>Nondestructive detection of citrus defection using hyper-spectra imaging technology</t>
  </si>
  <si>
    <t>Li B., Beveridge P., O'Hare W.T., Islam M.</t>
  </si>
  <si>
    <t>The age estimation of blood stains up to 30 days old using visible wavelength hyperspectral image analysis and linear discriminant analysis</t>
  </si>
  <si>
    <t>Denstedt M., Pukstad B.S., Paluchowski L., Hernandez-Palacios J.E., Randeberg L.L.</t>
  </si>
  <si>
    <t>Hyperspectral imaging as a diagnostic tool for chronic skin ulcers</t>
  </si>
  <si>
    <t>Thorp K.R., French A.N., Rango A.</t>
  </si>
  <si>
    <t>Effect of image spatial and spectral characteristics on mapping semi-arid rangeland vegetation using multiple endmember spectral mixture analysis (MESMA)</t>
  </si>
  <si>
    <t>Sanchez-Marin F.J.</t>
  </si>
  <si>
    <t>Principal wavelengths in the formation of spectral images of natural scenes</t>
  </si>
  <si>
    <t>Fu A., Zhang H., Zhang X., Sang H., Xie C.</t>
  </si>
  <si>
    <t>An electrically controlled liquid crystal Fabry-Perot hyperspectral imaging chip in mid-infrared region</t>
  </si>
  <si>
    <t>Mahlein A.-K., Rumpf T., Welke P., Dehne H.-W., Plümer L., Steiner U., Oerke E.-C.</t>
  </si>
  <si>
    <t>Development of spectral indices for detecting and identifying plant diseases</t>
  </si>
  <si>
    <t>Lorente D., Aleixos N., Gómez-Sanchis J., Cubero S., Blasco J.</t>
  </si>
  <si>
    <t>Selection of Optimal Wavelength Features for Decay Detection in Citrus Fruit Using the ROC Curve and Neural Networks</t>
  </si>
  <si>
    <t>Huang W., Chen L., Li J., Zhang C.</t>
  </si>
  <si>
    <t>Effective wavelengths determination for detection of slight bruises on apples based on hyperspectral imaging</t>
  </si>
  <si>
    <t>Zhao H.-J., Cheng X., Zhang Y., Li C.-C.</t>
  </si>
  <si>
    <t>Analysis of the noise and signal-to-noise of AOTF imaging spectrometer based on EMCCD</t>
  </si>
  <si>
    <t>Ljungqvist M.G., Ersbøll B.K., Kobayashi K.-I., Nakauchi S., Frosch S., Nielsen M.E.</t>
  </si>
  <si>
    <t>Near-infrared hyper-spectral image analysis of astaxanthin concentration in fish feed coating</t>
  </si>
  <si>
    <t>Wiederoder M.S., Lefcourt A.M., Kim M.S., Lo Y.M.</t>
  </si>
  <si>
    <t>Detection of fresh-cut produce processing residues on food contact surface materials using hyperspectral imaging</t>
  </si>
  <si>
    <t>Masaitis G., Mozgeris G.</t>
  </si>
  <si>
    <t>Some peculiarities of laboratory measured hyperspectral reflectance characteristics of scots pine and Norway spruce needles</t>
  </si>
  <si>
    <t>Levaux F., Bostater C.R., Neyt X.</t>
  </si>
  <si>
    <t>Contrast based band selection for optimized weathered oil detection in hyperspectral images</t>
  </si>
  <si>
    <t>Ruxton K., Robertson G., Miller W., Malcolm G.P.A., Maker G.T., Howle C.R.</t>
  </si>
  <si>
    <t>Infrared hyperspectral imaging for chemical vapour detection</t>
  </si>
  <si>
    <t>Ruxton K., Robertson G., Miller W., Malcolm G.P.A., Maker G.T.</t>
  </si>
  <si>
    <t>Mid-infrared hyperspectral imaging for the detection of explosive compounds</t>
  </si>
  <si>
    <t>Wu Q., Zhu D., Wang C., Ma Z., Wang J.</t>
  </si>
  <si>
    <t>The diagnosis of components information distribution of wheat seedlings based on the hyperspectral imaging</t>
  </si>
  <si>
    <t>Xu R., He Z.-P., Zhang H., Ma Y.-H., Fu Z.-Q., Wang J.-Y.</t>
  </si>
  <si>
    <t>Calibration of imaging spectrometer based on acousto-optic tunable filter (AOTF)</t>
  </si>
  <si>
    <t>Akbari H., Halig L.V., Zhang H., Wang D., Chen Z.G., Fei B.</t>
  </si>
  <si>
    <t>Detection of cancer metastasis using a novel macroscopic hyperspectral method</t>
  </si>
  <si>
    <t>Boldrini B., Kessler W., Rebnera K., Kessler R.W.</t>
  </si>
  <si>
    <t>Hyperspectral imaging: A review of best practice, performance and pitfalls for in-line and on-line applications</t>
  </si>
  <si>
    <t>Liu J., Ma Y., Zhang L., Wang J., Shu R.</t>
  </si>
  <si>
    <t>Calibration of an AOTF hyperspectral imager with configurable spectral selectivity</t>
  </si>
  <si>
    <t>Chakrabarti S., Jokiaho O.-P., Baumgardner J., Cook T., Martel J., Galand M.</t>
  </si>
  <si>
    <t>High-throughput and multislit imaging spectrograph for extended sources</t>
  </si>
  <si>
    <t>Jiang X., Chen X., Rong X., Liu K., Zhang X., Ji A., Xie C.</t>
  </si>
  <si>
    <t>Controlling system for smart hyper-spectral imaging array based on liquid-crystal Fabry-Perot device</t>
  </si>
  <si>
    <t>Shen Z.-X., Li J.-F., Zhang D.-Y., Wu J., Long Y., Huang L.-X., Liu H.-T., Luo Y.-Q., Luo F., Zhang C.-J., Yang J.-J.</t>
  </si>
  <si>
    <t>Research on LC-based spectral imaging system for visible band</t>
  </si>
  <si>
    <t>Singh C.B., Jayas D.S., Paliwal J., White N.D.G.</t>
  </si>
  <si>
    <t>Fungal damage detection in wheat using short-wave near-infrared hyperspectral and digital colour imaging</t>
  </si>
  <si>
    <t>Mendoza F., Lu R., Ariana D., Cen H., Bailey B.</t>
  </si>
  <si>
    <t>Integrated spectral and image analysis of hyperspectral scattering data for prediction of apple fruit firmness and soluble solids content</t>
  </si>
  <si>
    <t>Shafri H.Z.M., Hamdan N., Izzuddin Anuar M.</t>
  </si>
  <si>
    <t>Detection of stressed oil palms from an airborne sensor using optimized spectral indices</t>
  </si>
  <si>
    <t>Serranti S., Gargiulo A., Bonifazi G.</t>
  </si>
  <si>
    <t>Dried fruits quality assessment by hyperspectral imaging</t>
  </si>
  <si>
    <t>Fassnacht F.E., Latifi H., Koch B.</t>
  </si>
  <si>
    <t>An angular vegetation index for imaging spectroscopy data-Preliminary results: On forest damage detection in the Bavarian National Park, Germany</t>
  </si>
  <si>
    <t>Gadaleta S.M., Kerekes J.P., Tarplee K.M.</t>
  </si>
  <si>
    <t>Autonomous target dependent waveband selection for tracking in performance-driven hyperspectral sensing</t>
  </si>
  <si>
    <t>Klaessens J.H.G.M., De Roode R., Verdaasdonk R.M., Noordmans H.J.</t>
  </si>
  <si>
    <t>Hyperspectral imaging system for imaging O2Hb and HHb concentration changes in tissue for various clinical applications</t>
  </si>
  <si>
    <t>Klaessens J.H.G.M., Landman M., De Roode R., Noordmans H.J., Verdaasdonk R.M.</t>
  </si>
  <si>
    <t>Objective methods for achieving an early prediction of the effectiveness of regional block anesthesia using thermography and hyper-spectral imaging</t>
  </si>
  <si>
    <t>Qin J., Jun W., Kim M.S., Chao K.</t>
  </si>
  <si>
    <t>Detection of organic residues on food processing equipment surfaces by spectral imaging method</t>
  </si>
  <si>
    <t>Miao P., Xue L., Liu M., Li J., Wang X., Luo C.</t>
  </si>
  <si>
    <t>The detection of early-maturing pear's effective acidity based on hyperspectral imaging technology</t>
  </si>
  <si>
    <t>Qin J., Chao K., Kim M.S., Kang S., Cho B.-K., Jun W.</t>
  </si>
  <si>
    <t>Detection of organic residues on poultry processing equipment surfaces by LED-induced fluorescence imaging</t>
  </si>
  <si>
    <t>Dacal-Nieto A., Formella A., Carrión P., Vazquez-Fernandez E., Fernandez-Delgado M.</t>
  </si>
  <si>
    <t>Rapid infrared multi-spectral systems design using a hyperspectral benchmarking framework</t>
  </si>
  <si>
    <t>Plaza A., Du Q., Chang Y.-L., King R.L.</t>
  </si>
  <si>
    <t>High Performance Computing for Hyperspectral Remote Sensing</t>
  </si>
  <si>
    <t>Sumriddetchkajorn S., Suwansukho K., Buranasiri P.</t>
  </si>
  <si>
    <t>Two-wavelength spectral imaging-based Thai rice breed identification</t>
  </si>
  <si>
    <t>Identification of insect-damaged wheat kernels using short-wave near-infrared hyperspectral and digital colour imaging</t>
  </si>
  <si>
    <t>Yoon S.C., Park B., Lawrence K.C., Windham W.R., Heitschmidt G.W.</t>
  </si>
  <si>
    <t>Development of real-time line-scan hyperspectral imaging system for online agricultural and food product inspection</t>
  </si>
  <si>
    <t>Delwiche S.R., Kim M.S., Dong Y.</t>
  </si>
  <si>
    <t>Damage and quality assessment in wheat by NIR hyperspectral imaging</t>
  </si>
  <si>
    <t>Ishihara M., Sato M., Matsumura K., Mochida J., Kikuchi M.</t>
  </si>
  <si>
    <t>Development of the hyperspectral cellular imaging system to apply to regenerative medicine</t>
  </si>
  <si>
    <t>Chai A.-L., Liao N.-F., Tian L.-X., Shi Y.-X., Li B.-J.</t>
  </si>
  <si>
    <t>Identification of cucumber disease using hyperspectral imaging and discriminate analysis</t>
  </si>
  <si>
    <t>Nackaerts K., Delauré B., Everaerts J., Michiels B., Holmlund C., Mäkynen J., Saari H.</t>
  </si>
  <si>
    <t>Evaluation of a lightweigth UAS-prototype for hyperspectral imaging</t>
  </si>
  <si>
    <t>Detection of midge-damaged wheat kernels using short-wave near-infrared hyperspectral and digital colour imaging</t>
  </si>
  <si>
    <t>Styp-Rekowska B., Disassa N.M., Reglin B., Ulm L., Kuppe H., Secomb T.W., Pries A.R.</t>
  </si>
  <si>
    <t>An imaging spectroscopy approach for measurement of oxygen saturation and hematocrit during intravital microscopy</t>
  </si>
  <si>
    <t>Park B., Kise M., Lawrence K.C., Windham W.R., Smith D.P., Thai C.N.</t>
  </si>
  <si>
    <t>Real-time multispectral imaging system for online poultry fecal inspection using UML</t>
  </si>
  <si>
    <t>Ye X., Sakai K., Garciano L.O., Asada S.-I., Sasao A.</t>
  </si>
  <si>
    <t>Estimation of citrus yield from airborne hyperspectral images using a neural network model</t>
  </si>
  <si>
    <t>Wang X.R., Ramos F.T.</t>
  </si>
  <si>
    <t>Applying structural em in autonomous planetary exploration missions using hyperspectral image spectroscopy</t>
  </si>
  <si>
    <t>Bonifazi G., Serranti S.</t>
  </si>
  <si>
    <t>Hyperspectral imaging based techniques in fluff characterization</t>
  </si>
  <si>
    <t>Yang C.-C., Chan D.E., Chao K., Chen Y.-R., Kim M.S.</t>
  </si>
  <si>
    <t>Development of online line-scan imaging system for chicken inspection and differentiation</t>
  </si>
  <si>
    <t>Park B., Lawrence K.C., Windham W.R., Snead M.P.</t>
  </si>
  <si>
    <t>Real-time image processing for rapid contaminant detection on broiler carcasses</t>
  </si>
  <si>
    <t>Tatzer P., Panner T., Wolf M., Traxler G.</t>
  </si>
  <si>
    <t>Inline sorting with hyperspectral imaging in an industrial environment</t>
  </si>
  <si>
    <t>Park B., Lawrence K.C., Windham W.R., Smith D.P., Feldner P.W.</t>
  </si>
  <si>
    <t>Hyperspectral imaging for food processing automation</t>
  </si>
  <si>
    <t>Xing J., De Baerdemaeker J.</t>
  </si>
  <si>
    <t>Bruise detection on 'Jonagold' apples using hyperspectral imaging</t>
  </si>
  <si>
    <t>Zhang L., Liu M., Li J., Xue L.</t>
  </si>
  <si>
    <t>Detecting navel orange canker with hyperspectral imaging</t>
  </si>
  <si>
    <t>Manley M., du Toit G., Geladi P.</t>
  </si>
  <si>
    <t>Tracking diffusion of conditioning water in single wheat kernels of different hardnesses by near infrared hyperspectral imaging</t>
  </si>
  <si>
    <t>Kobayashi K.I., Matsui Y., Maebuchi Y., Toyota T., Nakauchi S.</t>
  </si>
  <si>
    <t>Near infrared spectroscopy and hyperspectral imaging for prediction and visualisation of fat and fatty acid content in intact raw beef cuts</t>
  </si>
  <si>
    <t>Li Q., Liu J., Wang Y., Dai C.</t>
  </si>
  <si>
    <t>Adaptive non-dominated sorting genetic algorithms for wavelength selection of molecular hyperspectral images</t>
  </si>
  <si>
    <t>Lu Z., Rice A., Vasquez J., Kerekes J.</t>
  </si>
  <si>
    <t>Target discrimination via optimal wavelength band selection with synthetic hyperspectral imagery</t>
  </si>
  <si>
    <t>Guo J., Ying Y., Cheng F., Kang Y., Li F., Rao X.</t>
  </si>
  <si>
    <t>Detection of foreign materials on the surface of ginned cotton by hyper-spectral imaging</t>
  </si>
  <si>
    <t>Zhao X., Burks T.F., Qin J., Ritenour M.A.</t>
  </si>
  <si>
    <t>Effect of fruit harvest time on citrus canker detection using hyperspectral reflectance imaging</t>
  </si>
  <si>
    <t>Tian Y., Li T., Zhang L., Wang X.</t>
  </si>
  <si>
    <t>Diagnosis method of cucumber disease with hyperspectral imaging in greenhouse</t>
  </si>
  <si>
    <t>Wang N., Elmasry G., Sevakarampalayam S., Qiao J.</t>
  </si>
  <si>
    <t>Spectral imaging techniques for food quality evaluation</t>
  </si>
  <si>
    <t>Kandasamy S., Audrey M.-R., Tavin F., Mathieu S., Baret F., Gouton P.</t>
  </si>
  <si>
    <t>Optimal band selection for future satellite sensor dedicated to soil science</t>
  </si>
  <si>
    <t>Rodriguez-Diaz E., Velez-Reyes M., Chin R.K., Dimarzio C.A.</t>
  </si>
  <si>
    <t>Wavelength selection for imaging hemoglobin in skin</t>
  </si>
  <si>
    <t>Ariana D., Lu R., Guyer D.</t>
  </si>
  <si>
    <t>Detection of mechanical injury on pickling cucumbers using near-infrared hyperspectral imaging</t>
  </si>
  <si>
    <t>Du Z., Jeong M.K., Kong S.G.</t>
  </si>
  <si>
    <t>Band selection of hyperspectral images for automatic detection of poultry skin tumors</t>
  </si>
  <si>
    <t>Nakajima T., Yoshikawa K.</t>
  </si>
  <si>
    <t>Development of a device for detection of fruit rot in satsuma mandarins using imaging spectroscopy (Discrimination system for rot in satsuma mandarins using spectral imaging - Part 1)</t>
  </si>
  <si>
    <t>Koh K.R., Wood T.C., Goldin R.D., Yang G.-Z., Elson D.S.</t>
  </si>
  <si>
    <t>Visible and near infrared autofluorescence and hyperspectral imaging spectroscopy for the investigation of colorectal lesions and detection of exogenous fluorophores</t>
  </si>
  <si>
    <t>Gowen A.A., Taghizadeh M., O'Donnell C.P.</t>
  </si>
  <si>
    <t>Identification of mushrooms subjected to freeze damage using hyperspectral imaging</t>
  </si>
  <si>
    <t>Imaging spectroscopy based strategies for ceramic glass contaminants removal in glass recycling</t>
  </si>
  <si>
    <t>Svensson O., Abrahamsson K., Engelbrektsson J., Nicholas M., Wikström H., Josefson M.</t>
  </si>
  <si>
    <t>An evaluation of 2D-wavelet filters for estimation of differences in textures of pharmaceutical tablets</t>
  </si>
  <si>
    <t>Choudhary R., Mahesh S., Paliwal J., Jayas D.S.</t>
  </si>
  <si>
    <t>Identification of wheat classes using wavelet features from near infrared hyperspectral images of bulk samples</t>
  </si>
  <si>
    <t>Gendrin C., Roggo Y., Spiegel C., Collet C.</t>
  </si>
  <si>
    <t>Monitoring galenical process development by near infrared chemical imaging: One case study</t>
  </si>
  <si>
    <t>Lee K., Kang S., Delwiche S.R., Kim M.S., Noh S.</t>
  </si>
  <si>
    <t>Correlation analysis of hyperspectral imagery for multispectral wavelength selection for detection of defects on apples</t>
  </si>
  <si>
    <t>Gómez-Sanchis J., Camps-Valls G., Moltó E., Gómez-Chova L., Aleixos N., Blasco J.</t>
  </si>
  <si>
    <t>Segmentation of hyperspectral images for the detection of rotten mandarins</t>
  </si>
  <si>
    <t>Gowen A.A., O'Donnell C.P., Taghizadeh M., Gaston E., O'Gorman A., Cullen P.J., Frias J.M., Esquerre C., Downey G.</t>
  </si>
  <si>
    <t>Hyperspectral imaging for the investigation of quality deterioration in sliced mushrooms (Agaricus bisporus) during storage</t>
  </si>
  <si>
    <t>Conde O.M., Cobo A., Cantero P., Conde D., Mirapeix J., Cubillas A.M., López-Higuera J.M.</t>
  </si>
  <si>
    <t>Adaptive illumination source for multispectral vision system applied to material discrimination</t>
  </si>
  <si>
    <t>Exclusion criteria</t>
  </si>
  <si>
    <t>Multispectral</t>
  </si>
  <si>
    <t>Wavelength selection</t>
  </si>
  <si>
    <t>Empirical results</t>
  </si>
  <si>
    <t>Band ratio</t>
  </si>
  <si>
    <t>Duplicate</t>
  </si>
  <si>
    <t>English</t>
  </si>
  <si>
    <t>Article</t>
  </si>
  <si>
    <t>HSI0599</t>
  </si>
  <si>
    <t>HSI0608</t>
  </si>
  <si>
    <t>Oshima T., Wakamatsu K., Hiraguri Y., Okuzono T., Tomiku R., Okamoto N., Otsuru T.</t>
  </si>
  <si>
    <t>Acoustic absorption mapping: Wide-area estimation of acoustic absorption coefficient using airborne hyperspectral imagery</t>
  </si>
  <si>
    <t>Conference Paper</t>
  </si>
  <si>
    <t>HSI0639</t>
  </si>
  <si>
    <t>Shen Y., Huang H., Song H., Zhan S., Han J., Chen Y.</t>
  </si>
  <si>
    <t>Preliminary study of determination of Dinophysis concentration using hyperspectral imaging</t>
  </si>
  <si>
    <t>HSI0719</t>
  </si>
  <si>
    <t>Ramirez W., Torres S., Sanhueza I., Yañez J.</t>
  </si>
  <si>
    <t>Hyperspectral near infrared imaging applied to GSR</t>
  </si>
  <si>
    <t>HSI0721</t>
  </si>
  <si>
    <t>HSI0722</t>
  </si>
  <si>
    <t>Zhang B., Li J., Huang W., Wang C., Zhao C., Liu C., Huang D.</t>
  </si>
  <si>
    <t>A study on spectral analysis combining with image processing for lightness correction in spherical fruits by using hyperspectral imaging</t>
  </si>
  <si>
    <t>HSI0762</t>
  </si>
  <si>
    <t>Yuan Y., Wang W., Chu X., Feldner P., Heitschmidt G.</t>
  </si>
  <si>
    <t>Detection of corn aflatoxin based on hyperspectral imaging technology and factor discriminant analysis</t>
  </si>
  <si>
    <t>HSI0770</t>
  </si>
  <si>
    <t>Guo Z.-M., Huang W.-Q., Peng Y.-K., Wang X., Li J.-B.</t>
  </si>
  <si>
    <t>Impact of region of interest selection for hyperspectral imaging and modeling of sugar content in apple</t>
  </si>
  <si>
    <t>HSI0773</t>
  </si>
  <si>
    <t>HSI0787</t>
  </si>
  <si>
    <t>HSI0792</t>
  </si>
  <si>
    <t>HSI0793</t>
  </si>
  <si>
    <t>HSI0805</t>
  </si>
  <si>
    <t>HSI0809</t>
  </si>
  <si>
    <t>Sun M., Chen X., Zhang H., Chen H.</t>
  </si>
  <si>
    <t>Nondestructive inspect of apple quality with hyperspectral imaging</t>
  </si>
  <si>
    <t>HSI0812</t>
  </si>
  <si>
    <t>HSI0819</t>
  </si>
  <si>
    <t>HSI0828</t>
  </si>
  <si>
    <t>HSI0836</t>
  </si>
  <si>
    <t>Bulanon D.M., Burks T.F., Kim D.G., Ritenour M.A.</t>
  </si>
  <si>
    <t>Citrus black spot detection using hyperspectral image analysis</t>
  </si>
  <si>
    <t>HSI0847</t>
  </si>
  <si>
    <t>Fu A., Zhang H., Zhang X., Sang H., Ji A., Xie C.</t>
  </si>
  <si>
    <t>Tunable liquid crystal Fabry-Perot hyperspectral imaging detectors in mid-infrared</t>
  </si>
  <si>
    <t>HSI0548</t>
  </si>
  <si>
    <t>HSI0550</t>
  </si>
  <si>
    <t>Wei J., Ming Y., Jia Q., Yang D.</t>
  </si>
  <si>
    <t>Simple mineral mapping algorithm based on multitype spectral diagnostic absorption features: A case study at Cuprite, Nevada</t>
  </si>
  <si>
    <t>HSI0563</t>
  </si>
  <si>
    <t>Chakraborty R., Sharma R.U., Sengar V., Champatiray P.K.</t>
  </si>
  <si>
    <t>Mineral identification by band ratios and feature oriented principal component selection techniques in the Bhukia Region, Rajasthan</t>
  </si>
  <si>
    <t>HSI0349</t>
  </si>
  <si>
    <t>HSI0067</t>
  </si>
  <si>
    <t>HSI0097</t>
  </si>
  <si>
    <t>HSI0099</t>
  </si>
  <si>
    <t>HSI0597</t>
  </si>
  <si>
    <t>HSI0598</t>
  </si>
  <si>
    <t>HSI0724</t>
  </si>
  <si>
    <t>HSI0728</t>
  </si>
  <si>
    <t>HSI0732</t>
  </si>
  <si>
    <t>HSI0168</t>
  </si>
  <si>
    <t>HSI0192</t>
  </si>
  <si>
    <t>HSI0160</t>
  </si>
  <si>
    <t>Liu S., Zhang X., Li X., Tian Y.</t>
  </si>
  <si>
    <t>Cooperative land use classification of hyperspectral and multispectral imagery based on dual branch convolutional neural network [基于双分支卷积网络的高光谱与多光谱图像协同土地利用分类]</t>
  </si>
  <si>
    <t>HSI0465</t>
  </si>
  <si>
    <t>HSI0507</t>
  </si>
  <si>
    <t>HSI0664</t>
  </si>
  <si>
    <t>HSI0731</t>
  </si>
  <si>
    <t>Berisha S., Nagy J.G., Plemmons R.J.</t>
  </si>
  <si>
    <t>Estimation of atmospheric PSF parameters for hyperspectral imaging</t>
  </si>
  <si>
    <t>HSI0743</t>
  </si>
  <si>
    <t>HSI0904</t>
  </si>
  <si>
    <t>HSI0920</t>
  </si>
  <si>
    <t>HSI0995</t>
  </si>
  <si>
    <t>HSI1019</t>
  </si>
  <si>
    <t>Marke S., Wallendorf I., Milde F.</t>
  </si>
  <si>
    <t>True 2D imaging spectroscopy in a reactive sputtter process for large scale optical glass coating</t>
  </si>
  <si>
    <t>HSI0471</t>
  </si>
  <si>
    <t>Kosanke T., Perry S., Greene J., Beach M.</t>
  </si>
  <si>
    <t>High-resolution hyperspectral imaging technology: Subsurface characterization through multi-discipline integration</t>
  </si>
  <si>
    <t>HSI0748</t>
  </si>
  <si>
    <t>HSI0121</t>
  </si>
  <si>
    <t>Tripathi P., Garg R.D.</t>
  </si>
  <si>
    <t>First impressions from the PRISMA hyperspectral mission</t>
  </si>
  <si>
    <t>HSI0188</t>
  </si>
  <si>
    <t>HSI0208</t>
  </si>
  <si>
    <t>HSI0209</t>
  </si>
  <si>
    <t>HSI0337</t>
  </si>
  <si>
    <t>HSI0339</t>
  </si>
  <si>
    <t>Ko C.-H., Ren H., Tsai J.-R., Wang B.-J., Lin S.-F., Huang C.-H., Hong C.-T., Chiu W.-H.</t>
  </si>
  <si>
    <t>Agriculture application with airborne hyperspectral images from two-dimensional concave grating system</t>
  </si>
  <si>
    <t>HSI0342</t>
  </si>
  <si>
    <t>HSI0347</t>
  </si>
  <si>
    <t>HSI0350</t>
  </si>
  <si>
    <t>HSI0390</t>
  </si>
  <si>
    <t>Heimpold T., Reifegerste F., Drechsel S., Lienig J.</t>
  </si>
  <si>
    <t>LED for hyperspectral imaging-a new selection method</t>
  </si>
  <si>
    <t>HSI0442</t>
  </si>
  <si>
    <t>HSI0455</t>
  </si>
  <si>
    <t>Prieto N., Osika E., Aalhus J.L., Lopez-Campos O., Juarez M., Pawluczyk O.</t>
  </si>
  <si>
    <t>Application of hyperspectral imaging on meat and meat products</t>
  </si>
  <si>
    <t>HSI0456</t>
  </si>
  <si>
    <t>HSI0462</t>
  </si>
  <si>
    <t>HSI0463</t>
  </si>
  <si>
    <t>HSI0464</t>
  </si>
  <si>
    <t>Wang W., Huang Z., Liu N., Sun H., Zhang Q.</t>
  </si>
  <si>
    <t>Chlorophyll content detection of potato leaf based on hyperspectral image technology</t>
  </si>
  <si>
    <t>HSI0466</t>
  </si>
  <si>
    <t>HSI0467</t>
  </si>
  <si>
    <t>HSI0469</t>
  </si>
  <si>
    <t>HSI0475</t>
  </si>
  <si>
    <t>Seo Y., Park B., Yoon S.C., Lawrence K.C., Gamble G.R.</t>
  </si>
  <si>
    <t>Morphological image analysis for foodborne bacteria classification</t>
  </si>
  <si>
    <t>HSI0483</t>
  </si>
  <si>
    <t>HSI0502</t>
  </si>
  <si>
    <t>HSI0512</t>
  </si>
  <si>
    <t>HSI0542</t>
  </si>
  <si>
    <t>HSI0554</t>
  </si>
  <si>
    <t>HSI0564</t>
  </si>
  <si>
    <t>HSI0565</t>
  </si>
  <si>
    <t>HSI0566</t>
  </si>
  <si>
    <t>HSI0567</t>
  </si>
  <si>
    <t>Chen W., Li H., Niu Q., Hu H.</t>
  </si>
  <si>
    <t>Hyperspectral image segmentation for maize stubble in no-till field</t>
  </si>
  <si>
    <t>HSI0568</t>
  </si>
  <si>
    <t>HSI0569</t>
  </si>
  <si>
    <t>HSI0574</t>
  </si>
  <si>
    <t>HSI0593</t>
  </si>
  <si>
    <t>Katsoulas N., Elvanidi A., Ferentinos K.P., Kittas C., Bartzanas T.</t>
  </si>
  <si>
    <t>Calibration methodology of a hyperspectral imaging system for greenhouse plant water status assessment</t>
  </si>
  <si>
    <t>HSI0602</t>
  </si>
  <si>
    <t>HSI0645</t>
  </si>
  <si>
    <t>HSI0647</t>
  </si>
  <si>
    <t>HSI0649</t>
  </si>
  <si>
    <t>HSI0651</t>
  </si>
  <si>
    <t>HSI0655</t>
  </si>
  <si>
    <t>HSI0660</t>
  </si>
  <si>
    <t>HSI0661</t>
  </si>
  <si>
    <t>Alexandrino G.L., Breitkreitz M.C., Poppi R.J.</t>
  </si>
  <si>
    <t>Classical least squares combined with spectral interval selection using genetic algorithm for prediction of constituents in pharmaceutical solid dosage forms from near infrared chemical imaging data</t>
  </si>
  <si>
    <t>HSI0665</t>
  </si>
  <si>
    <t>HSI0723</t>
  </si>
  <si>
    <t>HSI0729</t>
  </si>
  <si>
    <t>HSI0750</t>
  </si>
  <si>
    <t>HSI0753</t>
  </si>
  <si>
    <t>HSI0754</t>
  </si>
  <si>
    <t>HSI0768</t>
  </si>
  <si>
    <t>HSI0769</t>
  </si>
  <si>
    <t>HSI0774</t>
  </si>
  <si>
    <t>Zhang H., Mao H., Ju S., Zhang X., Zhang H.</t>
  </si>
  <si>
    <t>Automatic posture recognition of wheat kernels based on germ features</t>
  </si>
  <si>
    <t>HSI0775</t>
  </si>
  <si>
    <t>Zou X., Zhang X., Shi J., Li Z., Shen T.</t>
  </si>
  <si>
    <t>Detection of chlorophyll content distribution in cucumber leaves based on hyperspectral imaging</t>
  </si>
  <si>
    <t>HSI0776</t>
  </si>
  <si>
    <t>Tian Y., Cheng Y., Wang X., Li Q.</t>
  </si>
  <si>
    <t>Feature vectors determination for pest detection on apples based on hyperspectral imaging</t>
  </si>
  <si>
    <t>HSI0779</t>
  </si>
  <si>
    <t>HSI0780</t>
  </si>
  <si>
    <t>Wei X., Wu S., Xu L., Shen B., Li M.</t>
  </si>
  <si>
    <t>Identification of foreign fibers of seed cotton using hyper-spectral images based on minimum noise fraction</t>
  </si>
  <si>
    <t>HSI0786</t>
  </si>
  <si>
    <t>Parrag V., Felföldi J., Baranyai L., Geösel A., Firtha F.</t>
  </si>
  <si>
    <t>Early detection of cobweb disease infection on agaricus bisporus sporocarps using hyperspectral imaging</t>
  </si>
  <si>
    <t>HSI0789</t>
  </si>
  <si>
    <t>HSI0791</t>
  </si>
  <si>
    <t>HSI0798</t>
  </si>
  <si>
    <t>HSI0807</t>
  </si>
  <si>
    <t>HSI0808</t>
  </si>
  <si>
    <t>HSI0810</t>
  </si>
  <si>
    <t>HSI0811</t>
  </si>
  <si>
    <t>HSI0817</t>
  </si>
  <si>
    <t>Mahesh S., Jayas D.S., Paliwal J., White N.D.G.</t>
  </si>
  <si>
    <t>Comparing two statistical discriminant models with a back-propagation neural network model for pairwise classification of location and crop year specific wheat classes at three selected moisture contents using nir hyperspectral images</t>
  </si>
  <si>
    <t>HSI0824</t>
  </si>
  <si>
    <t>HSI0829</t>
  </si>
  <si>
    <t>HSI0835</t>
  </si>
  <si>
    <t>HSI0838</t>
  </si>
  <si>
    <t>HSI0839</t>
  </si>
  <si>
    <t>Jia S.-Q., Liu Z., Li S.-M., Li L., Ma Q., Zhang X.-D., Zhu D.-H., Yan Y.-L., An D.</t>
  </si>
  <si>
    <t>Study on method of maize hybrid purity identification based on hyperspectral image technology</t>
  </si>
  <si>
    <t>HSI0871</t>
  </si>
  <si>
    <t>Hyperspectral imaging-based classification and wavebands selection for internal defect detection of pickling cucumbers</t>
  </si>
  <si>
    <t>HSI0872</t>
  </si>
  <si>
    <t>HSI0873</t>
  </si>
  <si>
    <t>Chen W.-T., Kuo Y.-F.</t>
  </si>
  <si>
    <t>Measurement of degree of milling for rice using hyperspectral imaging</t>
  </si>
  <si>
    <t>HSI0930</t>
  </si>
  <si>
    <t>HSI0931</t>
  </si>
  <si>
    <t>Peng Y., Huang H., Wang W., Wu J., Wang X.</t>
  </si>
  <si>
    <t>Rapid detection of chlorophyll content in corn leaves by using least squares-support vector machines and hyperspectral images</t>
  </si>
  <si>
    <t>HSI0957</t>
  </si>
  <si>
    <t>Integration of hyperspectral scattering characteristics and image analysis techniques for improved prediction of apple fruit firmness and soluble solids content</t>
  </si>
  <si>
    <t>HSI0958</t>
  </si>
  <si>
    <t>HSI0962</t>
  </si>
  <si>
    <t>Ariana D.P., Lu R.</t>
  </si>
  <si>
    <t>Wavebands selection for a hyperspectral reflectance and transmittance imaging system for quality evaluation of pickling cucumbers</t>
  </si>
  <si>
    <t>HSI0963</t>
  </si>
  <si>
    <t>HSI0964</t>
  </si>
  <si>
    <t>HSI0989</t>
  </si>
  <si>
    <t>HSI0996</t>
  </si>
  <si>
    <t>Heitschmidt G.W., Park B., Lawrence K.C., Windham W.R., Smith D.P.</t>
  </si>
  <si>
    <t>Improved hyperspectral imaging system for fecal detection on poultry carcasses</t>
  </si>
  <si>
    <t>HSI1026</t>
  </si>
  <si>
    <t>Park B., Lawrence K.C., Windham W.R., Smith D.P.</t>
  </si>
  <si>
    <t>Detection of cecal contaminants in visceral cavity of broiler carcasses using hyperspectral imaging</t>
  </si>
  <si>
    <t>HSI1035</t>
  </si>
  <si>
    <t>HSI1038</t>
  </si>
  <si>
    <t>HSI1039</t>
  </si>
  <si>
    <t>HSI1044</t>
  </si>
  <si>
    <t>HSI1054</t>
  </si>
  <si>
    <t>Van Den Broek W.H.A.M., Wienke D., Melssen W.J., Buydens L.M.C.</t>
  </si>
  <si>
    <t>Optimal wavelength range selection by a genetic algorithm for discrimination purposes in spectroscopic infrared imaging</t>
  </si>
  <si>
    <t>HSI0166</t>
  </si>
  <si>
    <t>HSI0086</t>
  </si>
  <si>
    <t>[No author name available]</t>
  </si>
  <si>
    <t>Global Intelligent Industry Conference 2020</t>
  </si>
  <si>
    <t>HSI0129</t>
  </si>
  <si>
    <t>Torai S., Chiyoda S., Ohara K.</t>
  </si>
  <si>
    <t>Application of AI Technology to Smart Agriculture: Detection of Plant Diseases</t>
  </si>
  <si>
    <t>HSI0417</t>
  </si>
  <si>
    <t>Chen F.-N., Chen P.-L., Fan K., Cheng F.</t>
  </si>
  <si>
    <t>Hyperspectral reflectance imaging for detecting typical defects of durum kernel surface</t>
  </si>
  <si>
    <t>Language</t>
  </si>
  <si>
    <t>487-935</t>
  </si>
  <si>
    <t>400-1006</t>
  </si>
  <si>
    <t>ImSpector V10E, SPECIM FX17</t>
  </si>
  <si>
    <t>HyperSpec NIR</t>
  </si>
  <si>
    <t>HyperSpec VNIR, HyperSpec NIR</t>
  </si>
  <si>
    <t>400-1000, 1000-1700</t>
  </si>
  <si>
    <t>ImSpector V10E, Other</t>
  </si>
  <si>
    <t>Other, ImSpector N17E, SPECIM V25E</t>
  </si>
  <si>
    <t>ImSpector V10E, SPECIM SWIR</t>
  </si>
  <si>
    <t>Hyper SIS VNIR</t>
  </si>
  <si>
    <t>AisaEagle</t>
  </si>
  <si>
    <t>ImSpector V10E, HyperSpec SWIR</t>
  </si>
  <si>
    <t>HyperSpec VNIR, Hyper SIS NIR</t>
  </si>
  <si>
    <t>AisaEagle, AisaHawk</t>
  </si>
  <si>
    <t>ImSpector N25E, ImSpector V10E</t>
  </si>
  <si>
    <t xml:space="preserve">Image-λ </t>
  </si>
  <si>
    <t xml:space="preserve">Not stated </t>
  </si>
  <si>
    <t xml:space="preserve">ImSpector V10E </t>
  </si>
  <si>
    <t xml:space="preserve">ImSpector N17E </t>
  </si>
  <si>
    <t xml:space="preserve">HyperSpec VNIR </t>
  </si>
  <si>
    <t xml:space="preserve">ImSpector N25E </t>
  </si>
  <si>
    <t xml:space="preserve">HyperSpec SWIR </t>
  </si>
  <si>
    <t xml:space="preserve">SPECIM FX17 </t>
  </si>
  <si>
    <t xml:space="preserve">SPECIM V10E </t>
  </si>
  <si>
    <t xml:space="preserve">HyperSIS VNIR </t>
  </si>
  <si>
    <t xml:space="preserve">HyperSpec NIR </t>
  </si>
  <si>
    <t xml:space="preserve">Inno-Spec IST50-3810 </t>
  </si>
  <si>
    <t xml:space="preserve">Not applicable </t>
  </si>
  <si>
    <t>Gray</t>
  </si>
  <si>
    <t>VNIR</t>
  </si>
  <si>
    <t>NIR</t>
  </si>
  <si>
    <t>SWIR</t>
  </si>
  <si>
    <t>Column3</t>
  </si>
  <si>
    <t>HSI0710</t>
  </si>
  <si>
    <t>Hwang C., Mo C., Seo Y., Lim J., Baek I., Kim M.S.</t>
  </si>
  <si>
    <t>Development of fluorescence imaging technique to detect fresh-cut food organic residue on processing equipment surface</t>
  </si>
  <si>
    <t>Cen H., Lu R., Zhu Q., Mendoza F.</t>
  </si>
  <si>
    <t>Nondestructive detection of chilling injury in cucumber fruit using hyperspectral imaging with feature selection and supervised classification</t>
  </si>
  <si>
    <t>Xiao X., Liu X., Peng D., Chen T.</t>
  </si>
  <si>
    <t>StO2 Stress Detection Based on Fewer Wavelengths through Linear Prediction Algorithm</t>
  </si>
  <si>
    <t>Taherkhani F., Dawson J., Nasrabadi N.M.</t>
  </si>
  <si>
    <t>Deep sparse band selection for hyperspectral face recognition</t>
  </si>
  <si>
    <t>Hyperspectral Band Selection for Face Recognition Based on a Structurally Sparsified Deep Convolutional Neural Networks</t>
  </si>
  <si>
    <t>Senthilkumar R., Srinidhi V., Neelavathi S., Devi S.R.</t>
  </si>
  <si>
    <t>Face Recognition Using Hyperspectral Imaging and Deep Learning</t>
  </si>
  <si>
    <t>Tahmasbian I., Xu Z., Abdullah K., Zhou J., Esmaeilani R., Nguyen T.T.N., Hosseini Bai S.</t>
  </si>
  <si>
    <t>The potential of hyperspectral images and partial least square regression for predicting total carbon, total nitrogen and their isotope composition in forest litterfall samples</t>
  </si>
  <si>
    <t>Seo Y., Park B., Hinton A., Jr., Yoon S.-C., Lawrence K.C.</t>
  </si>
  <si>
    <t>Identification of Staphylococcus species with hyperspectral microscope imaging and classification algorithms</t>
  </si>
  <si>
    <t>Hong G., Abd El-Hamid H.T.</t>
  </si>
  <si>
    <t>Hyperspectral imaging using multivariate analysis for simulation and prediction of agricultural crops in Ningxia, China</t>
  </si>
  <si>
    <t>Munera S., Aleixos N., Besada C., Gómez-Sanchis J., Salvador A., Cubero S., Talens P., Blasco J.</t>
  </si>
  <si>
    <t>Discrimination of astringent and deastringed hard ‘Rojo Brillante’ persimmon fruit using a sensory threshold by means of hyperspectral imaging</t>
  </si>
  <si>
    <t>Munera S., Amigo J.M., Aleixos N., Talens P., Cubero S., Blasco J.</t>
  </si>
  <si>
    <t>Potential of VIS-NIR hyperspectral imaging and chemometric methods to identify similar cultivars of nectarine</t>
  </si>
  <si>
    <t>Munera S., Besada C., Aleixos N., Talens P., Salvador A., Sun D.-W., Cubero S., Blasco J.</t>
  </si>
  <si>
    <t>Non-destructive assessment of the internal quality of intact persimmon using colour and VIS/NIR hyperspectral imaging</t>
  </si>
  <si>
    <t>Munera S., Besada C., Blasco J., Cubero S., Salvador A., Talens P., Aleixos N.</t>
  </si>
  <si>
    <t>Astringency assessment of persimmon by hyperspectral imaging</t>
  </si>
  <si>
    <t>McManus K.M., Asner G.P., Martin R.E., Dexter K.G., Kress W.J., Field C.B.</t>
  </si>
  <si>
    <t>Phylogenetic structure of foliar spectral traits in tropical forest canopies</t>
  </si>
  <si>
    <t>Classification of land</t>
  </si>
  <si>
    <t>500-880</t>
  </si>
  <si>
    <t>PSO-MEAC</t>
  </si>
  <si>
    <t>Classification of bruising time of peaches</t>
  </si>
  <si>
    <t>Moisture content in lettuce canopy</t>
  </si>
  <si>
    <t>MC-UVE, MC-UVE-LASSO, MC-UVE-SPA, MC-UVE-LASSO-SPA</t>
  </si>
  <si>
    <t>Potato powder addition in noodles</t>
  </si>
  <si>
    <t>901-2251</t>
  </si>
  <si>
    <t>SPECIM N25E</t>
  </si>
  <si>
    <t>Nutritional quality of fresh Goji berries</t>
  </si>
  <si>
    <t>Aflatoxin B1 Concentration of single maize kernels</t>
  </si>
  <si>
    <t>1100-2000</t>
  </si>
  <si>
    <t>Segmentation of maize stubble row</t>
  </si>
  <si>
    <t>Moisture and carotenoid contents in carrot slices</t>
  </si>
  <si>
    <t>400-1000, 1000-2200</t>
  </si>
  <si>
    <t>PLS, SVM</t>
  </si>
  <si>
    <t>Shelf-life of kiwifruits</t>
  </si>
  <si>
    <t>Beef moisture content and distribution</t>
  </si>
  <si>
    <t>SPA, CARS, UVE</t>
  </si>
  <si>
    <t>Classifying rice origins</t>
  </si>
  <si>
    <t>(Chinese) HOG</t>
  </si>
  <si>
    <t>Moisture content of dried scallops</t>
  </si>
  <si>
    <t>420-1030</t>
  </si>
  <si>
    <t>Tomato bruising damage assessment</t>
  </si>
  <si>
    <t>442-984</t>
  </si>
  <si>
    <t>ACO-VIP</t>
  </si>
  <si>
    <t>PLS-DA, ANN</t>
  </si>
  <si>
    <t>Development of Aspergillus flavus on maize kernels</t>
  </si>
  <si>
    <t>Quality attributes of chicken breast fillets</t>
  </si>
  <si>
    <t>1050-2450</t>
  </si>
  <si>
    <t>Soluble solids content in strawberries coated in chitosan</t>
  </si>
  <si>
    <t>Wood</t>
  </si>
  <si>
    <t>Wood stiffness and fiber coarseness</t>
  </si>
  <si>
    <t>913-2300</t>
  </si>
  <si>
    <t>Prediction of leaf primordia of potato tubers</t>
  </si>
  <si>
    <t>Data fusion by combining multiple sensors</t>
  </si>
  <si>
    <t>Moisture content distribution in vinegar culture</t>
  </si>
  <si>
    <t>Identification of wine grape varieties</t>
  </si>
  <si>
    <t>929-1693</t>
  </si>
  <si>
    <t>Discriminating soybean varieties</t>
  </si>
  <si>
    <t>401-1000</t>
  </si>
  <si>
    <t>SIMCA, GA-BP, PLS-DA, TS-fuzzy-NN</t>
  </si>
  <si>
    <t>GLCM: Energy, entropy, inertia moment, correlation. No other details.</t>
  </si>
  <si>
    <t>Visualization of total viable count of bacteria</t>
  </si>
  <si>
    <t>982-2562</t>
  </si>
  <si>
    <t>SVM, PLS</t>
  </si>
  <si>
    <t>Detection of Aflatoxin B1 in Pistachio kernels</t>
  </si>
  <si>
    <t>408-1007</t>
  </si>
  <si>
    <t>Grading and classification of chicken breast fillets</t>
  </si>
  <si>
    <t>Identification of adulteration in beef</t>
  </si>
  <si>
    <t>Identifying powdery mildew and stripe rust in wheat</t>
  </si>
  <si>
    <t>SPA, CARS, PC Loadings</t>
  </si>
  <si>
    <t>LS-SVM, ELM</t>
  </si>
  <si>
    <t>Identifying moldy corn kernels</t>
  </si>
  <si>
    <t>Chlorophyll distribution of potato leaves</t>
  </si>
  <si>
    <t>CARS, MC-UVE</t>
  </si>
  <si>
    <t>Banana maturity characteristic prediction</t>
  </si>
  <si>
    <t>400-950</t>
  </si>
  <si>
    <t>SVM, PLS-DA, ELM</t>
  </si>
  <si>
    <t>Pork quality evaluation</t>
  </si>
  <si>
    <t>399-999</t>
  </si>
  <si>
    <t>Gabor wavelet</t>
  </si>
  <si>
    <t>Freshness of cooked beef</t>
  </si>
  <si>
    <t>Detection of aphid infestation on pakchoi</t>
  </si>
  <si>
    <t>MC-UVE, CARS, VCPA, MCFS, SPA</t>
  </si>
  <si>
    <t>MCFS, CARS, SPA, MC-UVE</t>
  </si>
  <si>
    <t>Soluble Solid Content in Lingwu Jujube</t>
  </si>
  <si>
    <t>Maize kernel classification</t>
  </si>
  <si>
    <t>Growth characteristics of Aspergillus parasiticus</t>
  </si>
  <si>
    <t>1000-2200</t>
  </si>
  <si>
    <t>TVB-N measurement in pork</t>
  </si>
  <si>
    <t>SPA, PLS Loadings</t>
  </si>
  <si>
    <t>SAE-PCA-LS-SVM</t>
  </si>
  <si>
    <t>Detecting grey mold disease in tomato leaves</t>
  </si>
  <si>
    <t>pH, color, and drip loss of chicken breast fillets</t>
  </si>
  <si>
    <t>Early detection of aphid infestation on chinese cabbage</t>
  </si>
  <si>
    <t>GLCM: 0, 45, 90, 135 degrees, d=1. Contrast, correlation, energy, homogeneity.</t>
  </si>
  <si>
    <t>Tan-lamb mutton tenderness</t>
  </si>
  <si>
    <t>(Chinese) some morphology to extract fat features</t>
  </si>
  <si>
    <t>Cotton</t>
  </si>
  <si>
    <t>Detection of foreign matter in ginned cotton</t>
  </si>
  <si>
    <t>425-700</t>
  </si>
  <si>
    <t>Soluble solids content of hami jujubes</t>
  </si>
  <si>
    <t>Detection of pesticide residue on pears</t>
  </si>
  <si>
    <t>400-1051</t>
  </si>
  <si>
    <t>PCR, MLR</t>
  </si>
  <si>
    <t>Early decay detection in citrus fruit</t>
  </si>
  <si>
    <t>Early detection and classification of tobacco leaves inoculated with tobacco mosaic virus</t>
  </si>
  <si>
    <t>Soluble Solid Content in sugarcanes</t>
  </si>
  <si>
    <t>921-1683</t>
  </si>
  <si>
    <t>SPA, UVE, iPLS</t>
  </si>
  <si>
    <t>UVE, SPA</t>
  </si>
  <si>
    <t>LS-SVM, PCR, PLSR</t>
  </si>
  <si>
    <t>(Chinese) Some texture: energy, homogeneity, contrast, correlation, directness</t>
  </si>
  <si>
    <t>Soluble sugar content in oilseed rape leaves</t>
  </si>
  <si>
    <t>PLS, MLR, BPNN</t>
  </si>
  <si>
    <t>Detection of pieris rapae larvae on cabbage leaves</t>
  </si>
  <si>
    <t>PLS-DA, BPNN</t>
  </si>
  <si>
    <t>Some morphology to find larvae</t>
  </si>
  <si>
    <t>Beef tenderness forecasting</t>
  </si>
  <si>
    <t>447-1000</t>
  </si>
  <si>
    <t>One GLCM feature, two Laws features, five LBP features</t>
  </si>
  <si>
    <t>Chlorophyll and SPAD distribution in pepper leaves</t>
  </si>
  <si>
    <t>Identification of meat species</t>
  </si>
  <si>
    <t>Defects in lingwu jujube</t>
  </si>
  <si>
    <t>918-1678</t>
  </si>
  <si>
    <t>Defect detection for potatoes</t>
  </si>
  <si>
    <t>(Chinese) GLCM: Homogeneity, Energy, Contrast, Correlation. 0, 45, 90, 135 degrees</t>
  </si>
  <si>
    <t>Nitrogen content and distribution of rape leaves</t>
  </si>
  <si>
    <t>430-1030</t>
  </si>
  <si>
    <t>Detection of defects in Jujube fruit</t>
  </si>
  <si>
    <t>LS-SVM, PCA</t>
  </si>
  <si>
    <t>Diagnosis of CTV infected leaves</t>
  </si>
  <si>
    <t>BPNN, LDA, Mahalanobis distance</t>
  </si>
  <si>
    <t>Nitrogen content in pepper leafs</t>
  </si>
  <si>
    <t>Pigment concentrations of oilseed rape leaves</t>
  </si>
  <si>
    <t>Detection of hollow heart of potatoes</t>
  </si>
  <si>
    <t>390-1040</t>
  </si>
  <si>
    <t>Water content in salmon flesh</t>
  </si>
  <si>
    <t>947-1666</t>
  </si>
  <si>
    <t>Variety recognition of cabbage seeds</t>
  </si>
  <si>
    <t>ImSpector V9</t>
  </si>
  <si>
    <t>Fecal and ingesta contamination on poultry carcasses</t>
  </si>
  <si>
    <t>Beef tenderness prediciton</t>
  </si>
  <si>
    <t>Chinese pear quality</t>
  </si>
  <si>
    <t>Pesticide residue on mulberry leaves</t>
  </si>
  <si>
    <t>MLR, SVR</t>
  </si>
  <si>
    <t>Cucumber chilling damage inspection</t>
  </si>
  <si>
    <t>447-951</t>
  </si>
  <si>
    <t>PCA-Fisher LD</t>
  </si>
  <si>
    <t>Visualisation of fat contents in salmon fillets</t>
  </si>
  <si>
    <t>ImSpector V10E, HyperSpec NIR</t>
  </si>
  <si>
    <t>Moisture content in gherkins</t>
  </si>
  <si>
    <t>Nitrogen content in lettuce leaves</t>
  </si>
  <si>
    <t>453-983</t>
  </si>
  <si>
    <t>(Chinese) GLCM of first 3 PC images</t>
  </si>
  <si>
    <t>Isoflavones content in soybeans</t>
  </si>
  <si>
    <t>Early detection of blight on tomato leaves</t>
  </si>
  <si>
    <t>Recognition of bruise and pest infestation on apples</t>
  </si>
  <si>
    <t>PC Loadings, RSA</t>
  </si>
  <si>
    <t>RSA</t>
  </si>
  <si>
    <t>Adulteration in rice</t>
  </si>
  <si>
    <t>Aflatoxin B1 on maize kernels surface</t>
  </si>
  <si>
    <t>Averaged over Sample</t>
  </si>
  <si>
    <t>Internal qualities of tan-sheep meat</t>
  </si>
  <si>
    <t>918-1687</t>
  </si>
  <si>
    <t>Distinguish concentrations of aflatoxin</t>
  </si>
  <si>
    <t>Fisher Discriminant analysis Minimum midjudgement rate</t>
  </si>
  <si>
    <t>FDA</t>
  </si>
  <si>
    <t>Detection of slight bruises on apples</t>
  </si>
  <si>
    <t>Total acid distribution of vinegar culture</t>
  </si>
  <si>
    <t>Nitrogen status for tomato leaves</t>
  </si>
  <si>
    <t>(Chinese) not stated</t>
  </si>
  <si>
    <t>Moisture of jujubes</t>
  </si>
  <si>
    <t>978-1661</t>
  </si>
  <si>
    <t>N content in citrus leaves</t>
  </si>
  <si>
    <t>Detecting bruises and early decay in apples</t>
  </si>
  <si>
    <t>Otsu thresholding</t>
  </si>
  <si>
    <t>Chlorophyll and water content in naval orange leaves</t>
  </si>
  <si>
    <t>382-999</t>
  </si>
  <si>
    <t>Identification of watermelon seed varieties</t>
  </si>
  <si>
    <t>1042-1646</t>
  </si>
  <si>
    <t>BPNN, ELM, PLS-DA</t>
  </si>
  <si>
    <t>SPA, GA, GA-SPA</t>
  </si>
  <si>
    <t>Time series water content within tea leaves during drying</t>
  </si>
  <si>
    <t>Time series</t>
  </si>
  <si>
    <t>Chlorophyll content in wheat leaves</t>
  </si>
  <si>
    <t>Chlorophyll content of winter wheat</t>
  </si>
  <si>
    <t>Measurement of chlorophyll content in cucumber leaves</t>
  </si>
  <si>
    <t>408-1117</t>
  </si>
  <si>
    <t>PCA-MLR, ICA-MLR</t>
  </si>
  <si>
    <t>Discriminating fresh and frozen thawed meat</t>
  </si>
  <si>
    <t>410-860</t>
  </si>
  <si>
    <t>Aflatoxin B1 on corn kernels surface</t>
  </si>
  <si>
    <t>Variety identification of kentucky bluegrass</t>
  </si>
  <si>
    <t>550-100</t>
  </si>
  <si>
    <t>Early diagnosis of gray mold on tomato stalks</t>
  </si>
  <si>
    <t>400-1030</t>
  </si>
  <si>
    <t>Detection of bruise and stem-end/calyx of apples</t>
  </si>
  <si>
    <t>450-980</t>
  </si>
  <si>
    <t>Bulk materials sorting</t>
  </si>
  <si>
    <t>QDA</t>
  </si>
  <si>
    <t>Differential evolution</t>
  </si>
  <si>
    <t>HSI0328</t>
  </si>
  <si>
    <t>Hyperspectral imaging technology for detection of moisture content of tomato leaves</t>
  </si>
  <si>
    <t>Zhou Y., Mao H., Zhang X.</t>
  </si>
  <si>
    <t>Sugar content in peaches</t>
  </si>
  <si>
    <t>650-1000</t>
  </si>
  <si>
    <t>Averaged over normalised areas</t>
  </si>
  <si>
    <t>Why were papers excluded</t>
  </si>
  <si>
    <t>Language of publication</t>
  </si>
  <si>
    <t>English Spatial features</t>
  </si>
  <si>
    <t>Target variables</t>
  </si>
  <si>
    <t>Target item</t>
  </si>
  <si>
    <t>Target function</t>
  </si>
  <si>
    <t>Beef</t>
  </si>
  <si>
    <t>Quality</t>
  </si>
  <si>
    <t>Soil</t>
  </si>
  <si>
    <t>Lamb</t>
  </si>
  <si>
    <t>Texture</t>
  </si>
  <si>
    <t>Pork</t>
  </si>
  <si>
    <t>Classification</t>
  </si>
  <si>
    <t>Fusarium damage</t>
  </si>
  <si>
    <t>Salmon</t>
  </si>
  <si>
    <t>Rice</t>
  </si>
  <si>
    <t>Regression</t>
  </si>
  <si>
    <t>C16:0 content, C18:1 n9 content</t>
  </si>
  <si>
    <t>Ginger</t>
  </si>
  <si>
    <t>Moisture content</t>
  </si>
  <si>
    <t>Disease detection</t>
  </si>
  <si>
    <t>Fatty acids</t>
  </si>
  <si>
    <t>Nitrogen content</t>
  </si>
  <si>
    <t>Tomato leaves</t>
  </si>
  <si>
    <t>Storage time</t>
  </si>
  <si>
    <t>Silkworm pupae</t>
  </si>
  <si>
    <t>Origin</t>
  </si>
  <si>
    <t>Tenderness</t>
  </si>
  <si>
    <t>975-1645</t>
  </si>
  <si>
    <t>Peaches</t>
  </si>
  <si>
    <t>White stripping detection</t>
  </si>
  <si>
    <t>Sex determination</t>
  </si>
  <si>
    <t>Variety</t>
  </si>
  <si>
    <t>Sex determination, Species</t>
  </si>
  <si>
    <t>Tea leaves</t>
  </si>
  <si>
    <t>Nitrogen fertilizer treatment</t>
  </si>
  <si>
    <t>Freshness</t>
  </si>
  <si>
    <t>Classification, Distribution</t>
  </si>
  <si>
    <t>Pears</t>
  </si>
  <si>
    <t>Chilling injury</t>
  </si>
  <si>
    <t>Lychee</t>
  </si>
  <si>
    <t>Water holding capacity</t>
  </si>
  <si>
    <t>Classification, Regression</t>
  </si>
  <si>
    <t>Tobacco leaves</t>
  </si>
  <si>
    <t>Sea cucumber</t>
  </si>
  <si>
    <t>Moisture content, Storage time</t>
  </si>
  <si>
    <t>Regression, Distribution</t>
  </si>
  <si>
    <t>Grass carp</t>
  </si>
  <si>
    <t>Hawthorn</t>
  </si>
  <si>
    <t>Freezer burn</t>
  </si>
  <si>
    <t>Chinese cabbage</t>
  </si>
  <si>
    <t>Black beans</t>
  </si>
  <si>
    <t>Aphid infestation</t>
  </si>
  <si>
    <t>Apples</t>
  </si>
  <si>
    <t>Strawberries</t>
  </si>
  <si>
    <t>Citrus leaves</t>
  </si>
  <si>
    <t>pH</t>
  </si>
  <si>
    <t>Species, Origin</t>
  </si>
  <si>
    <t>Weevils</t>
  </si>
  <si>
    <t>Hardness, Adhesiveness, Chewiness, Springiness, Cohesiveness, Gumminess</t>
  </si>
  <si>
    <t>pH, Thawing loss</t>
  </si>
  <si>
    <t>Water content</t>
  </si>
  <si>
    <t>Marbling score</t>
  </si>
  <si>
    <t>Jatropha curcas</t>
  </si>
  <si>
    <t>Monitor spatio-temporal variations in quality across thin polymer composite materials</t>
  </si>
  <si>
    <t>Polymer composite materials</t>
  </si>
  <si>
    <t>Maize kernels</t>
  </si>
  <si>
    <t>Goji berries</t>
  </si>
  <si>
    <t>Rice seeds</t>
  </si>
  <si>
    <t>Hardness, Moisture content</t>
  </si>
  <si>
    <t>Wheat</t>
  </si>
  <si>
    <t>Citrus</t>
  </si>
  <si>
    <t>Land</t>
  </si>
  <si>
    <t>Ginseng</t>
  </si>
  <si>
    <t>Adulteration</t>
  </si>
  <si>
    <t>Rainbow trout</t>
  </si>
  <si>
    <t>Detection</t>
  </si>
  <si>
    <t>Meat</t>
  </si>
  <si>
    <t>Potatoes</t>
  </si>
  <si>
    <t>Authentication</t>
  </si>
  <si>
    <t>Lamb, Pork, Duck</t>
  </si>
  <si>
    <t>Leap phosphorus content</t>
  </si>
  <si>
    <t>Land use</t>
  </si>
  <si>
    <t>Herbicide type, Stress level</t>
  </si>
  <si>
    <t>Leaf area index</t>
  </si>
  <si>
    <t>Bruising time</t>
  </si>
  <si>
    <t>Starch content</t>
  </si>
  <si>
    <t>Pod weight, Seed length</t>
  </si>
  <si>
    <t>Korla pears</t>
  </si>
  <si>
    <t>a*, Shear force, K value</t>
  </si>
  <si>
    <t>Milk powder</t>
  </si>
  <si>
    <t>Total polyphenol content</t>
  </si>
  <si>
    <t>Oil content</t>
  </si>
  <si>
    <t>Species, Origin, Age</t>
  </si>
  <si>
    <t>Moisture content, L*, a*, b*</t>
  </si>
  <si>
    <t>Regression, Classification, Distribution</t>
  </si>
  <si>
    <t>Tomatoes</t>
  </si>
  <si>
    <t>Vanillin content, Melamine content</t>
  </si>
  <si>
    <t>Protein content</t>
  </si>
  <si>
    <t>Aphid damage</t>
  </si>
  <si>
    <t>Maturity</t>
  </si>
  <si>
    <t>Species</t>
  </si>
  <si>
    <t>Camellia oleifera seeds</t>
  </si>
  <si>
    <t>Metmyolobin content</t>
  </si>
  <si>
    <t>Total biogenic amines</t>
  </si>
  <si>
    <t>Temperature stress</t>
  </si>
  <si>
    <t>Tilapia fillets</t>
  </si>
  <si>
    <t>Honey</t>
  </si>
  <si>
    <t>Biomass pellets</t>
  </si>
  <si>
    <t>Deoxynivalenol content</t>
  </si>
  <si>
    <t>Carbon content, Hydrogen content, Nitrogen content</t>
  </si>
  <si>
    <t>Peanuts</t>
  </si>
  <si>
    <t>Mold detection</t>
  </si>
  <si>
    <t>Quercus variabilis seeds</t>
  </si>
  <si>
    <t>Vitality</t>
  </si>
  <si>
    <t>Mercury stress</t>
  </si>
  <si>
    <t>Fuel ratio, Volatile matter, Fixed carbon, Ash content</t>
  </si>
  <si>
    <t>Granulation detection</t>
  </si>
  <si>
    <t>Segmentation</t>
  </si>
  <si>
    <t>Scots pine</t>
  </si>
  <si>
    <t>Potato leaves</t>
  </si>
  <si>
    <t>Noodles</t>
  </si>
  <si>
    <t>Plums</t>
  </si>
  <si>
    <t>Moisture content, Carotenoid content</t>
  </si>
  <si>
    <t>Denim</t>
  </si>
  <si>
    <t>Grapes</t>
  </si>
  <si>
    <t>Yellow croaker</t>
  </si>
  <si>
    <t>Food residue detection</t>
  </si>
  <si>
    <t>Cerasus Humilis</t>
  </si>
  <si>
    <t>Quenching parameter</t>
  </si>
  <si>
    <t>Maize stubble row</t>
  </si>
  <si>
    <t>Huff value, Yolk index</t>
  </si>
  <si>
    <t>Arabidopsis</t>
  </si>
  <si>
    <t>Primordial leaf count</t>
  </si>
  <si>
    <t>Anise</t>
  </si>
  <si>
    <t>Chicken</t>
  </si>
  <si>
    <t>Deomyoglobin content, Oxymyoglobin content, Metmyoglobin content</t>
  </si>
  <si>
    <t>Anoectochilus roxburghii</t>
  </si>
  <si>
    <t>Tofu</t>
  </si>
  <si>
    <t>Maize</t>
  </si>
  <si>
    <t>Water content, Protein content</t>
  </si>
  <si>
    <t>Atractylodes lancea</t>
  </si>
  <si>
    <t>Pectin content</t>
  </si>
  <si>
    <t>Soybeans</t>
  </si>
  <si>
    <t>Hops</t>
  </si>
  <si>
    <t>Cannabis</t>
  </si>
  <si>
    <t>Orange peels</t>
  </si>
  <si>
    <t>Coffee beans</t>
  </si>
  <si>
    <t>Sugar beet</t>
  </si>
  <si>
    <t>Retinispora seeds</t>
  </si>
  <si>
    <t>Bell peppers</t>
  </si>
  <si>
    <t>Bream fillets</t>
  </si>
  <si>
    <t>Soybean seeds</t>
  </si>
  <si>
    <t>Cheddar cheese</t>
  </si>
  <si>
    <t>Cucumber seeds</t>
  </si>
  <si>
    <t>Orange leaves</t>
  </si>
  <si>
    <t>Manadrins</t>
  </si>
  <si>
    <t>Oranges</t>
  </si>
  <si>
    <t>Eggs</t>
  </si>
  <si>
    <t>Blueberries</t>
  </si>
  <si>
    <t>Sorting</t>
  </si>
  <si>
    <t>Ryegrass</t>
  </si>
  <si>
    <t>Viability</t>
  </si>
  <si>
    <t>Bacteria</t>
  </si>
  <si>
    <t>Sausages</t>
  </si>
  <si>
    <t>Gastric cancer</t>
  </si>
  <si>
    <t>Rocket leaves</t>
  </si>
  <si>
    <t>Cereals</t>
  </si>
  <si>
    <t>Persimmons</t>
  </si>
  <si>
    <t>Saffron</t>
  </si>
  <si>
    <t>Brain cancer</t>
  </si>
  <si>
    <t>Shrimp</t>
  </si>
  <si>
    <t>Oysters</t>
  </si>
  <si>
    <t>Colony counting</t>
  </si>
  <si>
    <t>Classification, Localisation</t>
  </si>
  <si>
    <t>Monounsaturated fatty acids, Polyunsaturated fatty acids, Palmitoleic content, Oleic content, Linoleic content, Arachidonic content</t>
  </si>
  <si>
    <t>Root length, Seedling length</t>
  </si>
  <si>
    <t>Potassium content, Phosphorus content</t>
  </si>
  <si>
    <t>a*, b*, L*, E*</t>
  </si>
  <si>
    <t>Insect damage</t>
  </si>
  <si>
    <t>L*, a*, b*</t>
  </si>
  <si>
    <t>Particle size</t>
  </si>
  <si>
    <t>Moisture content, a*, b*, Myrcene content, beta-Ocimen content, 1-octen-3-ol content</t>
  </si>
  <si>
    <t>Bacterial loads</t>
  </si>
  <si>
    <t>Free proline content</t>
  </si>
  <si>
    <t>Stems and roots</t>
  </si>
  <si>
    <t>Haugh unit</t>
  </si>
  <si>
    <t>Heat damage</t>
  </si>
  <si>
    <t>Classification of bacterial species</t>
  </si>
  <si>
    <t>Crop height, Yield, Fresh biomass, Dry biomass</t>
  </si>
  <si>
    <t>Underwater</t>
  </si>
  <si>
    <t>Object detection</t>
  </si>
  <si>
    <t>Nitrogen uptake</t>
  </si>
  <si>
    <t>Hydrogen peroxide treatment</t>
  </si>
  <si>
    <t>Saturated fatty acid content</t>
  </si>
  <si>
    <t>Volatile oil content, Moisture content, Origin</t>
  </si>
  <si>
    <t>Adulteration, Origin</t>
  </si>
  <si>
    <t>Fungal growth</t>
  </si>
  <si>
    <t>Water content, Sugar content</t>
  </si>
  <si>
    <t>Drip loss, pH</t>
  </si>
  <si>
    <t>Cucumbers</t>
  </si>
  <si>
    <t>Feces detection</t>
  </si>
  <si>
    <t>Sweetness, Sourness</t>
  </si>
  <si>
    <t>Sugar content</t>
  </si>
  <si>
    <t>Chlorogenic acid content</t>
  </si>
  <si>
    <t>Blueberry buds</t>
  </si>
  <si>
    <t>Cacao leaves</t>
  </si>
  <si>
    <t>Foliar calcium content, Potassium content, Phosphorus content, Nitrogen content</t>
  </si>
  <si>
    <t>Cotton seeds</t>
  </si>
  <si>
    <t>Flour</t>
  </si>
  <si>
    <t>Chlorophyll A content, Chlorophyll B content</t>
  </si>
  <si>
    <t>Carotenoid content</t>
  </si>
  <si>
    <t>Solanine content</t>
  </si>
  <si>
    <t>Moisture content, Protein content, Fat content</t>
  </si>
  <si>
    <t>Salinity of origin</t>
  </si>
  <si>
    <t>Glucose content</t>
  </si>
  <si>
    <t>Chlorophyll content</t>
  </si>
  <si>
    <t>Honeysuckle</t>
  </si>
  <si>
    <t>Biomass</t>
  </si>
  <si>
    <t>Mechanical bruises on Nanfeng mandarins</t>
  </si>
  <si>
    <t>Organic matter content</t>
  </si>
  <si>
    <t>Millet</t>
  </si>
  <si>
    <t>Rocks</t>
  </si>
  <si>
    <t>Watermelon seeds</t>
  </si>
  <si>
    <t>Conductivity</t>
  </si>
  <si>
    <t>Shelf life</t>
  </si>
  <si>
    <t>Polysaccharide content</t>
  </si>
  <si>
    <t>Omethoate concentration</t>
  </si>
  <si>
    <t>Myofibrillar proteins content, Sarcoplasmatic proteins content</t>
  </si>
  <si>
    <t>Arabidopsis Thaliana Leaves</t>
  </si>
  <si>
    <t>Yogurt</t>
  </si>
  <si>
    <t>S-ovalbumin content</t>
  </si>
  <si>
    <t>Weed detection</t>
  </si>
  <si>
    <t>Identifying pathogens</t>
  </si>
  <si>
    <t>Variety, Cooking loss</t>
  </si>
  <si>
    <t>Pistachio kernels</t>
  </si>
  <si>
    <t>Grading</t>
  </si>
  <si>
    <t>Water status</t>
  </si>
  <si>
    <t>Total viable count</t>
  </si>
  <si>
    <t>Bacteria growth</t>
  </si>
  <si>
    <t>Fungi</t>
  </si>
  <si>
    <t>Growth</t>
  </si>
  <si>
    <t>Chili peppers</t>
  </si>
  <si>
    <t>Green peppers</t>
  </si>
  <si>
    <t>Bratwurst</t>
  </si>
  <si>
    <t>Raisin</t>
  </si>
  <si>
    <t>Mangroves</t>
  </si>
  <si>
    <t>Total chlorophyll content</t>
  </si>
  <si>
    <t>Sulfur fumigation detection</t>
  </si>
  <si>
    <t>Pesticide residue</t>
  </si>
  <si>
    <t>Grape vines</t>
  </si>
  <si>
    <t>Malus asiatica Nakai</t>
  </si>
  <si>
    <t>Eicosapentaenoic acid, Docosahexaenoic acid</t>
  </si>
  <si>
    <t>Grass carp, Salmon</t>
  </si>
  <si>
    <t>Residue classification</t>
  </si>
  <si>
    <t>Capsaicin concentration, Dihydrocapsaicin concentration, Water content</t>
  </si>
  <si>
    <t>Adenosine triphosphate content</t>
  </si>
  <si>
    <t>Moisture content, L*, a*, b*, Deoxymyoglobin content, Oxymyoglobin content, Metmyoglobin content</t>
  </si>
  <si>
    <t>Soybean stems</t>
  </si>
  <si>
    <t>Longan leaves</t>
  </si>
  <si>
    <t>Garlic</t>
  </si>
  <si>
    <t>Firmness, Dry matter content</t>
  </si>
  <si>
    <t>Defoliation percentage</t>
  </si>
  <si>
    <t>Forests</t>
  </si>
  <si>
    <t>Tree nuts</t>
  </si>
  <si>
    <t>L*, a*, b*, pH</t>
  </si>
  <si>
    <t>Intramuscular fat content</t>
  </si>
  <si>
    <t>Biofuel pellets</t>
  </si>
  <si>
    <t>Lettuces</t>
  </si>
  <si>
    <t>Lignocellulose components</t>
  </si>
  <si>
    <t>Redness</t>
  </si>
  <si>
    <t>Moisture content, Hue angle, L*/b* ratio</t>
  </si>
  <si>
    <t>Vinegar culture</t>
  </si>
  <si>
    <t>Rice leaves</t>
  </si>
  <si>
    <t>Apple leaves</t>
  </si>
  <si>
    <t>Wheat leaves</t>
  </si>
  <si>
    <t>Moisture content, a*, b*</t>
  </si>
  <si>
    <t>Identifying CRISPR/Cas9 mutants</t>
  </si>
  <si>
    <t>Turbot</t>
  </si>
  <si>
    <t>Freshness, Storage time, Frozen-thawed time</t>
  </si>
  <si>
    <t>Cooking loss</t>
  </si>
  <si>
    <t>Maize leaves</t>
  </si>
  <si>
    <t>Loquat leaves</t>
  </si>
  <si>
    <t>Oilseed rape</t>
  </si>
  <si>
    <t>Triterpene acids content</t>
  </si>
  <si>
    <t>Waterlogging stress level</t>
  </si>
  <si>
    <t>Salt treatment detection</t>
  </si>
  <si>
    <t>Scallops</t>
  </si>
  <si>
    <t>Kiwifruits</t>
  </si>
  <si>
    <t>Anthocyanin content</t>
  </si>
  <si>
    <t>Firmness</t>
  </si>
  <si>
    <t>Greengage</t>
  </si>
  <si>
    <t>Oil content, Protein content</t>
  </si>
  <si>
    <t>Oats</t>
  </si>
  <si>
    <t>Mushrooms</t>
  </si>
  <si>
    <t>Bananas</t>
  </si>
  <si>
    <t>Freshness, Contamination detection</t>
  </si>
  <si>
    <t>Peimine content, Peiminine content</t>
  </si>
  <si>
    <t>Fritillaria thunbergii bulbi</t>
  </si>
  <si>
    <t>Mulberries</t>
  </si>
  <si>
    <t>Tree classification</t>
  </si>
  <si>
    <t>Gluten contamination</t>
  </si>
  <si>
    <t>Human face</t>
  </si>
  <si>
    <t>Fear detection</t>
  </si>
  <si>
    <t>Hami melons</t>
  </si>
  <si>
    <t>Foreign matter detection</t>
  </si>
  <si>
    <t>Hollowness</t>
  </si>
  <si>
    <t>Mass loss, Mass gain</t>
  </si>
  <si>
    <t>Moth infestation detection</t>
  </si>
  <si>
    <t>Jujubes</t>
  </si>
  <si>
    <t>Pesticide residue, Chlorpyrifos concentration, Imidacloprid concentration</t>
  </si>
  <si>
    <t>White radish</t>
  </si>
  <si>
    <t>Pakchoi</t>
  </si>
  <si>
    <t>Guava</t>
  </si>
  <si>
    <t>Ophiopogon japonicus</t>
  </si>
  <si>
    <t>Water</t>
  </si>
  <si>
    <t>CPPU-Treatment</t>
  </si>
  <si>
    <t>Loquats</t>
  </si>
  <si>
    <t>pH, L*, Drip loss</t>
  </si>
  <si>
    <t>Total soluble solids</t>
  </si>
  <si>
    <t>Forchlorfenuron treatment</t>
  </si>
  <si>
    <t>Plant classification (multiple datasets)</t>
  </si>
  <si>
    <t>Cucumber leaves</t>
  </si>
  <si>
    <t>Turkey</t>
  </si>
  <si>
    <t>Prawns</t>
  </si>
  <si>
    <t>Withering quality</t>
  </si>
  <si>
    <t>Caffeine content</t>
  </si>
  <si>
    <t>Sulfur dioxide residual</t>
  </si>
  <si>
    <t>Fungal infection detection</t>
  </si>
  <si>
    <t>Ginned cotton</t>
  </si>
  <si>
    <t>Floristic gradients</t>
  </si>
  <si>
    <t>Muskmelon seeds</t>
  </si>
  <si>
    <t>Red beans</t>
  </si>
  <si>
    <t>Biogenic amine index</t>
  </si>
  <si>
    <t>Malondialdehyde content</t>
  </si>
  <si>
    <t>Volatility of tuber composition, Tuber cooking degree</t>
  </si>
  <si>
    <t>Mangoes</t>
  </si>
  <si>
    <t>Beef, Lamb, Pork</t>
  </si>
  <si>
    <t>L*, a*, b*, Color</t>
  </si>
  <si>
    <t>Nutrient availability, Moisture availability</t>
  </si>
  <si>
    <t>Chestnuts</t>
  </si>
  <si>
    <t>L*, a*, b*, Eggshell strength</t>
  </si>
  <si>
    <t>Olive oil</t>
  </si>
  <si>
    <t>Total pigments in red meats</t>
  </si>
  <si>
    <t>K value</t>
  </si>
  <si>
    <t>Total pigments</t>
  </si>
  <si>
    <t>Nectarines</t>
  </si>
  <si>
    <t>Pepper leaves</t>
  </si>
  <si>
    <t>Cabbages</t>
  </si>
  <si>
    <t>Strawberry leaves</t>
  </si>
  <si>
    <t>Anaerobic digestion liquid</t>
  </si>
  <si>
    <t>Discrimination of red meat species</t>
  </si>
  <si>
    <t>External insect infestations on jujube fruit</t>
  </si>
  <si>
    <t>Enterobacteriaceae contamination</t>
  </si>
  <si>
    <t>Grass carp, Silver carp</t>
  </si>
  <si>
    <t>Animal Cancer</t>
  </si>
  <si>
    <t xml:space="preserve">Hardness, Springiness, Resilience </t>
  </si>
  <si>
    <t>Pseudomonas counts</t>
  </si>
  <si>
    <t>Pummelo leaves</t>
  </si>
  <si>
    <t>Pharmaceuticals</t>
  </si>
  <si>
    <t>Tablet classification</t>
  </si>
  <si>
    <t>Beef, Goose, Duck</t>
  </si>
  <si>
    <t>Soluble protein content</t>
  </si>
  <si>
    <t>Plastics</t>
  </si>
  <si>
    <t>Bulk materials</t>
  </si>
  <si>
    <t>Cucumbers, Pickles</t>
  </si>
  <si>
    <t>Milk</t>
  </si>
  <si>
    <t>Discriminating milk</t>
  </si>
  <si>
    <t>Firmness, Total soluble solids, Moisture content</t>
  </si>
  <si>
    <t>Muscle classification</t>
  </si>
  <si>
    <t>Cooked/uncooked, Quality</t>
  </si>
  <si>
    <t>Chlorophyll content, Nitrogen content</t>
  </si>
  <si>
    <t>Norway spruce</t>
  </si>
  <si>
    <t>Internal defects</t>
  </si>
  <si>
    <t>Mulberry leaves</t>
  </si>
  <si>
    <t>Apricots</t>
  </si>
  <si>
    <t>Gherkins</t>
  </si>
  <si>
    <t>Sesame oil</t>
  </si>
  <si>
    <t>Kentucky bluegrass</t>
  </si>
  <si>
    <t>Glucose content, Sucrose content</t>
  </si>
  <si>
    <t>Browning level</t>
  </si>
  <si>
    <t>Porosity</t>
  </si>
  <si>
    <t>Hydroxyproline content</t>
  </si>
  <si>
    <t>Sugarcanes</t>
  </si>
  <si>
    <t>Pork, Beef, Lamb</t>
  </si>
  <si>
    <t>Springiness</t>
  </si>
  <si>
    <t>Firmness, Hardness, Gumminess, Chewiness</t>
  </si>
  <si>
    <t>SPAD, Nitrogen content</t>
  </si>
  <si>
    <t>Chlorophyll A content, Chlorophyll B content, Total chlorophyll content, Carotenoid content</t>
  </si>
  <si>
    <t>Cabbage seeds</t>
  </si>
  <si>
    <t>Isoflavones content</t>
  </si>
  <si>
    <t>pH, Drip loss</t>
  </si>
  <si>
    <t>Total acid content, pH, Moisture content</t>
  </si>
  <si>
    <t>Protein content, pH, Fat content</t>
  </si>
  <si>
    <t>Fat content, Protein content, Water content</t>
  </si>
  <si>
    <t>Aflatoxin concentration</t>
  </si>
  <si>
    <t>Hardness, Gumminess, Chewiness, Springiness, Cohesiveness, Chewiness, Resilience</t>
  </si>
  <si>
    <t>Lactic acid bacteria</t>
  </si>
  <si>
    <t>Chlorophyll content, Water content</t>
  </si>
  <si>
    <t>Peroxidase activity</t>
  </si>
  <si>
    <t>Nitrogen status</t>
  </si>
  <si>
    <t>Protein content, Moisture content, Fat content</t>
  </si>
  <si>
    <t>Water content, Fat content, Protein content</t>
  </si>
  <si>
    <t>Moisture content, pH, L*, a*, b*</t>
  </si>
  <si>
    <t>Pines</t>
  </si>
  <si>
    <t>Tomato stalks</t>
  </si>
  <si>
    <t>Dry matter content</t>
  </si>
  <si>
    <t>Total viable count, Psychrotrophic plate count</t>
  </si>
  <si>
    <t>L*, a*, b*, Chroma, Hue angle, Drip loss, pH, Juciness, Tenderness</t>
  </si>
  <si>
    <t>Eucalyptus trees</t>
  </si>
  <si>
    <t>Trees</t>
  </si>
  <si>
    <t>Oat and groat discrimination</t>
  </si>
  <si>
    <t>Carrots</t>
  </si>
  <si>
    <t>Capsaicin concentration, Dihydrocapsaicin concentration</t>
  </si>
  <si>
    <t>Plants</t>
  </si>
  <si>
    <t>Dry matter content, Starch content</t>
  </si>
  <si>
    <t>Mung beans</t>
  </si>
  <si>
    <t>Onions</t>
  </si>
  <si>
    <t>Sucrose content, Fructose content, Glucose content</t>
  </si>
  <si>
    <t>Fiber stiffness, Coarseness</t>
  </si>
  <si>
    <t>Snap beans</t>
  </si>
  <si>
    <t>Intramuscular fat content, Peroxide value</t>
  </si>
  <si>
    <t>L*, a*, b*, pH, Total viable count, Lactic acid bacteria, Color, Odor, Overall acceptability, Thio-barbituric acid content</t>
  </si>
  <si>
    <t>pH, Thio-barbituric acid content</t>
  </si>
  <si>
    <t>Thio-barbituric acid content</t>
  </si>
  <si>
    <t>Thio-barbituric acid reactive substances</t>
  </si>
  <si>
    <t>Thirteen image features with the ROIs were extracted from each wavelength to describe the texture of the maize seeds, including 5 first-order statistics (FOS) and 8 s-order statistics (SOS) [33]. FOS features, namely, energy (FOS_EN), entropy (FOS_ET), skew (FOS_SK), standard deviation (SOF_STD), and moment (FOS_MO) (Fig. 2c), were evaluated to provide information on image gray-level distribution. SOS features consist of the average value and standard deviation for contrast (SOS_CON), correlation (SOS_COR), energy (SOS_EN), and homogeneity (SOS_HG) calculated from the 0°, 45°, 90°, and 135° directions with a displacement of d = 1. Finally, 14 features were extracted from each wavelength, and 14 233 × features were used for each sample (233 is the wavelength number of hyperspectral image) in the following analysis.</t>
  </si>
  <si>
    <t>SPA AND VIP</t>
  </si>
  <si>
    <t>Soluble solids concentration</t>
  </si>
  <si>
    <t>Soluble solids concentration, Firmness</t>
  </si>
  <si>
    <t>Soluble solids concentration, Firmness, Maturity</t>
  </si>
  <si>
    <t>Soluble solids concentration, Titrable acidity content, Firmness</t>
  </si>
  <si>
    <t>Firmness, Soluble solids concentration</t>
  </si>
  <si>
    <t>Soluble solids concentration, pH, Firmness</t>
  </si>
  <si>
    <t>a*, Firmness, Soluble solids concentration</t>
  </si>
  <si>
    <t>Firmness, Soluble solids concentration, Extractable juice, Titratable acid content, Chlorophyll content</t>
  </si>
  <si>
    <t>Ripeness, Mass, Height, Firmness, Soluble solids concentration</t>
  </si>
  <si>
    <t>Ripeness, Firmness, Mass, Height, Perimeter, Soluble solids concentration</t>
  </si>
  <si>
    <t>Firmness and Soluble solids concentration of plums</t>
  </si>
  <si>
    <t>Moisture content, Soluble solids concentration, pH</t>
  </si>
  <si>
    <t>Modulus of elasticity, Titratable acidity, Soluble solids concentration, Moisture content</t>
  </si>
  <si>
    <t>Soluble protein content, Soluble solids concentration, Germination percentage, Germination energy, Simple vigour index</t>
  </si>
  <si>
    <t>Fish</t>
  </si>
  <si>
    <t>Potatoes, Bananas, Green peppers</t>
  </si>
  <si>
    <t>Yu H., Lü M.-Q., Liu L.-M., Yu G.-P., Zhao Y.-R., He Y.</t>
  </si>
  <si>
    <t>Identification of Aphid Infection on Rape Pods Using Hyperspectral Imaging Combined with Image Processing</t>
  </si>
  <si>
    <t>Study on identification of immature corn seed using hyperspectral imaging</t>
  </si>
  <si>
    <t>Yang X.-L., You Z.-H., Cheng F.</t>
  </si>
  <si>
    <t>Verdú S., Ivorra E., Sánchez A.J., Barat J.M., Grau R.</t>
  </si>
  <si>
    <t>Spectral study of heat treatment process of wheat flour by VIS/SW-NIR image system</t>
  </si>
  <si>
    <t>RC, SPA, GA</t>
  </si>
  <si>
    <t>SPA, RC, RF, CARS</t>
  </si>
  <si>
    <t>GA, CARS, RC</t>
  </si>
  <si>
    <t>CARS, RC, SPA, UVE-SPA</t>
  </si>
  <si>
    <t>CARS, RC AND UVE-SPA</t>
  </si>
  <si>
    <t>SPA, RC, CARS, RF</t>
  </si>
  <si>
    <t>SPA, BRT</t>
  </si>
  <si>
    <t>iRF, iRF-SPA</t>
  </si>
  <si>
    <t xml:space="preserve">VIP, Selectivity ratio, sMC </t>
  </si>
  <si>
    <t>Selectivity ratio, VIP</t>
  </si>
  <si>
    <t>SDA, CFS, SPA</t>
  </si>
  <si>
    <t>SPA, CFS</t>
  </si>
  <si>
    <t>SPA, VCPA</t>
  </si>
  <si>
    <t>GA, SPA-GA</t>
  </si>
  <si>
    <t>RF, MC-UVE</t>
  </si>
  <si>
    <t>RC, CARS, PC Loadings</t>
  </si>
  <si>
    <t>RF, CARS, SPA</t>
  </si>
  <si>
    <t>RF, CA</t>
  </si>
  <si>
    <t>CARS, IVSO</t>
  </si>
  <si>
    <t>CARS, mVCPA-GA, GA, mVCPA-IRIV</t>
  </si>
  <si>
    <t>VCPA, iVISSA</t>
  </si>
  <si>
    <t>CARS, iVISSA, VCPA</t>
  </si>
  <si>
    <t>CARS-MIV, CARS, MC-UVE</t>
  </si>
  <si>
    <t>CARS AND VISSA</t>
  </si>
  <si>
    <t>CARS, GA, UVE</t>
  </si>
  <si>
    <t>CARS, ACO, SI AND SI-GA</t>
  </si>
  <si>
    <t>CARS, iRF, UVE, iVISSA</t>
  </si>
  <si>
    <t>CARS, iVISSA, iVISSA-CARS</t>
  </si>
  <si>
    <t>CARS, iVISSA-CARS</t>
  </si>
  <si>
    <t>CARS-SPA, CARS, GA, siPLS, SPA</t>
  </si>
  <si>
    <t>CARS-SR, CARS, SPA-SR</t>
  </si>
  <si>
    <t>CARS, CARS-SPA, CARS-RF, SPA</t>
  </si>
  <si>
    <t>CARS-SPA, CARS, UVE, UVE-SPA, SPA</t>
  </si>
  <si>
    <t>CARS AND RF AND SPA AND SFS AND CARS-CorA, SFS-CorA, SPA-CorA</t>
  </si>
  <si>
    <t>SPA, CARS-SPA</t>
  </si>
  <si>
    <t>Chi-squared test</t>
  </si>
  <si>
    <t>CMS-WT</t>
  </si>
  <si>
    <t>PC Loadings-SPA</t>
  </si>
  <si>
    <t>RC, FMCIA</t>
  </si>
  <si>
    <t>RC-EMC-VS</t>
  </si>
  <si>
    <t>Wilks lambda stepwise method</t>
  </si>
  <si>
    <t>PLS Loadings, UVE, UVE-PLS Loadings, GA, UVE-GA</t>
  </si>
  <si>
    <t>UVE-PLS Loadings, UVE-GA, UVE, PLS Loadings</t>
  </si>
  <si>
    <t>NN importance weights</t>
  </si>
  <si>
    <t>RC-VIP</t>
  </si>
  <si>
    <t>SR, Step-up Regression</t>
  </si>
  <si>
    <t>SPA, PLS Loadings, GSO</t>
  </si>
  <si>
    <t>PC Loadings, PLS Loadings, SPA</t>
  </si>
  <si>
    <t>PC Loadings-Stepwise MLR</t>
  </si>
  <si>
    <t>SPA AND ISIC</t>
  </si>
  <si>
    <t>SDA</t>
  </si>
  <si>
    <t>Custom: (Ensemble)</t>
  </si>
  <si>
    <t>ANOVA, SPA</t>
  </si>
  <si>
    <t>Custom: (Variance based)</t>
  </si>
  <si>
    <t>SIDLS</t>
  </si>
  <si>
    <t>iGA</t>
  </si>
  <si>
    <t>ICO, IRIV, CARS</t>
  </si>
  <si>
    <t>PLS Loadings, CARS, UVE-CARS, UVE-SPA</t>
  </si>
  <si>
    <t>GA, RF, VIP, CARS</t>
  </si>
  <si>
    <t>Custom: (CNN linear regression layer)</t>
  </si>
  <si>
    <t>MC-UVE-SPA, MC-UVE-LASSO-SPA, MC-UVE</t>
  </si>
  <si>
    <t>Custom: (Feature ranker/Wrapper)</t>
  </si>
  <si>
    <t>2D-COS, 2D-COS-VCPA</t>
  </si>
  <si>
    <t>2D-COS-CARS, 2D-COS-VCPA, 2D-COS</t>
  </si>
  <si>
    <t>IRIV, CARS</t>
  </si>
  <si>
    <t>HCC, SPA, GA</t>
  </si>
  <si>
    <t>RF, CARS</t>
  </si>
  <si>
    <t>LightGBM</t>
  </si>
  <si>
    <t>CARS, SPA, RF</t>
  </si>
  <si>
    <t>Custom: (Histogram based GA)</t>
  </si>
  <si>
    <t>SPA, iRF-SPA, iRF, iVISSA, iVISSA-SPA, CARS</t>
  </si>
  <si>
    <t>CMIM</t>
  </si>
  <si>
    <t>UVE-CARS, SPA, UVE, CARS</t>
  </si>
  <si>
    <t>PLS-DA, GMM</t>
  </si>
  <si>
    <t>MW-PLS, Closed-Loop-MW-PLS</t>
  </si>
  <si>
    <t>Closed-Loop-MW-PLS</t>
  </si>
  <si>
    <t>UVE-SPA, CARS-SPA, UVE-CARS</t>
  </si>
  <si>
    <t>IC Loadings</t>
  </si>
  <si>
    <t>UVE-CARS, SPA, CARS, CARS-SPA, UVE, UVE-CARS-SPA</t>
  </si>
  <si>
    <t>ROC-PC Loadings</t>
  </si>
  <si>
    <t>IWO, GA</t>
  </si>
  <si>
    <t>LS-SVM, PLSR, SVM, ELM</t>
  </si>
  <si>
    <t>UVE-Backwards-Elimination</t>
  </si>
  <si>
    <t>UVE-CARS-SPA, UVE-CARS, UVE-SPA AND UVE, CARS AND CARS-SPA</t>
  </si>
  <si>
    <t>ANOVA, GA</t>
  </si>
  <si>
    <t>Custom: (Embedded segmented autoencoder)</t>
  </si>
  <si>
    <t>UVE-CC</t>
  </si>
  <si>
    <t>MAXR</t>
  </si>
  <si>
    <t>Custom: (Multi layer perceptron ANN)</t>
  </si>
  <si>
    <t>SDA, Custom: (Correlation measure), RC</t>
  </si>
  <si>
    <t>Custom: (Novel PLSR Feature selection based on stability)</t>
  </si>
  <si>
    <t>Joint skewness, SPA, UVE</t>
  </si>
  <si>
    <t>JSWSA, CARS, UVE, SPA</t>
  </si>
  <si>
    <t>CFS, ReliefF, Info gain</t>
  </si>
  <si>
    <t>Multiple stepwise regression analysis</t>
  </si>
  <si>
    <t>Custom: (Feature ranking: t-test; KL distance; Chernoff bound; ROC; Wilcoxon test)</t>
  </si>
  <si>
    <t>RF-CorA</t>
  </si>
  <si>
    <t>RF-CorA, RF</t>
  </si>
  <si>
    <t>RC, SPA, PC Loadings, PLS Loadings</t>
  </si>
  <si>
    <t>ReliefF, SFS, RFE, LASSO, Random forest</t>
  </si>
  <si>
    <t>MC-UVE, CARS, PLS Loadings</t>
  </si>
  <si>
    <t>GA, iRF</t>
  </si>
  <si>
    <t>Custom: (MLDA), UVE-LDA, SPA-LDA</t>
  </si>
  <si>
    <t>Custom: (MLDA)</t>
  </si>
  <si>
    <t>K-Medoids Clustering</t>
  </si>
  <si>
    <t>Persian</t>
  </si>
  <si>
    <t>English; French</t>
  </si>
  <si>
    <t>Turkish</t>
  </si>
  <si>
    <t>Japanese</t>
  </si>
  <si>
    <t>MASS, BOSS, VISSA</t>
  </si>
  <si>
    <t>VISSA, MASS</t>
  </si>
  <si>
    <t>Custom: (Normalised M Values)</t>
  </si>
  <si>
    <t>DRS</t>
  </si>
  <si>
    <t>SPA, Custom: (CNN weight importance)</t>
  </si>
  <si>
    <t>SPA, CARS, UVE, UVE-CARS-SPA, UVE-CARS, UVE-SPA, CARS-SPA</t>
  </si>
  <si>
    <t>Custom: (CNN weight importance)</t>
  </si>
  <si>
    <t>Random forest, SVM</t>
  </si>
  <si>
    <t>SVM, Random forest, AdaBoost</t>
  </si>
  <si>
    <t>ELM, Random forest, SVM, AdaBoost</t>
  </si>
  <si>
    <t>SFS, ReliefF, LASSSO, RFE, Random forest</t>
  </si>
  <si>
    <t>SPA, PC Loadings, Random forest</t>
  </si>
  <si>
    <t>SVM, PLS-DA, ANN, SIMCA, Random forest, MLR</t>
  </si>
  <si>
    <t>siPLS, GA-siPLS, CARS-GA-siPLS</t>
  </si>
  <si>
    <t>CARS-GA-siPLS, GA-siPLS</t>
  </si>
  <si>
    <t>CARS, iVISSA, iRF, VCPA, SPA, iRF-SPA, iVISSA-SPA</t>
  </si>
  <si>
    <t>CARS, RFE, RFE-SPA, CARS-SPA</t>
  </si>
  <si>
    <t>CARS, CARS-RC</t>
  </si>
  <si>
    <t>CARS-RC</t>
  </si>
  <si>
    <t>Near-infrared hyperspectral imaging for detection of bacterial fruit blotch in watermelon seedlings</t>
  </si>
  <si>
    <t>Development of Fusarium head blight classification index using hyperspectral microscopy images of winter wheat spikelets</t>
  </si>
  <si>
    <t>Zhang N., Pan Y., Feng H., Zhao X., Yang X., Ding C., Yang G.</t>
  </si>
  <si>
    <t>Lee H.J., Jang D.H., Lee Y.H., Kim Y.H.</t>
  </si>
  <si>
    <t>360-1100</t>
  </si>
  <si>
    <t>Three selected wavelengths</t>
  </si>
  <si>
    <t>406-995, 956-2525</t>
  </si>
  <si>
    <t>Detecting European aspen in boreal forests</t>
  </si>
  <si>
    <t>Freshness of spinach</t>
  </si>
  <si>
    <t>Spinach</t>
  </si>
  <si>
    <t>373-1033</t>
  </si>
  <si>
    <t>Soil salinization</t>
  </si>
  <si>
    <t>BPNN, SVM, PLSR, Random forest</t>
  </si>
  <si>
    <t>459-956</t>
  </si>
  <si>
    <t>Salinization</t>
  </si>
  <si>
    <t>Grouping elite strategy genetic algorithm</t>
  </si>
  <si>
    <t>Custom: Projection similarity metric</t>
  </si>
  <si>
    <t>Clustering</t>
  </si>
  <si>
    <t>Sugar value and moisture content of strawberries</t>
  </si>
  <si>
    <t>Moisture content, Sugar content</t>
  </si>
  <si>
    <t>RC-ASD</t>
  </si>
  <si>
    <t>PRISMA Identification of studies</t>
  </si>
  <si>
    <t>Records identified from SCOPUS</t>
  </si>
  <si>
    <t>Records screened</t>
  </si>
  <si>
    <t>Records removed before screening</t>
  </si>
  <si>
    <t>Reports sought for retrieval</t>
  </si>
  <si>
    <t>Records not retrieved</t>
  </si>
  <si>
    <t>Reports assessed for eligibility</t>
  </si>
  <si>
    <t>Reports excluded</t>
  </si>
  <si>
    <t>Duplicates</t>
  </si>
  <si>
    <t>Other non-papers removed</t>
  </si>
  <si>
    <t>Records excluded before reading (Reviews)</t>
  </si>
  <si>
    <t>Wavelength selection criteria did not meet criteria</t>
  </si>
  <si>
    <t>Describes a novel sensor or system without relevant experimentation</t>
  </si>
  <si>
    <t>Insufficient methodology or empirical results</t>
  </si>
  <si>
    <t>Studies included in the review</t>
  </si>
  <si>
    <t>Studies using texture written in english</t>
  </si>
  <si>
    <t>BPNN, SVM</t>
  </si>
  <si>
    <t>KNN, SIMCA, PLS-DA, SVM, Random forest</t>
  </si>
  <si>
    <t>LDA, PLS-DA</t>
  </si>
  <si>
    <t>LS-SVM, PLS-DA, SVM</t>
  </si>
  <si>
    <t>PLS-DA, LDA</t>
  </si>
  <si>
    <t>PLS-DA, PLSR</t>
  </si>
  <si>
    <t>PLS-DA, SAE</t>
  </si>
  <si>
    <t>PLS-DA, SVM, KNN</t>
  </si>
  <si>
    <t>PLSR, PLS-DA</t>
  </si>
  <si>
    <t>SVM, KNN, PLS-DA</t>
  </si>
  <si>
    <t>FLDA</t>
  </si>
  <si>
    <t>LR</t>
  </si>
  <si>
    <t>MNF</t>
  </si>
  <si>
    <t>RBFNN</t>
  </si>
  <si>
    <t>SAE</t>
  </si>
  <si>
    <t>SVM-RBF</t>
  </si>
  <si>
    <t>Column2</t>
  </si>
  <si>
    <t>LDNN, LS-SVM, PLSR</t>
  </si>
  <si>
    <t>KNN, SVM, Random forest</t>
  </si>
  <si>
    <t>PLS, Random forest, SVM</t>
  </si>
  <si>
    <t>PLS-DA, LDA, Random forest, SVM, LS-SVM, ELM, BPNN</t>
  </si>
  <si>
    <t>Random forest, SVM, KNN, CNN</t>
  </si>
  <si>
    <t>Random forest, SVM, SVM-Random forest</t>
  </si>
  <si>
    <t>LDA, KNN, BPNN, LS-SVM</t>
  </si>
  <si>
    <t>PLSR, LS-SVM, BPNN, MLR</t>
  </si>
  <si>
    <t>CNN, LS-SVM, BPNN</t>
  </si>
  <si>
    <t>KNN, ELM, SVM, Naive bayes, LDA</t>
  </si>
  <si>
    <t>SVM, Random forest, Naive bayes</t>
  </si>
  <si>
    <t>Naive bayes, KNN, SVM</t>
  </si>
  <si>
    <t>ANN, Decision trees, KNN, LDA, SVM, FDA</t>
  </si>
  <si>
    <t>Boosted regression tree, SVM, Random forest, CART</t>
  </si>
  <si>
    <t>BPNN, PLS-DA</t>
  </si>
  <si>
    <t>BPNN, PLSR, LS-SVM</t>
  </si>
  <si>
    <t>PLS-DA, Orthogonal LDA</t>
  </si>
  <si>
    <t>Decision trees, KNN, SVM</t>
  </si>
  <si>
    <t>Decision trees, PLSR</t>
  </si>
  <si>
    <t>ELM, PLS-DA, CART</t>
  </si>
  <si>
    <t>FLDA, Mahalanobis distance, KNN</t>
  </si>
  <si>
    <t>Fuzzy c-means</t>
  </si>
  <si>
    <t>Logistic regression</t>
  </si>
  <si>
    <t>LDA, QDA</t>
  </si>
  <si>
    <t>LDA, KNN, Naive bayes, Decision trees</t>
  </si>
  <si>
    <t>LDA, SVM, ELM</t>
  </si>
  <si>
    <t>Logistic regression, Random forest</t>
  </si>
  <si>
    <t>Locally weighted PLSR, PLS-DA, AWLS-GSD</t>
  </si>
  <si>
    <t>LS-SVR, SVR</t>
  </si>
  <si>
    <t>ANN, PLS</t>
  </si>
  <si>
    <t>PCA-MLR, PLSR</t>
  </si>
  <si>
    <t>PCR, BPNN, SVR</t>
  </si>
  <si>
    <t>PLSR, SAE</t>
  </si>
  <si>
    <t>Random forest, Decision trees</t>
  </si>
  <si>
    <t>Random forest, KNN, PLS, SVM</t>
  </si>
  <si>
    <t>Random forest, LS-SVM, SVM, LDA</t>
  </si>
  <si>
    <t>SVR, BPNN, PLSR</t>
  </si>
  <si>
    <t>SVM, KNN, Random forest, LDA</t>
  </si>
  <si>
    <t>PLSR, SVR, XGBoost</t>
  </si>
  <si>
    <t>SVM, KNN, RBFNN</t>
  </si>
  <si>
    <t>SVM, LDA, QDA</t>
  </si>
  <si>
    <t>SVM, Naive bayes, Decision trees, LDA</t>
  </si>
  <si>
    <t>SVM, Naive bayes, KNN, ANN, Decision trees, LDA, Logistic regression</t>
  </si>
  <si>
    <t>SVM, RBFNN</t>
  </si>
  <si>
    <t>SVM, SLOG, Sequential minimal optimization</t>
  </si>
  <si>
    <t>SVM, SVM</t>
  </si>
  <si>
    <t>SiPLS</t>
  </si>
  <si>
    <t>MLR, PLSR, LS-SVM, BPNN</t>
  </si>
  <si>
    <t>Locally weighted PLSR, PLS-DA</t>
  </si>
  <si>
    <t>PLSR, PCR, SVR</t>
  </si>
  <si>
    <t>ANN, BPNN, RBFNN, SOM-NN</t>
  </si>
  <si>
    <t>BPNN, ELM, LS-SVM, Random forest, SVM</t>
  </si>
  <si>
    <t>LDA, PLS-DA, ANN, KNN</t>
  </si>
  <si>
    <t>What texture features are used?</t>
  </si>
  <si>
    <t>At what level are the features combined: pixel level, feature level, or decision level?</t>
  </si>
  <si>
    <t>How were feature images selected?</t>
  </si>
  <si>
    <t>Other notes on study design</t>
  </si>
  <si>
    <t>Which performs better if models using compared?</t>
  </si>
  <si>
    <t>Do the texture features improve performance when combined with spectral features?</t>
  </si>
  <si>
    <t>2022/02/03 12:13:49 pm GMT+13</t>
  </si>
  <si>
    <t>Feature level</t>
  </si>
  <si>
    <t>Each wavelength and optimal wavelengths</t>
  </si>
  <si>
    <t>Not compared individually or inconclusive</t>
  </si>
  <si>
    <t>2022/02/02 3:09:02 pm GMT+13</t>
  </si>
  <si>
    <t>2D Gabor filters</t>
  </si>
  <si>
    <t>Optimal wavelengths</t>
  </si>
  <si>
    <t>Sigma is set as 1 and f is set as 16. Textural features can be expressed effectively by using mean intensity. The mean intensity of the four directions angle = 0, 1/4 pi, 1/2 pi, 3/4 pi was obtained as features. 4 textural features + entropy + mean = 6 total. Optimal was 7 wavelengths.</t>
  </si>
  <si>
    <t>Texture features</t>
  </si>
  <si>
    <t>2022/02/03 2:33:30 pm GMT+13</t>
  </si>
  <si>
    <t>Based on statistical moments (Histogram stuff)</t>
  </si>
  <si>
    <t>Four dominant wavelengths</t>
  </si>
  <si>
    <t>Third moment, uniformity, entropy, mean, standard deviation, and smoothness. 24 total</t>
  </si>
  <si>
    <t>Spectral features</t>
  </si>
  <si>
    <t>2022/02/02 3:32:53 pm GMT+13</t>
  </si>
  <si>
    <t>Feature level: extracted by CNN individually and merged as concat features.</t>
  </si>
  <si>
    <t>Weight indicator of 2BNN</t>
  </si>
  <si>
    <t xml:space="preserve">Two-branch network structure is adopted for spectral-spatial information fusion. For a fair comparison, the numbers of EWs kept consistent with the numbers determined by SPA, which were 15, 21 and 15 for the herbal medicine, coffee bean and strawberry data sets,
respectively. </t>
  </si>
  <si>
    <t>2022/02/02 9:53:26 pm GMT+13</t>
  </si>
  <si>
    <t>Discrete cosine transformation</t>
  </si>
  <si>
    <t>PC1, 2, 3</t>
  </si>
  <si>
    <t>DCT on 3 PC images to decompose into 16 sub images. Select the first 10, so 10*3 texture variables.</t>
  </si>
  <si>
    <t>2022/02/01 9:09:52 am GMT+13</t>
  </si>
  <si>
    <t>Discrete Wavelet Transform (DCT)</t>
  </si>
  <si>
    <t xml:space="preserve">From the nine selected wavelengths PCA was fit and PC1 and PC2 were used. </t>
  </si>
  <si>
    <t>Decompose the original image into sub-images at a different resolution for detailed analysis. Daubechies-8 is the mother wavelet function to decompose at the second level. Six detailed coefficients (cH1, cV1, cD1, cH2, cV2, cD2) from each PC score image. First 3 singular values were extracted. 6 * 3 * 2 = 36 total. 9 + 36 features total.</t>
  </si>
  <si>
    <t>2022/02/01 11:50:31 am GMT+13</t>
  </si>
  <si>
    <t>First and second order statistics (potentially GLCM?)</t>
  </si>
  <si>
    <t>10 optimal wavelengths</t>
  </si>
  <si>
    <t>First order statistics: Energy, entropy, skew, STD, moment. Second order statistics: average, STD: contrast, correlation, energy, homogeneity. Angles: 0, 45, 90, 135, d=1. 14 Features total = 5 + 2 * 4 + 1 mean spectra.</t>
  </si>
  <si>
    <t>2022/02/03 4:41:43 pm GMT+13</t>
  </si>
  <si>
    <t>Gabor filter, Wide line detector</t>
  </si>
  <si>
    <t>Not combined</t>
  </si>
  <si>
    <t>Entire spectrum then optimal wavelengths selected</t>
  </si>
  <si>
    <t xml:space="preserve">Line detector: extract the thickness and distribution of lines in the targeted image. Counts the amount of marbling in the contoured region.
Gabor: f = 7,  sigma = 10, and angle = pi/4. The average mean spectra of the nonfiltered ROIs (MR) and Gabor-filtered ROIs (MG) were obtained afterward, as shown in Fig. 4. The average derivatives of the two types of mean spectra (DMG and DMR) </t>
  </si>
  <si>
    <t>2022/02/02 8:53:38 pm GMT+13</t>
  </si>
  <si>
    <t>Gabor function</t>
  </si>
  <si>
    <t>Scale v=3, eight directions of the center frequency. Sigma = 5. 8 Gabor filters at 8 optimal wavelengths (64)</t>
  </si>
  <si>
    <t>2022/02/01 9:22:03 am GMT+13</t>
  </si>
  <si>
    <t>GLCM</t>
  </si>
  <si>
    <t>PC1-PC3</t>
  </si>
  <si>
    <t>mean energy, std dev of energy, mean entropy, std dev of entropy, std dev of contrast, mean contrast, correlation, d=1.</t>
  </si>
  <si>
    <t>2022/02/01 10:03:46 am GMT+13</t>
  </si>
  <si>
    <t>Extracted from selected wavelengths from SPA</t>
  </si>
  <si>
    <t xml:space="preserve">0, 30, 60, 90 degrees, then averaged. Energy, contrast, homogeneity, entropy. </t>
  </si>
  <si>
    <t>2022/02/01 10:25:14 am GMT+13</t>
  </si>
  <si>
    <t>PC1</t>
  </si>
  <si>
    <t>Angle = 0, 45, 90, 135, d=1. Contrast, energy, correlation, homogeneity. Averaged into one value for each. 4 angles * 4 features = 16 features.</t>
  </si>
  <si>
    <t>2022/02/01 11:26:17 am GMT+13</t>
  </si>
  <si>
    <t xml:space="preserve">Mean, homogeneity, contrast, entropy, second moment, correlation. D =1, 64 gray levels (?), 0, 45, 90, 135 degrees. 6 features by 618 pixels = 3708 features. </t>
  </si>
  <si>
    <t>2022/02/01 12:43:35 pm GMT+13</t>
  </si>
  <si>
    <t xml:space="preserve">Contrast, correlation, energy, and homogeneity. 4 * 9 optimal wavelengths. Averaged. </t>
  </si>
  <si>
    <t>2022/02/01 3:55:13 pm GMT+13</t>
  </si>
  <si>
    <t>500nm based on previous study</t>
  </si>
  <si>
    <t xml:space="preserve">Angle 0, 45, 90, 135. Contrast, entropy, energy, correlation. </t>
  </si>
  <si>
    <t>2022/02/01 4:14:19 pm GMT+13</t>
  </si>
  <si>
    <t>Entropy, correlation, interia moment, energy. Averaged over ROI. 4*3</t>
  </si>
  <si>
    <t>2022/02/02 12:29:06 pm GMT+13</t>
  </si>
  <si>
    <t xml:space="preserve">PC1, 2, 3 of entire image </t>
  </si>
  <si>
    <t xml:space="preserve">48 textural features were computed from the gray cooccurrence matrix with four different angles (0, 45, 90,145). Four textural features (contrast, homogeneity, energy, correlation). 3 Images </t>
  </si>
  <si>
    <t>2022/02/02 1:00:25 pm GMT+13</t>
  </si>
  <si>
    <t>Three PC score images</t>
  </si>
  <si>
    <t>0, 45, 90, 135. d=1, contrast, energy, correlation, homogeneity. Directions were averaged into one value</t>
  </si>
  <si>
    <t>2022/02/02 2:24:38 pm GMT+13</t>
  </si>
  <si>
    <t>First PC image</t>
  </si>
  <si>
    <t>Energy (ENE), contrast (CON), entropy (ENT), and inverse difference (INV) were extracted from four directions (0â—¦, 45, 90, 135)  Histogram counts of 32 bins were extracted
from the first principal component image. Thus, there were total 54 parameters extracted from one sample, 6 color features, 16 from GLCM, and 32 from histogram counts.</t>
  </si>
  <si>
    <t>2022/02/02 2:35:40 pm GMT+13</t>
  </si>
  <si>
    <t>Contrast, homogeneity, energy, and correlation (No other information)</t>
  </si>
  <si>
    <t>2022/02/02 2:42:38 pm GMT+13</t>
  </si>
  <si>
    <t>Single selected wavelength from PC3 loadings</t>
  </si>
  <si>
    <t>Contrast, correlation, energy, homogeneity, variance, mean value (the mean value can express the color characteristics of the image) and entropy. 
Mean is just average of ROI</t>
  </si>
  <si>
    <t>2022/02/02 2:46:54 pm GMT+13</t>
  </si>
  <si>
    <t>PC1 image</t>
  </si>
  <si>
    <t>Contrast, correlation, energy, and homogeneity. Five distances from 1 to 5 pixels and four directions (0, 45, 90, and 135) were chosen in this research to calculate textural variables. The texture data resulting from five distances were averaged into one value in each direction (0, 45, 90, and 135). Therefore, a total 16 textural variables (four angles of each textural feature) were obtained from the first PC score image.</t>
  </si>
  <si>
    <t>2022/02/02 3:55:37 pm GMT+13</t>
  </si>
  <si>
    <t>Four textural variables including contrast, homogeneity, energy and correlation were extracted from gray level co-occurrence matrix (GLCM) of each monochromatic image based on the optimal wavelengths the textural features were calculated from the GLCM when the direction equals to 0Â° and the distance equals to 1. 12 textural features.</t>
  </si>
  <si>
    <t>2022/02/02 4:49:18 pm GMT+13</t>
  </si>
  <si>
    <t>Based on 6 optimal wavelengths</t>
  </si>
  <si>
    <t>A total of 6 GLCM, matrices were computed from the selected grey level image (d = 2, 5, 10 pixels, and  = 0, 90â—¦). Entropy, correlation.</t>
  </si>
  <si>
    <t>2022/02/02 4:58:00 pm GMT+13</t>
  </si>
  <si>
    <t>Not used together</t>
  </si>
  <si>
    <t>Created a fake RGB image</t>
  </si>
  <si>
    <t xml:space="preserve">Contrast, Homogenity, Angular second moment, Correlation. D = 1 to D = 10 then averaged
to give only one value at each direction. (0, 45, 90, and 135). 0 degrees was found to be best. </t>
  </si>
  <si>
    <t>2022/02/02 6:17:10 pm GMT+13</t>
  </si>
  <si>
    <t>Fake RGB images</t>
  </si>
  <si>
    <t xml:space="preserve"> (0Â°, 45Â°, 90Â°, and 135Â°) contrast, homogeneity, energy, and correlation. Distance not stated. </t>
  </si>
  <si>
    <t>2022/02/02 6:32:32 pm GMT+13</t>
  </si>
  <si>
    <t>(0Â°, 45Â°, 90Â°, and 135Â°) contrast, correlation, energy, and homogeneity total 64 textural features.</t>
  </si>
  <si>
    <t>2022/02/02 6:43:46 pm GMT+13</t>
  </si>
  <si>
    <t>Feature wavelengths</t>
  </si>
  <si>
    <t>Contrast, correlation, entropy, homogeneity. 4*8 wavelengths texture features. (Î¸=0Â°, 45Â°, 90Â° and 135Â°)  d=1. Averaged over 4 directions.</t>
  </si>
  <si>
    <t>2022/02/02 9:24:00 pm GMT+13</t>
  </si>
  <si>
    <t>First two PC images</t>
  </si>
  <si>
    <t xml:space="preserve">Mean, variance, homogeneity, contrast, dissimilarity, entropy, second moment, and correlation. 16 features, 8 per image. </t>
  </si>
  <si>
    <t>2022/02/02 10:59:53 pm GMT+13</t>
  </si>
  <si>
    <t>All wavelengths</t>
  </si>
  <si>
    <t>Entropy, energy, correlation, contrast, homogeneity. (0, 45, 90, 135) d = 1. 64 grey levels. Averaged over angles.</t>
  </si>
  <si>
    <t>2022/02/03 9:13:16 am GMT+13</t>
  </si>
  <si>
    <t>Six optimal wavelengths</t>
  </si>
  <si>
    <t xml:space="preserve"> Î¸ = 0Â°, 45Â°, 90Â°, and 135Â°, d = 1. Contrast, correlation, energy, and homogeneity. Gray level 64. 96 textural features (4 textural features Ã— 4 angles Ã— 6 wavelengths)</t>
  </si>
  <si>
    <t>2022/02/03 11:04:45 am GMT+13</t>
  </si>
  <si>
    <t xml:space="preserve">Eight texture features (mean, variance, homogeneity, contrast, dissimilarity, entropy, second moment and correlation). 8 texture features * 5 wavelengths = 40. </t>
  </si>
  <si>
    <t>2022/02/03 1:50:13 pm GMT+13</t>
  </si>
  <si>
    <t xml:space="preserve">Second order moment, contrast ratio, relevancy, entropy, inverse difference moment. (Yang et al. 2012)
</t>
  </si>
  <si>
    <t>2022/02/03 2:09:10 pm GMT+13</t>
  </si>
  <si>
    <t>Four selected wavelengths</t>
  </si>
  <si>
    <t xml:space="preserve">1-5 pixels, (0,45,90,135 degrees) averaged. Contrast, homogeneity, energy. 4*3 = 12 texture features. </t>
  </si>
  <si>
    <t>2022/02/03 2:19:44 pm GMT+13</t>
  </si>
  <si>
    <t xml:space="preserve">Correlation, contrast, energy, homogeneity. direction equals to 0Â° and the distance equals to 1. Homogeneity, also called inverse difference moment. </t>
  </si>
  <si>
    <t>2022/02/03 3:14:12 pm GMT+13</t>
  </si>
  <si>
    <t>All, optimal, PC images tested</t>
  </si>
  <si>
    <t>2022/02/03 10:17:01 am GMT+13</t>
  </si>
  <si>
    <t>GLCM, First order statistics, morphological</t>
  </si>
  <si>
    <t>Optimal wavelength</t>
  </si>
  <si>
    <t>First order statistics: The first-order statistics provide information on the gray-level distribution of the image while ignoring the spatial interaction between pixels. The five first-order statistics parameters, namely, energy, entropy, skew, standard deviation, and moment, were extracted in this study.
GLCM: four directions (0, 45, 90, and 135) with displacement of d = 1. The average value and the standard deviation for each second-order static (contrast, correlation, energy, and homogenous, respectively), were finally obtained. 
5 + 8 = 13 features per optimal wavelength
Morphological: five morphologic features of each kernel, including area, circularity, aspect ratio, roundness, and solidity. Based on single wavelength.
11*13 + 11 + 5 = 159 features</t>
  </si>
  <si>
    <t>2022/02/01 1:28:46 pm GMT+13</t>
  </si>
  <si>
    <t>GLCM, Grayscale histogram statistics</t>
  </si>
  <si>
    <t>PC2 and PC3 score images</t>
  </si>
  <si>
    <t xml:space="preserve">Homogeneity, contrast, energy, correlation. Angle (0, 45, 90, 135) d = 1. Averaged over four directions. 
Grayscale histogram statistics: mean intensity, mean contrast, roughness, third-order moment, consistency, entropy. </t>
  </si>
  <si>
    <t>2022/02/01 10:46:05 am GMT+13</t>
  </si>
  <si>
    <t>GLCM, Histogram statistics</t>
  </si>
  <si>
    <t>PC2 and PC3 images of selected wavelengths</t>
  </si>
  <si>
    <t xml:space="preserve">Mean intensity, mean contrast, roughness, third-order moment, consistency, entropy. GLCM: Contrast, Homogeneity, Energy, Correlation. d=1, angle = 0. </t>
  </si>
  <si>
    <t>2022/02/03 11:28:14 am GMT+13</t>
  </si>
  <si>
    <t>First 5 PC bands</t>
  </si>
  <si>
    <t>2022/02/02 3:44:45 pm GMT+13</t>
  </si>
  <si>
    <t>GLCM, Morphological features</t>
  </si>
  <si>
    <t>PC1 image, single wavelength for morphology</t>
  </si>
  <si>
    <t xml:space="preserve">GLCM: Contrast, homogeneity, energy, correlation, entropy. Direction equals to 0 and the distance d equals to 1
Morphology:  area, perimeter, extent, eccentricity, major axis length, minor axis length and the circularity ratio </t>
  </si>
  <si>
    <t>2022/02/03 10:30:50 am GMT+13</t>
  </si>
  <si>
    <t>16 textural features and six morphological features. 
Morphological: perimeter, area, major axis length, minor axis length, eccentricity, equiv diameter. 6 Total from PC1 image.
Direction (0, 45, 90, and 135Â°) four statistical textural features, including contrast, correlation, energy, and homogeneity. 16 total from PC1 image.</t>
  </si>
  <si>
    <t>2022/02/03 9:39:00 am GMT+13</t>
  </si>
  <si>
    <t>GLCM, normalized histogram of gray level</t>
  </si>
  <si>
    <t>Second PC image, four wavelengths selected by SPA</t>
  </si>
  <si>
    <t>Extracted from gray-level histogram and GLCM. 60 features from four gray images. Selected the top 10 and 4 features based on contributions. 10 Features worked better. 
Normalized histogram of gray level: mean, variance, skewness, kurtosis, energy, entropy. Describes statistical information in pixels gray distribution. No spatial information.
GLCM: mean, variance, correction (?), contrast, uniformity, entropy, homogeneity, dissimilar, maximum probability. N=64</t>
  </si>
  <si>
    <t>2022/02/01 11:05:28 am GMT+13</t>
  </si>
  <si>
    <t>GLCM, shape features</t>
  </si>
  <si>
    <t>0, 45, 90, 135 degrees. Energy, entropy, contrast, correlation, homogeneity. Shape complexity, eccentricity, circularity, rectangularity, area, perimeter. Somehow they got 10 feature out of 5. Feature image not explained.</t>
  </si>
  <si>
    <t>2022/02/01 9:40:12 am GMT+13</t>
  </si>
  <si>
    <t>GLGCM</t>
  </si>
  <si>
    <t>15 textural features tested, 4 effective variables chosen. Small gradient dominant, large gradient advantage, gray distribution, gradient distribution inhomogeneity, energy, gray average, gradient average, gray mean square error, gradient mean square error, correlation, gray entropy, gradient entropy, mixed entropy, inertia, inverse moment.</t>
  </si>
  <si>
    <t>2022/02/02 12:51:09 pm GMT+13</t>
  </si>
  <si>
    <t>Five optimal wavelengths</t>
  </si>
  <si>
    <t>30 textural variables were extracted by GLGCM. six statistical texture variables â€“ smoothness, third moment â€“ uniformity, entropy, mean and standard deviation â€“ were extracted from each optimal band image
Feature-level fusion has the advantage of avoiding huge data preprocessing and potential information losses. Thus it was used to integrate spectra and textural data in this study. With data fusion, a large-value parameter would hide the predicting power of smaller-value parameters.</t>
  </si>
  <si>
    <t>2022/02/02 9:58:03 pm GMT+13</t>
  </si>
  <si>
    <t>a total of 13 second-order statistical textural variables (small grads dominance (T1), big grads dominance (T2), energy (T3), inertia (T4), gray entropy (T5), grads entropy (T6), hybrid entropy (T7), gray mean (Î¼1), grads mean (Î¼2), gray standard deviation (âˆ‚1), grads standard deviation (âˆ‚2), correlation (T8) and inverse difference moment (T9)) were extracted from the PC1 image</t>
  </si>
  <si>
    <t>2022/02/03 8:51:37 am GMT+13</t>
  </si>
  <si>
    <t>first two PC images</t>
  </si>
  <si>
    <t>15 textural parameters. Captures the second order statistics of gray level gradients. Gray mean, grads mean, gray standard deviation, grads standard deviation, small grads dominance, big grads dominance, gray asymmetry, grad asymmetry, energy, correlation, gray entropy, grads entropy, hybrid entropy, inertia, and inverse difference moment</t>
  </si>
  <si>
    <t>2022/02/03 11:11:24 am GMT+13</t>
  </si>
  <si>
    <t xml:space="preserve">13 textural feature variables. Small grads dominance, Big grads dominance, Energy, Inertia, Gray entropy, Grads entropy, Hybrid entropy, Gray mean, Grads mean, Gray standard deviation, Grads standard deviation, Correlation, Inverse difference moment. </t>
  </si>
  <si>
    <t>2022/02/03 11:34:07 am GMT+13</t>
  </si>
  <si>
    <t>PC1 and PC2 images</t>
  </si>
  <si>
    <t>For each PC score image, 15 s-order statistical textural variables were extracted, including small grads dominance, big grads dominance, gray scale distribution inhomogeneity, grad scale distribution inhomogeneity, energy, gray mean, grads mean, gray standard deviation, grads standard deviation, correlation, gray entropy, grads entropy, hybrid entropy, inertia, and inverse difference moment. As a result, a total of 30 textural variables were extracted from the two PC score images for each hyperspectral image.</t>
  </si>
  <si>
    <t>2022/02/03 11:51:54 am GMT+13</t>
  </si>
  <si>
    <t>First three PCs</t>
  </si>
  <si>
    <t>Extract 45 textural features from the PC images. Gray mean, grads mean, gray standard deviation, grads standard deviation, small grads dominance, big grads dominance, gray asymmetry, grads asymmetry, energy, correlation, gray entropy, grads entropy, hybrid entropy, inertia as well as inverse difference moment. d=1.
15*3=45</t>
  </si>
  <si>
    <t>2022/02/03 2:00:44 pm GMT+13</t>
  </si>
  <si>
    <t>energy, correlation, hybrid entropy, inertia, gray mean, grads mean, gray entropy, grads entropy, gray standard deviation, grads standard deviation, inverse difference moment, small grads dominance, and big grads dominance</t>
  </si>
  <si>
    <t>2022/02/03 10:46:33 am GMT+13</t>
  </si>
  <si>
    <t>GLRLM</t>
  </si>
  <si>
    <t>Gray-level run-length matrix analysis (GLRLM) (Galloway 1975). Short run emphasis, long run emphasis, gray-level nonuniformity, run length nonuniformity, run percentage. 5 output variables? 6 wavelengths are condensed to 5 texture variables somehow.</t>
  </si>
  <si>
    <t>2022/02/03 9:07:04 am GMT+13</t>
  </si>
  <si>
    <t>LBP</t>
  </si>
  <si>
    <t>Multi-dimensional feature vector, in our case, 243-dimensional feature vector was successfully obtained.</t>
  </si>
  <si>
    <t>2022/02/02 6:53:45 pm GMT+13</t>
  </si>
  <si>
    <t>Optimal band ratio</t>
  </si>
  <si>
    <t>GLCM: 0, 45, 90, 135. d=1, Contrast, energy, entropy, correlation
Gray gradient co-occurrence matrix: small gradient advantage, inverse difference moment, gray level distribution non-uniformity, gradient distribution nonuniformity, energy.
LBP: 10 uniform values.</t>
  </si>
  <si>
    <t>2022/02/03 11:46:01 am GMT+13</t>
  </si>
  <si>
    <t>Characteristic images</t>
  </si>
  <si>
    <t>2022/02/03 9:55:16 am GMT+13</t>
  </si>
  <si>
    <t>statistical properties of the intensity histogram</t>
  </si>
  <si>
    <t>Based on 5 dominant wavelengths</t>
  </si>
  <si>
    <t>Six statistical descriptors. They were third moment (l3), mean (m), standard deviation (d), smoothness (R), uniformity (U), entropy (e). 6 features * 5 bands = 30</t>
  </si>
  <si>
    <t>2022/02/01 11:35:52 am GMT+13</t>
  </si>
  <si>
    <t>Texture difference</t>
  </si>
  <si>
    <t>Selected by GA</t>
  </si>
  <si>
    <t>Texture difference images before and after exposure. Averaged over 1500 pixel dye area circle. 5 selected wavelengths * 3 types of dye = 15-dimensional feature vector.</t>
  </si>
  <si>
    <t>2022/02/03 3:28:38 pm GMT+13</t>
  </si>
  <si>
    <t>Wavelet</t>
  </si>
  <si>
    <t>Five feature wavelengths</t>
  </si>
  <si>
    <t>The fourth-order daubechies wavelet (â€œdb4â€) was used to serve as the wavelet mother function for wavelet textural extraction of the feature images at the above selected feature wavelengths with the wavelet decomposition level from 1 to 4. Four textural features were calculated in the horizontal, vertical, and diagonal orientations at each level. Forty-eight textural features were extracted from each feature image
4 decomposition level, 4 texture features, 3 directions = 48 features per image.
Mean, mean variance, energy, entropy.
Tested the four different levels individually. First two were most effective.</t>
  </si>
  <si>
    <t>2022/02/02 3:23:44 pm GMT+13</t>
  </si>
  <si>
    <t>WLDF, Gabor filter</t>
  </si>
  <si>
    <t>Each method had its on selected wavelengths</t>
  </si>
  <si>
    <t>True RGB images</t>
  </si>
  <si>
    <t>Feature images</t>
  </si>
  <si>
    <t>All</t>
  </si>
  <si>
    <t>False RGB</t>
  </si>
  <si>
    <t>Selected wavelengths</t>
  </si>
  <si>
    <t>Optimal ratio</t>
  </si>
  <si>
    <t>PCA, Morphology</t>
  </si>
  <si>
    <t>PCA, Optimal wavelengths</t>
  </si>
  <si>
    <t>Optimal-PCA</t>
  </si>
  <si>
    <t>All-optimal</t>
  </si>
  <si>
    <t>Description</t>
  </si>
  <si>
    <t>Variable</t>
  </si>
  <si>
    <t>Target</t>
  </si>
  <si>
    <t>Type</t>
  </si>
  <si>
    <t xml:space="preserve">Wide line detector method: Basically, a wide line detector method uses three parameters: the radius of a circular disk, the intensity contrast threshold, and the global threshold. Initially, the marbling is detected, and global thresholding is applied to the detected marbling.
Gabor: Î¸ = 0Â°, 45Â°, 90Â°, 135Â°, GF was calculated from all the four orientations, and the results were averaged to obtain rotationally invariant results for each hyperspectral image. </t>
  </si>
  <si>
    <t>Homogeneity</t>
  </si>
  <si>
    <t>Contrast</t>
  </si>
  <si>
    <t>Entropy</t>
  </si>
  <si>
    <t>Correlation</t>
  </si>
  <si>
    <t>D</t>
  </si>
  <si>
    <t>Theta</t>
  </si>
  <si>
    <t>2, 5, 10</t>
  </si>
  <si>
    <t>0, 45, 90, 135</t>
  </si>
  <si>
    <t>0, 90</t>
  </si>
  <si>
    <t>Five spectral features (mean, standard deviation, skew, energy, and entropy) and 22 image texture features.
uniformity/energy/angular second moment, entropy, dissimilarity, contrast/inertia, inverse difference, correlation, homogeneity/inverse difference moment, autocorrelation, cluster shade, cluster prominence, maximum probability, sum of squares, sum average, sum variance, sum entropy, difference variance, difference entropy, information measures of correlation-I, information measures of correlation-II, maximal correlation coefficient, inverse difference normalized (INN), and inverse difference moment normalized (IDN).
The above feature extraction considered four different h values of 0, 45, 90, and 135 and three d values of 1, 3, and 5 pixels. The average results of four different angles namely 0, 45, 90, and 135
PC images: first 8 PC = 22*8 = 176 features
Full spectra: 200 * 22 = 4400 features and 22*121 = 2662 features (two spectral sets)
Optimal: Not stated</t>
  </si>
  <si>
    <t>1  to 10</t>
  </si>
  <si>
    <t>0, 30, 60, 90</t>
  </si>
  <si>
    <t>1 to 5</t>
  </si>
  <si>
    <t>0, 45, 90, 145</t>
  </si>
  <si>
    <t>Averaging</t>
  </si>
  <si>
    <t>GLCM Feature attributes</t>
  </si>
  <si>
    <t>Averaged over 4 directions</t>
  </si>
  <si>
    <t>Feature level (Pixel level?)</t>
  </si>
  <si>
    <t>No fusion</t>
  </si>
  <si>
    <t>600-1650</t>
  </si>
  <si>
    <t>LBP, GLGCM, GLCM</t>
  </si>
  <si>
    <t>RGB</t>
  </si>
  <si>
    <t>GLCM, LBP, Laws features, Gabor, statistical features, wavelet features</t>
  </si>
  <si>
    <t>One GLCM, two laws features, 5 LBP features were selected. Not enough details</t>
  </si>
  <si>
    <t>Gabor</t>
  </si>
  <si>
    <t>Histogram/Shape</t>
  </si>
  <si>
    <t>Feature types</t>
  </si>
  <si>
    <t>minimum, maximum, mean, and standard deviation
energy, entropy, correlation, inverse difference moment, inertia, uneven distribution of gray, uneven distribution of gradient, small gradient strengths, large gradient strengths, and gradient variance
Only three types of features, namely, mean, energy, and entropy, had more than 90% classification accuracy for test set.</t>
  </si>
  <si>
    <t>GLGCM and GLCM??? Not enough info</t>
  </si>
  <si>
    <t>Four shape features were extracted from a single chosen wavelength. Eccentricity, major axis length and minor axis length of the ellipse, the secondary moment of which is the same size as the region. 
Six textural features from each characteristic wavelength. Six texture descriptors based on the statistical properties of the histogram of the ROI images at three optimal wavelengths were also extracted. These were: mean (m), standard deviation (ðœŽ), smoothness (R), third moment (ðœ‡3), uniformity (U) and entropy (e).</t>
  </si>
  <si>
    <t>Not averaged</t>
  </si>
  <si>
    <t>Morphological features, Histogram based</t>
  </si>
  <si>
    <t>Not clear but one set</t>
  </si>
  <si>
    <t>Features were also narrowed down post extraction</t>
  </si>
  <si>
    <t>PCA and features were selected</t>
  </si>
  <si>
    <t>Preselected</t>
  </si>
  <si>
    <t>Texture selection</t>
  </si>
  <si>
    <t>Not clear (Assumed average)</t>
  </si>
  <si>
    <t xml:space="preserve">Optimal wavelengths </t>
  </si>
  <si>
    <t>Before: selected by SPA</t>
  </si>
  <si>
    <t>Single angle</t>
  </si>
  <si>
    <t>Before: selected by PCA, RF, SPA</t>
  </si>
  <si>
    <t>Before: optimal wavelengths</t>
  </si>
  <si>
    <t>Before: three feature bands</t>
  </si>
  <si>
    <t>Before</t>
  </si>
  <si>
    <t>Before:SPA</t>
  </si>
  <si>
    <t>Before: Optimal ratio</t>
  </si>
  <si>
    <t>Averaged over 4 distances</t>
  </si>
  <si>
    <t>Before: PC loadings</t>
  </si>
  <si>
    <t>Before: single texture band</t>
  </si>
  <si>
    <t>Before: optimal</t>
  </si>
  <si>
    <t>1, 3, 5 but choose 1</t>
  </si>
  <si>
    <t>Averaged over 4 directions and 5 distances</t>
  </si>
  <si>
    <t>After: selected</t>
  </si>
  <si>
    <t>Before: SPA</t>
  </si>
  <si>
    <t xml:space="preserve"> </t>
  </si>
  <si>
    <t>All, Selected wavelengths</t>
  </si>
  <si>
    <t>After: selected using reflectance sensitivity analysis afterwards (different per feature)</t>
  </si>
  <si>
    <t>Averaged over 10 distances</t>
  </si>
  <si>
    <t>Before: four optimal wavelengths</t>
  </si>
  <si>
    <t>Before: five feature wavelengths</t>
  </si>
  <si>
    <t>Before: selected by ACO and PCA</t>
  </si>
  <si>
    <t>Learnt</t>
  </si>
  <si>
    <t>Before: eight wavelengths</t>
  </si>
  <si>
    <t>Full, Optimal wavelengths</t>
  </si>
  <si>
    <t>Before: single texture band, feature selection after</t>
  </si>
  <si>
    <t>Number of included studies</t>
  </si>
  <si>
    <t>Dental disease classification</t>
  </si>
  <si>
    <t>SOC710</t>
  </si>
  <si>
    <t>Teeth</t>
  </si>
  <si>
    <t>Dental disease detection</t>
  </si>
  <si>
    <t>Intensity peaks</t>
  </si>
  <si>
    <t>Variety classification of oats</t>
  </si>
  <si>
    <t>2nd derivative</t>
  </si>
  <si>
    <t>CNN, LR, SVM</t>
  </si>
  <si>
    <t>1D CNN (1x1x200)</t>
  </si>
  <si>
    <t>Variety classification of coffee beans</t>
  </si>
  <si>
    <t>Yellow leaf curl disease detection in tomato leaves</t>
  </si>
  <si>
    <t>1st derivative</t>
  </si>
  <si>
    <t>1st derivative, ADS</t>
  </si>
  <si>
    <t>Fungal infection detection in strawberries</t>
  </si>
  <si>
    <t>450-1000, 1000-2500</t>
  </si>
  <si>
    <t>Tenderness of beef</t>
  </si>
  <si>
    <t>ADS</t>
  </si>
  <si>
    <t>Diseased chicken detection</t>
  </si>
  <si>
    <t>395-1138</t>
  </si>
  <si>
    <t>Averaged over representative area</t>
  </si>
  <si>
    <t>Fuzzy Logic</t>
  </si>
  <si>
    <t>Soybean plant injury detection from glyphosate</t>
  </si>
  <si>
    <t>Injury detection</t>
  </si>
  <si>
    <t>Soybean plants</t>
  </si>
  <si>
    <t>Detecting Aflatoxin B1 on maize kernels</t>
  </si>
  <si>
    <t>Stepwise FDA</t>
  </si>
  <si>
    <t>FDA factors</t>
  </si>
  <si>
    <t>Detection of fungal infection in white button mushrooms</t>
  </si>
  <si>
    <t>FDA, SVM</t>
  </si>
  <si>
    <t>Bruise detection on Korla pears</t>
  </si>
  <si>
    <t>470-963</t>
  </si>
  <si>
    <t>CRISPR/Cas9-Indusced Rice mutant screening</t>
  </si>
  <si>
    <t>Mutant screening</t>
  </si>
  <si>
    <t>KNN, ELM, RBFNN</t>
  </si>
  <si>
    <t>Before: wavelength selected by 1st der and ADS</t>
  </si>
  <si>
    <t>Optimal wavelengths ratios</t>
  </si>
  <si>
    <t>Averaged over four directions</t>
  </si>
  <si>
    <t>Interia, ASM, Correlation, Entropy</t>
  </si>
  <si>
    <t>Random forest, 2nd derivative</t>
  </si>
  <si>
    <t>SPA, NCA, 2nd derivative</t>
  </si>
  <si>
    <t>CARS, 2nd derivative</t>
  </si>
  <si>
    <t>PC Loadings, 2nd derivative</t>
  </si>
  <si>
    <t>PC Loadings, CARS, SPA, 2nd derivative</t>
  </si>
  <si>
    <t>PC Loadings, SPA, 2nd derivative</t>
  </si>
  <si>
    <t>RC, 2nd derivative</t>
  </si>
  <si>
    <t>RC, SPA, 2nd derivative</t>
  </si>
  <si>
    <t>SPA, 2nd derivative</t>
  </si>
  <si>
    <t>RF, SPA, PLS Loadings, RC, VIP, SelR, UVE, CARS, GA, 2nd derivative</t>
  </si>
  <si>
    <t>RF, RC, VIP, 2nd derivative AND SPA</t>
  </si>
  <si>
    <t>SPA, SR, 2nd derivative</t>
  </si>
  <si>
    <t>2nd derivative, SPA</t>
  </si>
  <si>
    <t>Publication type</t>
  </si>
  <si>
    <t>Book Chapter</t>
  </si>
  <si>
    <t>Letter</t>
  </si>
  <si>
    <t>Averaged over leaf</t>
  </si>
  <si>
    <t>Average reflectance</t>
  </si>
  <si>
    <t>425-1000, 1000-1700</t>
  </si>
  <si>
    <t>Randomly selected pixels</t>
  </si>
  <si>
    <t>only the ROI of the lean meat was extracted and adjoining fat and background were ignored. The rectangular ROI was manually set around lean meat areas of mutton samples, and the spectra reflectance of all the pixels within the ROI were extracted</t>
  </si>
  <si>
    <t>Averaged over 50x50 pixel area</t>
  </si>
  <si>
    <t>Vegetation mapping</t>
  </si>
  <si>
    <t>Over rectangular ROI</t>
  </si>
  <si>
    <t>Could not read</t>
  </si>
  <si>
    <t>994-1461</t>
  </si>
  <si>
    <t>Over ROI. ROI of lean part or ROI of meat</t>
  </si>
  <si>
    <t>Other, Other</t>
  </si>
  <si>
    <t>400-969, 976-1689</t>
  </si>
  <si>
    <t>498-950, 939-1681</t>
  </si>
  <si>
    <t>Averaged over canopy</t>
  </si>
  <si>
    <t>417-995, 1038-1565</t>
  </si>
  <si>
    <t>Averaged over ROI of three seeds</t>
  </si>
  <si>
    <t>397-1004</t>
  </si>
  <si>
    <t>Added noise to mean spectra</t>
  </si>
  <si>
    <t>392-1018</t>
  </si>
  <si>
    <t>Five-point sampling</t>
  </si>
  <si>
    <t>945-1675</t>
  </si>
  <si>
    <t>957-1687</t>
  </si>
  <si>
    <t>Mean spectral data of each sample</t>
  </si>
  <si>
    <t>953-2516</t>
  </si>
  <si>
    <t>480-946</t>
  </si>
  <si>
    <t>Averaged over defective ROI</t>
  </si>
  <si>
    <t>Averaged over ROI 440x440</t>
  </si>
  <si>
    <t>480-1020</t>
  </si>
  <si>
    <t>Averaged over 200x200 ROI</t>
  </si>
  <si>
    <t>405-1057, 956-2516</t>
  </si>
  <si>
    <t>Averaged over different sized ROI</t>
  </si>
  <si>
    <t>440-900</t>
  </si>
  <si>
    <t>1262-2187</t>
  </si>
  <si>
    <t>Averaged as the spectrum</t>
  </si>
  <si>
    <t>932-1644</t>
  </si>
  <si>
    <t>Averaged over ROI and pixel models</t>
  </si>
  <si>
    <t>430-880</t>
  </si>
  <si>
    <t>910-1600</t>
  </si>
  <si>
    <t>Averaged over muscle part</t>
  </si>
  <si>
    <t>Averaged over 10x10 blocks over the image</t>
  </si>
  <si>
    <t>Average spectral data of samples</t>
  </si>
  <si>
    <t>549-1599</t>
  </si>
  <si>
    <t>484-903</t>
  </si>
  <si>
    <t>Averaged over fan shape ROI</t>
  </si>
  <si>
    <t>465-630, 400-1000, 1000-2000</t>
  </si>
  <si>
    <t>882-1695</t>
  </si>
  <si>
    <t>932-1654</t>
  </si>
  <si>
    <t>400-1000, 1000-2000</t>
  </si>
  <si>
    <t>Not stated, SPECIM V25E</t>
  </si>
  <si>
    <t>400-1070</t>
  </si>
  <si>
    <t>430-970</t>
  </si>
  <si>
    <t>Averaged over 50x50 ROI</t>
  </si>
  <si>
    <t>425-950</t>
  </si>
  <si>
    <t>Averaged over diseased and good area</t>
  </si>
  <si>
    <t>Four sampling methods</t>
  </si>
  <si>
    <t>415-1008</t>
  </si>
  <si>
    <t>Characteristic spectra of each strain</t>
  </si>
  <si>
    <t>497-1000</t>
  </si>
  <si>
    <t>430-974</t>
  </si>
  <si>
    <t>Averaged over 100x100 square ROI</t>
  </si>
  <si>
    <t>Averaged over ROI 10x10</t>
  </si>
  <si>
    <t>Averaged over each tooth lesion</t>
  </si>
  <si>
    <t>396-1004</t>
  </si>
  <si>
    <t>928-1603</t>
  </si>
  <si>
    <t>455-950</t>
  </si>
  <si>
    <t>973-1638</t>
  </si>
  <si>
    <t>Averaged over extracted representative pixels for field plot</t>
  </si>
  <si>
    <t>Averaged over individual tree</t>
  </si>
  <si>
    <t>Averaged over 50 pixels on leaf</t>
  </si>
  <si>
    <t>40,000 random spectra for each sample</t>
  </si>
  <si>
    <t>Averaged over each grain of cotton</t>
  </si>
  <si>
    <t>442-963</t>
  </si>
  <si>
    <t>400-920</t>
  </si>
  <si>
    <t>Averaged over 64x64 ROI</t>
  </si>
  <si>
    <t>955-1686</t>
  </si>
  <si>
    <t>Averaged over centered 50x50 ROI</t>
  </si>
  <si>
    <t>Other: averaged to match resolution. "averaged spectral values were used for matching the same spatial interval"</t>
  </si>
  <si>
    <t>431-850</t>
  </si>
  <si>
    <t>Per pixel because small samples</t>
  </si>
  <si>
    <t>395-1023</t>
  </si>
  <si>
    <t>516-580</t>
  </si>
  <si>
    <t>430-950</t>
  </si>
  <si>
    <t>Per 3x3 points selected by experts for scoring</t>
  </si>
  <si>
    <t>399-800</t>
  </si>
  <si>
    <t>434-1000</t>
  </si>
  <si>
    <t>941-1669</t>
  </si>
  <si>
    <t>957-1665</t>
  </si>
  <si>
    <t>975-1612</t>
  </si>
  <si>
    <t>928-1659</t>
  </si>
  <si>
    <t>468-1026, 948-1650</t>
  </si>
  <si>
    <t>Averaged over pure muscle part</t>
  </si>
  <si>
    <t>Averaged over corn</t>
  </si>
  <si>
    <t>Averaged over circle ROI</t>
  </si>
  <si>
    <t>948-2000</t>
  </si>
  <si>
    <t>Not clear: pixel blocks</t>
  </si>
  <si>
    <t>1042-1578</t>
  </si>
  <si>
    <t>Per pixel, multiple features extracted</t>
  </si>
  <si>
    <t>975-1650</t>
  </si>
  <si>
    <t>Averaged over 64x64 pixel ROI</t>
  </si>
  <si>
    <t>411-1114</t>
  </si>
  <si>
    <t>Averaged over 40 spectra collected at various distances from specular center</t>
  </si>
  <si>
    <t>928-1675</t>
  </si>
  <si>
    <t>Averaged over ROI near measurement</t>
  </si>
  <si>
    <t>600-1000</t>
  </si>
  <si>
    <t>921-1663</t>
  </si>
  <si>
    <t>Averaged over leaf ROI</t>
  </si>
  <si>
    <t>459-1056, 947-1666</t>
  </si>
  <si>
    <t>430-995</t>
  </si>
  <si>
    <t>930-1660</t>
  </si>
  <si>
    <t>400-1000, 950-1601</t>
  </si>
  <si>
    <t>Mean, max spectrum for each tree canopy</t>
  </si>
  <si>
    <t>Statistical features</t>
  </si>
  <si>
    <t>Mean values</t>
  </si>
  <si>
    <t>German</t>
  </si>
  <si>
    <t>Averaged over representative area and using eavery pixel</t>
  </si>
  <si>
    <t>501-1000</t>
  </si>
  <si>
    <t>410-1000</t>
  </si>
  <si>
    <t>Averaged over 30x30 ROI around the centroid</t>
  </si>
  <si>
    <t>Full image and central pixel</t>
  </si>
  <si>
    <t>Averaged over full sample</t>
  </si>
  <si>
    <t>Morphology applied to each</t>
  </si>
  <si>
    <t>425-1025</t>
  </si>
  <si>
    <t>A total of six statistical image features, namely, mean, standard deviation, smoothness, the third-order moments, consistency and entropy from the images corresponding to the significant wavelengths were extracted</t>
  </si>
  <si>
    <t>Based on PCA loadings selected wavelengths</t>
  </si>
  <si>
    <t>Histogram features/Statistical</t>
  </si>
  <si>
    <t>Features extracted before or after wavelength selection</t>
  </si>
  <si>
    <t>Before: two wavelengths selected based on spectral data</t>
  </si>
  <si>
    <t>Khosravi V., Doulati Ardejani F., Gholizadeh A., Saberioon M.</t>
  </si>
  <si>
    <t>Satellite imagery for monitoring and mapping soil chromium pollution in a mine waste dump</t>
  </si>
  <si>
    <t>Lu B., Sun J., Yang N., Wu X.-H., Zhou X.</t>
  </si>
  <si>
    <t>Prediction of Tea Diseases Based on Fluorescence Transmission Spectrum and Texture of Hyperspectral Image [基于荧光透射谱和高光谱图像纹理的茶叶病害预测研究]</t>
  </si>
  <si>
    <t>Rahman A., Faqeerzada M.A., Joshi R., Lohumi S., Kandpal L.M., Lee H., Mo C., Kim M.S., Cho B.-K.</t>
  </si>
  <si>
    <t>Quality analysis of stored bell peppers using near-infrared hyperspectral imaging</t>
  </si>
  <si>
    <t>Windham W.R., Smith D.P., Park B., Lawrence K.C., Feldner P.W.</t>
  </si>
  <si>
    <t>Algorithm development with visible/near-infrared spectra for detection of poultry feces and ingesta</t>
  </si>
  <si>
    <t>Tenderness, Ageing time</t>
  </si>
  <si>
    <t>Random forest, SFS</t>
  </si>
  <si>
    <t>2D-COS, CARS, SPA, VCPA</t>
  </si>
  <si>
    <t>2D-COS, VCPA, CARS</t>
  </si>
  <si>
    <t>HSIX003</t>
  </si>
  <si>
    <t>Heavy metal contamination (Copper, lead, zinc, and cadmium) of Ruditapes philippinarum</t>
  </si>
  <si>
    <t>Heavy metal contamination</t>
  </si>
  <si>
    <t>Manila clam</t>
  </si>
  <si>
    <t>400.5-1000.9</t>
  </si>
  <si>
    <t>Averaged over a rectangular ROI (1000 pixels)</t>
  </si>
  <si>
    <t>CON-NRS, DM-NRS, MI-NRS, VP-NRS</t>
  </si>
  <si>
    <t>HSIX002</t>
  </si>
  <si>
    <t>HSIX004</t>
  </si>
  <si>
    <t>Monitoring grapevine nutrients</t>
  </si>
  <si>
    <t xml:space="preserve">Nitrogen content, Potassium content, Phosphorus content, Calcium content, Magnesium content, Boron content </t>
  </si>
  <si>
    <t>Grapevines</t>
  </si>
  <si>
    <t>460-900, 950-2270</t>
  </si>
  <si>
    <t>Averaged over canopy masks</t>
  </si>
  <si>
    <t>Multicollinearity reduction then ensemble rankers</t>
  </si>
  <si>
    <t>HSIX005</t>
  </si>
  <si>
    <t>Monitoring freshness of produce</t>
  </si>
  <si>
    <t>Produce</t>
  </si>
  <si>
    <t>Using a CNN with spatial filters (64x64x5 input)</t>
  </si>
  <si>
    <t>HSIX007</t>
  </si>
  <si>
    <t>Arsenic concentration of soil</t>
  </si>
  <si>
    <t>Arsenic concentration</t>
  </si>
  <si>
    <t>448-926, 953-1114, 1155-1336, 1488-1790, 1972-2365</t>
  </si>
  <si>
    <t>Other: Single points</t>
  </si>
  <si>
    <t>PLSR, Random forest, BPNN, KNN, SVM</t>
  </si>
  <si>
    <t>HSIX010</t>
  </si>
  <si>
    <t>Brain tumor classification</t>
  </si>
  <si>
    <t>Tumor discrimination</t>
  </si>
  <si>
    <t>Brain tissue</t>
  </si>
  <si>
    <t>Pixel-wise classification</t>
  </si>
  <si>
    <t>Empirical Mode Decomposition</t>
  </si>
  <si>
    <t>HSIX001</t>
  </si>
  <si>
    <t>HSIX008</t>
  </si>
  <si>
    <t>Eggplant defect detection</t>
  </si>
  <si>
    <t>Eggplant</t>
  </si>
  <si>
    <t>CARS, SPA, RC</t>
  </si>
  <si>
    <t>HSIX009</t>
  </si>
  <si>
    <t>PET and contaminants detection</t>
  </si>
  <si>
    <t>PET</t>
  </si>
  <si>
    <t>Per pixel (each pixel was used for discrimination)</t>
  </si>
  <si>
    <t>HSIX012</t>
  </si>
  <si>
    <t>Land use classification</t>
  </si>
  <si>
    <t>Crop classification, Land use</t>
  </si>
  <si>
    <t>Improved PSO (MPSO), Simulated annealing PSO (SAPSO), PSO, Genetic PSO (IEPSO)</t>
  </si>
  <si>
    <t>Improved PSO (MPSO)</t>
  </si>
  <si>
    <t>HSIX016</t>
  </si>
  <si>
    <t>HSIX014</t>
  </si>
  <si>
    <t>Adulteration detection/origin detection of chinese chestnuts</t>
  </si>
  <si>
    <t>383.4-990.4</t>
  </si>
  <si>
    <t>No wavelength selection with 1DCNN</t>
  </si>
  <si>
    <t>HSIX019</t>
  </si>
  <si>
    <t>Fox meat adulteration in mutton</t>
  </si>
  <si>
    <t>Mutton</t>
  </si>
  <si>
    <t>473-1013</t>
  </si>
  <si>
    <t>GA, CARS, 2D-COS</t>
  </si>
  <si>
    <t>HSIX017</t>
  </si>
  <si>
    <t>HSIX015</t>
  </si>
  <si>
    <t>HSIX023</t>
  </si>
  <si>
    <t>Gastric cancer classification</t>
  </si>
  <si>
    <t>Gastric cancer detection</t>
  </si>
  <si>
    <t>HSIX021</t>
  </si>
  <si>
    <t>Variety identification of chinese walnuts</t>
  </si>
  <si>
    <t>HSIX022</t>
  </si>
  <si>
    <t>Quality attributes of cocoyam</t>
  </si>
  <si>
    <t>Cocoyam</t>
  </si>
  <si>
    <t>425-1010, 937-1700</t>
  </si>
  <si>
    <t>HSIX025</t>
  </si>
  <si>
    <t>HSIX028</t>
  </si>
  <si>
    <t>Gingerol-to-Shogaol ratio of ginger</t>
  </si>
  <si>
    <t>Gingerol-to-Shogaol ratio</t>
  </si>
  <si>
    <t>LASSO, RC, VIP</t>
  </si>
  <si>
    <t>HSIX027</t>
  </si>
  <si>
    <t>Quality attributes of tomatoes</t>
  </si>
  <si>
    <t>PLSR, PCR, MLR</t>
  </si>
  <si>
    <t>HSIX029</t>
  </si>
  <si>
    <t>HSIX026</t>
  </si>
  <si>
    <t>HSIX024</t>
  </si>
  <si>
    <t>Alanine content of beef</t>
  </si>
  <si>
    <t>Alanine content</t>
  </si>
  <si>
    <t>RC, CARS, 2D-COS-RC, 2D-COS-CARS</t>
  </si>
  <si>
    <t>2D-COS-CARS, CARS, RC</t>
  </si>
  <si>
    <t>HSIX032</t>
  </si>
  <si>
    <t>Soluble soybean polysaccharide additions and salt-soluble protein content of frozen grasscarp surimi</t>
  </si>
  <si>
    <t xml:space="preserve">Soluble soybean polysaccharide additions, Salt-soluble protein content </t>
  </si>
  <si>
    <t>Frozen grass carp surimi</t>
  </si>
  <si>
    <t>HSIX039</t>
  </si>
  <si>
    <t>HSIX038</t>
  </si>
  <si>
    <t>Aflatoxin B1 contamination in almond kernels</t>
  </si>
  <si>
    <t>Almond kernels</t>
  </si>
  <si>
    <t>HSIX034</t>
  </si>
  <si>
    <t>HSIX033</t>
  </si>
  <si>
    <t>Heterosis and cytoplasmic effects of pepper plants</t>
  </si>
  <si>
    <t>Heterosis effects, Cytoplasmic effects</t>
  </si>
  <si>
    <t>401-996</t>
  </si>
  <si>
    <t>Combined with LiDAR/Depth</t>
  </si>
  <si>
    <t>HSIX035</t>
  </si>
  <si>
    <t>Aflatoxin B concentration of maize flour</t>
  </si>
  <si>
    <t>Maize flour</t>
  </si>
  <si>
    <t>430-1000, 1000-2400</t>
  </si>
  <si>
    <t>SPA, RF, Between-class to within-class variance ratio (BWVR), Weighted between-class to within-class variance ratio (WBWVR)</t>
  </si>
  <si>
    <t>Weighted between-class to within-class variance ratio (WBWVR),  Between-class to within-class variance ratio (BWVR), RF</t>
  </si>
  <si>
    <t>HSIX036</t>
  </si>
  <si>
    <t>HSIX049</t>
  </si>
  <si>
    <t>Maize crop water stress using drones</t>
  </si>
  <si>
    <t>Water stress</t>
  </si>
  <si>
    <t>HSIX041</t>
  </si>
  <si>
    <t>Classification of Coal and Gangue</t>
  </si>
  <si>
    <t>Coal/gangue discrimination</t>
  </si>
  <si>
    <t>Coal</t>
  </si>
  <si>
    <t>474-940, 1235-2477</t>
  </si>
  <si>
    <t>HSIX043</t>
  </si>
  <si>
    <t>Soluble protein and GSH content of mutton</t>
  </si>
  <si>
    <t>Glutathione content, Soluble protein content</t>
  </si>
  <si>
    <t>CARS, iVISSA-IRIV</t>
  </si>
  <si>
    <t>GLCM: energy, entropy, homogeneity, correlation. 0, 45, 90, 135 degrees, distance = 1</t>
  </si>
  <si>
    <t>HSIX045</t>
  </si>
  <si>
    <t>HSIX048</t>
  </si>
  <si>
    <t>397.5-1014</t>
  </si>
  <si>
    <t>HSIX046</t>
  </si>
  <si>
    <t>HSIX042</t>
  </si>
  <si>
    <t>Classification of rice varieties</t>
  </si>
  <si>
    <t>1002-1998</t>
  </si>
  <si>
    <t>PCA-SVM, PCA-CNN</t>
  </si>
  <si>
    <t>A CNN was used by selecting wavelengths based on the peaks of the 2nd derivative curve and then calculating the PC scores of these peaks.</t>
  </si>
  <si>
    <t>HSIX044</t>
  </si>
  <si>
    <t>HSIX047</t>
  </si>
  <si>
    <t>Soybean protein powder detection in beef</t>
  </si>
  <si>
    <t>Soybean protein powder addition</t>
  </si>
  <si>
    <t>GLCM: Contrast, correlation, energy, homogeneity. Distance = 1, angles = 0, 45, 90, 135 degrees. Averaged over four directions. Using PCA loadings from selected wavelengths.</t>
  </si>
  <si>
    <t>HSIX059</t>
  </si>
  <si>
    <t>Lactone composition of Andrographis paniculata (a bitter herb)</t>
  </si>
  <si>
    <t>Lactone composition</t>
  </si>
  <si>
    <t>Andrographis paniculata</t>
  </si>
  <si>
    <t>355-1505</t>
  </si>
  <si>
    <t>Backward variable elimination (BVE)</t>
  </si>
  <si>
    <t>HSIX050</t>
  </si>
  <si>
    <t>Early detection of bruises in persimmon</t>
  </si>
  <si>
    <t>MNF transform to segment damaged region</t>
  </si>
  <si>
    <t>HSIX052</t>
  </si>
  <si>
    <t>Bruise detection on apples</t>
  </si>
  <si>
    <t>Deep learning YOLOv3</t>
  </si>
  <si>
    <t>HSIX054</t>
  </si>
  <si>
    <t>Pork freshness</t>
  </si>
  <si>
    <t>HSIX055</t>
  </si>
  <si>
    <t>Low chromaticity difference foreign matters in soy protein meat</t>
  </si>
  <si>
    <t>Soy protein meat</t>
  </si>
  <si>
    <t>HSIX051</t>
  </si>
  <si>
    <t>Bruise detection on jujubes</t>
  </si>
  <si>
    <t>Averaged over the ROI</t>
  </si>
  <si>
    <t>HSIX053</t>
  </si>
  <si>
    <t>HSIX056</t>
  </si>
  <si>
    <t>Detection of nutshells in cumin powder</t>
  </si>
  <si>
    <t>Nutshell detection</t>
  </si>
  <si>
    <t>Cumin powder</t>
  </si>
  <si>
    <t>900-1710</t>
  </si>
  <si>
    <t>iPLS, GA, RC</t>
  </si>
  <si>
    <t>iPLS + GA</t>
  </si>
  <si>
    <t>PLSR, SIMCA</t>
  </si>
  <si>
    <t>HSIX058</t>
  </si>
  <si>
    <t>Detecting bruises on yellow peaches</t>
  </si>
  <si>
    <t>Age of defects</t>
  </si>
  <si>
    <t>XGBoost, SVM, Random forest</t>
  </si>
  <si>
    <t>Not really: Uses image features by applying PC Loadings selected wavelengths: average gray value</t>
  </si>
  <si>
    <t>HSIX068</t>
  </si>
  <si>
    <t>Maturity of tobacco leaves</t>
  </si>
  <si>
    <t>HSIX067</t>
  </si>
  <si>
    <t>Discrimination between haploid and diploid maize seeds</t>
  </si>
  <si>
    <t>Haploid discrimination</t>
  </si>
  <si>
    <t>UVE, CARS, Sub-window permutation analysis, Custom: ensemble</t>
  </si>
  <si>
    <t>HSIX073</t>
  </si>
  <si>
    <t>HSIX069</t>
  </si>
  <si>
    <t>Moisture content in red meat</t>
  </si>
  <si>
    <t>Red meat</t>
  </si>
  <si>
    <t>RC, VIP, SR, SPA, CARS, GA</t>
  </si>
  <si>
    <t>CARS, GA, SPA, VIP, SR</t>
  </si>
  <si>
    <t>HSIX074</t>
  </si>
  <si>
    <t>HSIX072</t>
  </si>
  <si>
    <t>Water loss and hardness of cucumber</t>
  </si>
  <si>
    <t>Hardness, Water loss</t>
  </si>
  <si>
    <t>481.06-876.47</t>
  </si>
  <si>
    <t>HSIX071</t>
  </si>
  <si>
    <t>pH in sausages stuffed with casing modified with orange extracts</t>
  </si>
  <si>
    <t>350-1100</t>
  </si>
  <si>
    <t>HSIX060</t>
  </si>
  <si>
    <t>Plumpness of sour dates</t>
  </si>
  <si>
    <t>Plumpness</t>
  </si>
  <si>
    <t>Sour dates</t>
  </si>
  <si>
    <t>GA, UVE, CARS</t>
  </si>
  <si>
    <t>GA, CARS</t>
  </si>
  <si>
    <t>HSIX061</t>
  </si>
  <si>
    <t>Apple bruise detection</t>
  </si>
  <si>
    <t>PC Loadings, SFS</t>
  </si>
  <si>
    <t>SVM, QDA, LDA</t>
  </si>
  <si>
    <t>HSIX062</t>
  </si>
  <si>
    <t xml:space="preserve">Total flavonoid and polysaccharide content of Anoectochilus formosanus </t>
  </si>
  <si>
    <t>Total flavonoid content, Total polysaccharide content</t>
  </si>
  <si>
    <t>Anoectochilus formosanus</t>
  </si>
  <si>
    <t>448.6-998</t>
  </si>
  <si>
    <t>Averaged over ROI from center of each leaf zone</t>
  </si>
  <si>
    <t>Selects features from the wavelengths and a number of indices</t>
  </si>
  <si>
    <t>HSIX065</t>
  </si>
  <si>
    <t>HSIX066</t>
  </si>
  <si>
    <t>Firmness and pH of grapes</t>
  </si>
  <si>
    <t>Firmness, pH</t>
  </si>
  <si>
    <t>400.68-1001.61</t>
  </si>
  <si>
    <t>HSIX063</t>
  </si>
  <si>
    <t>Viability and vigor of rice seeds</t>
  </si>
  <si>
    <t>Viability, Vigor</t>
  </si>
  <si>
    <t>998-1631</t>
  </si>
  <si>
    <t>1D CNN</t>
  </si>
  <si>
    <t>HSIX064</t>
  </si>
  <si>
    <t>HSIX077</t>
  </si>
  <si>
    <t>HSIX079</t>
  </si>
  <si>
    <t>HSIX078</t>
  </si>
  <si>
    <t>HSIX075</t>
  </si>
  <si>
    <t>HSIX080</t>
  </si>
  <si>
    <t>Water content and springiness of preserved egg gels</t>
  </si>
  <si>
    <t>Water content, Springiness</t>
  </si>
  <si>
    <t>Preserved egg gels</t>
  </si>
  <si>
    <t>UVE, SPA, CARS</t>
  </si>
  <si>
    <t>HSIX089</t>
  </si>
  <si>
    <t>Chicken breed identification</t>
  </si>
  <si>
    <t>Breed classification</t>
  </si>
  <si>
    <t>RF, SPA, CARS</t>
  </si>
  <si>
    <t>HSIX070</t>
  </si>
  <si>
    <t>Assessment of potato processing aptitude</t>
  </si>
  <si>
    <t>Cooking aptitude</t>
  </si>
  <si>
    <t>994-1700</t>
  </si>
  <si>
    <t>Both: using the mean spectra of the whole dataset (n = 80) and a pixel-wise classification using all the pixels of each sample of a small subset of samples (30 tubers, n = 143,090)</t>
  </si>
  <si>
    <t>HSIX084</t>
  </si>
  <si>
    <t>pH and SSC of lettuces</t>
  </si>
  <si>
    <t>PLSR, MLR, ANN, SVR, CNN</t>
  </si>
  <si>
    <t>Uses a CNN model but without explicit feature selection</t>
  </si>
  <si>
    <t>HSIX076</t>
  </si>
  <si>
    <t>TVBN of mutton</t>
  </si>
  <si>
    <t>PLSR, SVM, CNN</t>
  </si>
  <si>
    <t xml:space="preserve">Brightness, shade, colour distribution range, symmetry from each moment (first, second, and third order) from RGB image.
Four wavelengths selected by CARS: GLGCM extracted 15 features. large gradient advantage, small gradient advantage, unevenness of grayscale distribution, unevenness of gradient distribution, grayscale average, gradient average, grayscale mean square error, gradient mean square error, gray scale entropy, gradient entropy, mixed entropy, inertia, inverse moment, energy, and correlation. Pearson correlation coefficient was then used to select important features.
"E-nose data, spectra and image features are one-dimensional data, while convolution kernel in CNN is two-dimensional. In this case, accurate and effective features are difficult to capture. If the data are reshaped, the internal structure of E-nose data, spectra and image features, are destroyed, resulting in false feature extraction. A new input-modified convolutional neural network (IMCNN) was developed (Fig. S3(B)) by adding an input layer in front of the convolution layer of the model. It was used to convert the form of data from one-dimension to two-dimension by duplication. The parameters of CNN and IMCNN are shown (Table S4, Table S5)." </t>
  </si>
  <si>
    <t>HSIX081</t>
  </si>
  <si>
    <t>CBD, THC, CBG determination in hemp plants</t>
  </si>
  <si>
    <t>CBD, THC, CBG, CBDA, THCA, CBGA</t>
  </si>
  <si>
    <t>Hemp plants</t>
  </si>
  <si>
    <t>HSIX082</t>
  </si>
  <si>
    <t>Rice blast severity</t>
  </si>
  <si>
    <t>HSIX085</t>
  </si>
  <si>
    <t>HSIX083</t>
  </si>
  <si>
    <t>Gray mold detection of tomatoes</t>
  </si>
  <si>
    <t>Gray mold</t>
  </si>
  <si>
    <t>388-1007</t>
  </si>
  <si>
    <t>Combined with DWT</t>
  </si>
  <si>
    <t>HSIX086</t>
  </si>
  <si>
    <t>Classification of soybean seeds</t>
  </si>
  <si>
    <t>969-1620</t>
  </si>
  <si>
    <t>HSIX091</t>
  </si>
  <si>
    <t>Polymer</t>
  </si>
  <si>
    <t>Polymer classification</t>
  </si>
  <si>
    <t>HSIX092</t>
  </si>
  <si>
    <t>Geographical origin discrimination of wolfberries</t>
  </si>
  <si>
    <t>Wolfberries</t>
  </si>
  <si>
    <t>iVISSA, CARS, UVE, IRIV</t>
  </si>
  <si>
    <t>2DCNN</t>
  </si>
  <si>
    <t>GLCM from the first PC image.  The GLCM method was the most widely used technology of
texture analysis. Different angles (Î¸ = 0â—¦, 45â—¦, 90â—¦, or 135â—¦) of texture information were calculated by the GLCM method, and the distance of each pixel pair set to 1. The four texture features of the contrast, energy, correlation and homogeneity were extracted using the GLCM. 
Batches of 10 berries
CNN trained on extracted 2D matrix?</t>
  </si>
  <si>
    <t>HSIX095</t>
  </si>
  <si>
    <t>Maturity classification of Camellia oleifera</t>
  </si>
  <si>
    <t>Camellia oleifera</t>
  </si>
  <si>
    <t>397.5-1005.7</t>
  </si>
  <si>
    <t>UVE-SPA, 2D-COS, PC Loadings</t>
  </si>
  <si>
    <t>UVE-SPA, PC Loadings</t>
  </si>
  <si>
    <t>HSIX097</t>
  </si>
  <si>
    <t>HSIX094</t>
  </si>
  <si>
    <t>Maturity of Camellia oleifera</t>
  </si>
  <si>
    <t>CARS, GA, SPA, GA-SPA, CARS-SPA</t>
  </si>
  <si>
    <t>CARS, SPA, GA, GA-SPA</t>
  </si>
  <si>
    <t>HSIX093</t>
  </si>
  <si>
    <t>Light stress diagnosis of rapeseed seedlings</t>
  </si>
  <si>
    <t>Light stress</t>
  </si>
  <si>
    <t>Rapeseed seedlings</t>
  </si>
  <si>
    <t>450-998, 917-1717</t>
  </si>
  <si>
    <t>Continuous wavelet transform</t>
  </si>
  <si>
    <t>HSIX090</t>
  </si>
  <si>
    <t>HSIX088</t>
  </si>
  <si>
    <t>Identifying lodging resistance of maize</t>
  </si>
  <si>
    <t>Lodging resistance</t>
  </si>
  <si>
    <t>374-1038</t>
  </si>
  <si>
    <t>HSIX087</t>
  </si>
  <si>
    <t>Detection of moldy wheat grains</t>
  </si>
  <si>
    <t>HSIX096</t>
  </si>
  <si>
    <t>Aflatoxin contamination detection of corn kernels</t>
  </si>
  <si>
    <t>925-2484</t>
  </si>
  <si>
    <t>HSIX104</t>
  </si>
  <si>
    <t>Detect egg freshness, scattered yolk and eggshell cracks</t>
  </si>
  <si>
    <t>Crack detection, Freshness, Scattered yolk detection</t>
  </si>
  <si>
    <t>401-1002</t>
  </si>
  <si>
    <t>IRIV, SPA</t>
  </si>
  <si>
    <t>XGBoost, SVM</t>
  </si>
  <si>
    <t>Morphological features, geometric features, LoG filtering. Geometric features included area, perimeter, circularity, length, width, length-width ratio</t>
  </si>
  <si>
    <t>HSIX103</t>
  </si>
  <si>
    <t>Detecting codling moth infestation in apples</t>
  </si>
  <si>
    <t>Codling moth infestation</t>
  </si>
  <si>
    <t>AdaBoost, PLS-DA, KNN, Random forest, LDA</t>
  </si>
  <si>
    <t>HSIX105</t>
  </si>
  <si>
    <t>Detection of Panax notoginseng saponins</t>
  </si>
  <si>
    <t>Saponins content</t>
  </si>
  <si>
    <t>Panax notoginseng</t>
  </si>
  <si>
    <t>VCPA, CARS, BOSS</t>
  </si>
  <si>
    <t>BOSS, CARS</t>
  </si>
  <si>
    <t>HSIX098</t>
  </si>
  <si>
    <t>Chlorophyll content of mangroves</t>
  </si>
  <si>
    <t>SPAD</t>
  </si>
  <si>
    <t>HSIX099</t>
  </si>
  <si>
    <t>Classification of soft rot disease in napa cabbage</t>
  </si>
  <si>
    <t>Soft rot disease</t>
  </si>
  <si>
    <t>938-1711</t>
  </si>
  <si>
    <t>HSIX101</t>
  </si>
  <si>
    <t>Soybean moisture content</t>
  </si>
  <si>
    <t>PCR, SVM, PLSR</t>
  </si>
  <si>
    <t>HSIX102</t>
  </si>
  <si>
    <t>Adulteration detection of panax notoginseng powder</t>
  </si>
  <si>
    <t>HSIX100</t>
  </si>
  <si>
    <t>Total sulfhydryl and carbonyl content of pork</t>
  </si>
  <si>
    <t>Total sulfhydryl content, Carbonyl content</t>
  </si>
  <si>
    <t>480.80-1002.20</t>
  </si>
  <si>
    <t>MI-VIF</t>
  </si>
  <si>
    <t>HSIX160</t>
  </si>
  <si>
    <t>Moisture content of soybean seeds</t>
  </si>
  <si>
    <t>iVISSA-SPA, CARS, VCPA, iVISSA, SPA</t>
  </si>
  <si>
    <t>iVISSA-SPA, SPA, iVISSA, CARS</t>
  </si>
  <si>
    <t>Measures the stability of random models</t>
  </si>
  <si>
    <t>HSIX161</t>
  </si>
  <si>
    <t>TVC and TVB-N of chicken fillets</t>
  </si>
  <si>
    <t>SPA, CARS, GA, RF, VCPA-GA</t>
  </si>
  <si>
    <t>HSIX162</t>
  </si>
  <si>
    <t>Detecting staphylococcus aureus on chicken</t>
  </si>
  <si>
    <t>Staphylococcus aureus detection</t>
  </si>
  <si>
    <t>440-995</t>
  </si>
  <si>
    <t>SVM, CNN</t>
  </si>
  <si>
    <t>HSIX164</t>
  </si>
  <si>
    <t>Equivalent umani concentrations in salmon</t>
  </si>
  <si>
    <t>Equivalent umani concentrations</t>
  </si>
  <si>
    <t>CARS, iRF, IRIV, iRF-CARS, iRF-IRIV</t>
  </si>
  <si>
    <t>CARS, iRF-CARS, iRF-IRIV, IRIV</t>
  </si>
  <si>
    <t>HSIX163</t>
  </si>
  <si>
    <t>Talcum powder adulteration in wheat flour</t>
  </si>
  <si>
    <t>Wheat flour</t>
  </si>
  <si>
    <t>SPA, CARS, RC</t>
  </si>
  <si>
    <t>HSIX165</t>
  </si>
  <si>
    <t>Detecting impact damage on peaches</t>
  </si>
  <si>
    <t>Damaged area, Absorbed energy, Maximum force, Average pressure</t>
  </si>
  <si>
    <t>PC Loadings, CARS</t>
  </si>
  <si>
    <t>GLCM: energy, contrast, relevance, entropy and inverse moment.  The texture features of the feature wavelength image were extracted based on GLCM, distance parameter value was set as 1 and the directions were set as 0Â°, 45Â°,90Â° and 135Â°. A total of 120 texture features were extracted from each sample.
Colour features (HSI)</t>
  </si>
  <si>
    <t>HSIX110</t>
  </si>
  <si>
    <t>TSS and titratable acidity in Kyoho grapes</t>
  </si>
  <si>
    <t>493-1001</t>
  </si>
  <si>
    <t>Combines with size parameters. SAE was used to extract features from hidden layer.</t>
  </si>
  <si>
    <t>HSIX109</t>
  </si>
  <si>
    <t>Absorbed energy, contact load, damaged area of apples</t>
  </si>
  <si>
    <t>Absorbed energy, Contact load, Damaged area</t>
  </si>
  <si>
    <t>HSIX108</t>
  </si>
  <si>
    <t>Zinc content of oilseed rape leaves</t>
  </si>
  <si>
    <t>Zinc content</t>
  </si>
  <si>
    <t>VISSA, SPA</t>
  </si>
  <si>
    <t>HSIX107</t>
  </si>
  <si>
    <t>Inosinic acid of chicken</t>
  </si>
  <si>
    <t>Inosinic acid content</t>
  </si>
  <si>
    <t>RC, SPA, CARS, UVE, SR</t>
  </si>
  <si>
    <t>SPA, SR, CARS, RC</t>
  </si>
  <si>
    <t>HSIX106</t>
  </si>
  <si>
    <t>TSS of grapes</t>
  </si>
  <si>
    <t>493.79-1001.61</t>
  </si>
  <si>
    <t>CARS, IRIV, VMD-RC</t>
  </si>
  <si>
    <t>VMD-RC, CARS</t>
  </si>
  <si>
    <t>HSIX115</t>
  </si>
  <si>
    <t>HSIX114</t>
  </si>
  <si>
    <t>HSIX113</t>
  </si>
  <si>
    <t>HSIX119</t>
  </si>
  <si>
    <t>Peanut seed vigor</t>
  </si>
  <si>
    <t>Vigor</t>
  </si>
  <si>
    <t>Peanut seed</t>
  </si>
  <si>
    <t>Logistic regression, LightGBM, XGBoost</t>
  </si>
  <si>
    <t>HSIX118</t>
  </si>
  <si>
    <t xml:space="preserve"> Antioxidant capability (AOC), total alkylamides content (TALC) and volatile oil content (VOC) of Zanthoxylum</t>
  </si>
  <si>
    <t xml:space="preserve"> Antioxidant capability, Total alkylamides content, Volatile oil content</t>
  </si>
  <si>
    <t>410-950, 950-2500</t>
  </si>
  <si>
    <t>IVSO, MASS, SPA</t>
  </si>
  <si>
    <t>BPNN, Random forest, PLSR</t>
  </si>
  <si>
    <t>HSIX116</t>
  </si>
  <si>
    <t>SSC and Hardness of kiwifruit</t>
  </si>
  <si>
    <t>BOSS, CARS, GA, iRF, IVSO, iVISSA, VCPA, CARS-BOSS</t>
  </si>
  <si>
    <t>CARS-BOSS, CARS, BOSS, iVISSA</t>
  </si>
  <si>
    <t>HSIX120</t>
  </si>
  <si>
    <t>Total carotenoids, colour, and moisture content of carrots</t>
  </si>
  <si>
    <t>500.55-1010</t>
  </si>
  <si>
    <t>HSIX111</t>
  </si>
  <si>
    <t xml:space="preserve"> pectin polysaccharides (PPS), reducing sugars (RS), total flavonoids (TF) and total phenolics (TP) of red raspberry </t>
  </si>
  <si>
    <t>Raspberry</t>
  </si>
  <si>
    <t>HSIX112</t>
  </si>
  <si>
    <t>Peanut maturity</t>
  </si>
  <si>
    <t>Strongly contrasted and balanced (SCB)</t>
  </si>
  <si>
    <t>HSIX117</t>
  </si>
  <si>
    <t>True density of biomass pellets</t>
  </si>
  <si>
    <t>True density</t>
  </si>
  <si>
    <t>Correlation, Variance, Covariance, SPA, GA</t>
  </si>
  <si>
    <t>HSIX129</t>
  </si>
  <si>
    <t>TBARS in tan mutton</t>
  </si>
  <si>
    <t>VCPA, SPA, CARS, 2D-COS, 2D-COS-VCPA, 2D-COS-CARS, 2D-COS-SPA</t>
  </si>
  <si>
    <t>2D-COS-CARS, VCPA, 2D-COS, 2D-COS-SPA, SPA, 2D-COS-VCPA</t>
  </si>
  <si>
    <t>HSIX128</t>
  </si>
  <si>
    <t>Detection of soil nitrogen</t>
  </si>
  <si>
    <t>Ammonium nitrogen content, Nitrate nitrogen content, Urea nitrogen content</t>
  </si>
  <si>
    <t>HSIX127</t>
  </si>
  <si>
    <t>Mildew degree of camellia oleifera fruit</t>
  </si>
  <si>
    <t>CARS, SPA, 2D-COS</t>
  </si>
  <si>
    <t>HSIX126</t>
  </si>
  <si>
    <t>Fishmeal adulteration</t>
  </si>
  <si>
    <t>Fishmeal</t>
  </si>
  <si>
    <t>975-1619</t>
  </si>
  <si>
    <t>CARS, SPA, SPA-CARS</t>
  </si>
  <si>
    <t>HSIX125</t>
  </si>
  <si>
    <t>Age of maize seeds</t>
  </si>
  <si>
    <t>Histogram statistics (HS) and gray-level co-occurrence matrix (GLCM) from the preselected two band ration selected based on ANOVA f-value. Histogram statistics: mean intensity, consistency, skewness, kurtosis, mean contrast, entropy. GLCM: Contrast, correlation, energy, homogeneity. 0 angles, distance 1.
ANOVA wasn't considered as a wavelength selection method because it was only 2 band ratios.</t>
  </si>
  <si>
    <t>HSIX123</t>
  </si>
  <si>
    <t>Benzoyl peroxide detection in wheat flour</t>
  </si>
  <si>
    <t>Benzoyl peroxide</t>
  </si>
  <si>
    <t>HSIX124</t>
  </si>
  <si>
    <t>Impact damage of peaches</t>
  </si>
  <si>
    <t>HSIX121</t>
  </si>
  <si>
    <t>HSIX130</t>
  </si>
  <si>
    <t>Peanut variety and mildew classification</t>
  </si>
  <si>
    <t>Mildew classification, Variety</t>
  </si>
  <si>
    <t>LightGBM + XGBoost, GBDT</t>
  </si>
  <si>
    <t>HSIX134</t>
  </si>
  <si>
    <t>Detecting chilling injury of kiwifruits</t>
  </si>
  <si>
    <t>HSIX136</t>
  </si>
  <si>
    <t>HSIX137</t>
  </si>
  <si>
    <t>SSC for Korla fragrant pears</t>
  </si>
  <si>
    <t>Group sampling margin influence analysis, VISSA, BOSS, IRIV, CARS, iRF</t>
  </si>
  <si>
    <t>Group sampling margin influence analysis, IRIV, VISSA, CARS, iRF</t>
  </si>
  <si>
    <t>HSIX140</t>
  </si>
  <si>
    <t>HSIX139</t>
  </si>
  <si>
    <t>SSC and firmness of peaches</t>
  </si>
  <si>
    <t>HSIX138</t>
  </si>
  <si>
    <t>Detecting biotic and abiotic stresses of rocket leaves</t>
  </si>
  <si>
    <t>Per pixel: Random sampling points</t>
  </si>
  <si>
    <t>Select random points for classification and then apply to each pixel in the image and count the number of classifications</t>
  </si>
  <si>
    <t>HSIX132</t>
  </si>
  <si>
    <t>Classifying non-tobacco related materials</t>
  </si>
  <si>
    <t>Tobacco</t>
  </si>
  <si>
    <t>Per pixel: 500 randomly selected points from each object</t>
  </si>
  <si>
    <t>Random forest, SVM, Softmax</t>
  </si>
  <si>
    <t>HSIX133</t>
  </si>
  <si>
    <t>Flue-cured tobacco detection</t>
  </si>
  <si>
    <t>Flue-cured detection</t>
  </si>
  <si>
    <t>443.35-813.41</t>
  </si>
  <si>
    <t>KNN, Random forest, SVM, Naive bayes</t>
  </si>
  <si>
    <t>HSIX131</t>
  </si>
  <si>
    <t>Ripening stage and dry matter prediction of durian pulp</t>
  </si>
  <si>
    <t>Durian</t>
  </si>
  <si>
    <t>900-1600</t>
  </si>
  <si>
    <t>GA, PC Loadings</t>
  </si>
  <si>
    <t>HSIX135</t>
  </si>
  <si>
    <t>Moisture prediction in black tea</t>
  </si>
  <si>
    <t>VCPA-IRIV, CARS, VISSA, ACO, SFLA, VCPA-IRIV-SPA, CARS-SPA, ACO-SPA, VISSA-SPA, SFLA-SPA</t>
  </si>
  <si>
    <t>PLSR, SVR, ELM</t>
  </si>
  <si>
    <t>HSIX151</t>
  </si>
  <si>
    <t>Detecting pesticide residue on tomatoes</t>
  </si>
  <si>
    <t>Sequential Backward Selection</t>
  </si>
  <si>
    <t>HSIX142</t>
  </si>
  <si>
    <t>HSIX143</t>
  </si>
  <si>
    <t>HSIX141</t>
  </si>
  <si>
    <t>Fat content of milk</t>
  </si>
  <si>
    <t>Fat content</t>
  </si>
  <si>
    <t>CARS, GA, ACO, PLS-ACO, PLS-ACO-GA</t>
  </si>
  <si>
    <t>PLS-ACO-GA, GA, PLS-ACO, ACO</t>
  </si>
  <si>
    <t>PLSR, MLR, Random forest</t>
  </si>
  <si>
    <t>HSIX155</t>
  </si>
  <si>
    <t>Vigor of maize seeds</t>
  </si>
  <si>
    <t>959.3-1697.9</t>
  </si>
  <si>
    <t>SPA, UVE, iRF, IVSO</t>
  </si>
  <si>
    <t>UVE, SPA, iRF</t>
  </si>
  <si>
    <t>HSIX153</t>
  </si>
  <si>
    <t>Early decay in oranges</t>
  </si>
  <si>
    <t>HSIX156</t>
  </si>
  <si>
    <t>Water stress detection in pearl millet</t>
  </si>
  <si>
    <t>Per pixels</t>
  </si>
  <si>
    <t>RFE, Select from</t>
  </si>
  <si>
    <t>HSIX159</t>
  </si>
  <si>
    <t>Protein content of chickpea seeds</t>
  </si>
  <si>
    <t>Chickpea seeds</t>
  </si>
  <si>
    <t>HSIX158</t>
  </si>
  <si>
    <t>Origin, oil, protein, and starch content of Coix seed</t>
  </si>
  <si>
    <t>Origin, Starch content, Oil content, Protein content</t>
  </si>
  <si>
    <t>Coix seeds</t>
  </si>
  <si>
    <t>410-990, 990-2500</t>
  </si>
  <si>
    <t>Attention mechanism</t>
  </si>
  <si>
    <t>PLSR, LSTM, CNN, MLP, SVM</t>
  </si>
  <si>
    <t>Attention mechanism, 1DCNN</t>
  </si>
  <si>
    <t>HSIX157</t>
  </si>
  <si>
    <t>Firmness of oil palm fruit bunches</t>
  </si>
  <si>
    <t>Oil palm fruit</t>
  </si>
  <si>
    <t>HSIX154</t>
  </si>
  <si>
    <t>HSIX152</t>
  </si>
  <si>
    <t>HSIX144</t>
  </si>
  <si>
    <t>Detecting rotting and fungi infection on oranges</t>
  </si>
  <si>
    <t>BOSS, BOSS-SPA</t>
  </si>
  <si>
    <t>HSIX150</t>
  </si>
  <si>
    <t>Defect detection on jujubes</t>
  </si>
  <si>
    <t>469-950</t>
  </si>
  <si>
    <t>HSIX148</t>
  </si>
  <si>
    <t>Classification of vitality levels of corn seeds</t>
  </si>
  <si>
    <t>Corn seeds</t>
  </si>
  <si>
    <t>HSIX147</t>
  </si>
  <si>
    <t>Monitoring pepper leaf SPAD</t>
  </si>
  <si>
    <t>sCARS, IRIV, RC</t>
  </si>
  <si>
    <t>IRIV, sCARS</t>
  </si>
  <si>
    <t>HSIX149</t>
  </si>
  <si>
    <t>Foreign matter detection in Tea stalks</t>
  </si>
  <si>
    <t>Tea stalks</t>
  </si>
  <si>
    <t>380-1020</t>
  </si>
  <si>
    <t>Averaged over elliptical area of 30 pixel points</t>
  </si>
  <si>
    <t>Maximum R squared</t>
  </si>
  <si>
    <t>HSIX146</t>
  </si>
  <si>
    <t>Identification of panax notoginseng quality</t>
  </si>
  <si>
    <t>IRIV, VCPA, VCPA-IRIV</t>
  </si>
  <si>
    <t>VCPA-IRIV, VCPA</t>
  </si>
  <si>
    <t>HSIX145</t>
  </si>
  <si>
    <t>HSIX057</t>
  </si>
  <si>
    <t>Defects on loquats</t>
  </si>
  <si>
    <t>Spanish</t>
  </si>
  <si>
    <t>HSIX011</t>
  </si>
  <si>
    <t>HSIX013</t>
  </si>
  <si>
    <t>HSIX018</t>
  </si>
  <si>
    <t>HSIX020</t>
  </si>
  <si>
    <t>HSIX030</t>
  </si>
  <si>
    <t>HSIX040</t>
  </si>
  <si>
    <t>HSIX166</t>
  </si>
  <si>
    <t>HSIX031</t>
  </si>
  <si>
    <t>FMCIA, CARS, PC Loadings, 2nd derivative</t>
  </si>
  <si>
    <t>Soluble solids concentration, Hardness</t>
  </si>
  <si>
    <t>Soluble solids concentration, pH</t>
  </si>
  <si>
    <t>Contamination</t>
  </si>
  <si>
    <t>Copper content</t>
  </si>
  <si>
    <t>Defect detection, Firmness</t>
  </si>
  <si>
    <t>Defect detection, Disease detection</t>
  </si>
  <si>
    <t>Defect detection, Bruising time</t>
  </si>
  <si>
    <t>Fruit/vegetables</t>
  </si>
  <si>
    <t>Meat science</t>
  </si>
  <si>
    <t>Other food products</t>
  </si>
  <si>
    <t>Walnuts</t>
  </si>
  <si>
    <t>Freshness, Age</t>
  </si>
  <si>
    <t>Barley</t>
  </si>
  <si>
    <t>Seeds</t>
  </si>
  <si>
    <t>Prickly ash</t>
  </si>
  <si>
    <t>Chlorophyll A content, Chlorophyll B content, Chlorophyll content, SPAD</t>
  </si>
  <si>
    <t>Anthocyanin content, Antioxidant activity</t>
  </si>
  <si>
    <t>Total soluble solids, Total flavonoid content, Anthocyanin content</t>
  </si>
  <si>
    <t>Soluble solids concentration, Allicin content</t>
  </si>
  <si>
    <t>L*, a*, b*, Moisture content, Carotenoid content</t>
  </si>
  <si>
    <t>Damaged area, Maximum force, Absorbed energy</t>
  </si>
  <si>
    <t>Variety, Defect detection</t>
  </si>
  <si>
    <t>Larvae detection</t>
  </si>
  <si>
    <t>Free range classification</t>
  </si>
  <si>
    <t>Sodium humate content</t>
  </si>
  <si>
    <t>Sugar content, Visual yield, Nitrogen content, Low molecular weight sugars, High molecular weight sugars, Neutral detergent fibre, Acid detergent fibre, Digestible organic matter in dry matter, Metabolisable energy, Dry matter content, Ash content, Calcium content, Organic matter content</t>
  </si>
  <si>
    <t>Foliar concentrations of nitrogen dry matter, Available nitrogen, Digestible dry matter content</t>
  </si>
  <si>
    <t>Buddleoside content, Luteolin content, Apigenin content, Quercetin content, Diosmetin content</t>
  </si>
  <si>
    <t>Fat content, Moisture content</t>
  </si>
  <si>
    <t>Hardness, Springiness, Chewiness, Maximum force, Max force strain, Gradient, Final force</t>
  </si>
  <si>
    <t>Total soluble solids, Titratable acidity</t>
  </si>
  <si>
    <t>Moisture content, Soluble solids concentration, Vitamin C content, Shrinkage, L*, a*, b*, Browning level, Rehydration ratio, Total phenolic content</t>
  </si>
  <si>
    <t>Vitamin C content</t>
  </si>
  <si>
    <t>Vitamin C content, Ascorbic acid, Dehydroascorbic acid, Antioxidant activity, Total Phenols content, Anthocyanin content, Soluble solids concentration, Total acidity</t>
  </si>
  <si>
    <t>Vitamin C content, Ascorbic acid, Dehydroascorbic acid, Total Phenols content</t>
  </si>
  <si>
    <t>Moisture content, Nitrogen content, Crude fiber content, Quality</t>
  </si>
  <si>
    <t>Ripeness, Dry matter content</t>
  </si>
  <si>
    <t>Peroxide value, Nitrogen content, Iron content, Potassium content, Magnesium content, Manganese content, Sulphur content, Zinc content</t>
  </si>
  <si>
    <t>Liquid loss, Water loss, Fat loss, Water remaining, Water holding capacity</t>
  </si>
  <si>
    <t>Oil content, Oleic acid concentrations</t>
  </si>
  <si>
    <t>Mildew damage detection</t>
  </si>
  <si>
    <t xml:space="preserve">Fungal infection detection, Soluble solids concentration, Total phenolic content, Anthocyanin content </t>
  </si>
  <si>
    <t>Moisture content, Moisture ratio, Water activity, Browning level, Whiteness index, Chroma, Hue angle, L*, a*, b*, Total phenolic content, Total flavonoid content, Antioxidant capacity, Rehydration ratio, Volumetric shrinkage, Structural morphology</t>
  </si>
  <si>
    <t>Total phenolic content</t>
  </si>
  <si>
    <t>Total flavonoid content</t>
  </si>
  <si>
    <t>Pectin polysaccharides, Reducing sugars, Total flavonoid content, Total phenolic content, Origin</t>
  </si>
  <si>
    <t>Total phenolic content, Total flavonoid content, Anthocyanin content</t>
  </si>
  <si>
    <t>Acidity, Moisture content, Peroxide value</t>
  </si>
  <si>
    <t>Hardness, Soluble solids concentration, Lycopene, Soluble sugar, Vitamin C content, Titratable acid content, L*, a*, b*, a*/b*, Chroma, Hue angle</t>
  </si>
  <si>
    <t>pH, L*, Grading</t>
  </si>
  <si>
    <t>Thio-barbituric acid reactive substances, Total volatile basic nitrogen content, Total viable count</t>
  </si>
  <si>
    <t>Total volatile basic nitrogen content</t>
  </si>
  <si>
    <t>Total volatile basic nitrogen content, pH, L*, a*, b*</t>
  </si>
  <si>
    <t>Total volatile basic nitrogen content, Psychrotrophic plate count, Sensory score</t>
  </si>
  <si>
    <t>Total volatile basic nitrogen content, Thio-barbituric acid content</t>
  </si>
  <si>
    <t>Total volatile basic nitrogen content, Total viable count</t>
  </si>
  <si>
    <t>Total volatile basic nitrogen content,Total aerobic counts, K value, Sensory score</t>
  </si>
  <si>
    <t>Stress level</t>
  </si>
  <si>
    <t>Insect infestation detection</t>
  </si>
  <si>
    <t>Total water soluble sugar content, Fructose content, Glucose content, Sucrose content, Defect detection</t>
  </si>
  <si>
    <t>Chlorophyll content, Defect detection</t>
  </si>
  <si>
    <t>Classification, Localisation, Regression</t>
  </si>
  <si>
    <t>iPLS, siPLS, BiPLS, GA</t>
  </si>
  <si>
    <t>GA-PLS, BiPLS, siPLS</t>
  </si>
  <si>
    <t>Chi-squared test, RFE, Select from</t>
  </si>
  <si>
    <t>iRF-CARS, iRF, BiPLS, BiPLS-CARS, CARS, UVE</t>
  </si>
  <si>
    <t>CARS, iRF, SPA, BiPLS, UVE, iRF-CARS, BiPLS-CARS</t>
  </si>
  <si>
    <t>SPA, UVE, CARS, MC-UVE</t>
  </si>
  <si>
    <t>MW-PLS</t>
  </si>
  <si>
    <t>I-ReliefF</t>
  </si>
  <si>
    <t>SPA, CARS, ReliefF, SPA-CARS-ReliefF</t>
  </si>
  <si>
    <t>SPA-CARS-ReliefF, ReliefF, CARS</t>
  </si>
  <si>
    <t>sCARS</t>
  </si>
  <si>
    <t>Decision trees</t>
  </si>
  <si>
    <t>SVM, KNN, Decision trees</t>
  </si>
  <si>
    <t>SVM, AdaBoost</t>
  </si>
  <si>
    <t>PLS-DA, AdaBoost, Decision trees</t>
  </si>
  <si>
    <t>KNN, SVC, MLP, Gradient boosting, Bagging, Random forest, Gaussian process</t>
  </si>
  <si>
    <t>PLS, LS-SVM, SAE</t>
  </si>
  <si>
    <t>PLSR, LS-SVM, ANN</t>
  </si>
  <si>
    <t>SSAE, SVR, LS-SVM</t>
  </si>
  <si>
    <t>ELM, KNN, LS-SVM</t>
  </si>
  <si>
    <t>SVM, KNN, Random forest, PLS-DA</t>
  </si>
  <si>
    <t>PLS-DA, SVM, Random forest</t>
  </si>
  <si>
    <t>PLS-DA, KNN, CART</t>
  </si>
  <si>
    <t>SVM, Random forest, KNN, LDA, PLS-DA</t>
  </si>
  <si>
    <t>PLS-DA, PSO-SVM, 1DCNN</t>
  </si>
  <si>
    <t>PLS-DA, LS-SVM</t>
  </si>
  <si>
    <t>PLS-DA, PCA</t>
  </si>
  <si>
    <t>PLSR, ANN, Ordinary Least Squares Regression, Stepwise LR</t>
  </si>
  <si>
    <t>Random forest, PLSR, LR</t>
  </si>
  <si>
    <t>Self designed CNN, CNN, PLS-DA, LR, SVM</t>
  </si>
  <si>
    <t>PLSR, SVM, Gaussian process, Random forest, MLR, Stepwise MLR, LR, Robust MLR</t>
  </si>
  <si>
    <t>Bayes, SVM, KNN, Ensemble, ANN</t>
  </si>
  <si>
    <t>PLS, Stepwise FDA</t>
  </si>
  <si>
    <t>LDA, Quadratic SVM, Weighted KNN, Subspace discriminant</t>
  </si>
  <si>
    <t>ANN, Naive bayes, SVM, Random forest, MLR</t>
  </si>
  <si>
    <t>PLS, LS-SVM, CNN, Autoencoder</t>
  </si>
  <si>
    <t>Decision trees, SVM, KNN, LDA, Random forest, ANN</t>
  </si>
  <si>
    <t>Gradient boosting, AdaBoost, Random forest, Categorical boost, LightGBM, XGBoost</t>
  </si>
  <si>
    <t>XGBoost, Categorical boost, LightGBM</t>
  </si>
  <si>
    <t>XGBoost, LightGBM, Gradient boosting Decision trees, Categorical boost</t>
  </si>
  <si>
    <t>Custom: (Gradient Boosting + AdaBoost + Random forest + Categorical boost + LightGBM + XGBoost)</t>
  </si>
  <si>
    <t>Gaussian process</t>
  </si>
  <si>
    <t>PLSR, XGBoost, Random forest, Gradient boosting</t>
  </si>
  <si>
    <t>XGBoost, Categorical boost, Random forest, SVM, Gradient boosting</t>
  </si>
  <si>
    <t>LDA, Random forest, SVM, SGD, Decision trees, Extremely randomised trees, Gradient boosting</t>
  </si>
  <si>
    <t>Softmax</t>
  </si>
  <si>
    <t>Camera</t>
  </si>
  <si>
    <t>Sampling method</t>
  </si>
  <si>
    <t>Micro-Hyperspec SWIR</t>
  </si>
  <si>
    <t>HyperSpec MV.X</t>
  </si>
  <si>
    <t>SPECIM V10E</t>
  </si>
  <si>
    <t>Micro-Hyperspec VNIR</t>
  </si>
  <si>
    <t>Nano-Hyperspec VNIR, Micro-Hyperspec SWIR</t>
  </si>
  <si>
    <t>HySpex VNIR 1800, HySpex SWIR 384</t>
  </si>
  <si>
    <t>HySpex SWIR 384</t>
  </si>
  <si>
    <t>Cubert Q285, SOC710</t>
  </si>
  <si>
    <t>Kääriäinen T., Dönsberg T.</t>
  </si>
  <si>
    <t>Active hyperspectral imager based on a supercontinuum laser and a MEMS Fabry-Pérot interferometer</t>
  </si>
  <si>
    <t>Liu M., Zhang Z., Liu X., Yao J., Du T., Ma Y., Shi L.</t>
  </si>
  <si>
    <t>Discriminant analysis of the damage degree caused by pine shoot beetle to yunnan pine using UAV-based hyperspectral images</t>
  </si>
  <si>
    <t>Calin M.A., Parasca S.V., Calin M.R., Petrescu E.</t>
  </si>
  <si>
    <t>An analysis of human dorsal hand skin texture using hyperspectral imaging technique for assessing the skin aging process</t>
  </si>
  <si>
    <t>Huang W., Zhang Y., Liu G., Zhang Z., Huang W., Li Z., Xu X., Wang G.</t>
  </si>
  <si>
    <t>UAV-carried Hyperspectral Imaging System to Recognize the Bloodstain on Bitumen Road</t>
  </si>
  <si>
    <t>Hu P., Liu J., Xue H., Liu M., Liu Y., Huang Q.</t>
  </si>
  <si>
    <t>Application of BP neural network and variable selection method in protein content detection of milk [BP神经网络结合变量选择方法在牛奶蛋白质含量检测中的应用]</t>
  </si>
  <si>
    <t>Yuan P., Pang L., Wang L.M., Yan L.</t>
  </si>
  <si>
    <t>Application of hyperspectral imaging to discriminate waxy corn seed vigour after aging</t>
  </si>
  <si>
    <t>Yin H., Li B., Liu Y.-D., Zhang F., Su C.-T., Ou-yang A.-G.</t>
  </si>
  <si>
    <t>Detection of early bruises on loquat using hyperspectral imaging technology coupled with band ratio and improved Otsu method</t>
  </si>
  <si>
    <t>Kim M.-G.</t>
  </si>
  <si>
    <t>Spectroscopic imaging ellipsometry for two-dimensional thin film thickness measurement using a digital light processing projector</t>
  </si>
  <si>
    <t>Zhao M., Song R., Wang X., Fan K., Chen J., Gu Y.</t>
  </si>
  <si>
    <t>Striping noise removal method in meat detection based on hyperspectral imaging [基于高光谱成像的肉品检测去条带噪声方法]</t>
  </si>
  <si>
    <t>Hassanzadeh A., Zhang F., Murphy S.P., Pethybridge S.J., Van Aardt J.</t>
  </si>
  <si>
    <t>Toward Crop Maturity Assessment via UAS-Based Imaging Spectroscopy-A Snap Bean Pod Size Classification Field Study</t>
  </si>
  <si>
    <t>Aeberli A., Robson A., Phinn S., Lamb D.W., Johansen K.</t>
  </si>
  <si>
    <t>A Comparison of Analytical Approaches for the Spectral Discrimination and Characterisation of Mite Infestations on Banana Plants</t>
  </si>
  <si>
    <t>Hou Y., Zhang A., Lv R., Zhao S., Ma J., Zhang H., Li Z.</t>
  </si>
  <si>
    <t>A study on water quality parameters estimation for urban rivers based on ground hyperspectral remote sensing technology</t>
  </si>
  <si>
    <t>Cao Q., Yang G., Duan D., Chen L., Wang F., Xu B., Zhao C., Niu F.</t>
  </si>
  <si>
    <t>Combining multispectral and hyperspectral data to estimate nitrogen status of tea plants (Camellia sinensis (L.) O. Kuntze) under field conditions</t>
  </si>
  <si>
    <t>Mukundan A., Tsao Y.-M., Lin F.-C., Wang H.-C.</t>
  </si>
  <si>
    <t>Portable and low-cost hologram verification module using a snapshot-based hyperspectral imaging algorithm</t>
  </si>
  <si>
    <t>Zhang J., Wang M., Yang K., Wu B., Li Y., Li Y., Han Q.</t>
  </si>
  <si>
    <t>Predicting Copper and Lead Concentration in Crops Using Reflectance Spectroscopy Associated With Intrinsic Wavelength-Scale Decomposition Spectral Transformation</t>
  </si>
  <si>
    <t>Schumacher P., Gruna R., Längle T., Beyerer J.</t>
  </si>
  <si>
    <t>Problem-Specific Optimized Multispectral Sensing for Improved Quantification of Plant Biochemical Constituents</t>
  </si>
  <si>
    <t>Chauvin J., Akhbardeh A., Brunnemer R., Vasefi F., Bearman G., Huong A., Tavakolian K.</t>
  </si>
  <si>
    <t>Simulated Annealing-Based Wavelength Selection for Robust Tissue Oxygenation Estimation Powered by the Extended Modified Lambert–Beer Law</t>
  </si>
  <si>
    <t>Chen M., Ni Y., Jin C., Liu Z., Xu J.</t>
  </si>
  <si>
    <t>Spectral inversion model of the crushing rate of soybean under mechanized harvesting</t>
  </si>
  <si>
    <t>Huang M., Zhu X., Zhu Q., Feng Z.</t>
  </si>
  <si>
    <t>Hyperspectral image classification of maize seeds based on active contour model</t>
  </si>
  <si>
    <t>Reddy P., Guthridge K.M., Panozzo J., Ludlow E.J., Spangenberg G.C., Rochfort S.J.</t>
  </si>
  <si>
    <t>Near-Infrared Hyperspectral Imaging Pipelines for Pasture Seed Quality Evaluation: An Overview</t>
  </si>
  <si>
    <t>Kessler M.F.</t>
  </si>
  <si>
    <t>Active hyperspectral imager using a tunable supercontinuum light source based on a MEMS Fabry–Perot interferometer</t>
  </si>
  <si>
    <t>Fludra A., Caldwell M., Giunta A., Grundy T., Guest S., Leeks S., Sidher S., Auchère F., Carlsson M., Hassler D., Peter H., Aznar Cuadrado R., Buchlin É., Caminade S., Deforest C., Fredvik T., Haberreiter M., Harra L., Janvier M., Kucera T., Müller D., Parenti S., Schmutz W., Schühle U., Solanki S.K., Teriaca L., Thompson W.T., Tustain S., Williams D., Young P.R., Chitta L.P.</t>
  </si>
  <si>
    <t>First observations from the SPICE EUV spectrometer on Solar Orbiter</t>
  </si>
  <si>
    <t>Chu Y., Chen L., Wang H., Zhang C., Liu W., Wang P., Fan S., Yan B., Li Z.</t>
  </si>
  <si>
    <t>Research on edge enhancement of optical image based on acousto-optic filtering</t>
  </si>
  <si>
    <t>Riu L., Pilorget C., Hamm V., Bibring J.-P., Lantz C., Loizeau D., Brunetto R., Carter J., Lequertier G., Lourit L., Okada T., Yogata K., Hatakeda K., Nakato A., Yada T.</t>
  </si>
  <si>
    <t>Calibration and performances of the MicrOmega instrument for the characterization of asteroid Ryugu returned samples</t>
  </si>
  <si>
    <t>Lee J., Park Y., Kim H., Yoon Y.-Z., Ko W., Bae K., Lee J.-Y., Choo H., Roh Y.-G.</t>
  </si>
  <si>
    <t>Compact meta-spectral image sensor for mobile applications</t>
  </si>
  <si>
    <t>Liu Z., Wu J., Cai C., Yang B., Qi Z.-M.</t>
  </si>
  <si>
    <t>Flexible hyperspectral surface plasmon resonance microscopy</t>
  </si>
  <si>
    <t>Raita-Hakola A.-M., Annala L., Lindholm V., Trops R., Näsilä A., Saari H., Ranki A., Pölönen I.</t>
  </si>
  <si>
    <t>FPI Based Hyperspectral Imager for the Complex Surfaces—Calibration, Illumination and Applications</t>
  </si>
  <si>
    <t>Yong W.-H., Shen L., Hou Y.-C., Lai C.-H., Tsai W.-S.</t>
  </si>
  <si>
    <t>High-Throughput Imaging and Spectral Analysis of Gold Nanoparticles Through Waveguide Excitation</t>
  </si>
  <si>
    <t>Doh I.-J., Zuniga V.S., Pruitt R.E., Rajwa B., Robinson J.P., Bae E.</t>
  </si>
  <si>
    <t>Hyperspectral application in bacterial rapid detection using optical scattering technology via integration of a supercontinuum laser</t>
  </si>
  <si>
    <t>Papadakis V.M., Machado M., dos Santos J.</t>
  </si>
  <si>
    <t>XpeCAM: The Complete Solution for Artwork Documentation and Analysis</t>
  </si>
  <si>
    <t>Chen L., Chu Y., Zhang C., Wang H., Fan S., Yan B., Li Z., Wang P., Liu W.</t>
  </si>
  <si>
    <t>Hyperspectral imaging system based on fiber endoscope</t>
  </si>
  <si>
    <t>Aref M.H., Youssef A.-B.M., Aboughaleb I.H., Sharawi A.A.R., Hussein A.A., Saccomandi P., El-Sharkawy Y.H.</t>
  </si>
  <si>
    <t>Imaging prospective study for commercial and in this issue: Spectral preprocessing to compensate for packaging film / using neural nets to invert the prosail canopy model low-cost hyperspectral imaging systems to evaluate thermal tissue effect on bovine liver samples</t>
  </si>
  <si>
    <t>Cao Y., Yuan P., Wang H., Korohou T.W., Fan J., Xu H.</t>
  </si>
  <si>
    <t>Monitoring Index of Rice Bacterial Blight Based on Hyperspectral Fractal Dimension [基于光谱分形维数的水稻白叶枯病害监测指数研究]</t>
  </si>
  <si>
    <t>Wang L., Hu J., Fang J., Chen X., Li C.</t>
  </si>
  <si>
    <t>Non-destructive detection of pork myoglobin content based on hyperspectral technology [基于高光谱技术的猪肉肌红蛋白含量无损检测]</t>
  </si>
  <si>
    <t>Roccos D., Gandolfi M., Tognazzi A., Pashina O., Zograf G., Frizyuk K., Gigli C., Leo G., Makarov S., Petrov M., De Angelis C.</t>
  </si>
  <si>
    <t>Opto-thermally controlled beam steering in nonlinear all-dielectric metastructures</t>
  </si>
  <si>
    <t>Kang Z., Huang T., Zeng S., Li H., Dong L., Zhang C.</t>
  </si>
  <si>
    <t>A Method for Detection of Corn Kernel Mildew Based on Co-Clustering Algorithm with Hyperspectral Image Technology</t>
  </si>
  <si>
    <t>Guimarães C.C.B., Demattê J.A.M., Azevedo A.C.D., Sayão V.M., Silva R.C.D., Poppiel R.R., Marques K.P.P., Nanni M.R., Curi N., Silva S.H.G., Rosas J.T.F., Teixeira A.F.D.S.</t>
  </si>
  <si>
    <t>Assessing soil mineralogy and weathering degree by a multi-range sensor synergistic approach: From parent rock to topsoil</t>
  </si>
  <si>
    <t>Agilandeeswari L., Prabukumar M., Radhesyam V., Phaneendra K.L.N.B., Farhan A.</t>
  </si>
  <si>
    <t>Crop Classification for Agricultural Applications in Hyperspectral Remote Sensing Images</t>
  </si>
  <si>
    <t>Yipeng L., Wenbing L., Kaixuan H., Wentao T., Ling Z., Shizhuang W., Linsheng H.</t>
  </si>
  <si>
    <t>Determination of wheat kernels damaged by Fusarium head blight using monochromatic images of effective wavelengths from hyperspectral imaging coupled with an architecture self-search deep network</t>
  </si>
  <si>
    <t>Unger P., Sekhon A.S., Chen X., Michael M.</t>
  </si>
  <si>
    <t>Developing an affordable hyperspectral imaging system for rapid identification of Escherichia coli O157:H7 and Listeria monocytogenes in dairy products</t>
  </si>
  <si>
    <t>Wang C., Zhang R., Jiang Y., Li J., Liu N., Wang L., Wu P., He J., Yao Q., Wei X.</t>
  </si>
  <si>
    <t>Fluorescence spectrometry based chromaticity mapping, characterization, and quantitative assessment of dental caries</t>
  </si>
  <si>
    <t>Sommer F., Sun B., Fischer J., Markgraf W., Goldammer M., Thiele C., Malberg H.</t>
  </si>
  <si>
    <t>Hyperspectral Imaging during Normothermic Machine Perfusion—A Functional Classification of Ex Vivo Kidneys Based on Convolutional Neural Networks</t>
  </si>
  <si>
    <t>Abdulridha J., Ampatzidis Y., Qureshi J., Roberts P.</t>
  </si>
  <si>
    <t>Identification and Classification of Downy Mildew Severity Stages in Watermelon Utilizing Aerial and Ground Remote Sensing and Machine Learning</t>
  </si>
  <si>
    <t>Zhang Z.-Q., Dong L.-J., Huang Y., Chen X.-H., Huang W., Sun Y.</t>
  </si>
  <si>
    <t>Identification of True and Counterfeit Banknotes Based on Hyperspectral Imaging [高光谱成像的纸币真伪鉴别研究]</t>
  </si>
  <si>
    <t>Wang Y., Ren Z., Li M., Yuan W., Zhang Z., Ning J.</t>
  </si>
  <si>
    <t>pH indicator-based sensor array in combination with hyperspectral imaging for intelligent evaluation of withering degree during processing of black tea</t>
  </si>
  <si>
    <t>Bhattacharya S., Remane K., Kindel B., Tang G.</t>
  </si>
  <si>
    <t>Spectral Super-Resolution for Hyperspectral Image Reconstruction Using Dictionary and Machine Learning</t>
  </si>
  <si>
    <t>Kyaw T.Y., Siegert C.M., Dash P., Poudel K.P., Pitts J.J., Renninger H.J.</t>
  </si>
  <si>
    <t>Using hyperspectral leaf reflectance to estimate photosynthetic capacity and nitrogen content across eastern cottonwood and hybrid poplar taxa</t>
  </si>
  <si>
    <t>Meat products</t>
  </si>
  <si>
    <t>Unaccessable</t>
  </si>
  <si>
    <t>XGBoost, LightGBM, Gradient boosting, Categorical boost, DT ensemble</t>
  </si>
  <si>
    <t xml:space="preserve">ImSpectorV10E </t>
  </si>
  <si>
    <t xml:space="preserve">SPECIMFX17 </t>
  </si>
  <si>
    <t xml:space="preserve">ImSpectorN25E </t>
  </si>
  <si>
    <t xml:space="preserve">ImSpectorN17E </t>
  </si>
  <si>
    <t xml:space="preserve">Notstated </t>
  </si>
  <si>
    <t xml:space="preserve">PikaL </t>
  </si>
  <si>
    <t xml:space="preserve">HyperSpecVNIR </t>
  </si>
  <si>
    <t xml:space="preserve">SOC710 </t>
  </si>
  <si>
    <t xml:space="preserve">HySpexSWIR384 </t>
  </si>
  <si>
    <t xml:space="preserve">HyperSpecSWIR </t>
  </si>
  <si>
    <t xml:space="preserve">HyperSISVNIR </t>
  </si>
  <si>
    <t xml:space="preserve">Inno-SpecIST50-3810 </t>
  </si>
  <si>
    <t xml:space="preserve">SPECIMV10E </t>
  </si>
  <si>
    <t xml:space="preserve">Notclear </t>
  </si>
  <si>
    <t xml:space="preserve">HyperSpecNIR </t>
  </si>
  <si>
    <t xml:space="preserve">Notapplicable </t>
  </si>
  <si>
    <t xml:space="preserve">other </t>
  </si>
  <si>
    <t>Resanon PikaL</t>
  </si>
  <si>
    <t>Inno-Spec IST50-3810</t>
  </si>
  <si>
    <t>Strongly contrasted and balanced (SCB), ANOVA</t>
  </si>
  <si>
    <t>UVE-CARS, CARS, UVE-SPA</t>
  </si>
  <si>
    <t>RC, Forward variable selection (FVS), Backward variable elimination (BVE)</t>
  </si>
  <si>
    <t>GLCM from the first PC image.  The GLCM method was the most widely used technology of texture analysis. Different angles (Î¸ = 0â—¦, 45â—¦, 90â—¦, or 135â—¦) of texture information were calculated by the GLCM method, and the distance of each pixel pair set to 1. The four texture features of the contrast, energy, correlation and homogeneity were extracted using the GLCM.  Batches of 10 berries CNN trained on extracted 2D matrix?</t>
  </si>
  <si>
    <t>Before: Full, RGB, and selected</t>
  </si>
  <si>
    <t>All, Optimal Wavelengths, PC images</t>
  </si>
  <si>
    <t>All, Optimal Wavelengths, RGB</t>
  </si>
  <si>
    <t>CNN based on 64x64 patches</t>
  </si>
  <si>
    <t>Integrated</t>
  </si>
  <si>
    <t>YOLOv3</t>
  </si>
  <si>
    <t>GLCM: energy, contrast, relevance, entropy and inverse moment.  The texture features of the feature wavelength image were extracted based on GLCM, distance parameter value was set as 1 and the directions were set as 0Â°, 45Â°,90Â° and 135Â°. A total of 120 texture features were extracted from each sample. Colour features (HSI)</t>
  </si>
  <si>
    <t>Optimal wavelengths and then filtered</t>
  </si>
  <si>
    <t>Optimal wavelengths and features narrowed down</t>
  </si>
  <si>
    <t xml:space="preserve">Before: selected by PC1 loadings, and 120 features filtered by pearson coefficients </t>
  </si>
  <si>
    <t>No averaging</t>
  </si>
  <si>
    <t>Histogram statistics (HS) from the preselected two band ration selected based on ANOVA f-value. Histogram statistics: mean intensity, consistency, skewness, kurtosis, mean contrast, entropy. ANOVA wasn't considered as a wavelength selection method because it was only 2 band ratios.</t>
  </si>
  <si>
    <t>Before: preselected ratio</t>
  </si>
  <si>
    <t>GLCM, Histogram features/Statistical</t>
  </si>
  <si>
    <t xml:space="preserve">Brightness, shade, colour distribution range, symmetry from each moment (first, second, and third order) from RGB image. Four wavelengths selected by CARS: GLGCM extracted 15 features. large gradient advantage, small gradient advantage, unevenness of grayscale distribution, unevenness of gradient distribution, grayscale average, gradient average, grayscale mean square error, gradient mean square error, gray scale entropy, gradient entropy, mixed entropy, inertia, inverse moment, energy, and correlation. Pearson correlation coefficient was then used to select important features. "E-nose data, spectra and image features are one-dimensional data, while convolution kernel in CNN is two-dimensional. In this case, accurate and effective features are difficult to capture. If the data are reshaped, the internal structure of E-nose data, spectra and image features, are destroyed, resulting in false feature extraction. A new input-modified convolutional neural network (IMCNN) was developed (Fig. S3(B)) by adding an input layer in front of the convolution layer of the model. It was used to convert the form of data from one-dimension to two-dimension by duplication. The parameters of CNN and IMCNN are shown (Table S4, Table S5)." </t>
  </si>
  <si>
    <t>Optimal ratio from ANOVA</t>
  </si>
  <si>
    <t>GLCM, CNN</t>
  </si>
  <si>
    <t>Before: preselected by wavelength selection algorithms</t>
  </si>
  <si>
    <t>Before: preselected by CARS</t>
  </si>
  <si>
    <t>15 texture features from the four selected wavelengths of CARS</t>
  </si>
  <si>
    <t>Before: characteristic bands selected by PC Loadings</t>
  </si>
  <si>
    <t>Three wavelengths selected by PCA</t>
  </si>
  <si>
    <t>Effective selected PC score images</t>
  </si>
  <si>
    <t>Before: Two PCA score images were retained</t>
  </si>
  <si>
    <t>Before: 8 PCA score images and RGB</t>
  </si>
  <si>
    <t>RGB, PCA scores</t>
  </si>
  <si>
    <t>RGB, PCA of the selected wavelengths from the second derivative</t>
  </si>
  <si>
    <t>Before: From a single manually selected wavelength</t>
  </si>
  <si>
    <t>Morphological features, Edge detection</t>
  </si>
  <si>
    <t>RGB, Manually selected wavelength</t>
  </si>
  <si>
    <t>RGB: LoG edged detection for cracks, selected wavelength for yolk estimation</t>
  </si>
  <si>
    <t>LoG edge detection followed by geometric feature extraction (Area, perimeter, circularity, length, width, length-width ratio. Yolk morphological features from a single selected wavelength, morphological feature ratio.</t>
  </si>
  <si>
    <t>Data fusion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</si>
</sst>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20"/>
      <color theme="1"/>
      <name val="Calibri"/>
      <family val="2"/>
      <scheme val="minor"/>
    </font>
    <font>
      <sz val="8"/>
      <name val="Calibri"/>
      <family val="2"/>
      <scheme val="minor"/>
    </font>
    <font>
      <sz val="10"/>
      <color rgb="FF000000"/>
      <name val="Arial"/>
      <family val="2"/>
    </font>
    <font>
      <i/>
      <sz val="11"/>
      <color theme="1"/>
      <name val="Calibri"/>
      <family val="2"/>
      <scheme val="minor"/>
    </font>
    <font>
      <sz val="11"/>
      <name val="Calibri"/>
      <family val="2"/>
      <scheme val="minor"/>
    </font>
    <font>
      <sz val="11"/>
      <color theme="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4"/>
        <bgColor theme="4"/>
      </patternFill>
    </fill>
    <fill>
      <patternFill patternType="solid">
        <fgColor theme="7"/>
        <bgColor indexed="64"/>
      </patternFill>
    </fill>
    <fill>
      <patternFill patternType="solid">
        <fgColor theme="8" tint="0.79998168889431442"/>
        <bgColor indexed="64"/>
      </patternFill>
    </fill>
    <fill>
      <patternFill patternType="solid">
        <fgColor theme="8"/>
        <bgColor indexed="64"/>
      </patternFill>
    </fill>
    <fill>
      <patternFill patternType="solid">
        <fgColor theme="4"/>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diagonal/>
    </border>
    <border>
      <left style="thin">
        <color indexed="64"/>
      </left>
      <right/>
      <top/>
      <bottom/>
      <diagonal/>
    </border>
    <border>
      <left/>
      <right style="thin">
        <color indexed="64"/>
      </right>
      <top/>
      <bottom/>
      <diagonal/>
    </border>
    <border>
      <left/>
      <right style="double">
        <color rgb="FF3F3F3F"/>
      </right>
      <top style="double">
        <color rgb="FF3F3F3F"/>
      </top>
      <bottom style="double">
        <color rgb="FF3F3F3F"/>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4" tint="0.39997558519241921"/>
      </right>
      <top style="thin">
        <color theme="4" tint="0.3999755851924192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cellStyleXfs>
  <cellXfs count="53">
    <xf numFmtId="0" fontId="0" fillId="0" borderId="0" xfId="0"/>
    <xf numFmtId="0" fontId="18" fillId="0" borderId="0" xfId="0" applyFont="1"/>
    <xf numFmtId="0" fontId="19" fillId="0" borderId="0" xfId="0" applyFont="1"/>
    <xf numFmtId="0" fontId="0" fillId="0" borderId="10" xfId="0" applyBorder="1"/>
    <xf numFmtId="0" fontId="0" fillId="0" borderId="11" xfId="0" applyBorder="1"/>
    <xf numFmtId="0" fontId="0" fillId="0" borderId="12" xfId="0" applyBorder="1"/>
    <xf numFmtId="0" fontId="0" fillId="0" borderId="13" xfId="0" applyBorder="1"/>
    <xf numFmtId="0" fontId="13" fillId="34" borderId="13" xfId="0" applyFont="1" applyFill="1" applyBorder="1"/>
    <xf numFmtId="0" fontId="0" fillId="33" borderId="0" xfId="0" applyFill="1"/>
    <xf numFmtId="0" fontId="0" fillId="0" borderId="14" xfId="0" applyBorder="1"/>
    <xf numFmtId="0" fontId="0" fillId="0" borderId="15" xfId="0" applyBorder="1"/>
    <xf numFmtId="0" fontId="0" fillId="35" borderId="0" xfId="0" applyFill="1"/>
    <xf numFmtId="0" fontId="0" fillId="0" borderId="16" xfId="0" applyBorder="1"/>
    <xf numFmtId="0" fontId="0" fillId="36" borderId="0" xfId="0" applyFill="1"/>
    <xf numFmtId="0" fontId="18" fillId="36" borderId="0" xfId="0" applyFont="1" applyFill="1"/>
    <xf numFmtId="0" fontId="13" fillId="7" borderId="18" xfId="13" applyBorder="1"/>
    <xf numFmtId="0" fontId="16" fillId="36" borderId="21" xfId="0" applyFont="1" applyFill="1" applyBorder="1"/>
    <xf numFmtId="0" fontId="16" fillId="36" borderId="22" xfId="0" applyFont="1" applyFill="1" applyBorder="1"/>
    <xf numFmtId="0" fontId="22" fillId="0" borderId="22" xfId="0" applyFont="1" applyBorder="1"/>
    <xf numFmtId="0" fontId="0" fillId="0" borderId="16" xfId="0" applyBorder="1" applyAlignment="1">
      <alignment horizontal="left"/>
    </xf>
    <xf numFmtId="0" fontId="0" fillId="0" borderId="0" xfId="0" applyAlignment="1">
      <alignment horizontal="left"/>
    </xf>
    <xf numFmtId="0" fontId="0" fillId="0" borderId="22" xfId="0" applyBorder="1"/>
    <xf numFmtId="0" fontId="22" fillId="0" borderId="26" xfId="0" applyFont="1" applyBorder="1"/>
    <xf numFmtId="0" fontId="0" fillId="0" borderId="0" xfId="0" applyAlignment="1">
      <alignment wrapText="1"/>
    </xf>
    <xf numFmtId="16" fontId="0" fillId="0" borderId="0" xfId="0" applyNumberFormat="1" applyAlignment="1">
      <alignment wrapText="1"/>
    </xf>
    <xf numFmtId="16" fontId="0" fillId="0" borderId="0" xfId="0" applyNumberFormat="1"/>
    <xf numFmtId="0" fontId="17" fillId="38" borderId="0" xfId="0" applyFont="1" applyFill="1"/>
    <xf numFmtId="0" fontId="17" fillId="38" borderId="30" xfId="0" applyFont="1" applyFill="1" applyBorder="1"/>
    <xf numFmtId="0" fontId="17" fillId="38" borderId="31" xfId="0" applyFont="1" applyFill="1" applyBorder="1"/>
    <xf numFmtId="0" fontId="23" fillId="0" borderId="0" xfId="0" applyFont="1"/>
    <xf numFmtId="0" fontId="23" fillId="0" borderId="0" xfId="7" applyFont="1" applyFill="1"/>
    <xf numFmtId="0" fontId="24" fillId="0" borderId="32" xfId="0" applyFont="1" applyBorder="1"/>
    <xf numFmtId="0" fontId="0" fillId="0" borderId="32" xfId="0" applyBorder="1"/>
    <xf numFmtId="3" fontId="0" fillId="0" borderId="0" xfId="0" applyNumberFormat="1"/>
    <xf numFmtId="0" fontId="8" fillId="0" borderId="0" xfId="8" applyFill="1"/>
    <xf numFmtId="0" fontId="13" fillId="38" borderId="30" xfId="0" applyFont="1" applyFill="1" applyBorder="1" applyAlignment="1">
      <alignment horizontal="center"/>
    </xf>
    <xf numFmtId="0" fontId="13" fillId="38" borderId="0" xfId="0" applyFont="1" applyFill="1" applyAlignment="1">
      <alignment horizontal="center"/>
    </xf>
    <xf numFmtId="0" fontId="13" fillId="38" borderId="31" xfId="0" applyFont="1" applyFill="1" applyBorder="1" applyAlignment="1">
      <alignment horizontal="center"/>
    </xf>
    <xf numFmtId="0" fontId="17" fillId="38" borderId="30" xfId="0" applyFont="1" applyFill="1" applyBorder="1" applyAlignment="1">
      <alignment horizontal="center"/>
    </xf>
    <xf numFmtId="0" fontId="17" fillId="38" borderId="0" xfId="0" applyFont="1" applyFill="1" applyAlignment="1">
      <alignment horizontal="center"/>
    </xf>
    <xf numFmtId="0" fontId="0" fillId="0" borderId="16" xfId="0" applyBorder="1" applyAlignment="1">
      <alignment horizontal="left"/>
    </xf>
    <xf numFmtId="0" fontId="0" fillId="0" borderId="0" xfId="0" applyAlignment="1">
      <alignment horizontal="left"/>
    </xf>
    <xf numFmtId="0" fontId="16" fillId="36" borderId="16" xfId="0" applyFont="1" applyFill="1" applyBorder="1" applyAlignment="1">
      <alignment horizontal="left"/>
    </xf>
    <xf numFmtId="0" fontId="16" fillId="36" borderId="0" xfId="0" applyFont="1" applyFill="1" applyAlignment="1">
      <alignment horizontal="left"/>
    </xf>
    <xf numFmtId="0" fontId="16" fillId="36" borderId="17" xfId="0" applyFont="1" applyFill="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13" fillId="37" borderId="27" xfId="0" applyFont="1" applyFill="1" applyBorder="1" applyAlignment="1">
      <alignment horizontal="center"/>
    </xf>
    <xf numFmtId="0" fontId="13" fillId="37" borderId="28" xfId="0" applyFont="1" applyFill="1" applyBorder="1" applyAlignment="1">
      <alignment horizontal="center"/>
    </xf>
    <xf numFmtId="0" fontId="13" fillId="37" borderId="29" xfId="0" applyFont="1" applyFill="1" applyBorder="1" applyAlignment="1">
      <alignment horizontal="center"/>
    </xf>
    <xf numFmtId="0" fontId="16" fillId="36" borderId="19" xfId="0" applyFont="1" applyFill="1" applyBorder="1" applyAlignment="1">
      <alignment horizontal="left"/>
    </xf>
    <xf numFmtId="0" fontId="16" fillId="36" borderId="20" xfId="0" applyFont="1"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5">
    <dxf>
      <fill>
        <patternFill>
          <bgColor rgb="FF92D050"/>
        </patternFill>
      </fill>
    </dxf>
    <dxf>
      <fill>
        <patternFill>
          <bgColor rgb="FFFF5D5D"/>
        </patternFill>
      </fill>
    </dxf>
    <dxf>
      <border outline="0">
        <bottom style="thin">
          <color theme="4" tint="0.39997558519241921"/>
        </bottom>
      </border>
    </dxf>
    <dxf>
      <font>
        <b val="0"/>
        <i val="0"/>
        <strike val="0"/>
        <condense val="0"/>
        <extend val="0"/>
        <outline val="0"/>
        <shadow val="0"/>
        <u val="none"/>
        <vertAlign val="baseline"/>
        <sz val="11"/>
        <color theme="1"/>
        <name val="Calibri"/>
        <scheme val="minor"/>
      </font>
      <fill>
        <patternFill patternType="none">
          <bgColor auto="1"/>
        </patternFill>
      </fill>
      <border diagonalUp="0" diagonalDown="0" outline="0">
        <left/>
        <right style="thin">
          <color theme="4" tint="0.39997558519241921"/>
        </right>
        <top style="thin">
          <color theme="4" tint="0.39997558519241921"/>
        </top>
        <bottom style="thin">
          <color theme="4" tint="0.39997558519241921"/>
        </bottom>
      </border>
    </dxf>
    <dxf>
      <numFmt numFmtId="0" formatCode="General"/>
    </dxf>
    <dxf>
      <font>
        <b val="0"/>
        <i val="0"/>
        <strike val="0"/>
        <condense val="0"/>
        <extend val="0"/>
        <outline val="0"/>
        <shadow val="0"/>
        <u val="none"/>
        <vertAlign val="baseline"/>
        <sz val="11"/>
        <color theme="1"/>
        <name val="Calibri"/>
        <scheme val="minor"/>
      </font>
      <numFmt numFmtId="0" formatCode="General"/>
      <border diagonalUp="0" diagonalDown="0">
        <left/>
        <right style="thin">
          <color theme="4" tint="0.39997558519241921"/>
        </right>
        <top style="thin">
          <color theme="4" tint="0.39997558519241921"/>
        </top>
        <bottom style="thin">
          <color theme="4" tint="0.39997558519241921"/>
        </bottom>
        <vertical/>
        <horizontal/>
      </border>
    </dxf>
    <dxf>
      <numFmt numFmtId="0" formatCode="General"/>
    </dxf>
    <dxf>
      <numFmt numFmtId="0" formatCode="General"/>
    </dxf>
    <dxf>
      <fill>
        <patternFill patternType="none">
          <fgColor indexed="64"/>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none">
          <fgColor indexed="64"/>
          <bgColor indexed="65"/>
        </patternFill>
      </fill>
    </dxf>
    <dxf>
      <fill>
        <patternFill patternType="none">
          <fgColor indexed="64"/>
          <bgColor auto="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dxf>
    <dxf>
      <numFmt numFmtId="0" formatCode="General"/>
    </dxf>
    <dxf>
      <numFmt numFmtId="0" formatCode="General"/>
    </dxf>
    <dxf>
      <numFmt numFmtId="0" formatCode="General"/>
    </dxf>
    <dxf>
      <numFmt numFmtId="0" formatCode="General"/>
      <fill>
        <patternFill patternType="none">
          <fgColor indexed="64"/>
          <bgColor indexed="65"/>
        </patternFill>
      </fill>
    </dxf>
    <dxf>
      <fill>
        <patternFill patternType="solid">
          <fgColor indexed="64"/>
          <bgColor theme="0" tint="-0.14999847407452621"/>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dxf>
  </dxfs>
  <tableStyles count="0" defaultTableStyle="TableStyleMedium2" defaultPivotStyle="PivotStyleLight16"/>
  <colors>
    <mruColors>
      <color rgb="FFFF505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Disciplines</a:t>
            </a:r>
            <a:r>
              <a:rPr lang="en-NZ" baseline="0"/>
              <a:t> that use wavelength selection</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solidFill>
                <a:schemeClr val="bg1"/>
              </a:solidFill>
            </a:ln>
          </c:spPr>
          <c:dPt>
            <c:idx val="0"/>
            <c:bubble3D val="0"/>
            <c:spPr>
              <a:solidFill>
                <a:schemeClr val="accent1"/>
              </a:solidFill>
              <a:ln w="19050">
                <a:solidFill>
                  <a:schemeClr val="bg1"/>
                </a:solidFill>
              </a:ln>
              <a:effectLst/>
            </c:spPr>
            <c:extLst>
              <c:ext xmlns:c16="http://schemas.microsoft.com/office/drawing/2014/chart" uri="{C3380CC4-5D6E-409C-BE32-E72D297353CC}">
                <c16:uniqueId val="{00000001-39C8-4E75-BD27-5C68B42924C3}"/>
              </c:ext>
            </c:extLst>
          </c:dPt>
          <c:dPt>
            <c:idx val="1"/>
            <c:bubble3D val="0"/>
            <c:spPr>
              <a:solidFill>
                <a:schemeClr val="accent2"/>
              </a:solidFill>
              <a:ln w="19050">
                <a:solidFill>
                  <a:schemeClr val="bg1"/>
                </a:solidFill>
              </a:ln>
              <a:effectLst/>
            </c:spPr>
            <c:extLst>
              <c:ext xmlns:c16="http://schemas.microsoft.com/office/drawing/2014/chart" uri="{C3380CC4-5D6E-409C-BE32-E72D297353CC}">
                <c16:uniqueId val="{00000003-39C8-4E75-BD27-5C68B42924C3}"/>
              </c:ext>
            </c:extLst>
          </c:dPt>
          <c:dPt>
            <c:idx val="2"/>
            <c:bubble3D val="0"/>
            <c:spPr>
              <a:solidFill>
                <a:srgbClr val="FF79BC"/>
              </a:solidFill>
              <a:ln w="19050">
                <a:solidFill>
                  <a:schemeClr val="bg1"/>
                </a:solidFill>
              </a:ln>
              <a:effectLst/>
            </c:spPr>
            <c:extLst>
              <c:ext xmlns:c16="http://schemas.microsoft.com/office/drawing/2014/chart" uri="{C3380CC4-5D6E-409C-BE32-E72D297353CC}">
                <c16:uniqueId val="{00000005-39C8-4E75-BD27-5C68B42924C3}"/>
              </c:ext>
            </c:extLst>
          </c:dPt>
          <c:dPt>
            <c:idx val="3"/>
            <c:bubble3D val="0"/>
            <c:spPr>
              <a:solidFill>
                <a:schemeClr val="accent4"/>
              </a:solidFill>
              <a:ln w="19050">
                <a:solidFill>
                  <a:schemeClr val="bg1"/>
                </a:solidFill>
              </a:ln>
              <a:effectLst/>
            </c:spPr>
            <c:extLst>
              <c:ext xmlns:c16="http://schemas.microsoft.com/office/drawing/2014/chart" uri="{C3380CC4-5D6E-409C-BE32-E72D297353CC}">
                <c16:uniqueId val="{00000007-39C8-4E75-BD27-5C68B42924C3}"/>
              </c:ext>
            </c:extLst>
          </c:dPt>
          <c:dPt>
            <c:idx val="4"/>
            <c:bubble3D val="0"/>
            <c:spPr>
              <a:solidFill>
                <a:schemeClr val="accent5"/>
              </a:solidFill>
              <a:ln w="19050">
                <a:solidFill>
                  <a:schemeClr val="bg1"/>
                </a:solidFill>
              </a:ln>
              <a:effectLst/>
            </c:spPr>
            <c:extLst>
              <c:ext xmlns:c16="http://schemas.microsoft.com/office/drawing/2014/chart" uri="{C3380CC4-5D6E-409C-BE32-E72D297353CC}">
                <c16:uniqueId val="{00000009-39C8-4E75-BD27-5C68B42924C3}"/>
              </c:ext>
            </c:extLst>
          </c:dPt>
          <c:dPt>
            <c:idx val="5"/>
            <c:bubble3D val="0"/>
            <c:spPr>
              <a:solidFill>
                <a:schemeClr val="accent6"/>
              </a:solidFill>
              <a:ln w="19050">
                <a:solidFill>
                  <a:schemeClr val="bg1"/>
                </a:solidFill>
              </a:ln>
              <a:effectLst/>
            </c:spPr>
            <c:extLst>
              <c:ext xmlns:c16="http://schemas.microsoft.com/office/drawing/2014/chart" uri="{C3380CC4-5D6E-409C-BE32-E72D297353CC}">
                <c16:uniqueId val="{0000000B-39C8-4E75-BD27-5C68B42924C3}"/>
              </c:ext>
            </c:extLst>
          </c:dPt>
          <c:dPt>
            <c:idx val="6"/>
            <c:bubble3D val="0"/>
            <c:spPr>
              <a:solidFill>
                <a:schemeClr val="accent1">
                  <a:lumMod val="60000"/>
                </a:schemeClr>
              </a:solidFill>
              <a:ln w="19050">
                <a:solidFill>
                  <a:schemeClr val="bg1"/>
                </a:solidFill>
              </a:ln>
              <a:effectLst/>
            </c:spPr>
            <c:extLst>
              <c:ext xmlns:c16="http://schemas.microsoft.com/office/drawing/2014/chart" uri="{C3380CC4-5D6E-409C-BE32-E72D297353CC}">
                <c16:uniqueId val="{0000000D-7EF0-4F70-AD08-42C7E56A5BD8}"/>
              </c:ext>
            </c:extLst>
          </c:dPt>
          <c:dPt>
            <c:idx val="7"/>
            <c:bubble3D val="0"/>
            <c:spPr>
              <a:solidFill>
                <a:schemeClr val="accent2">
                  <a:lumMod val="60000"/>
                </a:schemeClr>
              </a:solidFill>
              <a:ln w="19050">
                <a:solidFill>
                  <a:schemeClr val="bg1"/>
                </a:solidFill>
              </a:ln>
              <a:effectLst/>
            </c:spPr>
            <c:extLst>
              <c:ext xmlns:c16="http://schemas.microsoft.com/office/drawing/2014/chart" uri="{C3380CC4-5D6E-409C-BE32-E72D297353CC}">
                <c16:uniqueId val="{0000000C-7EF0-4F70-AD08-42C7E56A5BD8}"/>
              </c:ext>
            </c:extLst>
          </c:dPt>
          <c:dLbls>
            <c:dLbl>
              <c:idx val="0"/>
              <c:layout>
                <c:manualLayout>
                  <c:x val="-9.5809560721415964E-3"/>
                  <c:y val="-1.388897854719372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31959717671680193"/>
                      <c:h val="0.11560174751419713"/>
                    </c:manualLayout>
                  </c15:layout>
                </c:ext>
                <c:ext xmlns:c16="http://schemas.microsoft.com/office/drawing/2014/chart" uri="{C3380CC4-5D6E-409C-BE32-E72D297353CC}">
                  <c16:uniqueId val="{00000001-39C8-4E75-BD27-5C68B42924C3}"/>
                </c:ext>
              </c:extLst>
            </c:dLbl>
            <c:dLbl>
              <c:idx val="1"/>
              <c:layout>
                <c:manualLayout>
                  <c:x val="2.4999999999999897E-2"/>
                  <c:y val="1.388888888888888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9C8-4E75-BD27-5C68B42924C3}"/>
                </c:ext>
              </c:extLst>
            </c:dLbl>
            <c:dLbl>
              <c:idx val="2"/>
              <c:layout>
                <c:manualLayout>
                  <c:x val="3.0659344735115841E-2"/>
                  <c:y val="-3.7615983565316286E-2"/>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32906905877465326"/>
                      <c:h val="0.12596342067739907"/>
                    </c:manualLayout>
                  </c15:layout>
                </c:ext>
                <c:ext xmlns:c16="http://schemas.microsoft.com/office/drawing/2014/chart" uri="{C3380CC4-5D6E-409C-BE32-E72D297353CC}">
                  <c16:uniqueId val="{00000005-39C8-4E75-BD27-5C68B42924C3}"/>
                </c:ext>
              </c:extLst>
            </c:dLbl>
            <c:dLbl>
              <c:idx val="3"/>
              <c:layout>
                <c:manualLayout>
                  <c:x val="-5.0066069883303997E-2"/>
                  <c:y val="3.2600519089940778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39C8-4E75-BD27-5C68B42924C3}"/>
                </c:ext>
              </c:extLst>
            </c:dLbl>
            <c:dLbl>
              <c:idx val="4"/>
              <c:layout>
                <c:manualLayout>
                  <c:x val="-7.9359794791617061E-2"/>
                  <c:y val="1.5914454585325945E-2"/>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13092305365980628"/>
                      <c:h val="5.9081700655602622E-2"/>
                    </c:manualLayout>
                  </c15:layout>
                </c:ext>
                <c:ext xmlns:c16="http://schemas.microsoft.com/office/drawing/2014/chart" uri="{C3380CC4-5D6E-409C-BE32-E72D297353CC}">
                  <c16:uniqueId val="{00000009-39C8-4E75-BD27-5C68B42924C3}"/>
                </c:ext>
              </c:extLst>
            </c:dLbl>
            <c:dLbl>
              <c:idx val="5"/>
              <c:layout>
                <c:manualLayout>
                  <c:x val="-5.5123197672619501E-2"/>
                  <c:y val="1.7168320704169997E-2"/>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5171231937222527"/>
                      <c:h val="5.5025432369263952E-2"/>
                    </c:manualLayout>
                  </c15:layout>
                </c:ext>
                <c:ext xmlns:c16="http://schemas.microsoft.com/office/drawing/2014/chart" uri="{C3380CC4-5D6E-409C-BE32-E72D297353CC}">
                  <c16:uniqueId val="{0000000B-39C8-4E75-BD27-5C68B42924C3}"/>
                </c:ext>
              </c:extLst>
            </c:dLbl>
            <c:dLbl>
              <c:idx val="6"/>
              <c:layout>
                <c:manualLayout>
                  <c:x val="-4.4595360645437253E-2"/>
                  <c:y val="-4.8221822662623814E-3"/>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1"/>
              <c:showSerName val="0"/>
              <c:showPercent val="1"/>
              <c:showBubbleSize val="0"/>
              <c:separator>. </c:separator>
              <c:extLst>
                <c:ext xmlns:c15="http://schemas.microsoft.com/office/drawing/2012/chart" uri="{CE6537A1-D6FC-4f65-9D91-7224C49458BB}">
                  <c15:layout>
                    <c:manualLayout>
                      <c:w val="0.25374697769513216"/>
                      <c:h val="6.4670556360370696E-2"/>
                    </c:manualLayout>
                  </c15:layout>
                </c:ext>
                <c:ext xmlns:c16="http://schemas.microsoft.com/office/drawing/2014/chart" uri="{C3380CC4-5D6E-409C-BE32-E72D297353CC}">
                  <c16:uniqueId val="{0000000D-7EF0-4F70-AD08-42C7E56A5BD8}"/>
                </c:ext>
              </c:extLst>
            </c:dLbl>
            <c:dLbl>
              <c:idx val="7"/>
              <c:layout>
                <c:manualLayout>
                  <c:x val="-5.0169657277157068E-2"/>
                  <c:y val="-1.929024798221356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C-7EF0-4F70-AD08-42C7E56A5BD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'Excel outputs'!$B$5:$B$12</c:f>
              <c:strCache>
                <c:ptCount val="8"/>
                <c:pt idx="0">
                  <c:v>Fruit/vegetables</c:v>
                </c:pt>
                <c:pt idx="1">
                  <c:v>Meat products</c:v>
                </c:pt>
                <c:pt idx="2">
                  <c:v>Other food products</c:v>
                </c:pt>
                <c:pt idx="3">
                  <c:v>Plants</c:v>
                </c:pt>
                <c:pt idx="4">
                  <c:v>Seeds</c:v>
                </c:pt>
                <c:pt idx="5">
                  <c:v>Remote sensing</c:v>
                </c:pt>
                <c:pt idx="6">
                  <c:v>Medical imaging</c:v>
                </c:pt>
                <c:pt idx="7">
                  <c:v>Other</c:v>
                </c:pt>
              </c:strCache>
            </c:strRef>
          </c:cat>
          <c:val>
            <c:numRef>
              <c:f>'Excel outputs'!$C$5:$C$12</c:f>
              <c:numCache>
                <c:formatCode>General</c:formatCode>
                <c:ptCount val="8"/>
                <c:pt idx="0">
                  <c:v>222</c:v>
                </c:pt>
                <c:pt idx="1">
                  <c:v>192</c:v>
                </c:pt>
                <c:pt idx="2">
                  <c:v>192</c:v>
                </c:pt>
                <c:pt idx="3">
                  <c:v>101</c:v>
                </c:pt>
                <c:pt idx="4">
                  <c:v>25</c:v>
                </c:pt>
                <c:pt idx="5">
                  <c:v>27</c:v>
                </c:pt>
                <c:pt idx="6">
                  <c:v>6</c:v>
                </c:pt>
                <c:pt idx="7">
                  <c:v>34</c:v>
                </c:pt>
              </c:numCache>
            </c:numRef>
          </c:val>
          <c:extLst>
            <c:ext xmlns:c16="http://schemas.microsoft.com/office/drawing/2014/chart" uri="{C3380CC4-5D6E-409C-BE32-E72D297353CC}">
              <c16:uniqueId val="{0000000C-39C8-4E75-BD27-5C68B42924C3}"/>
            </c:ext>
          </c:extLst>
        </c:ser>
        <c:dLbls>
          <c:dLblPos val="bestFit"/>
          <c:showLegendKey val="0"/>
          <c:showVal val="1"/>
          <c:showCatName val="0"/>
          <c:showSerName val="0"/>
          <c:showPercent val="0"/>
          <c:showBubbleSize val="0"/>
          <c:showLeaderLines val="1"/>
        </c:dLbls>
        <c:firstSliceAng val="27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How are measurements used for analysis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070-4D89-83F3-8D196574B4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070-4D89-83F3-8D196574B46C}"/>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1070-4D89-83F3-8D196574B46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613-4850-A9E0-576963B549E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'Excel outputs'!$B$17:$B$20</c:f>
              <c:strCache>
                <c:ptCount val="4"/>
                <c:pt idx="0">
                  <c:v>Spectra averaged over ROI</c:v>
                </c:pt>
                <c:pt idx="1">
                  <c:v>Spectra treated as independent pixels</c:v>
                </c:pt>
                <c:pt idx="2">
                  <c:v>Not clearly specified</c:v>
                </c:pt>
                <c:pt idx="3">
                  <c:v>Both</c:v>
                </c:pt>
              </c:strCache>
            </c:strRef>
          </c:cat>
          <c:val>
            <c:numRef>
              <c:f>'Excel outputs'!$C$17:$C$20</c:f>
              <c:numCache>
                <c:formatCode>General</c:formatCode>
                <c:ptCount val="4"/>
                <c:pt idx="0">
                  <c:v>698</c:v>
                </c:pt>
                <c:pt idx="1">
                  <c:v>31</c:v>
                </c:pt>
                <c:pt idx="2">
                  <c:v>54</c:v>
                </c:pt>
                <c:pt idx="3">
                  <c:v>10</c:v>
                </c:pt>
              </c:numCache>
            </c:numRef>
          </c:val>
          <c:extLst>
            <c:ext xmlns:c16="http://schemas.microsoft.com/office/drawing/2014/chart" uri="{C3380CC4-5D6E-409C-BE32-E72D297353CC}">
              <c16:uniqueId val="{00000006-1070-4D89-83F3-8D196574B46C}"/>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52206911636046"/>
          <c:y val="0.23625364537766114"/>
          <c:w val="0.31144597550306213"/>
          <c:h val="0.6482793817439487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Inclusion and</a:t>
            </a:r>
            <a:r>
              <a:rPr lang="en-NZ" baseline="0"/>
              <a:t> exclusion of papers</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6905-4943-850D-09E6DFC8A7D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905-4943-850D-09E6DFC8A7D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6905-4943-850D-09E6DFC8A7D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'Excel outputs'!$M$5:$M$7</c:f>
              <c:strCache>
                <c:ptCount val="3"/>
                <c:pt idx="0">
                  <c:v>Unaccessable</c:v>
                </c:pt>
                <c:pt idx="1">
                  <c:v>Excluded through criteria</c:v>
                </c:pt>
                <c:pt idx="2">
                  <c:v>Included</c:v>
                </c:pt>
              </c:strCache>
            </c:strRef>
          </c:cat>
          <c:val>
            <c:numRef>
              <c:f>'Excel outputs'!$N$5:$N$7</c:f>
              <c:numCache>
                <c:formatCode>General</c:formatCode>
                <c:ptCount val="3"/>
                <c:pt idx="0">
                  <c:v>14</c:v>
                </c:pt>
                <c:pt idx="1">
                  <c:v>416</c:v>
                </c:pt>
                <c:pt idx="2">
                  <c:v>799</c:v>
                </c:pt>
              </c:numCache>
            </c:numRef>
          </c:val>
          <c:extLst>
            <c:ext xmlns:c16="http://schemas.microsoft.com/office/drawing/2014/chart" uri="{C3380CC4-5D6E-409C-BE32-E72D297353CC}">
              <c16:uniqueId val="{00000006-6905-4943-850D-09E6DFC8A7D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1.6666597169474464E-2"/>
          <c:y val="0.37819807887430051"/>
          <c:w val="0.39782497197982947"/>
          <c:h val="0.3244595694782824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How</a:t>
            </a:r>
            <a:r>
              <a:rPr lang="en-NZ" baseline="0"/>
              <a:t> often are spatial features considered with wavelength selection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9F6-4436-854F-B9F99E01578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9F6-4436-854F-B9F99E01578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39F6-4436-854F-B9F99E01578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'Excel outputs'!$M$20:$M$21</c:f>
              <c:strCache>
                <c:ptCount val="2"/>
                <c:pt idx="0">
                  <c:v>Only uses spectral features</c:v>
                </c:pt>
                <c:pt idx="1">
                  <c:v>Uses spatial and spectral features</c:v>
                </c:pt>
              </c:strCache>
            </c:strRef>
          </c:cat>
          <c:val>
            <c:numRef>
              <c:f>'Excel outputs'!$N$20:$N$21</c:f>
              <c:numCache>
                <c:formatCode>General</c:formatCode>
                <c:ptCount val="2"/>
                <c:pt idx="0">
                  <c:v>706</c:v>
                </c:pt>
                <c:pt idx="1">
                  <c:v>93</c:v>
                </c:pt>
              </c:numCache>
            </c:numRef>
          </c:val>
          <c:extLst>
            <c:ext xmlns:c16="http://schemas.microsoft.com/office/drawing/2014/chart" uri="{C3380CC4-5D6E-409C-BE32-E72D297353CC}">
              <c16:uniqueId val="{00000006-39F6-4436-854F-B9F99E01578E}"/>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l"/>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What camera</a:t>
            </a:r>
            <a:r>
              <a:rPr lang="en-NZ" baseline="0"/>
              <a:t>s are the most common in literature?</a:t>
            </a:r>
            <a:endParaRPr lang="en-NZ"/>
          </a:p>
        </c:rich>
      </c:tx>
      <c:layout>
        <c:manualLayout>
          <c:xMode val="edge"/>
          <c:yMode val="edge"/>
          <c:x val="0.22258893665404456"/>
          <c:y val="2.07253886010362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VNIR</c:v>
          </c:tx>
          <c:spPr>
            <a:solidFill>
              <a:schemeClr val="accent6"/>
            </a:solidFill>
            <a:ln>
              <a:noFill/>
            </a:ln>
            <a:effectLst/>
          </c:spPr>
          <c:invertIfNegative val="0"/>
          <c:dLbls>
            <c:dLbl>
              <c:idx val="0"/>
              <c:layout>
                <c:manualLayout>
                  <c:x val="0"/>
                  <c:y val="8.0171351638040067E-2"/>
                </c:manualLayout>
              </c:layout>
              <c:tx>
                <c:rich>
                  <a:bodyPr/>
                  <a:lstStyle/>
                  <a:p>
                    <a:fld id="{87B9E710-F285-4713-A7BA-731CD704982F}" type="CELLRANGE">
                      <a:rPr lang="en-US"/>
                      <a:pPr/>
                      <a:t>[CELLRANGE]</a:t>
                    </a:fld>
                    <a:endParaRPr lang="en-NZ"/>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966-4B73-9AEB-ECB4F824361E}"/>
                </c:ext>
              </c:extLst>
            </c:dLbl>
            <c:dLbl>
              <c:idx val="1"/>
              <c:layout>
                <c:manualLayout>
                  <c:x val="0"/>
                  <c:y val="-0.10708117443868739"/>
                </c:manualLayout>
              </c:layout>
              <c:tx>
                <c:rich>
                  <a:bodyPr/>
                  <a:lstStyle/>
                  <a:p>
                    <a:fld id="{F4074B51-914B-475E-B89A-18153C0CD4BD}" type="CELLRANGE">
                      <a:rPr lang="en-US"/>
                      <a:pPr/>
                      <a:t>[CELLRANGE]</a:t>
                    </a:fld>
                    <a:endParaRPr lang="en-NZ"/>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4966-4B73-9AEB-ECB4F824361E}"/>
                </c:ext>
              </c:extLst>
            </c:dLbl>
            <c:dLbl>
              <c:idx val="2"/>
              <c:layout>
                <c:manualLayout>
                  <c:x val="0"/>
                  <c:y val="-5.5267702936096716E-2"/>
                </c:manualLayout>
              </c:layout>
              <c:tx>
                <c:rich>
                  <a:bodyPr/>
                  <a:lstStyle/>
                  <a:p>
                    <a:fld id="{DD263A25-BFF3-4945-863E-1893A3FCBF78}" type="CELLRANGE">
                      <a:rPr lang="en-US"/>
                      <a:pPr/>
                      <a:t>[CELLRANGE]</a:t>
                    </a:fld>
                    <a:endParaRPr lang="en-NZ"/>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966-4B73-9AEB-ECB4F824361E}"/>
                </c:ext>
              </c:extLst>
            </c:dLbl>
            <c:dLbl>
              <c:idx val="3"/>
              <c:tx>
                <c:rich>
                  <a:bodyPr/>
                  <a:lstStyle/>
                  <a:p>
                    <a:fld id="{3F6C0C5E-D21A-4683-BBAD-5B4B5F18C6A6}"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966-4B73-9AEB-ECB4F824361E}"/>
                </c:ext>
              </c:extLst>
            </c:dLbl>
            <c:dLbl>
              <c:idx val="4"/>
              <c:tx>
                <c:rich>
                  <a:bodyPr/>
                  <a:lstStyle/>
                  <a:p>
                    <a:fld id="{1F3327BF-121F-4141-9380-670543C4EBA7}"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966-4B73-9AEB-ECB4F824361E}"/>
                </c:ext>
              </c:extLst>
            </c:dLbl>
            <c:dLbl>
              <c:idx val="5"/>
              <c:tx>
                <c:rich>
                  <a:bodyPr/>
                  <a:lstStyle/>
                  <a:p>
                    <a:fld id="{853E8276-554B-4171-93F1-D5DD35EAE78B}"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966-4B73-9AEB-ECB4F824361E}"/>
                </c:ext>
              </c:extLst>
            </c:dLbl>
            <c:dLbl>
              <c:idx val="6"/>
              <c:tx>
                <c:rich>
                  <a:bodyPr/>
                  <a:lstStyle/>
                  <a:p>
                    <a:endParaRPr lang="en-NZ"/>
                  </a:p>
                </c:rich>
              </c:tx>
              <c:dLblPos val="inBase"/>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966-4B73-9AEB-ECB4F824361E}"/>
                </c:ext>
              </c:extLst>
            </c:dLbl>
            <c:dLbl>
              <c:idx val="7"/>
              <c:tx>
                <c:rich>
                  <a:bodyPr/>
                  <a:lstStyle/>
                  <a:p>
                    <a:fld id="{EC158A91-2D82-43C8-A155-A0073D55E1D4}"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4966-4B73-9AEB-ECB4F824361E}"/>
                </c:ext>
              </c:extLst>
            </c:dLbl>
            <c:dLbl>
              <c:idx val="8"/>
              <c:tx>
                <c:rich>
                  <a:bodyPr/>
                  <a:lstStyle/>
                  <a:p>
                    <a:fld id="{4B209CA7-CFC6-4EB2-9F78-7D88228CB5FE}"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4966-4B73-9AEB-ECB4F824361E}"/>
                </c:ext>
              </c:extLst>
            </c:dLbl>
            <c:dLbl>
              <c:idx val="9"/>
              <c:tx>
                <c:rich>
                  <a:bodyPr/>
                  <a:lstStyle/>
                  <a:p>
                    <a:fld id="{3E4163B0-459B-4F0D-BC00-EE9C2C49D400}"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4966-4B73-9AEB-ECB4F824361E}"/>
                </c:ext>
              </c:extLst>
            </c:dLbl>
            <c:dLbl>
              <c:idx val="10"/>
              <c:tx>
                <c:rich>
                  <a:bodyPr/>
                  <a:lstStyle/>
                  <a:p>
                    <a:fld id="{5947C991-C267-4F68-ADD7-FB0F6699FF35}"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4966-4B73-9AEB-ECB4F824361E}"/>
                </c:ext>
              </c:extLst>
            </c:dLbl>
            <c:dLbl>
              <c:idx val="11"/>
              <c:tx>
                <c:rich>
                  <a:bodyPr/>
                  <a:lstStyle/>
                  <a:p>
                    <a:fld id="{4B86810F-FC07-4240-A7F5-B0AF8113BB06}"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966-4B73-9AEB-ECB4F824361E}"/>
                </c:ext>
              </c:extLst>
            </c:dLbl>
            <c:dLbl>
              <c:idx val="12"/>
              <c:tx>
                <c:rich>
                  <a:bodyPr/>
                  <a:lstStyle/>
                  <a:p>
                    <a:fld id="{28125ECE-C0FF-4DFD-9D6B-425DB6A8828D}"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4966-4B73-9AEB-ECB4F824361E}"/>
                </c:ext>
              </c:extLst>
            </c:dLbl>
            <c:dLbl>
              <c:idx val="13"/>
              <c:tx>
                <c:rich>
                  <a:bodyPr/>
                  <a:lstStyle/>
                  <a:p>
                    <a:fld id="{B1697BDC-B69B-4B8B-810E-4FEAD550E379}"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966-4B73-9AEB-ECB4F824361E}"/>
                </c:ext>
              </c:extLst>
            </c:dLbl>
            <c:dLbl>
              <c:idx val="14"/>
              <c:tx>
                <c:rich>
                  <a:bodyPr/>
                  <a:lstStyle/>
                  <a:p>
                    <a:fld id="{7C4DE338-A8CE-4D34-8D86-9E4AFF4BC5B6}"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966-4B73-9AEB-ECB4F824361E}"/>
                </c:ext>
              </c:extLst>
            </c:dLbl>
            <c:dLbl>
              <c:idx val="15"/>
              <c:tx>
                <c:rich>
                  <a:bodyPr/>
                  <a:lstStyle/>
                  <a:p>
                    <a:fld id="{77C35895-2F60-4E32-A066-4C8987F2223B}"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E2F6-4DC1-B12F-01E2771A05A3}"/>
                </c:ext>
              </c:extLst>
            </c:dLbl>
            <c:dLbl>
              <c:idx val="16"/>
              <c:tx>
                <c:rich>
                  <a:bodyPr/>
                  <a:lstStyle/>
                  <a:p>
                    <a:fld id="{1E2C9897-EF3B-4116-BDF9-D31E20AFB570}" type="CELLRANGE">
                      <a:rPr lang="en-NZ"/>
                      <a:pPr/>
                      <a:t>[CELLRANGE]</a:t>
                    </a:fld>
                    <a:endParaRPr lang="en-NZ"/>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2F6-4DC1-B12F-01E2771A05A3}"/>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ln w="0">
                      <a:solidFill>
                        <a:schemeClr val="tx1"/>
                      </a:solidFill>
                    </a:ln>
                    <a:solidFill>
                      <a:schemeClr val="tx1"/>
                    </a:solidFill>
                    <a:latin typeface="+mn-lt"/>
                    <a:ea typeface="+mn-ea"/>
                    <a:cs typeface="+mn-cs"/>
                  </a:defRPr>
                </a:pPr>
                <a:endParaRPr lang="en-US"/>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noFill/>
                      <a:round/>
                    </a:ln>
                    <a:effectLst/>
                  </c:spPr>
                </c15:leaderLines>
              </c:ext>
            </c:extLst>
          </c:dLbls>
          <c:cat>
            <c:strRef>
              <c:f>'Excel outputs'!$B$49:$B$65</c:f>
              <c:strCache>
                <c:ptCount val="17"/>
                <c:pt idx="0">
                  <c:v>ImSpector V10E </c:v>
                </c:pt>
                <c:pt idx="1">
                  <c:v>ImSpector N17E </c:v>
                </c:pt>
                <c:pt idx="2">
                  <c:v>Other</c:v>
                </c:pt>
                <c:pt idx="3">
                  <c:v>Not stated </c:v>
                </c:pt>
                <c:pt idx="4">
                  <c:v>HyperSpec VNIR </c:v>
                </c:pt>
                <c:pt idx="5">
                  <c:v>ImSpector N25E </c:v>
                </c:pt>
                <c:pt idx="6">
                  <c:v>SOC710</c:v>
                </c:pt>
                <c:pt idx="7">
                  <c:v>HyperSpec SWIR </c:v>
                </c:pt>
                <c:pt idx="8">
                  <c:v>Image-λ </c:v>
                </c:pt>
                <c:pt idx="9">
                  <c:v>SPECIM FX17 </c:v>
                </c:pt>
                <c:pt idx="10">
                  <c:v>HyperSIS VNIR </c:v>
                </c:pt>
                <c:pt idx="11">
                  <c:v>Not applicable </c:v>
                </c:pt>
                <c:pt idx="12">
                  <c:v>SPECIM V10E </c:v>
                </c:pt>
                <c:pt idx="13">
                  <c:v>HyperSpec NIR </c:v>
                </c:pt>
                <c:pt idx="14">
                  <c:v>Inno-Spec IST50-3810 </c:v>
                </c:pt>
                <c:pt idx="15">
                  <c:v>Resanon PikaL</c:v>
                </c:pt>
                <c:pt idx="16">
                  <c:v>Inno-Spec IST50-3810</c:v>
                </c:pt>
              </c:strCache>
            </c:strRef>
          </c:cat>
          <c:val>
            <c:numRef>
              <c:f>'Excel outputs'!$D$49:$D$65</c:f>
              <c:numCache>
                <c:formatCode>General</c:formatCode>
                <c:ptCount val="17"/>
                <c:pt idx="0">
                  <c:v>344</c:v>
                </c:pt>
                <c:pt idx="1">
                  <c:v>0</c:v>
                </c:pt>
                <c:pt idx="2">
                  <c:v>0</c:v>
                </c:pt>
                <c:pt idx="3">
                  <c:v>0</c:v>
                </c:pt>
                <c:pt idx="4">
                  <c:v>35</c:v>
                </c:pt>
                <c:pt idx="5">
                  <c:v>0</c:v>
                </c:pt>
                <c:pt idx="7">
                  <c:v>0</c:v>
                </c:pt>
                <c:pt idx="8">
                  <c:v>0</c:v>
                </c:pt>
                <c:pt idx="9">
                  <c:v>0</c:v>
                </c:pt>
                <c:pt idx="10">
                  <c:v>9</c:v>
                </c:pt>
                <c:pt idx="11">
                  <c:v>0</c:v>
                </c:pt>
                <c:pt idx="12">
                  <c:v>9</c:v>
                </c:pt>
                <c:pt idx="13">
                  <c:v>0</c:v>
                </c:pt>
                <c:pt idx="14">
                  <c:v>7</c:v>
                </c:pt>
                <c:pt idx="15">
                  <c:v>7</c:v>
                </c:pt>
                <c:pt idx="16">
                  <c:v>7</c:v>
                </c:pt>
              </c:numCache>
            </c:numRef>
          </c:val>
          <c:extLst>
            <c:ext xmlns:c15="http://schemas.microsoft.com/office/drawing/2012/chart" uri="{02D57815-91ED-43cb-92C2-25804820EDAC}">
              <c15:datalabelsRange>
                <c15:f>'Excel outputs'!$C$49:$C$65</c15:f>
                <c15:dlblRangeCache>
                  <c:ptCount val="17"/>
                  <c:pt idx="0">
                    <c:v>344</c:v>
                  </c:pt>
                  <c:pt idx="1">
                    <c:v>128</c:v>
                  </c:pt>
                  <c:pt idx="2">
                    <c:v>109</c:v>
                  </c:pt>
                  <c:pt idx="3">
                    <c:v>81</c:v>
                  </c:pt>
                  <c:pt idx="4">
                    <c:v>35</c:v>
                  </c:pt>
                  <c:pt idx="5">
                    <c:v>29</c:v>
                  </c:pt>
                  <c:pt idx="6">
                    <c:v>27</c:v>
                  </c:pt>
                  <c:pt idx="7">
                    <c:v>15</c:v>
                  </c:pt>
                  <c:pt idx="8">
                    <c:v>14</c:v>
                  </c:pt>
                  <c:pt idx="9">
                    <c:v>11</c:v>
                  </c:pt>
                  <c:pt idx="10">
                    <c:v>9</c:v>
                  </c:pt>
                  <c:pt idx="11">
                    <c:v>9</c:v>
                  </c:pt>
                  <c:pt idx="12">
                    <c:v>9</c:v>
                  </c:pt>
                  <c:pt idx="13">
                    <c:v>8</c:v>
                  </c:pt>
                  <c:pt idx="14">
                    <c:v>7</c:v>
                  </c:pt>
                  <c:pt idx="15">
                    <c:v>7</c:v>
                  </c:pt>
                  <c:pt idx="16">
                    <c:v>7</c:v>
                  </c:pt>
                </c15:dlblRangeCache>
              </c15:datalabelsRange>
            </c:ext>
            <c:ext xmlns:c16="http://schemas.microsoft.com/office/drawing/2014/chart" uri="{C3380CC4-5D6E-409C-BE32-E72D297353CC}">
              <c16:uniqueId val="{00000000-9F66-453F-BDED-3E0EA3F2BC7E}"/>
            </c:ext>
          </c:extLst>
        </c:ser>
        <c:ser>
          <c:idx val="1"/>
          <c:order val="1"/>
          <c:tx>
            <c:v>NIR</c:v>
          </c:tx>
          <c:spPr>
            <a:solidFill>
              <a:schemeClr val="accent2"/>
            </a:solidFill>
            <a:ln>
              <a:noFill/>
            </a:ln>
            <a:effectLst/>
          </c:spPr>
          <c:invertIfNegative val="0"/>
          <c:val>
            <c:numRef>
              <c:f>'Excel outputs'!$E$49:$E$65</c:f>
              <c:numCache>
                <c:formatCode>General</c:formatCode>
                <c:ptCount val="17"/>
                <c:pt idx="0">
                  <c:v>0</c:v>
                </c:pt>
                <c:pt idx="1">
                  <c:v>128</c:v>
                </c:pt>
                <c:pt idx="2">
                  <c:v>0</c:v>
                </c:pt>
                <c:pt idx="3">
                  <c:v>0</c:v>
                </c:pt>
                <c:pt idx="4">
                  <c:v>0</c:v>
                </c:pt>
                <c:pt idx="5">
                  <c:v>0</c:v>
                </c:pt>
                <c:pt idx="6">
                  <c:v>0</c:v>
                </c:pt>
                <c:pt idx="7">
                  <c:v>0</c:v>
                </c:pt>
                <c:pt idx="8">
                  <c:v>0</c:v>
                </c:pt>
                <c:pt idx="9">
                  <c:v>11</c:v>
                </c:pt>
                <c:pt idx="10">
                  <c:v>0</c:v>
                </c:pt>
                <c:pt idx="11">
                  <c:v>0</c:v>
                </c:pt>
                <c:pt idx="12">
                  <c:v>0</c:v>
                </c:pt>
                <c:pt idx="13">
                  <c:v>8</c:v>
                </c:pt>
                <c:pt idx="14">
                  <c:v>0</c:v>
                </c:pt>
                <c:pt idx="15">
                  <c:v>0</c:v>
                </c:pt>
                <c:pt idx="16">
                  <c:v>0</c:v>
                </c:pt>
              </c:numCache>
            </c:numRef>
          </c:val>
          <c:extLst>
            <c:ext xmlns:c16="http://schemas.microsoft.com/office/drawing/2014/chart" uri="{C3380CC4-5D6E-409C-BE32-E72D297353CC}">
              <c16:uniqueId val="{00000006-C66F-44E2-BB24-DD5C1522E115}"/>
            </c:ext>
          </c:extLst>
        </c:ser>
        <c:ser>
          <c:idx val="2"/>
          <c:order val="2"/>
          <c:tx>
            <c:v>SWIR</c:v>
          </c:tx>
          <c:spPr>
            <a:solidFill>
              <a:srgbClr val="FF5050"/>
            </a:solidFill>
            <a:ln>
              <a:noFill/>
            </a:ln>
            <a:effectLst/>
          </c:spPr>
          <c:invertIfNegative val="0"/>
          <c:val>
            <c:numRef>
              <c:f>'Excel outputs'!$F$49:$F$65</c:f>
              <c:numCache>
                <c:formatCode>General</c:formatCode>
                <c:ptCount val="17"/>
                <c:pt idx="0">
                  <c:v>0</c:v>
                </c:pt>
                <c:pt idx="1">
                  <c:v>0</c:v>
                </c:pt>
                <c:pt idx="2">
                  <c:v>0</c:v>
                </c:pt>
                <c:pt idx="3">
                  <c:v>0</c:v>
                </c:pt>
                <c:pt idx="4">
                  <c:v>0</c:v>
                </c:pt>
                <c:pt idx="5">
                  <c:v>29</c:v>
                </c:pt>
                <c:pt idx="6">
                  <c:v>0</c:v>
                </c:pt>
                <c:pt idx="7">
                  <c:v>15</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7-C66F-44E2-BB24-DD5C1522E115}"/>
            </c:ext>
          </c:extLst>
        </c:ser>
        <c:ser>
          <c:idx val="3"/>
          <c:order val="3"/>
          <c:tx>
            <c:v>Not applicable</c:v>
          </c:tx>
          <c:spPr>
            <a:solidFill>
              <a:schemeClr val="bg2">
                <a:lumMod val="75000"/>
              </a:schemeClr>
            </a:solidFill>
            <a:ln>
              <a:noFill/>
            </a:ln>
            <a:effectLst/>
          </c:spPr>
          <c:invertIfNegative val="0"/>
          <c:val>
            <c:numRef>
              <c:f>'Excel outputs'!$G$49:$G$65</c:f>
              <c:numCache>
                <c:formatCode>General</c:formatCode>
                <c:ptCount val="17"/>
                <c:pt idx="0">
                  <c:v>0</c:v>
                </c:pt>
                <c:pt idx="1">
                  <c:v>0</c:v>
                </c:pt>
                <c:pt idx="2">
                  <c:v>109</c:v>
                </c:pt>
                <c:pt idx="3">
                  <c:v>81</c:v>
                </c:pt>
                <c:pt idx="4">
                  <c:v>0</c:v>
                </c:pt>
                <c:pt idx="5">
                  <c:v>0</c:v>
                </c:pt>
                <c:pt idx="6">
                  <c:v>27</c:v>
                </c:pt>
                <c:pt idx="7">
                  <c:v>0</c:v>
                </c:pt>
                <c:pt idx="8">
                  <c:v>14</c:v>
                </c:pt>
                <c:pt idx="9">
                  <c:v>0</c:v>
                </c:pt>
                <c:pt idx="10">
                  <c:v>0</c:v>
                </c:pt>
                <c:pt idx="11">
                  <c:v>9</c:v>
                </c:pt>
                <c:pt idx="12">
                  <c:v>0</c:v>
                </c:pt>
                <c:pt idx="13">
                  <c:v>0</c:v>
                </c:pt>
                <c:pt idx="14">
                  <c:v>0</c:v>
                </c:pt>
                <c:pt idx="15">
                  <c:v>0</c:v>
                </c:pt>
                <c:pt idx="16">
                  <c:v>0</c:v>
                </c:pt>
              </c:numCache>
            </c:numRef>
          </c:val>
          <c:extLst>
            <c:ext xmlns:c16="http://schemas.microsoft.com/office/drawing/2014/chart" uri="{C3380CC4-5D6E-409C-BE32-E72D297353CC}">
              <c16:uniqueId val="{00000008-C66F-44E2-BB24-DD5C1522E115}"/>
            </c:ext>
          </c:extLst>
        </c:ser>
        <c:dLbls>
          <c:showLegendKey val="0"/>
          <c:showVal val="0"/>
          <c:showCatName val="0"/>
          <c:showSerName val="0"/>
          <c:showPercent val="0"/>
          <c:showBubbleSize val="0"/>
        </c:dLbls>
        <c:gapWidth val="0"/>
        <c:overlap val="100"/>
        <c:axId val="874962975"/>
        <c:axId val="874960895"/>
      </c:barChart>
      <c:catAx>
        <c:axId val="874962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960895"/>
        <c:crosses val="autoZero"/>
        <c:auto val="1"/>
        <c:lblAlgn val="ctr"/>
        <c:lblOffset val="100"/>
        <c:noMultiLvlLbl val="0"/>
      </c:catAx>
      <c:valAx>
        <c:axId val="8749608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96297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NZ"/>
              <a:t>Inclusion and</a:t>
            </a:r>
            <a:r>
              <a:rPr lang="en-NZ" baseline="0"/>
              <a:t> exclusion of papers</a:t>
            </a:r>
            <a:endParaRPr lang="en-NZ"/>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5751-4852-962B-D052A5FD597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751-4852-962B-D052A5FD5977}"/>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5-5751-4852-962B-D052A5FD597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1EC-43E0-992A-38E6688AB23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1EC-43E0-992A-38E6688AB23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1EC-43E0-992A-38E6688AB23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1EC-43E0-992A-38E6688AB23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'Excel outputs'!$B$34:$B$40</c:f>
              <c:strCache>
                <c:ptCount val="7"/>
                <c:pt idx="0">
                  <c:v>Wavelength selection</c:v>
                </c:pt>
                <c:pt idx="1">
                  <c:v>System</c:v>
                </c:pt>
                <c:pt idx="2">
                  <c:v>Multispectral</c:v>
                </c:pt>
                <c:pt idx="3">
                  <c:v>Empirical results</c:v>
                </c:pt>
                <c:pt idx="4">
                  <c:v>Duplicate</c:v>
                </c:pt>
                <c:pt idx="5">
                  <c:v>Other</c:v>
                </c:pt>
                <c:pt idx="6">
                  <c:v>Review</c:v>
                </c:pt>
              </c:strCache>
            </c:strRef>
          </c:cat>
          <c:val>
            <c:numRef>
              <c:f>'Excel outputs'!$C$34:$C$40</c:f>
              <c:numCache>
                <c:formatCode>General</c:formatCode>
                <c:ptCount val="7"/>
                <c:pt idx="0">
                  <c:v>156</c:v>
                </c:pt>
                <c:pt idx="1">
                  <c:v>88</c:v>
                </c:pt>
                <c:pt idx="2">
                  <c:v>100</c:v>
                </c:pt>
                <c:pt idx="3">
                  <c:v>51</c:v>
                </c:pt>
                <c:pt idx="4">
                  <c:v>2</c:v>
                </c:pt>
                <c:pt idx="5">
                  <c:v>2</c:v>
                </c:pt>
                <c:pt idx="6">
                  <c:v>17</c:v>
                </c:pt>
              </c:numCache>
            </c:numRef>
          </c:val>
          <c:extLst>
            <c:ext xmlns:c16="http://schemas.microsoft.com/office/drawing/2014/chart" uri="{C3380CC4-5D6E-409C-BE32-E72D297353CC}">
              <c16:uniqueId val="{00000006-5751-4852-962B-D052A5FD597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1.6666666666666666E-2"/>
          <c:y val="0.26727909011373585"/>
          <c:w val="0.38647812773403323"/>
          <c:h val="0.61863589967920674"/>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579866302753395E-2"/>
          <c:y val="5.2143171306084576E-2"/>
          <c:w val="0.92781851412942518"/>
          <c:h val="0.76484966867363058"/>
        </c:manualLayout>
      </c:layout>
      <c:barChart>
        <c:barDir val="col"/>
        <c:grouping val="clustered"/>
        <c:varyColors val="0"/>
        <c:ser>
          <c:idx val="0"/>
          <c:order val="0"/>
          <c:tx>
            <c:strRef>
              <c:f>'Excel outputs'!$D$68</c:f>
              <c:strCache>
                <c:ptCount val="1"/>
                <c:pt idx="0">
                  <c:v>Number of included studies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'Excel outputs'!$C$71:$C$92</c:f>
              <c:numCache>
                <c:formatCode>General</c:formatCode>
                <c:ptCount val="22"/>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numCache>
            </c:numRef>
          </c:cat>
          <c:val>
            <c:numRef>
              <c:f>'Excel outputs'!$D$71:$D$92</c:f>
              <c:numCache>
                <c:formatCode>General</c:formatCode>
                <c:ptCount val="22"/>
                <c:pt idx="0">
                  <c:v>2</c:v>
                </c:pt>
                <c:pt idx="1">
                  <c:v>0</c:v>
                </c:pt>
                <c:pt idx="2">
                  <c:v>1</c:v>
                </c:pt>
                <c:pt idx="3">
                  <c:v>2</c:v>
                </c:pt>
                <c:pt idx="4">
                  <c:v>2</c:v>
                </c:pt>
                <c:pt idx="5">
                  <c:v>4</c:v>
                </c:pt>
                <c:pt idx="6">
                  <c:v>2</c:v>
                </c:pt>
                <c:pt idx="7">
                  <c:v>2</c:v>
                </c:pt>
                <c:pt idx="8">
                  <c:v>3</c:v>
                </c:pt>
                <c:pt idx="9">
                  <c:v>11</c:v>
                </c:pt>
                <c:pt idx="10">
                  <c:v>14</c:v>
                </c:pt>
                <c:pt idx="11">
                  <c:v>30</c:v>
                </c:pt>
                <c:pt idx="12">
                  <c:v>41</c:v>
                </c:pt>
                <c:pt idx="13">
                  <c:v>64</c:v>
                </c:pt>
                <c:pt idx="14">
                  <c:v>60</c:v>
                </c:pt>
                <c:pt idx="15">
                  <c:v>79</c:v>
                </c:pt>
                <c:pt idx="16">
                  <c:v>76</c:v>
                </c:pt>
                <c:pt idx="17">
                  <c:v>107</c:v>
                </c:pt>
                <c:pt idx="18">
                  <c:v>99</c:v>
                </c:pt>
                <c:pt idx="19">
                  <c:v>95</c:v>
                </c:pt>
                <c:pt idx="20">
                  <c:v>93</c:v>
                </c:pt>
                <c:pt idx="21">
                  <c:v>8</c:v>
                </c:pt>
              </c:numCache>
            </c:numRef>
          </c:val>
          <c:extLst>
            <c:ext xmlns:c16="http://schemas.microsoft.com/office/drawing/2014/chart" uri="{C3380CC4-5D6E-409C-BE32-E72D297353CC}">
              <c16:uniqueId val="{00000000-3481-4540-9084-EC471EFAA62D}"/>
            </c:ext>
          </c:extLst>
        </c:ser>
        <c:dLbls>
          <c:dLblPos val="outEnd"/>
          <c:showLegendKey val="0"/>
          <c:showVal val="1"/>
          <c:showCatName val="0"/>
          <c:showSerName val="0"/>
          <c:showPercent val="0"/>
          <c:showBubbleSize val="0"/>
        </c:dLbls>
        <c:gapWidth val="33"/>
        <c:overlap val="-27"/>
        <c:axId val="1185168336"/>
        <c:axId val="1185165008"/>
      </c:barChart>
      <c:catAx>
        <c:axId val="1185168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185165008"/>
        <c:crosses val="autoZero"/>
        <c:auto val="1"/>
        <c:lblAlgn val="ctr"/>
        <c:lblOffset val="100"/>
        <c:noMultiLvlLbl val="0"/>
      </c:catAx>
      <c:valAx>
        <c:axId val="1185165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1851683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114300</xdr:colOff>
      <xdr:row>0</xdr:row>
      <xdr:rowOff>152400</xdr:rowOff>
    </xdr:from>
    <xdr:to>
      <xdr:col>11</xdr:col>
      <xdr:colOff>419100</xdr:colOff>
      <xdr:row>14</xdr:row>
      <xdr:rowOff>85725</xdr:rowOff>
    </xdr:to>
    <xdr:graphicFrame macro="">
      <xdr:nvGraphicFramePr>
        <xdr:cNvPr id="2" name="Chart 1">
          <a:extLst>
            <a:ext uri="{FF2B5EF4-FFF2-40B4-BE49-F238E27FC236}">
              <a16:creationId xmlns:a16="http://schemas.microsoft.com/office/drawing/2014/main" id="{804E5DEE-E99F-49B9-A089-C5318D5F0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109537</xdr:colOff>
      <xdr:row>15</xdr:row>
      <xdr:rowOff>76200</xdr:rowOff>
    </xdr:from>
    <xdr:to>
      <xdr:col>11</xdr:col>
      <xdr:colOff>414337</xdr:colOff>
      <xdr:row>29</xdr:row>
      <xdr:rowOff>152400</xdr:rowOff>
    </xdr:to>
    <xdr:graphicFrame macro="">
      <xdr:nvGraphicFramePr>
        <xdr:cNvPr id="3" name="Chart 2">
          <a:extLst>
            <a:ext uri="{FF2B5EF4-FFF2-40B4-BE49-F238E27FC236}">
              <a16:creationId xmlns:a16="http://schemas.microsoft.com/office/drawing/2014/main" id="{1503598E-A428-4208-8D34-DCA6A12225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195262</xdr:colOff>
      <xdr:row>1</xdr:row>
      <xdr:rowOff>66675</xdr:rowOff>
    </xdr:from>
    <xdr:to>
      <xdr:col>22</xdr:col>
      <xdr:colOff>500062</xdr:colOff>
      <xdr:row>15</xdr:row>
      <xdr:rowOff>0</xdr:rowOff>
    </xdr:to>
    <xdr:graphicFrame macro="">
      <xdr:nvGraphicFramePr>
        <xdr:cNvPr id="4" name="Chart 3">
          <a:extLst>
            <a:ext uri="{FF2B5EF4-FFF2-40B4-BE49-F238E27FC236}">
              <a16:creationId xmlns:a16="http://schemas.microsoft.com/office/drawing/2014/main" id="{BBA400F8-5913-4E45-8E52-77C187C84C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209550</xdr:colOff>
      <xdr:row>16</xdr:row>
      <xdr:rowOff>95250</xdr:rowOff>
    </xdr:from>
    <xdr:to>
      <xdr:col>22</xdr:col>
      <xdr:colOff>514350</xdr:colOff>
      <xdr:row>30</xdr:row>
      <xdr:rowOff>171450</xdr:rowOff>
    </xdr:to>
    <xdr:graphicFrame macro="">
      <xdr:nvGraphicFramePr>
        <xdr:cNvPr id="5" name="Chart 4">
          <a:extLst>
            <a:ext uri="{FF2B5EF4-FFF2-40B4-BE49-F238E27FC236}">
              <a16:creationId xmlns:a16="http://schemas.microsoft.com/office/drawing/2014/main" id="{31FA05E2-7F7C-4B9F-8F65-566EFD8B0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104774</xdr:colOff>
      <xdr:row>47</xdr:row>
      <xdr:rowOff>28575</xdr:rowOff>
    </xdr:from>
    <xdr:to>
      <xdr:col>18</xdr:col>
      <xdr:colOff>85725</xdr:colOff>
      <xdr:row>65</xdr:row>
      <xdr:rowOff>85725</xdr:rowOff>
    </xdr:to>
    <xdr:graphicFrame macro="">
      <xdr:nvGraphicFramePr>
        <xdr:cNvPr id="6" name="Chart 5">
          <a:extLst>
            <a:ext uri="{FF2B5EF4-FFF2-40B4-BE49-F238E27FC236}">
              <a16:creationId xmlns:a16="http://schemas.microsoft.com/office/drawing/2014/main" id="{E9F20014-9363-4237-9FEB-7F459D31A6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114300</xdr:colOff>
      <xdr:row>30</xdr:row>
      <xdr:rowOff>152400</xdr:rowOff>
    </xdr:from>
    <xdr:to>
      <xdr:col>11</xdr:col>
      <xdr:colOff>419100</xdr:colOff>
      <xdr:row>45</xdr:row>
      <xdr:rowOff>38100</xdr:rowOff>
    </xdr:to>
    <xdr:graphicFrame macro="">
      <xdr:nvGraphicFramePr>
        <xdr:cNvPr id="7" name="Chart 6">
          <a:extLst>
            <a:ext uri="{FF2B5EF4-FFF2-40B4-BE49-F238E27FC236}">
              <a16:creationId xmlns:a16="http://schemas.microsoft.com/office/drawing/2014/main" id="{552F250E-CE53-4F63-B101-A37E97724E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302476</xdr:colOff>
      <xdr:row>68</xdr:row>
      <xdr:rowOff>130963</xdr:rowOff>
    </xdr:from>
    <xdr:to>
      <xdr:col>19</xdr:col>
      <xdr:colOff>50344</xdr:colOff>
      <xdr:row>86</xdr:row>
      <xdr:rowOff>976</xdr:rowOff>
    </xdr:to>
    <xdr:graphicFrame macro="">
      <xdr:nvGraphicFramePr>
        <xdr:cNvPr id="8" name="Chart 7">
          <a:extLst>
            <a:ext uri="{FF2B5EF4-FFF2-40B4-BE49-F238E27FC236}">
              <a16:creationId xmlns:a16="http://schemas.microsoft.com/office/drawing/2014/main" id="{DF2A729E-A86C-40F1-820C-6949D5426B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1139" totalsRowShown="0" dataCellStyle="Normal">
  <autoFilter ref="A1:S1139" xr:uid="{00000000-0009-0000-0100-000001000000}"/>
  <sortState xmlns:xlrd2="http://schemas.microsoft.com/office/spreadsheetml/2017/richdata2" ref="A2:S1139">
    <sortCondition ref="D1:D1139"/>
  </sortState>
  <tableColumns count="19">
    <tableColumn id="2" xr3:uid="{00000000-0010-0000-0000-000002000000}" name="Code" dataCellStyle="Normal"/>
    <tableColumn id="23" xr3:uid="{00000000-0010-0000-0000-000017000000}" name="Language" totalsRowDxfId="34" dataCellStyle="Normal"/>
    <tableColumn id="3" xr3:uid="{00000000-0010-0000-0000-000003000000}" name="Year" dataCellStyle="Normal"/>
    <tableColumn id="8" xr3:uid="{00000000-0010-0000-0000-000008000000}" name="Area" dataCellStyle="Normal"/>
    <tableColumn id="9" xr3:uid="{00000000-0010-0000-0000-000009000000}" name="Description of goal" dataCellStyle="Normal"/>
    <tableColumn id="19" xr3:uid="{00000000-0010-0000-0000-000013000000}" name="Target variables" dataCellStyle="Normal"/>
    <tableColumn id="25" xr3:uid="{00000000-0010-0000-0000-000019000000}" name="Target item" totalsRowDxfId="33" dataCellStyle="Normal"/>
    <tableColumn id="26" xr3:uid="{00000000-0010-0000-0000-00001A000000}" name="Target function" totalsRowDxfId="32" dataCellStyle="Normal"/>
    <tableColumn id="10" xr3:uid="{00000000-0010-0000-0000-00000A000000}" name="Wavelengths" dataCellStyle="Normal"/>
    <tableColumn id="22" xr3:uid="{00000000-0010-0000-0000-000016000000}" name="Camera" dataCellStyle="Normal"/>
    <tableColumn id="18" xr3:uid="{00000000-0010-0000-0000-000012000000}" name="Sampling method" dataCellStyle="Normal"/>
    <tableColumn id="11" xr3:uid="{00000000-0010-0000-0000-00000B000000}" name="Collection of samples (per pixel or over ROI)" totalsRowDxfId="31" dataCellStyle="Normal"/>
    <tableColumn id="12" xr3:uid="{00000000-0010-0000-0000-00000C000000}" name="Number of samples" dataCellStyle="Normal"/>
    <tableColumn id="13" xr3:uid="{00000000-0010-0000-0000-00000D000000}" name="Wavelength selection technique" dataCellStyle="Normal"/>
    <tableColumn id="14" xr3:uid="{00000000-0010-0000-0000-00000E000000}" name="Best technique" dataCellStyle="Normal"/>
    <tableColumn id="15" xr3:uid="{00000000-0010-0000-0000-00000F000000}" name="Learning algorithms" dataCellStyle="Normal"/>
    <tableColumn id="16" xr3:uid="{00000000-0010-0000-0000-000010000000}" name="Data fusion " dataCellStyle="Normal"/>
    <tableColumn id="17" xr3:uid="{00000000-0010-0000-0000-000011000000}" name="Data fusion details" dataCellStyle="Normal"/>
    <tableColumn id="27" xr3:uid="{79E991B2-1B7F-4253-A67C-A5B841B82E4D}" name="Publication type" dataDxfId="30" dataCellStyle="Norm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34FF8D4-1467-4E67-8EF1-186BEE083B89}" name="Table18" displayName="Table18" ref="A2:AC73" totalsRowShown="0">
  <autoFilter ref="A2:AC73" xr:uid="{934FF8D4-1467-4E67-8EF1-186BEE083B89}"/>
  <sortState xmlns:xlrd2="http://schemas.microsoft.com/office/spreadsheetml/2017/richdata2" ref="A3:AC73">
    <sortCondition ref="B2:B73"/>
  </sortState>
  <tableColumns count="29">
    <tableColumn id="1" xr3:uid="{C3818C1D-B108-4BCF-9DEB-B6B1576501A6}" name="Timestamp"/>
    <tableColumn id="2" xr3:uid="{8844D1BB-F24D-4B92-8E1D-1F673A2E216E}" name="Code"/>
    <tableColumn id="13" xr3:uid="{2034E3D9-E180-4D57-97D0-134267A65FFE}" name="Description" dataDxfId="29">
      <calculatedColumnFormula>INDEX('Extracted information'!G:G, MATCH(B3,'Extracted information'!A:A,0))</calculatedColumnFormula>
    </tableColumn>
    <tableColumn id="12" xr3:uid="{721EED58-2868-4558-BA35-8B606624341F}" name="Variable" dataDxfId="28">
      <calculatedColumnFormula>INDEX('Extracted information'!H:H, MATCH(B3,'Extracted information'!A:A,0))</calculatedColumnFormula>
    </tableColumn>
    <tableColumn id="11" xr3:uid="{05D7751F-E872-4FBE-9DD8-C1194BE8EB47}" name="Target" dataDxfId="27">
      <calculatedColumnFormula>INDEX('Extracted information'!I:I, MATCH(B3,'Extracted information'!A:A,0))</calculatedColumnFormula>
    </tableColumn>
    <tableColumn id="14" xr3:uid="{949EA8D5-2DF3-4D9F-B63E-306D5961E7AE}" name="Type" dataDxfId="26">
      <calculatedColumnFormula>INDEX('Extracted information'!J:J, MATCH(B3,'Extracted information'!A:A,0))</calculatedColumnFormula>
    </tableColumn>
    <tableColumn id="25" xr3:uid="{7FC588D9-52B3-4958-AB30-E92C2B722C17}" name="LBP" dataDxfId="25"/>
    <tableColumn id="29" xr3:uid="{71D04A2A-FC28-4E7D-AA81-24B30A2E6F11}" name="Gabor" dataDxfId="24"/>
    <tableColumn id="28" xr3:uid="{48269453-2AE4-4078-B5FE-958C9ADF477F}" name="GLGCM" dataDxfId="23"/>
    <tableColumn id="27" xr3:uid="{0B4AE479-910F-447C-A574-CF2A7312CF2C}" name="Histogram/Shape" dataDxfId="22"/>
    <tableColumn id="23" xr3:uid="{A76B985E-EBF5-404E-A1B7-B6E44C4F2EC4}" name="Other" dataDxfId="21"/>
    <tableColumn id="20" xr3:uid="{4C75CCCB-C247-47AD-9E4D-2AA26890DA17}" name="GLCM" dataDxfId="20"/>
    <tableColumn id="3" xr3:uid="{97E9259C-6A0A-4F6C-AF3C-832F2F622170}" name="What texture features are used?" dataDxfId="19"/>
    <tableColumn id="4" xr3:uid="{D1DC5B14-E3FC-40F3-9039-9B8DCB62E13D}" name="At what level are the features combined: pixel level, feature level, or decision level?"/>
    <tableColumn id="26" xr3:uid="{952DB033-18C3-47C5-84E8-8EFAC85034D0}" name="Column1"/>
    <tableColumn id="31" xr3:uid="{7F39FA3D-5FC0-469A-96AA-D7DBD56FB7F7}" name="Features extracted before or after wavelength selection" dataDxfId="18"/>
    <tableColumn id="10" xr3:uid="{BBFB8493-FB88-4735-9EFB-B9F205BE9D41}" name="Feature images"/>
    <tableColumn id="5" xr3:uid="{EA71B017-8159-49FF-8B2D-BAA6DE701731}" name="How were feature images selected?"/>
    <tableColumn id="6" xr3:uid="{DCF4C483-BD12-4902-B913-1A80EC20F6B3}" name="Other notes on study design" dataDxfId="17"/>
    <tableColumn id="19" xr3:uid="{A138FEAC-E870-4695-B603-BC7DA6DF3EAB}" name="Homogeneity" dataDxfId="16"/>
    <tableColumn id="18" xr3:uid="{D0D8DC72-DCD1-456E-9A7B-ACBF1A506466}" name="Contrast" dataDxfId="15"/>
    <tableColumn id="17" xr3:uid="{F1247DCE-28F7-4E4A-9361-0D5EBCD1E121}" name="Entropy" dataDxfId="14"/>
    <tableColumn id="16" xr3:uid="{166A1D18-2ABD-41C8-864C-92E159ED1782}" name="Correlation" dataDxfId="13"/>
    <tableColumn id="15" xr3:uid="{7268E77C-58CB-4EFE-AD68-A692B0363BD0}" name="Energy" dataDxfId="12"/>
    <tableColumn id="21" xr3:uid="{3D600947-6300-495D-A7E2-B6C4640AC2EE}" name="D" dataDxfId="11"/>
    <tableColumn id="22" xr3:uid="{4CBA9A88-16BF-46FC-A49F-E02C16853E0F}" name="Theta" dataDxfId="10"/>
    <tableColumn id="24" xr3:uid="{C8DD2178-321C-4A3F-8678-6F676D9FF4B8}" name="Averaging" dataDxfId="9"/>
    <tableColumn id="7" xr3:uid="{3C7DF5E6-E144-4801-9537-26733955D7C3}" name="Which performs better if models using compared?"/>
    <tableColumn id="8" xr3:uid="{BCD3C03B-943B-4C13-B5E0-AC8F814F5564}" name="Do the texture features improve performance when combined with spectral features?" dataDxfId="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48:H65" totalsRowShown="0">
  <autoFilter ref="B48:H65" xr:uid="{00000000-0009-0000-0100-000002000000}"/>
  <sortState xmlns:xlrd2="http://schemas.microsoft.com/office/spreadsheetml/2017/richdata2" ref="B49:H64">
    <sortCondition descending="1" ref="C48:C64"/>
  </sortState>
  <tableColumns count="7">
    <tableColumn id="1" xr3:uid="{00000000-0010-0000-0100-000001000000}" name="What camera is used"/>
    <tableColumn id="2" xr3:uid="{00000000-0010-0000-0100-000002000000}" name="Counts"/>
    <tableColumn id="3" xr3:uid="{00000000-0010-0000-0100-000003000000}" name="VNIR" dataDxfId="7">
      <calculatedColumnFormula>IF(Table2[[#This Row],[Column3]]="VNIR", Table2[[#This Row],[Counts]],"")</calculatedColumnFormula>
    </tableColumn>
    <tableColumn id="4" xr3:uid="{00000000-0010-0000-0100-000004000000}" name="NIR" dataDxfId="6">
      <calculatedColumnFormula>IF(Table2[[#This Row],[Column3]]="NIR", Table2[[#This Row],[Counts]],"")</calculatedColumnFormula>
    </tableColumn>
    <tableColumn id="5" xr3:uid="{00000000-0010-0000-0100-000005000000}" name="SWIR" dataDxfId="5">
      <calculatedColumnFormula>IF(Table2[[#This Row],[Column3]]="SWIR", Table2[[#This Row],[Counts]],"")</calculatedColumnFormula>
    </tableColumn>
    <tableColumn id="7" xr3:uid="{00000000-0010-0000-0100-000007000000}" name="Not applicable" dataDxfId="4">
      <calculatedColumnFormula>IF(Table2[[#This Row],[Column3]]="Gray", Table2[[#This Row],[Counts]],"")</calculatedColumnFormula>
    </tableColumn>
    <tableColumn id="6" xr3:uid="{00000000-0010-0000-0100-000006000000}" name="Column3" dataDxfId="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85500D0-4B87-4885-A730-E0726A530BCB}" name="Table8" displayName="Table8" ref="V49:W67" totalsRowShown="0">
  <autoFilter ref="V49:W67" xr:uid="{B85500D0-4B87-4885-A730-E0726A530BCB}"/>
  <sortState xmlns:xlrd2="http://schemas.microsoft.com/office/spreadsheetml/2017/richdata2" ref="V50:W67">
    <sortCondition ref="V49:V67"/>
  </sortState>
  <tableColumns count="2">
    <tableColumn id="1" xr3:uid="{15D4C7E5-A0F6-4CE9-B9E9-195646896E58}" name="Column1"/>
    <tableColumn id="2" xr3:uid="{D64B3467-92B2-4EC2-9692-05963EA2F1FD}" name="Column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E417" totalsRowShown="0" tableBorderDxfId="2">
  <autoFilter ref="A1:E417" xr:uid="{00000000-0009-0000-0100-000004000000}"/>
  <sortState xmlns:xlrd2="http://schemas.microsoft.com/office/spreadsheetml/2017/richdata2" ref="A2:E417">
    <sortCondition ref="E1:E417"/>
  </sortState>
  <tableColumns count="5">
    <tableColumn id="1" xr3:uid="{00000000-0010-0000-0300-000001000000}" name="Code"/>
    <tableColumn id="3" xr3:uid="{00000000-0010-0000-0300-000003000000}" name="Authors"/>
    <tableColumn id="4" xr3:uid="{00000000-0010-0000-0300-000004000000}" name="Title"/>
    <tableColumn id="5" xr3:uid="{00000000-0010-0000-0300-000005000000}" name="Year"/>
    <tableColumn id="7" xr3:uid="{00000000-0010-0000-0300-000007000000}" name="Exclusion criteri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39"/>
  <sheetViews>
    <sheetView tabSelected="1" zoomScale="85" zoomScaleNormal="85" workbookViewId="0">
      <pane ySplit="1" topLeftCell="A2" activePane="bottomLeft" state="frozen"/>
      <selection pane="bottomLeft" activeCell="P31" sqref="P31"/>
    </sheetView>
  </sheetViews>
  <sheetFormatPr defaultRowHeight="15" customHeight="1" x14ac:dyDescent="0.35"/>
  <cols>
    <col min="1" max="1" width="8.81640625" customWidth="1"/>
    <col min="2" max="2" width="8.453125" customWidth="1"/>
    <col min="3" max="3" width="5.81640625" customWidth="1"/>
    <col min="4" max="4" width="18.54296875" customWidth="1"/>
    <col min="5" max="5" width="45.81640625" customWidth="1"/>
    <col min="6" max="6" width="7.36328125" customWidth="1"/>
    <col min="7" max="7" width="10.36328125" customWidth="1"/>
    <col min="8" max="8" width="16.36328125" customWidth="1"/>
    <col min="9" max="9" width="25.90625" customWidth="1"/>
    <col min="10" max="10" width="17.81640625" customWidth="1"/>
    <col min="11" max="11" width="20.81640625" customWidth="1"/>
    <col min="12" max="12" width="19.26953125" customWidth="1"/>
    <col min="13" max="13" width="7.54296875" customWidth="1"/>
    <col min="14" max="14" width="33.81640625" customWidth="1"/>
    <col min="15" max="15" width="15" customWidth="1"/>
    <col min="16" max="16" width="24" customWidth="1"/>
    <col min="17" max="17" width="6.54296875" customWidth="1"/>
    <col min="18" max="18" width="20" customWidth="1"/>
    <col min="19" max="19" width="16.26953125" customWidth="1"/>
    <col min="20" max="20" width="16" customWidth="1"/>
    <col min="21" max="21" width="8.7265625" customWidth="1"/>
  </cols>
  <sheetData>
    <row r="1" spans="1:19" ht="15" customHeight="1" x14ac:dyDescent="0.35">
      <c r="A1" t="s">
        <v>1</v>
      </c>
      <c r="B1" t="s">
        <v>3106</v>
      </c>
      <c r="C1" t="s">
        <v>2</v>
      </c>
      <c r="D1" t="s">
        <v>3</v>
      </c>
      <c r="E1" t="s">
        <v>4</v>
      </c>
      <c r="F1" t="s">
        <v>3360</v>
      </c>
      <c r="G1" t="s">
        <v>3361</v>
      </c>
      <c r="H1" t="s">
        <v>3362</v>
      </c>
      <c r="I1" t="s">
        <v>5</v>
      </c>
      <c r="J1" t="s">
        <v>5153</v>
      </c>
      <c r="K1" t="s">
        <v>5154</v>
      </c>
      <c r="L1" t="s">
        <v>6</v>
      </c>
      <c r="M1" t="s">
        <v>7</v>
      </c>
      <c r="N1" t="s">
        <v>8</v>
      </c>
      <c r="O1" t="s">
        <v>9</v>
      </c>
      <c r="P1" t="s">
        <v>10</v>
      </c>
      <c r="Q1" t="s">
        <v>11</v>
      </c>
      <c r="R1" t="s">
        <v>5315</v>
      </c>
      <c r="S1" t="s">
        <v>4366</v>
      </c>
    </row>
    <row r="2" spans="1:19" ht="15" customHeight="1" x14ac:dyDescent="0.35">
      <c r="A2" t="s">
        <v>2160</v>
      </c>
      <c r="B2" t="s">
        <v>2886</v>
      </c>
      <c r="C2">
        <v>2002</v>
      </c>
      <c r="D2" t="s">
        <v>5052</v>
      </c>
      <c r="E2" t="s">
        <v>2161</v>
      </c>
      <c r="F2" t="s">
        <v>3558</v>
      </c>
      <c r="G2" t="s">
        <v>3410</v>
      </c>
      <c r="H2" t="s">
        <v>3369</v>
      </c>
      <c r="I2" t="s">
        <v>2162</v>
      </c>
      <c r="J2" t="s">
        <v>1015</v>
      </c>
      <c r="K2" t="s">
        <v>341</v>
      </c>
      <c r="L2" t="s">
        <v>1037</v>
      </c>
      <c r="M2">
        <v>32</v>
      </c>
      <c r="N2" t="s">
        <v>718</v>
      </c>
      <c r="O2" t="s">
        <v>19</v>
      </c>
      <c r="P2" s="29" t="s">
        <v>163</v>
      </c>
      <c r="Q2" t="s">
        <v>20</v>
      </c>
      <c r="R2" t="s">
        <v>797</v>
      </c>
      <c r="S2" t="s">
        <v>2887</v>
      </c>
    </row>
    <row r="3" spans="1:19" ht="15" customHeight="1" x14ac:dyDescent="0.35">
      <c r="A3" t="s">
        <v>3089</v>
      </c>
      <c r="B3" t="s">
        <v>2886</v>
      </c>
      <c r="C3">
        <v>2004</v>
      </c>
      <c r="D3" t="s">
        <v>5052</v>
      </c>
      <c r="E3" t="s">
        <v>3295</v>
      </c>
      <c r="F3" t="s">
        <v>1938</v>
      </c>
      <c r="G3" t="s">
        <v>3557</v>
      </c>
      <c r="H3" t="s">
        <v>3369</v>
      </c>
      <c r="I3" t="s">
        <v>3296</v>
      </c>
      <c r="J3" t="s">
        <v>1015</v>
      </c>
      <c r="K3" t="s">
        <v>53</v>
      </c>
      <c r="L3" t="s">
        <v>106</v>
      </c>
      <c r="M3">
        <v>280</v>
      </c>
      <c r="N3" t="s">
        <v>3297</v>
      </c>
      <c r="O3" t="s">
        <v>19</v>
      </c>
      <c r="P3" s="29" t="s">
        <v>3982</v>
      </c>
      <c r="Q3" t="s">
        <v>20</v>
      </c>
      <c r="S3" t="s">
        <v>2887</v>
      </c>
    </row>
    <row r="4" spans="1:19" ht="15" customHeight="1" x14ac:dyDescent="0.35">
      <c r="A4" t="s">
        <v>2956</v>
      </c>
      <c r="B4" t="s">
        <v>2886</v>
      </c>
      <c r="C4">
        <v>2007</v>
      </c>
      <c r="D4" t="s">
        <v>5052</v>
      </c>
      <c r="E4" t="s">
        <v>3354</v>
      </c>
      <c r="F4" t="s">
        <v>3785</v>
      </c>
      <c r="G4" t="s">
        <v>3386</v>
      </c>
      <c r="H4" t="s">
        <v>3373</v>
      </c>
      <c r="I4" t="s">
        <v>3355</v>
      </c>
      <c r="J4" t="s">
        <v>1015</v>
      </c>
      <c r="K4" t="s">
        <v>53</v>
      </c>
      <c r="L4" t="s">
        <v>3356</v>
      </c>
      <c r="M4">
        <v>29</v>
      </c>
      <c r="N4" t="s">
        <v>1582</v>
      </c>
      <c r="O4" t="s">
        <v>19</v>
      </c>
      <c r="P4" s="29" t="s">
        <v>88</v>
      </c>
      <c r="Q4" t="s">
        <v>20</v>
      </c>
      <c r="S4" t="s">
        <v>2887</v>
      </c>
    </row>
    <row r="5" spans="1:19" ht="15" customHeight="1" x14ac:dyDescent="0.35">
      <c r="A5" t="s">
        <v>2210</v>
      </c>
      <c r="B5" t="s">
        <v>2886</v>
      </c>
      <c r="C5">
        <v>2007</v>
      </c>
      <c r="D5" t="s">
        <v>5052</v>
      </c>
      <c r="E5" t="s">
        <v>2211</v>
      </c>
      <c r="F5" t="s">
        <v>3796</v>
      </c>
      <c r="G5" t="s">
        <v>3411</v>
      </c>
      <c r="H5" t="s">
        <v>3373</v>
      </c>
      <c r="I5" t="s">
        <v>15</v>
      </c>
      <c r="J5" t="s">
        <v>1025</v>
      </c>
      <c r="K5" t="s">
        <v>53</v>
      </c>
      <c r="L5" t="s">
        <v>53</v>
      </c>
      <c r="M5">
        <v>76</v>
      </c>
      <c r="N5" t="s">
        <v>92</v>
      </c>
      <c r="O5" t="s">
        <v>19</v>
      </c>
      <c r="P5" s="29" t="s">
        <v>2212</v>
      </c>
      <c r="Q5" t="s">
        <v>13</v>
      </c>
      <c r="R5" t="s">
        <v>2213</v>
      </c>
      <c r="S5" t="s">
        <v>2887</v>
      </c>
    </row>
    <row r="6" spans="1:19" ht="15" customHeight="1" x14ac:dyDescent="0.35">
      <c r="A6" t="s">
        <v>2148</v>
      </c>
      <c r="B6" t="s">
        <v>1089</v>
      </c>
      <c r="C6">
        <v>2007</v>
      </c>
      <c r="D6" t="s">
        <v>5052</v>
      </c>
      <c r="E6" t="s">
        <v>3292</v>
      </c>
      <c r="F6" t="s">
        <v>3555</v>
      </c>
      <c r="G6" t="s">
        <v>3395</v>
      </c>
      <c r="H6" t="s">
        <v>3373</v>
      </c>
      <c r="I6" t="s">
        <v>15</v>
      </c>
      <c r="J6" t="s">
        <v>1025</v>
      </c>
      <c r="K6" t="s">
        <v>53</v>
      </c>
      <c r="L6" t="s">
        <v>53</v>
      </c>
      <c r="M6">
        <v>32</v>
      </c>
      <c r="N6" t="s">
        <v>92</v>
      </c>
      <c r="O6" t="s">
        <v>19</v>
      </c>
      <c r="P6" s="29" t="s">
        <v>1458</v>
      </c>
      <c r="Q6" t="s">
        <v>20</v>
      </c>
      <c r="S6" t="s">
        <v>2887</v>
      </c>
    </row>
    <row r="7" spans="1:19" ht="15" customHeight="1" x14ac:dyDescent="0.35">
      <c r="A7" t="s">
        <v>2230</v>
      </c>
      <c r="B7" t="s">
        <v>2886</v>
      </c>
      <c r="C7">
        <v>2008</v>
      </c>
      <c r="D7" t="s">
        <v>5052</v>
      </c>
      <c r="E7" t="s">
        <v>2231</v>
      </c>
      <c r="F7" t="s">
        <v>1938</v>
      </c>
      <c r="G7" t="s">
        <v>3410</v>
      </c>
      <c r="H7" t="s">
        <v>3531</v>
      </c>
      <c r="I7" t="s">
        <v>15</v>
      </c>
      <c r="J7" t="s">
        <v>1025</v>
      </c>
      <c r="K7" t="s">
        <v>53</v>
      </c>
      <c r="L7" t="s">
        <v>53</v>
      </c>
      <c r="M7">
        <v>120</v>
      </c>
      <c r="N7" t="s">
        <v>3851</v>
      </c>
      <c r="O7" t="s">
        <v>117</v>
      </c>
      <c r="P7" s="29" t="s">
        <v>25</v>
      </c>
      <c r="Q7" t="s">
        <v>20</v>
      </c>
      <c r="S7" t="s">
        <v>2887</v>
      </c>
    </row>
    <row r="8" spans="1:19" ht="15" customHeight="1" x14ac:dyDescent="0.35">
      <c r="A8" t="s">
        <v>2218</v>
      </c>
      <c r="B8" t="s">
        <v>2886</v>
      </c>
      <c r="C8">
        <v>2009</v>
      </c>
      <c r="D8" t="s">
        <v>5052</v>
      </c>
      <c r="E8" t="s">
        <v>2219</v>
      </c>
      <c r="F8" t="s">
        <v>5049</v>
      </c>
      <c r="G8" t="s">
        <v>3410</v>
      </c>
      <c r="H8" t="s">
        <v>3399</v>
      </c>
      <c r="I8" t="s">
        <v>15</v>
      </c>
      <c r="J8" t="s">
        <v>1025</v>
      </c>
      <c r="K8" t="s">
        <v>53</v>
      </c>
      <c r="L8" t="s">
        <v>2220</v>
      </c>
      <c r="M8">
        <v>64</v>
      </c>
      <c r="N8" t="s">
        <v>3850</v>
      </c>
      <c r="O8" t="s">
        <v>19</v>
      </c>
      <c r="P8" s="29" t="s">
        <v>1458</v>
      </c>
      <c r="Q8" t="s">
        <v>20</v>
      </c>
      <c r="S8" t="s">
        <v>2887</v>
      </c>
    </row>
    <row r="9" spans="1:19" ht="15" customHeight="1" x14ac:dyDescent="0.35">
      <c r="A9" t="s">
        <v>2191</v>
      </c>
      <c r="B9" t="s">
        <v>2886</v>
      </c>
      <c r="C9">
        <v>2010</v>
      </c>
      <c r="D9" t="s">
        <v>5052</v>
      </c>
      <c r="E9" t="s">
        <v>2192</v>
      </c>
      <c r="F9" t="s">
        <v>3730</v>
      </c>
      <c r="G9" t="s">
        <v>3722</v>
      </c>
      <c r="H9" t="s">
        <v>3394</v>
      </c>
      <c r="I9" t="s">
        <v>162</v>
      </c>
      <c r="J9" t="s">
        <v>1025</v>
      </c>
      <c r="K9" t="s">
        <v>341</v>
      </c>
      <c r="L9" t="s">
        <v>185</v>
      </c>
      <c r="M9">
        <v>580</v>
      </c>
      <c r="N9" t="s">
        <v>2193</v>
      </c>
      <c r="O9" t="s">
        <v>19</v>
      </c>
      <c r="P9" s="29" t="s">
        <v>198</v>
      </c>
      <c r="Q9" t="s">
        <v>20</v>
      </c>
      <c r="R9" t="s">
        <v>2194</v>
      </c>
      <c r="S9" t="s">
        <v>2887</v>
      </c>
    </row>
    <row r="10" spans="1:19" ht="15" customHeight="1" x14ac:dyDescent="0.35">
      <c r="A10" t="s">
        <v>2164</v>
      </c>
      <c r="B10" t="s">
        <v>2886</v>
      </c>
      <c r="C10">
        <v>2011</v>
      </c>
      <c r="D10" t="s">
        <v>5052</v>
      </c>
      <c r="E10" t="s">
        <v>2165</v>
      </c>
      <c r="F10" t="s">
        <v>1938</v>
      </c>
      <c r="G10" t="s">
        <v>3514</v>
      </c>
      <c r="H10" t="s">
        <v>3531</v>
      </c>
      <c r="I10" t="s">
        <v>2166</v>
      </c>
      <c r="J10" t="s">
        <v>1025</v>
      </c>
      <c r="K10" t="s">
        <v>53</v>
      </c>
      <c r="L10" t="s">
        <v>4334</v>
      </c>
      <c r="M10">
        <v>460</v>
      </c>
      <c r="N10" t="s">
        <v>718</v>
      </c>
      <c r="O10" t="s">
        <v>19</v>
      </c>
      <c r="P10" s="29" t="s">
        <v>2167</v>
      </c>
      <c r="Q10" t="s">
        <v>20</v>
      </c>
      <c r="R10" t="s">
        <v>2168</v>
      </c>
      <c r="S10" t="s">
        <v>2887</v>
      </c>
    </row>
    <row r="11" spans="1:19" ht="15" customHeight="1" x14ac:dyDescent="0.35">
      <c r="A11" t="s">
        <v>2132</v>
      </c>
      <c r="B11" t="s">
        <v>1089</v>
      </c>
      <c r="C11">
        <v>2011</v>
      </c>
      <c r="D11" t="s">
        <v>5052</v>
      </c>
      <c r="E11" t="s">
        <v>2133</v>
      </c>
      <c r="F11" t="s">
        <v>3647</v>
      </c>
      <c r="G11" t="s">
        <v>3410</v>
      </c>
      <c r="H11" t="s">
        <v>3373</v>
      </c>
      <c r="I11" t="s">
        <v>162</v>
      </c>
      <c r="J11" t="s">
        <v>1025</v>
      </c>
      <c r="K11" t="s">
        <v>53</v>
      </c>
      <c r="L11" t="s">
        <v>53</v>
      </c>
      <c r="M11">
        <v>600</v>
      </c>
      <c r="N11" t="s">
        <v>3848</v>
      </c>
      <c r="O11" t="s">
        <v>3849</v>
      </c>
      <c r="P11" s="29" t="s">
        <v>25</v>
      </c>
      <c r="Q11" t="s">
        <v>20</v>
      </c>
      <c r="S11" t="s">
        <v>2887</v>
      </c>
    </row>
    <row r="12" spans="1:19" ht="15" customHeight="1" x14ac:dyDescent="0.35">
      <c r="A12" t="s">
        <v>2084</v>
      </c>
      <c r="B12" t="s">
        <v>1089</v>
      </c>
      <c r="C12">
        <v>2012</v>
      </c>
      <c r="D12" t="s">
        <v>5052</v>
      </c>
      <c r="E12" t="s">
        <v>2085</v>
      </c>
      <c r="F12" t="s">
        <v>3763</v>
      </c>
      <c r="G12" t="s">
        <v>3435</v>
      </c>
      <c r="H12" t="s">
        <v>3373</v>
      </c>
      <c r="I12" t="s">
        <v>2086</v>
      </c>
      <c r="J12" t="s">
        <v>1133</v>
      </c>
      <c r="K12" t="s">
        <v>53</v>
      </c>
      <c r="L12" t="s">
        <v>1756</v>
      </c>
      <c r="M12">
        <v>146</v>
      </c>
      <c r="N12" t="s">
        <v>2087</v>
      </c>
      <c r="O12" t="s">
        <v>3836</v>
      </c>
      <c r="P12" s="29" t="s">
        <v>2088</v>
      </c>
      <c r="Q12" t="s">
        <v>20</v>
      </c>
      <c r="S12" t="s">
        <v>2887</v>
      </c>
    </row>
    <row r="13" spans="1:19" ht="15" customHeight="1" x14ac:dyDescent="0.35">
      <c r="A13" t="s">
        <v>2954</v>
      </c>
      <c r="B13" t="s">
        <v>2886</v>
      </c>
      <c r="C13">
        <v>2012</v>
      </c>
      <c r="D13" t="s">
        <v>5052</v>
      </c>
      <c r="E13" t="s">
        <v>3346</v>
      </c>
      <c r="F13" t="s">
        <v>1938</v>
      </c>
      <c r="G13" t="s">
        <v>3410</v>
      </c>
      <c r="H13" t="s">
        <v>3531</v>
      </c>
      <c r="I13" t="s">
        <v>3347</v>
      </c>
      <c r="J13" t="s">
        <v>1025</v>
      </c>
      <c r="K13" t="s">
        <v>53</v>
      </c>
      <c r="L13" t="s">
        <v>53</v>
      </c>
      <c r="M13">
        <v>60</v>
      </c>
      <c r="N13" t="s">
        <v>718</v>
      </c>
      <c r="O13" t="s">
        <v>19</v>
      </c>
      <c r="P13" s="29" t="s">
        <v>163</v>
      </c>
      <c r="Q13" t="s">
        <v>20</v>
      </c>
      <c r="R13" t="s">
        <v>797</v>
      </c>
      <c r="S13" t="s">
        <v>2892</v>
      </c>
    </row>
    <row r="14" spans="1:19" ht="15" customHeight="1" x14ac:dyDescent="0.35">
      <c r="A14" t="s">
        <v>2115</v>
      </c>
      <c r="B14" t="s">
        <v>2886</v>
      </c>
      <c r="C14">
        <v>2012</v>
      </c>
      <c r="D14" t="s">
        <v>5052</v>
      </c>
      <c r="E14" t="s">
        <v>2116</v>
      </c>
      <c r="F14" t="s">
        <v>3725</v>
      </c>
      <c r="G14" t="s">
        <v>3652</v>
      </c>
      <c r="H14" t="s">
        <v>3373</v>
      </c>
      <c r="I14" t="s">
        <v>15</v>
      </c>
      <c r="J14" t="s">
        <v>1025</v>
      </c>
      <c r="K14" t="s">
        <v>53</v>
      </c>
      <c r="L14" t="s">
        <v>53</v>
      </c>
      <c r="M14">
        <v>270</v>
      </c>
      <c r="N14" t="s">
        <v>92</v>
      </c>
      <c r="O14" t="s">
        <v>19</v>
      </c>
      <c r="P14" s="29" t="s">
        <v>266</v>
      </c>
      <c r="Q14" t="s">
        <v>20</v>
      </c>
      <c r="S14" t="s">
        <v>2887</v>
      </c>
    </row>
    <row r="15" spans="1:19" ht="15" customHeight="1" x14ac:dyDescent="0.35">
      <c r="A15" t="s">
        <v>2919</v>
      </c>
      <c r="B15" t="s">
        <v>1089</v>
      </c>
      <c r="C15">
        <v>2013</v>
      </c>
      <c r="D15" t="s">
        <v>5052</v>
      </c>
      <c r="E15" t="s">
        <v>3324</v>
      </c>
      <c r="F15" t="s">
        <v>1938</v>
      </c>
      <c r="G15" t="s">
        <v>3410</v>
      </c>
      <c r="H15" t="s">
        <v>3531</v>
      </c>
      <c r="I15" t="s">
        <v>15</v>
      </c>
      <c r="J15" t="s">
        <v>1025</v>
      </c>
      <c r="K15" t="s">
        <v>53</v>
      </c>
      <c r="L15" t="s">
        <v>53</v>
      </c>
      <c r="M15">
        <v>120</v>
      </c>
      <c r="N15" t="s">
        <v>718</v>
      </c>
      <c r="O15" t="s">
        <v>19</v>
      </c>
      <c r="P15" s="29" t="s">
        <v>163</v>
      </c>
      <c r="Q15" t="s">
        <v>20</v>
      </c>
      <c r="R15" t="s">
        <v>3325</v>
      </c>
      <c r="S15" t="s">
        <v>2887</v>
      </c>
    </row>
    <row r="16" spans="1:19" ht="15" customHeight="1" x14ac:dyDescent="0.35">
      <c r="A16" t="s">
        <v>1984</v>
      </c>
      <c r="B16" t="s">
        <v>2886</v>
      </c>
      <c r="C16">
        <v>2013</v>
      </c>
      <c r="D16" t="s">
        <v>5052</v>
      </c>
      <c r="E16" t="s">
        <v>1985</v>
      </c>
      <c r="F16" t="s">
        <v>3364</v>
      </c>
      <c r="G16" t="s">
        <v>3944</v>
      </c>
      <c r="H16" t="s">
        <v>3369</v>
      </c>
      <c r="I16" t="s">
        <v>15</v>
      </c>
      <c r="J16" t="s">
        <v>1133</v>
      </c>
      <c r="K16" t="s">
        <v>341</v>
      </c>
      <c r="L16" t="s">
        <v>1986</v>
      </c>
      <c r="M16">
        <v>120</v>
      </c>
      <c r="N16" t="s">
        <v>1987</v>
      </c>
      <c r="O16" t="s">
        <v>19</v>
      </c>
      <c r="P16" s="29" t="s">
        <v>93</v>
      </c>
      <c r="Q16" t="s">
        <v>20</v>
      </c>
      <c r="R16" t="s">
        <v>1796</v>
      </c>
      <c r="S16" t="s">
        <v>2887</v>
      </c>
    </row>
    <row r="17" spans="1:19" ht="15" customHeight="1" x14ac:dyDescent="0.35">
      <c r="A17" t="s">
        <v>3060</v>
      </c>
      <c r="B17" t="s">
        <v>1089</v>
      </c>
      <c r="C17">
        <v>2013</v>
      </c>
      <c r="D17" t="s">
        <v>5052</v>
      </c>
      <c r="E17" t="s">
        <v>757</v>
      </c>
      <c r="F17" t="s">
        <v>3785</v>
      </c>
      <c r="G17" t="s">
        <v>3410</v>
      </c>
      <c r="H17" t="s">
        <v>3373</v>
      </c>
      <c r="I17" t="s">
        <v>15</v>
      </c>
      <c r="J17" t="s">
        <v>1025</v>
      </c>
      <c r="K17" t="s">
        <v>53</v>
      </c>
      <c r="L17" t="s">
        <v>53</v>
      </c>
      <c r="M17">
        <v>160</v>
      </c>
      <c r="N17" t="s">
        <v>3331</v>
      </c>
      <c r="O17" t="s">
        <v>721</v>
      </c>
      <c r="P17" s="29" t="s">
        <v>386</v>
      </c>
      <c r="Q17" t="s">
        <v>20</v>
      </c>
      <c r="S17" t="s">
        <v>2887</v>
      </c>
    </row>
    <row r="18" spans="1:19" ht="15" customHeight="1" x14ac:dyDescent="0.35">
      <c r="A18" t="s">
        <v>2001</v>
      </c>
      <c r="B18" t="s">
        <v>2886</v>
      </c>
      <c r="C18">
        <v>2013</v>
      </c>
      <c r="D18" t="s">
        <v>5052</v>
      </c>
      <c r="E18" t="s">
        <v>1880</v>
      </c>
      <c r="F18" t="s">
        <v>1938</v>
      </c>
      <c r="G18" t="s">
        <v>3410</v>
      </c>
      <c r="H18" t="s">
        <v>3531</v>
      </c>
      <c r="I18" t="s">
        <v>269</v>
      </c>
      <c r="J18" t="s">
        <v>1025</v>
      </c>
      <c r="K18" t="s">
        <v>53</v>
      </c>
      <c r="L18" t="s">
        <v>2002</v>
      </c>
      <c r="M18">
        <v>40</v>
      </c>
      <c r="N18" t="s">
        <v>718</v>
      </c>
      <c r="O18" t="s">
        <v>19</v>
      </c>
      <c r="P18" s="29" t="s">
        <v>163</v>
      </c>
      <c r="Q18" t="s">
        <v>20</v>
      </c>
      <c r="R18" t="s">
        <v>1948</v>
      </c>
      <c r="S18" t="s">
        <v>2892</v>
      </c>
    </row>
    <row r="19" spans="1:19" ht="15" customHeight="1" x14ac:dyDescent="0.35">
      <c r="A19" t="s">
        <v>1901</v>
      </c>
      <c r="B19" t="s">
        <v>2886</v>
      </c>
      <c r="C19">
        <v>2014</v>
      </c>
      <c r="D19" t="s">
        <v>5052</v>
      </c>
      <c r="E19" t="s">
        <v>1902</v>
      </c>
      <c r="F19" t="s">
        <v>1938</v>
      </c>
      <c r="G19" t="s">
        <v>3405</v>
      </c>
      <c r="H19" t="s">
        <v>3369</v>
      </c>
      <c r="I19" t="s">
        <v>15</v>
      </c>
      <c r="J19" t="s">
        <v>1133</v>
      </c>
      <c r="K19" t="s">
        <v>53</v>
      </c>
      <c r="L19" t="s">
        <v>883</v>
      </c>
      <c r="M19">
        <v>360</v>
      </c>
      <c r="N19" t="s">
        <v>1903</v>
      </c>
      <c r="O19" t="s">
        <v>19</v>
      </c>
      <c r="P19" s="29" t="s">
        <v>93</v>
      </c>
      <c r="Q19" t="s">
        <v>13</v>
      </c>
      <c r="R19" t="s">
        <v>1904</v>
      </c>
      <c r="S19" t="s">
        <v>2887</v>
      </c>
    </row>
    <row r="20" spans="1:19" ht="15" customHeight="1" x14ac:dyDescent="0.35">
      <c r="A20" t="s">
        <v>2909</v>
      </c>
      <c r="B20" t="s">
        <v>1089</v>
      </c>
      <c r="C20">
        <v>2014</v>
      </c>
      <c r="D20" t="s">
        <v>5052</v>
      </c>
      <c r="E20" t="s">
        <v>3300</v>
      </c>
      <c r="F20" t="s">
        <v>3376</v>
      </c>
      <c r="G20" t="s">
        <v>3733</v>
      </c>
      <c r="H20" t="s">
        <v>3373</v>
      </c>
      <c r="I20" t="s">
        <v>47</v>
      </c>
      <c r="J20" t="s">
        <v>1026</v>
      </c>
      <c r="K20" t="s">
        <v>53</v>
      </c>
      <c r="L20" t="s">
        <v>53</v>
      </c>
      <c r="M20">
        <v>80</v>
      </c>
      <c r="N20" t="s">
        <v>92</v>
      </c>
      <c r="O20" t="s">
        <v>19</v>
      </c>
      <c r="P20" s="29" t="s">
        <v>25</v>
      </c>
      <c r="Q20" t="s">
        <v>20</v>
      </c>
      <c r="S20" t="s">
        <v>2887</v>
      </c>
    </row>
    <row r="21" spans="1:19" ht="15" customHeight="1" x14ac:dyDescent="0.35">
      <c r="A21" t="s">
        <v>3040</v>
      </c>
      <c r="B21" t="s">
        <v>1089</v>
      </c>
      <c r="C21">
        <v>2014</v>
      </c>
      <c r="D21" t="s">
        <v>5052</v>
      </c>
      <c r="E21" t="s">
        <v>3301</v>
      </c>
      <c r="F21" t="s">
        <v>3379</v>
      </c>
      <c r="G21" t="s">
        <v>3625</v>
      </c>
      <c r="H21" t="s">
        <v>3373</v>
      </c>
      <c r="I21" t="s">
        <v>3302</v>
      </c>
      <c r="J21" t="s">
        <v>1025</v>
      </c>
      <c r="K21" t="s">
        <v>53</v>
      </c>
      <c r="L21" t="s">
        <v>4475</v>
      </c>
      <c r="M21">
        <v>60</v>
      </c>
      <c r="N21" t="s">
        <v>718</v>
      </c>
      <c r="O21" t="s">
        <v>19</v>
      </c>
      <c r="P21" s="29" t="s">
        <v>304</v>
      </c>
      <c r="Q21" t="s">
        <v>13</v>
      </c>
      <c r="R21" t="s">
        <v>3303</v>
      </c>
      <c r="S21" t="s">
        <v>2887</v>
      </c>
    </row>
    <row r="22" spans="1:19" ht="15" customHeight="1" x14ac:dyDescent="0.35">
      <c r="A22" t="s">
        <v>2911</v>
      </c>
      <c r="B22" t="s">
        <v>2886</v>
      </c>
      <c r="C22">
        <v>2014</v>
      </c>
      <c r="D22" t="s">
        <v>5052</v>
      </c>
      <c r="E22" t="s">
        <v>3306</v>
      </c>
      <c r="F22" t="s">
        <v>1938</v>
      </c>
      <c r="G22" t="s">
        <v>3410</v>
      </c>
      <c r="H22" t="s">
        <v>3369</v>
      </c>
      <c r="I22" t="s">
        <v>15</v>
      </c>
      <c r="J22" t="s">
        <v>1133</v>
      </c>
      <c r="K22" t="s">
        <v>53</v>
      </c>
      <c r="L22" t="s">
        <v>53</v>
      </c>
      <c r="M22">
        <v>290</v>
      </c>
      <c r="N22" t="s">
        <v>3307</v>
      </c>
      <c r="O22" t="s">
        <v>3308</v>
      </c>
      <c r="P22" s="29" t="s">
        <v>93</v>
      </c>
      <c r="Q22" t="s">
        <v>20</v>
      </c>
      <c r="S22" t="s">
        <v>2892</v>
      </c>
    </row>
    <row r="23" spans="1:19" ht="15" customHeight="1" x14ac:dyDescent="0.35">
      <c r="A23" t="s">
        <v>1929</v>
      </c>
      <c r="B23" t="s">
        <v>2886</v>
      </c>
      <c r="C23">
        <v>2014</v>
      </c>
      <c r="D23" t="s">
        <v>5052</v>
      </c>
      <c r="E23" t="s">
        <v>1930</v>
      </c>
      <c r="F23" t="s">
        <v>1938</v>
      </c>
      <c r="G23" t="s">
        <v>3674</v>
      </c>
      <c r="H23" t="s">
        <v>3531</v>
      </c>
      <c r="I23" t="s">
        <v>1723</v>
      </c>
      <c r="J23" t="s">
        <v>1025</v>
      </c>
      <c r="K23" t="s">
        <v>53</v>
      </c>
      <c r="L23" t="s">
        <v>53</v>
      </c>
      <c r="M23">
        <v>260</v>
      </c>
      <c r="N23" t="s">
        <v>49</v>
      </c>
      <c r="O23" t="s">
        <v>19</v>
      </c>
      <c r="P23" s="29" t="s">
        <v>93</v>
      </c>
      <c r="Q23" t="s">
        <v>20</v>
      </c>
      <c r="R23" t="s">
        <v>1931</v>
      </c>
      <c r="S23" t="s">
        <v>2887</v>
      </c>
    </row>
    <row r="24" spans="1:19" ht="15" customHeight="1" x14ac:dyDescent="0.35">
      <c r="A24" t="s">
        <v>1935</v>
      </c>
      <c r="B24" t="s">
        <v>2886</v>
      </c>
      <c r="C24">
        <v>2014</v>
      </c>
      <c r="D24" t="s">
        <v>5052</v>
      </c>
      <c r="E24" t="s">
        <v>1936</v>
      </c>
      <c r="F24" t="s">
        <v>1938</v>
      </c>
      <c r="G24" t="s">
        <v>3428</v>
      </c>
      <c r="H24" t="s">
        <v>3531</v>
      </c>
      <c r="I24" t="s">
        <v>1937</v>
      </c>
      <c r="J24" t="s">
        <v>1025</v>
      </c>
      <c r="K24" t="s">
        <v>53</v>
      </c>
      <c r="L24" t="s">
        <v>53</v>
      </c>
      <c r="M24">
        <v>300</v>
      </c>
      <c r="N24" t="s">
        <v>718</v>
      </c>
      <c r="O24" t="s">
        <v>19</v>
      </c>
      <c r="P24" s="29" t="s">
        <v>163</v>
      </c>
      <c r="Q24" t="s">
        <v>20</v>
      </c>
      <c r="R24" t="s">
        <v>1938</v>
      </c>
      <c r="S24" t="s">
        <v>2887</v>
      </c>
    </row>
    <row r="25" spans="1:19" ht="15" customHeight="1" x14ac:dyDescent="0.35">
      <c r="A25" t="s">
        <v>1940</v>
      </c>
      <c r="B25" t="s">
        <v>2886</v>
      </c>
      <c r="C25">
        <v>2014</v>
      </c>
      <c r="D25" t="s">
        <v>5052</v>
      </c>
      <c r="E25" t="s">
        <v>1941</v>
      </c>
      <c r="F25" t="s">
        <v>3786</v>
      </c>
      <c r="G25" t="s">
        <v>3516</v>
      </c>
      <c r="H25" t="s">
        <v>3373</v>
      </c>
      <c r="I25" t="s">
        <v>15</v>
      </c>
      <c r="J25" t="s">
        <v>1025</v>
      </c>
      <c r="K25" t="s">
        <v>53</v>
      </c>
      <c r="L25" t="s">
        <v>53</v>
      </c>
      <c r="M25">
        <v>420</v>
      </c>
      <c r="N25" t="s">
        <v>922</v>
      </c>
      <c r="O25" t="s">
        <v>19</v>
      </c>
      <c r="P25" s="29" t="s">
        <v>88</v>
      </c>
      <c r="Q25" t="s">
        <v>20</v>
      </c>
      <c r="S25" t="s">
        <v>2887</v>
      </c>
    </row>
    <row r="26" spans="1:19" ht="15" customHeight="1" x14ac:dyDescent="0.35">
      <c r="A26" t="s">
        <v>1946</v>
      </c>
      <c r="B26" t="s">
        <v>2886</v>
      </c>
      <c r="C26">
        <v>2014</v>
      </c>
      <c r="D26" t="s">
        <v>5052</v>
      </c>
      <c r="E26" t="s">
        <v>1947</v>
      </c>
      <c r="F26" t="s">
        <v>5066</v>
      </c>
      <c r="G26" t="s">
        <v>3410</v>
      </c>
      <c r="H26" t="s">
        <v>3369</v>
      </c>
      <c r="I26" t="s">
        <v>1593</v>
      </c>
      <c r="J26" t="s">
        <v>1125</v>
      </c>
      <c r="K26" t="s">
        <v>53</v>
      </c>
      <c r="L26" t="s">
        <v>53</v>
      </c>
      <c r="M26">
        <v>480</v>
      </c>
      <c r="N26" t="s">
        <v>1268</v>
      </c>
      <c r="O26" t="s">
        <v>19</v>
      </c>
      <c r="P26" s="29" t="s">
        <v>4033</v>
      </c>
      <c r="Q26" t="s">
        <v>20</v>
      </c>
      <c r="R26" t="s">
        <v>1948</v>
      </c>
      <c r="S26" t="s">
        <v>2887</v>
      </c>
    </row>
    <row r="27" spans="1:19" ht="15" customHeight="1" x14ac:dyDescent="0.35">
      <c r="A27" t="s">
        <v>3053</v>
      </c>
      <c r="B27" t="s">
        <v>1089</v>
      </c>
      <c r="C27">
        <v>2014</v>
      </c>
      <c r="D27" t="s">
        <v>5052</v>
      </c>
      <c r="E27" t="s">
        <v>3317</v>
      </c>
      <c r="F27" t="s">
        <v>1938</v>
      </c>
      <c r="G27" t="s">
        <v>3410</v>
      </c>
      <c r="H27" t="s">
        <v>3531</v>
      </c>
      <c r="I27" t="s">
        <v>15</v>
      </c>
      <c r="J27" t="s">
        <v>1025</v>
      </c>
      <c r="K27" t="s">
        <v>53</v>
      </c>
      <c r="L27" t="s">
        <v>53</v>
      </c>
      <c r="M27">
        <v>280</v>
      </c>
      <c r="N27" t="s">
        <v>5114</v>
      </c>
      <c r="O27" t="s">
        <v>19</v>
      </c>
      <c r="P27" s="29" t="s">
        <v>3984</v>
      </c>
      <c r="Q27" t="s">
        <v>20</v>
      </c>
      <c r="R27" t="s">
        <v>797</v>
      </c>
      <c r="S27" t="s">
        <v>2887</v>
      </c>
    </row>
    <row r="28" spans="1:19" ht="15" customHeight="1" x14ac:dyDescent="0.35">
      <c r="A28" t="s">
        <v>1958</v>
      </c>
      <c r="B28" t="s">
        <v>2886</v>
      </c>
      <c r="C28">
        <v>2014</v>
      </c>
      <c r="D28" t="s">
        <v>5052</v>
      </c>
      <c r="E28" t="s">
        <v>1959</v>
      </c>
      <c r="F28" t="s">
        <v>3794</v>
      </c>
      <c r="G28" t="s">
        <v>3525</v>
      </c>
      <c r="H28" t="s">
        <v>3399</v>
      </c>
      <c r="I28" t="s">
        <v>15</v>
      </c>
      <c r="J28" t="s">
        <v>1025</v>
      </c>
      <c r="K28" t="s">
        <v>53</v>
      </c>
      <c r="L28" t="s">
        <v>1960</v>
      </c>
      <c r="M28">
        <v>192</v>
      </c>
      <c r="N28" t="s">
        <v>24</v>
      </c>
      <c r="O28" t="s">
        <v>19</v>
      </c>
      <c r="P28" s="29" t="s">
        <v>1961</v>
      </c>
      <c r="Q28" t="s">
        <v>13</v>
      </c>
      <c r="R28" t="s">
        <v>1962</v>
      </c>
      <c r="S28" t="s">
        <v>2887</v>
      </c>
    </row>
    <row r="29" spans="1:19" ht="15" customHeight="1" x14ac:dyDescent="0.35">
      <c r="A29" t="s">
        <v>2918</v>
      </c>
      <c r="B29" t="s">
        <v>1089</v>
      </c>
      <c r="C29">
        <v>2014</v>
      </c>
      <c r="D29" t="s">
        <v>5052</v>
      </c>
      <c r="E29" t="s">
        <v>3321</v>
      </c>
      <c r="F29" t="s">
        <v>3376</v>
      </c>
      <c r="G29" t="s">
        <v>3666</v>
      </c>
      <c r="H29" t="s">
        <v>3373</v>
      </c>
      <c r="I29" t="s">
        <v>3322</v>
      </c>
      <c r="J29" t="s">
        <v>1026</v>
      </c>
      <c r="K29" t="s">
        <v>53</v>
      </c>
      <c r="L29" t="s">
        <v>53</v>
      </c>
      <c r="M29">
        <v>128</v>
      </c>
      <c r="N29" t="s">
        <v>92</v>
      </c>
      <c r="O29" t="s">
        <v>19</v>
      </c>
      <c r="P29" s="29" t="s">
        <v>25</v>
      </c>
      <c r="Q29" t="s">
        <v>20</v>
      </c>
      <c r="S29" t="s">
        <v>2887</v>
      </c>
    </row>
    <row r="30" spans="1:19" ht="15" customHeight="1" x14ac:dyDescent="0.35">
      <c r="A30" t="s">
        <v>1721</v>
      </c>
      <c r="B30" t="s">
        <v>1089</v>
      </c>
      <c r="C30">
        <v>2015</v>
      </c>
      <c r="D30" t="s">
        <v>5052</v>
      </c>
      <c r="E30" t="s">
        <v>1722</v>
      </c>
      <c r="F30" t="s">
        <v>1938</v>
      </c>
      <c r="G30" t="s">
        <v>3703</v>
      </c>
      <c r="H30" t="s">
        <v>3531</v>
      </c>
      <c r="I30" t="s">
        <v>1723</v>
      </c>
      <c r="J30" t="s">
        <v>1025</v>
      </c>
      <c r="K30" t="s">
        <v>53</v>
      </c>
      <c r="L30" t="s">
        <v>53</v>
      </c>
      <c r="M30">
        <v>400</v>
      </c>
      <c r="N30" t="s">
        <v>92</v>
      </c>
      <c r="O30" t="s">
        <v>19</v>
      </c>
      <c r="P30" s="29" t="s">
        <v>1724</v>
      </c>
      <c r="Q30" t="s">
        <v>13</v>
      </c>
      <c r="R30" t="s">
        <v>1725</v>
      </c>
      <c r="S30" t="s">
        <v>2887</v>
      </c>
    </row>
    <row r="31" spans="1:19" ht="15" customHeight="1" x14ac:dyDescent="0.35">
      <c r="A31" t="s">
        <v>1731</v>
      </c>
      <c r="B31" t="s">
        <v>1089</v>
      </c>
      <c r="C31">
        <v>2015</v>
      </c>
      <c r="D31" t="s">
        <v>5052</v>
      </c>
      <c r="E31" t="s">
        <v>1732</v>
      </c>
      <c r="F31" t="s">
        <v>1938</v>
      </c>
      <c r="G31" t="s">
        <v>3405</v>
      </c>
      <c r="H31" t="s">
        <v>3531</v>
      </c>
      <c r="I31" t="s">
        <v>1723</v>
      </c>
      <c r="J31" t="s">
        <v>1025</v>
      </c>
      <c r="K31" t="s">
        <v>53</v>
      </c>
      <c r="L31" t="s">
        <v>53</v>
      </c>
      <c r="M31">
        <v>134</v>
      </c>
      <c r="N31" t="s">
        <v>92</v>
      </c>
      <c r="O31" t="s">
        <v>19</v>
      </c>
      <c r="P31" s="29" t="s">
        <v>1733</v>
      </c>
      <c r="Q31" t="s">
        <v>20</v>
      </c>
      <c r="R31" t="s">
        <v>1734</v>
      </c>
      <c r="S31" t="s">
        <v>2887</v>
      </c>
    </row>
    <row r="32" spans="1:19" ht="15" customHeight="1" x14ac:dyDescent="0.35">
      <c r="A32" t="s">
        <v>1762</v>
      </c>
      <c r="B32" t="s">
        <v>2886</v>
      </c>
      <c r="C32">
        <v>2015</v>
      </c>
      <c r="D32" t="s">
        <v>5052</v>
      </c>
      <c r="E32" t="s">
        <v>1763</v>
      </c>
      <c r="F32" t="s">
        <v>1938</v>
      </c>
      <c r="G32" t="s">
        <v>3410</v>
      </c>
      <c r="H32" t="s">
        <v>3531</v>
      </c>
      <c r="I32" t="s">
        <v>15</v>
      </c>
      <c r="J32" t="s">
        <v>1025</v>
      </c>
      <c r="K32" t="s">
        <v>53</v>
      </c>
      <c r="L32" t="s">
        <v>1764</v>
      </c>
      <c r="M32">
        <v>120</v>
      </c>
      <c r="N32" t="s">
        <v>718</v>
      </c>
      <c r="O32" t="s">
        <v>19</v>
      </c>
      <c r="P32" s="29" t="s">
        <v>1765</v>
      </c>
      <c r="Q32" t="s">
        <v>20</v>
      </c>
      <c r="R32" t="s">
        <v>797</v>
      </c>
      <c r="S32" t="s">
        <v>2887</v>
      </c>
    </row>
    <row r="33" spans="1:19" ht="15" customHeight="1" x14ac:dyDescent="0.35">
      <c r="A33" t="s">
        <v>1749</v>
      </c>
      <c r="B33" t="s">
        <v>2886</v>
      </c>
      <c r="C33">
        <v>2015</v>
      </c>
      <c r="D33" t="s">
        <v>5052</v>
      </c>
      <c r="E33" t="s">
        <v>1750</v>
      </c>
      <c r="F33" t="s">
        <v>1938</v>
      </c>
      <c r="G33" t="s">
        <v>3410</v>
      </c>
      <c r="H33" t="s">
        <v>3531</v>
      </c>
      <c r="I33" t="s">
        <v>15</v>
      </c>
      <c r="J33" t="s">
        <v>1025</v>
      </c>
      <c r="K33" t="s">
        <v>53</v>
      </c>
      <c r="L33" t="s">
        <v>695</v>
      </c>
      <c r="M33">
        <v>120</v>
      </c>
      <c r="N33" t="s">
        <v>24</v>
      </c>
      <c r="O33" t="s">
        <v>19</v>
      </c>
      <c r="P33" s="29" t="s">
        <v>93</v>
      </c>
      <c r="Q33" t="s">
        <v>20</v>
      </c>
      <c r="S33" t="s">
        <v>2887</v>
      </c>
    </row>
    <row r="34" spans="1:19" ht="15" customHeight="1" x14ac:dyDescent="0.35">
      <c r="A34" t="s">
        <v>1754</v>
      </c>
      <c r="B34" t="s">
        <v>2886</v>
      </c>
      <c r="C34">
        <v>2015</v>
      </c>
      <c r="D34" t="s">
        <v>5052</v>
      </c>
      <c r="E34" t="s">
        <v>1755</v>
      </c>
      <c r="F34" t="s">
        <v>3786</v>
      </c>
      <c r="G34" t="s">
        <v>3395</v>
      </c>
      <c r="H34" t="s">
        <v>3403</v>
      </c>
      <c r="I34" t="s">
        <v>15</v>
      </c>
      <c r="J34" t="s">
        <v>1025</v>
      </c>
      <c r="K34" t="s">
        <v>53</v>
      </c>
      <c r="L34" t="s">
        <v>1756</v>
      </c>
      <c r="M34">
        <v>160</v>
      </c>
      <c r="N34" t="s">
        <v>363</v>
      </c>
      <c r="O34" t="s">
        <v>1394</v>
      </c>
      <c r="P34" s="29" t="s">
        <v>88</v>
      </c>
      <c r="Q34" t="s">
        <v>20</v>
      </c>
      <c r="S34" t="s">
        <v>2887</v>
      </c>
    </row>
    <row r="35" spans="1:19" ht="15" customHeight="1" x14ac:dyDescent="0.35">
      <c r="A35" t="s">
        <v>1771</v>
      </c>
      <c r="B35" t="s">
        <v>2886</v>
      </c>
      <c r="C35">
        <v>2015</v>
      </c>
      <c r="D35" t="s">
        <v>5052</v>
      </c>
      <c r="E35" t="s">
        <v>1772</v>
      </c>
      <c r="F35" t="s">
        <v>5074</v>
      </c>
      <c r="G35" t="s">
        <v>3516</v>
      </c>
      <c r="H35" t="s">
        <v>3373</v>
      </c>
      <c r="I35" t="s">
        <v>4469</v>
      </c>
      <c r="J35" t="s">
        <v>1025</v>
      </c>
      <c r="K35" t="s">
        <v>53</v>
      </c>
      <c r="L35" t="s">
        <v>53</v>
      </c>
      <c r="M35">
        <v>894</v>
      </c>
      <c r="N35" t="s">
        <v>502</v>
      </c>
      <c r="O35" t="s">
        <v>19</v>
      </c>
      <c r="P35" s="29" t="s">
        <v>80</v>
      </c>
      <c r="Q35" t="s">
        <v>20</v>
      </c>
      <c r="R35" t="s">
        <v>797</v>
      </c>
      <c r="S35" t="s">
        <v>2887</v>
      </c>
    </row>
    <row r="36" spans="1:19" ht="15" customHeight="1" x14ac:dyDescent="0.35">
      <c r="A36" t="s">
        <v>1784</v>
      </c>
      <c r="B36" t="s">
        <v>2886</v>
      </c>
      <c r="C36">
        <v>2015</v>
      </c>
      <c r="D36" t="s">
        <v>5052</v>
      </c>
      <c r="E36" t="s">
        <v>1785</v>
      </c>
      <c r="F36" t="s">
        <v>1938</v>
      </c>
      <c r="G36" t="s">
        <v>3386</v>
      </c>
      <c r="H36" t="s">
        <v>3531</v>
      </c>
      <c r="I36" t="s">
        <v>15</v>
      </c>
      <c r="J36" t="s">
        <v>1025</v>
      </c>
      <c r="K36" t="s">
        <v>53</v>
      </c>
      <c r="L36" t="s">
        <v>1786</v>
      </c>
      <c r="M36">
        <v>160</v>
      </c>
      <c r="N36" t="s">
        <v>385</v>
      </c>
      <c r="O36" t="s">
        <v>19</v>
      </c>
      <c r="P36" s="29" t="s">
        <v>88</v>
      </c>
      <c r="Q36" t="s">
        <v>20</v>
      </c>
      <c r="R36" t="s">
        <v>1787</v>
      </c>
      <c r="S36" t="s">
        <v>2887</v>
      </c>
    </row>
    <row r="37" spans="1:19" ht="15" customHeight="1" x14ac:dyDescent="0.35">
      <c r="A37" t="s">
        <v>1800</v>
      </c>
      <c r="B37" t="s">
        <v>2886</v>
      </c>
      <c r="C37">
        <v>2015</v>
      </c>
      <c r="D37" t="s">
        <v>5052</v>
      </c>
      <c r="E37" t="s">
        <v>1801</v>
      </c>
      <c r="F37" t="s">
        <v>3376</v>
      </c>
      <c r="G37" t="s">
        <v>3693</v>
      </c>
      <c r="H37" t="s">
        <v>3403</v>
      </c>
      <c r="I37" t="s">
        <v>1802</v>
      </c>
      <c r="J37" t="s">
        <v>1909</v>
      </c>
      <c r="K37" t="s">
        <v>53</v>
      </c>
      <c r="L37" t="s">
        <v>106</v>
      </c>
      <c r="M37">
        <v>162</v>
      </c>
      <c r="N37" t="s">
        <v>1803</v>
      </c>
      <c r="O37" t="s">
        <v>1648</v>
      </c>
      <c r="P37" s="29" t="s">
        <v>88</v>
      </c>
      <c r="Q37" t="s">
        <v>20</v>
      </c>
      <c r="R37" t="s">
        <v>1804</v>
      </c>
      <c r="S37" t="s">
        <v>2887</v>
      </c>
    </row>
    <row r="38" spans="1:19" ht="15" customHeight="1" x14ac:dyDescent="0.35">
      <c r="A38" t="s">
        <v>1809</v>
      </c>
      <c r="B38" t="s">
        <v>2886</v>
      </c>
      <c r="C38">
        <v>2015</v>
      </c>
      <c r="D38" t="s">
        <v>5052</v>
      </c>
      <c r="E38" t="s">
        <v>1810</v>
      </c>
      <c r="F38" t="s">
        <v>3736</v>
      </c>
      <c r="G38" t="s">
        <v>3435</v>
      </c>
      <c r="H38" t="s">
        <v>3399</v>
      </c>
      <c r="I38" t="s">
        <v>15</v>
      </c>
      <c r="J38" t="s">
        <v>1025</v>
      </c>
      <c r="K38" t="s">
        <v>53</v>
      </c>
      <c r="L38" t="s">
        <v>106</v>
      </c>
      <c r="M38">
        <v>720</v>
      </c>
      <c r="N38" t="s">
        <v>1811</v>
      </c>
      <c r="O38" t="s">
        <v>922</v>
      </c>
      <c r="P38" s="29" t="s">
        <v>1812</v>
      </c>
      <c r="Q38" t="s">
        <v>20</v>
      </c>
      <c r="S38" t="s">
        <v>2887</v>
      </c>
    </row>
    <row r="39" spans="1:19" ht="15" customHeight="1" x14ac:dyDescent="0.35">
      <c r="A39" t="s">
        <v>1813</v>
      </c>
      <c r="B39" t="s">
        <v>2886</v>
      </c>
      <c r="C39">
        <v>2015</v>
      </c>
      <c r="D39" t="s">
        <v>5052</v>
      </c>
      <c r="E39" t="s">
        <v>1814</v>
      </c>
      <c r="F39" t="s">
        <v>3737</v>
      </c>
      <c r="G39" t="s">
        <v>3652</v>
      </c>
      <c r="H39" t="s">
        <v>3394</v>
      </c>
      <c r="I39" t="s">
        <v>1815</v>
      </c>
      <c r="J39" t="s">
        <v>1025</v>
      </c>
      <c r="K39" t="s">
        <v>53</v>
      </c>
      <c r="L39" t="s">
        <v>1816</v>
      </c>
      <c r="M39">
        <v>1600</v>
      </c>
      <c r="N39" t="s">
        <v>718</v>
      </c>
      <c r="O39" t="s">
        <v>1817</v>
      </c>
      <c r="P39" s="29" t="s">
        <v>4039</v>
      </c>
      <c r="Q39" t="s">
        <v>20</v>
      </c>
      <c r="R39" t="s">
        <v>1818</v>
      </c>
      <c r="S39" t="s">
        <v>2887</v>
      </c>
    </row>
    <row r="40" spans="1:19" ht="15" customHeight="1" x14ac:dyDescent="0.35">
      <c r="A40" t="s">
        <v>1819</v>
      </c>
      <c r="B40" t="s">
        <v>2886</v>
      </c>
      <c r="C40">
        <v>2015</v>
      </c>
      <c r="D40" t="s">
        <v>5052</v>
      </c>
      <c r="E40" t="s">
        <v>1820</v>
      </c>
      <c r="F40" t="s">
        <v>3797</v>
      </c>
      <c r="G40" t="s">
        <v>3453</v>
      </c>
      <c r="H40" t="s">
        <v>3373</v>
      </c>
      <c r="I40" t="s">
        <v>15</v>
      </c>
      <c r="J40" t="s">
        <v>1025</v>
      </c>
      <c r="K40" t="s">
        <v>1015</v>
      </c>
      <c r="L40" t="s">
        <v>4470</v>
      </c>
      <c r="M40">
        <v>200</v>
      </c>
      <c r="N40" t="s">
        <v>1821</v>
      </c>
      <c r="O40" t="s">
        <v>142</v>
      </c>
      <c r="P40" s="29" t="s">
        <v>1822</v>
      </c>
      <c r="Q40" t="s">
        <v>20</v>
      </c>
      <c r="S40" t="s">
        <v>2887</v>
      </c>
    </row>
    <row r="41" spans="1:19" ht="15" customHeight="1" x14ac:dyDescent="0.35">
      <c r="A41" t="s">
        <v>1798</v>
      </c>
      <c r="B41" t="s">
        <v>2886</v>
      </c>
      <c r="C41">
        <v>2015</v>
      </c>
      <c r="D41" t="s">
        <v>5052</v>
      </c>
      <c r="E41" t="s">
        <v>1799</v>
      </c>
      <c r="F41" t="s">
        <v>3376</v>
      </c>
      <c r="G41" t="s">
        <v>3397</v>
      </c>
      <c r="H41" t="s">
        <v>3403</v>
      </c>
      <c r="I41" t="s">
        <v>15</v>
      </c>
      <c r="J41" t="s">
        <v>1025</v>
      </c>
      <c r="K41" t="s">
        <v>53</v>
      </c>
      <c r="L41" t="s">
        <v>53</v>
      </c>
      <c r="M41">
        <v>360</v>
      </c>
      <c r="N41" t="s">
        <v>447</v>
      </c>
      <c r="O41" t="s">
        <v>92</v>
      </c>
      <c r="P41" s="29" t="s">
        <v>4025</v>
      </c>
      <c r="Q41" t="s">
        <v>20</v>
      </c>
      <c r="S41" t="s">
        <v>2887</v>
      </c>
    </row>
    <row r="42" spans="1:19" ht="15" customHeight="1" x14ac:dyDescent="0.35">
      <c r="A42" t="s">
        <v>2899</v>
      </c>
      <c r="B42" t="s">
        <v>2886</v>
      </c>
      <c r="C42">
        <v>2015</v>
      </c>
      <c r="D42" t="s">
        <v>5052</v>
      </c>
      <c r="E42" t="s">
        <v>4342</v>
      </c>
      <c r="F42" t="s">
        <v>3685</v>
      </c>
      <c r="G42" t="s">
        <v>3651</v>
      </c>
      <c r="H42" t="s">
        <v>3369</v>
      </c>
      <c r="I42" t="s">
        <v>47</v>
      </c>
      <c r="J42" t="s">
        <v>341</v>
      </c>
      <c r="K42" t="s">
        <v>53</v>
      </c>
      <c r="L42" t="s">
        <v>695</v>
      </c>
      <c r="M42">
        <v>24</v>
      </c>
      <c r="N42" t="s">
        <v>718</v>
      </c>
      <c r="O42" t="s">
        <v>19</v>
      </c>
      <c r="P42" s="29" t="s">
        <v>4343</v>
      </c>
      <c r="Q42" t="s">
        <v>20</v>
      </c>
      <c r="S42" t="s">
        <v>2892</v>
      </c>
    </row>
    <row r="43" spans="1:19" ht="15" customHeight="1" x14ac:dyDescent="0.35">
      <c r="A43" t="s">
        <v>2939</v>
      </c>
      <c r="B43" t="s">
        <v>1089</v>
      </c>
      <c r="C43">
        <v>2015</v>
      </c>
      <c r="D43" t="s">
        <v>5052</v>
      </c>
      <c r="E43" t="s">
        <v>3272</v>
      </c>
      <c r="F43" t="s">
        <v>1938</v>
      </c>
      <c r="G43" t="s">
        <v>3666</v>
      </c>
      <c r="H43" t="s">
        <v>3531</v>
      </c>
      <c r="I43" t="s">
        <v>3273</v>
      </c>
      <c r="J43" t="s">
        <v>1026</v>
      </c>
      <c r="K43" t="s">
        <v>53</v>
      </c>
      <c r="L43" t="s">
        <v>53</v>
      </c>
      <c r="M43">
        <v>300</v>
      </c>
      <c r="N43" t="s">
        <v>718</v>
      </c>
      <c r="O43" t="s">
        <v>19</v>
      </c>
      <c r="P43" s="29" t="s">
        <v>2884</v>
      </c>
      <c r="Q43" t="s">
        <v>20</v>
      </c>
      <c r="R43" t="s">
        <v>797</v>
      </c>
      <c r="S43" t="s">
        <v>2887</v>
      </c>
    </row>
    <row r="44" spans="1:19" ht="15" customHeight="1" x14ac:dyDescent="0.35">
      <c r="A44" t="s">
        <v>1825</v>
      </c>
      <c r="B44" t="s">
        <v>2886</v>
      </c>
      <c r="C44">
        <v>2015</v>
      </c>
      <c r="D44" t="s">
        <v>5052</v>
      </c>
      <c r="E44" t="s">
        <v>1826</v>
      </c>
      <c r="F44" t="s">
        <v>3676</v>
      </c>
      <c r="G44" t="s">
        <v>3656</v>
      </c>
      <c r="H44" t="s">
        <v>3403</v>
      </c>
      <c r="I44" t="s">
        <v>1723</v>
      </c>
      <c r="J44" t="s">
        <v>1025</v>
      </c>
      <c r="K44" t="s">
        <v>53</v>
      </c>
      <c r="L44" t="s">
        <v>53</v>
      </c>
      <c r="M44">
        <v>310</v>
      </c>
      <c r="N44" t="s">
        <v>502</v>
      </c>
      <c r="O44" t="s">
        <v>19</v>
      </c>
      <c r="P44" s="29" t="s">
        <v>534</v>
      </c>
      <c r="Q44" t="s">
        <v>20</v>
      </c>
      <c r="R44" t="s">
        <v>1796</v>
      </c>
      <c r="S44" t="s">
        <v>2887</v>
      </c>
    </row>
    <row r="45" spans="1:19" ht="15" customHeight="1" x14ac:dyDescent="0.35">
      <c r="A45" t="s">
        <v>2940</v>
      </c>
      <c r="B45" t="s">
        <v>1089</v>
      </c>
      <c r="C45">
        <v>2015</v>
      </c>
      <c r="D45" t="s">
        <v>5052</v>
      </c>
      <c r="E45" t="s">
        <v>3274</v>
      </c>
      <c r="F45" t="s">
        <v>1938</v>
      </c>
      <c r="G45" t="s">
        <v>3435</v>
      </c>
      <c r="H45" t="s">
        <v>3369</v>
      </c>
      <c r="I45" t="s">
        <v>2086</v>
      </c>
      <c r="J45" t="s">
        <v>1025</v>
      </c>
      <c r="K45" t="s">
        <v>53</v>
      </c>
      <c r="L45" t="s">
        <v>53</v>
      </c>
      <c r="M45">
        <v>367</v>
      </c>
      <c r="N45" t="s">
        <v>24</v>
      </c>
      <c r="O45" t="s">
        <v>19</v>
      </c>
      <c r="P45" s="29" t="s">
        <v>1306</v>
      </c>
      <c r="Q45" t="s">
        <v>13</v>
      </c>
      <c r="R45" t="s">
        <v>3275</v>
      </c>
      <c r="S45" t="s">
        <v>2887</v>
      </c>
    </row>
    <row r="46" spans="1:19" ht="15" customHeight="1" x14ac:dyDescent="0.35">
      <c r="A46" t="s">
        <v>2941</v>
      </c>
      <c r="B46" t="s">
        <v>1089</v>
      </c>
      <c r="C46">
        <v>2015</v>
      </c>
      <c r="D46" t="s">
        <v>5052</v>
      </c>
      <c r="E46" t="s">
        <v>3278</v>
      </c>
      <c r="F46" t="s">
        <v>1938</v>
      </c>
      <c r="G46" t="s">
        <v>3666</v>
      </c>
      <c r="H46" t="s">
        <v>3531</v>
      </c>
      <c r="I46" t="s">
        <v>269</v>
      </c>
      <c r="J46" t="s">
        <v>1025</v>
      </c>
      <c r="K46" t="s">
        <v>53</v>
      </c>
      <c r="L46" t="s">
        <v>53</v>
      </c>
      <c r="M46">
        <v>663</v>
      </c>
      <c r="N46" t="s">
        <v>367</v>
      </c>
      <c r="O46" t="s">
        <v>24</v>
      </c>
      <c r="P46" s="29" t="s">
        <v>3279</v>
      </c>
      <c r="Q46" t="s">
        <v>20</v>
      </c>
      <c r="R46" t="s">
        <v>797</v>
      </c>
      <c r="S46" t="s">
        <v>2887</v>
      </c>
    </row>
    <row r="47" spans="1:19" ht="15" customHeight="1" x14ac:dyDescent="0.35">
      <c r="A47" t="s">
        <v>1833</v>
      </c>
      <c r="B47" t="s">
        <v>1089</v>
      </c>
      <c r="C47">
        <v>2015</v>
      </c>
      <c r="D47" t="s">
        <v>5052</v>
      </c>
      <c r="E47" t="s">
        <v>1834</v>
      </c>
      <c r="F47" t="s">
        <v>3647</v>
      </c>
      <c r="G47" t="s">
        <v>3386</v>
      </c>
      <c r="H47" t="s">
        <v>3373</v>
      </c>
      <c r="I47" t="s">
        <v>4471</v>
      </c>
      <c r="J47" t="s">
        <v>1026</v>
      </c>
      <c r="K47" t="s">
        <v>53</v>
      </c>
      <c r="L47" t="s">
        <v>53</v>
      </c>
      <c r="M47">
        <v>140</v>
      </c>
      <c r="N47" t="s">
        <v>1835</v>
      </c>
      <c r="O47" t="s">
        <v>1836</v>
      </c>
      <c r="P47" s="29" t="s">
        <v>1327</v>
      </c>
      <c r="Q47" t="s">
        <v>20</v>
      </c>
      <c r="S47" t="s">
        <v>2887</v>
      </c>
    </row>
    <row r="48" spans="1:19" ht="15" customHeight="1" x14ac:dyDescent="0.35">
      <c r="A48" t="s">
        <v>1839</v>
      </c>
      <c r="B48" t="s">
        <v>1089</v>
      </c>
      <c r="C48">
        <v>2015</v>
      </c>
      <c r="D48" t="s">
        <v>5052</v>
      </c>
      <c r="E48" t="s">
        <v>1840</v>
      </c>
      <c r="F48" t="s">
        <v>3457</v>
      </c>
      <c r="G48" t="s">
        <v>3732</v>
      </c>
      <c r="H48" t="s">
        <v>3369</v>
      </c>
      <c r="I48" t="s">
        <v>15</v>
      </c>
      <c r="J48" t="s">
        <v>341</v>
      </c>
      <c r="K48" t="s">
        <v>53</v>
      </c>
      <c r="L48" t="s">
        <v>53</v>
      </c>
      <c r="M48">
        <v>480</v>
      </c>
      <c r="N48" t="s">
        <v>92</v>
      </c>
      <c r="O48" t="s">
        <v>19</v>
      </c>
      <c r="P48" s="29" t="s">
        <v>1841</v>
      </c>
      <c r="Q48" t="s">
        <v>13</v>
      </c>
      <c r="R48" t="s">
        <v>1842</v>
      </c>
      <c r="S48" t="s">
        <v>2887</v>
      </c>
    </row>
    <row r="49" spans="1:19" ht="15" customHeight="1" x14ac:dyDescent="0.35">
      <c r="A49" t="s">
        <v>1876</v>
      </c>
      <c r="B49" t="s">
        <v>1089</v>
      </c>
      <c r="C49">
        <v>2015</v>
      </c>
      <c r="D49" t="s">
        <v>5052</v>
      </c>
      <c r="E49" t="s">
        <v>1877</v>
      </c>
      <c r="F49" t="s">
        <v>1938</v>
      </c>
      <c r="G49" t="s">
        <v>3666</v>
      </c>
      <c r="H49" t="s">
        <v>3531</v>
      </c>
      <c r="I49" t="s">
        <v>1318</v>
      </c>
      <c r="J49" t="s">
        <v>185</v>
      </c>
      <c r="K49" t="s">
        <v>53</v>
      </c>
      <c r="L49" t="s">
        <v>53</v>
      </c>
      <c r="M49">
        <v>20</v>
      </c>
      <c r="N49" t="s">
        <v>3893</v>
      </c>
      <c r="O49" t="s">
        <v>19</v>
      </c>
      <c r="P49" s="29" t="s">
        <v>163</v>
      </c>
      <c r="Q49" t="s">
        <v>20</v>
      </c>
      <c r="R49" t="s">
        <v>1878</v>
      </c>
      <c r="S49" t="s">
        <v>2887</v>
      </c>
    </row>
    <row r="50" spans="1:19" ht="15" customHeight="1" x14ac:dyDescent="0.35">
      <c r="A50" t="s">
        <v>3027</v>
      </c>
      <c r="B50" t="s">
        <v>1089</v>
      </c>
      <c r="C50">
        <v>2015</v>
      </c>
      <c r="D50" t="s">
        <v>5052</v>
      </c>
      <c r="E50" t="s">
        <v>3284</v>
      </c>
      <c r="F50" t="s">
        <v>3730</v>
      </c>
      <c r="G50" t="s">
        <v>3435</v>
      </c>
      <c r="H50" t="s">
        <v>3369</v>
      </c>
      <c r="I50" t="s">
        <v>3285</v>
      </c>
      <c r="J50" t="s">
        <v>1025</v>
      </c>
      <c r="K50" t="s">
        <v>53</v>
      </c>
      <c r="L50" t="s">
        <v>53</v>
      </c>
      <c r="M50">
        <v>224</v>
      </c>
      <c r="N50" t="s">
        <v>116</v>
      </c>
      <c r="O50" t="s">
        <v>49</v>
      </c>
      <c r="P50" s="29" t="s">
        <v>236</v>
      </c>
      <c r="Q50" t="s">
        <v>20</v>
      </c>
      <c r="S50" t="s">
        <v>2887</v>
      </c>
    </row>
    <row r="51" spans="1:19" ht="15" customHeight="1" x14ac:dyDescent="0.35">
      <c r="A51" t="s">
        <v>1879</v>
      </c>
      <c r="B51" t="s">
        <v>2886</v>
      </c>
      <c r="C51">
        <v>2015</v>
      </c>
      <c r="D51" t="s">
        <v>5052</v>
      </c>
      <c r="E51" t="s">
        <v>1880</v>
      </c>
      <c r="F51" t="s">
        <v>1938</v>
      </c>
      <c r="G51" t="s">
        <v>3410</v>
      </c>
      <c r="H51" t="s">
        <v>3531</v>
      </c>
      <c r="I51" t="s">
        <v>269</v>
      </c>
      <c r="J51" t="s">
        <v>1025</v>
      </c>
      <c r="K51" t="s">
        <v>53</v>
      </c>
      <c r="L51" t="s">
        <v>53</v>
      </c>
      <c r="M51">
        <v>183</v>
      </c>
      <c r="N51" t="s">
        <v>718</v>
      </c>
      <c r="O51" t="s">
        <v>19</v>
      </c>
      <c r="P51" s="29" t="s">
        <v>163</v>
      </c>
      <c r="Q51" t="s">
        <v>20</v>
      </c>
      <c r="R51" t="s">
        <v>797</v>
      </c>
      <c r="S51" t="s">
        <v>2887</v>
      </c>
    </row>
    <row r="52" spans="1:19" ht="15" customHeight="1" x14ac:dyDescent="0.35">
      <c r="A52" t="s">
        <v>1542</v>
      </c>
      <c r="B52" t="s">
        <v>2886</v>
      </c>
      <c r="C52">
        <v>2016</v>
      </c>
      <c r="D52" t="s">
        <v>5052</v>
      </c>
      <c r="E52" t="s">
        <v>1543</v>
      </c>
      <c r="F52" t="s">
        <v>3785</v>
      </c>
      <c r="G52" t="s">
        <v>3410</v>
      </c>
      <c r="H52" t="s">
        <v>3373</v>
      </c>
      <c r="I52" t="s">
        <v>15</v>
      </c>
      <c r="J52" t="s">
        <v>1025</v>
      </c>
      <c r="K52" t="s">
        <v>53</v>
      </c>
      <c r="L52" t="s">
        <v>651</v>
      </c>
      <c r="M52">
        <v>253</v>
      </c>
      <c r="N52" t="s">
        <v>5117</v>
      </c>
      <c r="O52" t="s">
        <v>19</v>
      </c>
      <c r="P52" s="29" t="s">
        <v>1544</v>
      </c>
      <c r="Q52" t="s">
        <v>13</v>
      </c>
      <c r="R52" t="s">
        <v>1545</v>
      </c>
      <c r="S52" t="s">
        <v>2887</v>
      </c>
    </row>
    <row r="53" spans="1:19" ht="15" customHeight="1" x14ac:dyDescent="0.35">
      <c r="A53" t="s">
        <v>2938</v>
      </c>
      <c r="B53" t="s">
        <v>1089</v>
      </c>
      <c r="C53">
        <v>2016</v>
      </c>
      <c r="D53" t="s">
        <v>5052</v>
      </c>
      <c r="E53" t="s">
        <v>3250</v>
      </c>
      <c r="F53" t="s">
        <v>3785</v>
      </c>
      <c r="G53" t="s">
        <v>3666</v>
      </c>
      <c r="H53" t="s">
        <v>3373</v>
      </c>
      <c r="I53" t="s">
        <v>162</v>
      </c>
      <c r="J53" t="s">
        <v>1025</v>
      </c>
      <c r="K53" t="s">
        <v>53</v>
      </c>
      <c r="L53" t="s">
        <v>53</v>
      </c>
      <c r="M53">
        <v>90</v>
      </c>
      <c r="N53" t="s">
        <v>3929</v>
      </c>
      <c r="O53" t="s">
        <v>3930</v>
      </c>
      <c r="P53" s="29" t="s">
        <v>88</v>
      </c>
      <c r="Q53" t="s">
        <v>20</v>
      </c>
      <c r="S53" t="s">
        <v>2887</v>
      </c>
    </row>
    <row r="54" spans="1:19" ht="15" customHeight="1" x14ac:dyDescent="0.35">
      <c r="A54" t="s">
        <v>2888</v>
      </c>
      <c r="B54" t="s">
        <v>1089</v>
      </c>
      <c r="C54">
        <v>2016</v>
      </c>
      <c r="D54" t="s">
        <v>5052</v>
      </c>
      <c r="E54" t="s">
        <v>3251</v>
      </c>
      <c r="F54" t="s">
        <v>3606</v>
      </c>
      <c r="G54" t="s">
        <v>3395</v>
      </c>
      <c r="H54" t="s">
        <v>3373</v>
      </c>
      <c r="I54" t="s">
        <v>3252</v>
      </c>
      <c r="J54" t="s">
        <v>341</v>
      </c>
      <c r="K54" t="s">
        <v>53</v>
      </c>
      <c r="L54" t="s">
        <v>53</v>
      </c>
      <c r="M54">
        <v>200</v>
      </c>
      <c r="N54" t="s">
        <v>24</v>
      </c>
      <c r="O54" t="s">
        <v>19</v>
      </c>
      <c r="P54" s="29" t="s">
        <v>3253</v>
      </c>
      <c r="Q54" t="s">
        <v>20</v>
      </c>
      <c r="S54" t="s">
        <v>2887</v>
      </c>
    </row>
    <row r="55" spans="1:19" ht="15" customHeight="1" x14ac:dyDescent="0.35">
      <c r="A55" t="s">
        <v>1555</v>
      </c>
      <c r="B55" t="s">
        <v>2886</v>
      </c>
      <c r="C55">
        <v>2016</v>
      </c>
      <c r="D55" t="s">
        <v>5052</v>
      </c>
      <c r="E55" t="s">
        <v>1556</v>
      </c>
      <c r="F55" t="s">
        <v>3692</v>
      </c>
      <c r="G55" t="s">
        <v>3435</v>
      </c>
      <c r="H55" t="s">
        <v>3403</v>
      </c>
      <c r="I55" t="s">
        <v>831</v>
      </c>
      <c r="J55" t="s">
        <v>1026</v>
      </c>
      <c r="K55" t="s">
        <v>53</v>
      </c>
      <c r="L55" t="s">
        <v>53</v>
      </c>
      <c r="M55">
        <v>360</v>
      </c>
      <c r="N55" t="s">
        <v>5044</v>
      </c>
      <c r="O55" t="s">
        <v>1402</v>
      </c>
      <c r="P55" s="29" t="s">
        <v>1058</v>
      </c>
      <c r="Q55" t="s">
        <v>20</v>
      </c>
      <c r="S55" t="s">
        <v>2887</v>
      </c>
    </row>
    <row r="56" spans="1:19" ht="15" customHeight="1" x14ac:dyDescent="0.35">
      <c r="A56" t="s">
        <v>1563</v>
      </c>
      <c r="B56" t="s">
        <v>2886</v>
      </c>
      <c r="C56">
        <v>2016</v>
      </c>
      <c r="D56" t="s">
        <v>5052</v>
      </c>
      <c r="E56" t="s">
        <v>1564</v>
      </c>
      <c r="F56" t="s">
        <v>1938</v>
      </c>
      <c r="G56" t="s">
        <v>3428</v>
      </c>
      <c r="H56" t="s">
        <v>3531</v>
      </c>
      <c r="I56" t="s">
        <v>638</v>
      </c>
      <c r="J56" t="s">
        <v>1025</v>
      </c>
      <c r="K56" t="s">
        <v>53</v>
      </c>
      <c r="L56" t="s">
        <v>1272</v>
      </c>
      <c r="M56">
        <v>210</v>
      </c>
      <c r="N56" t="s">
        <v>718</v>
      </c>
      <c r="O56" t="s">
        <v>19</v>
      </c>
      <c r="P56" s="29" t="s">
        <v>163</v>
      </c>
      <c r="Q56" t="s">
        <v>20</v>
      </c>
      <c r="R56" t="s">
        <v>797</v>
      </c>
      <c r="S56" t="s">
        <v>2887</v>
      </c>
    </row>
    <row r="57" spans="1:19" ht="15" customHeight="1" x14ac:dyDescent="0.35">
      <c r="A57" t="s">
        <v>1568</v>
      </c>
      <c r="B57" t="s">
        <v>2886</v>
      </c>
      <c r="C57">
        <v>2016</v>
      </c>
      <c r="D57" t="s">
        <v>5052</v>
      </c>
      <c r="E57" t="s">
        <v>1569</v>
      </c>
      <c r="F57" t="s">
        <v>3792</v>
      </c>
      <c r="G57" t="s">
        <v>3386</v>
      </c>
      <c r="H57" t="s">
        <v>3373</v>
      </c>
      <c r="I57" t="s">
        <v>15</v>
      </c>
      <c r="J57" t="s">
        <v>1025</v>
      </c>
      <c r="K57" t="s">
        <v>53</v>
      </c>
      <c r="L57" t="s">
        <v>53</v>
      </c>
      <c r="M57">
        <v>240</v>
      </c>
      <c r="N57" t="s">
        <v>3895</v>
      </c>
      <c r="O57" t="s">
        <v>19</v>
      </c>
      <c r="P57" s="29" t="s">
        <v>1458</v>
      </c>
      <c r="Q57" t="s">
        <v>20</v>
      </c>
      <c r="S57" t="s">
        <v>2887</v>
      </c>
    </row>
    <row r="58" spans="1:19" ht="15" customHeight="1" x14ac:dyDescent="0.35">
      <c r="A58" t="s">
        <v>1639</v>
      </c>
      <c r="B58" t="s">
        <v>2886</v>
      </c>
      <c r="C58">
        <v>2016</v>
      </c>
      <c r="D58" t="s">
        <v>5052</v>
      </c>
      <c r="E58" t="s">
        <v>1640</v>
      </c>
      <c r="F58" t="s">
        <v>3785</v>
      </c>
      <c r="G58" t="s">
        <v>3410</v>
      </c>
      <c r="H58" t="s">
        <v>3373</v>
      </c>
      <c r="I58" t="s">
        <v>1641</v>
      </c>
      <c r="J58" t="s">
        <v>1026</v>
      </c>
      <c r="K58" t="s">
        <v>53</v>
      </c>
      <c r="L58" t="s">
        <v>1642</v>
      </c>
      <c r="M58">
        <v>196</v>
      </c>
      <c r="N58" t="s">
        <v>1164</v>
      </c>
      <c r="O58" t="s">
        <v>24</v>
      </c>
      <c r="P58" s="29" t="s">
        <v>1643</v>
      </c>
      <c r="Q58" t="s">
        <v>20</v>
      </c>
      <c r="S58" t="s">
        <v>2887</v>
      </c>
    </row>
    <row r="59" spans="1:19" ht="15" customHeight="1" x14ac:dyDescent="0.35">
      <c r="A59" t="s">
        <v>1610</v>
      </c>
      <c r="B59" t="s">
        <v>2886</v>
      </c>
      <c r="C59">
        <v>2016</v>
      </c>
      <c r="D59" t="s">
        <v>5052</v>
      </c>
      <c r="E59" t="s">
        <v>1611</v>
      </c>
      <c r="F59" t="s">
        <v>3376</v>
      </c>
      <c r="G59" t="s">
        <v>3693</v>
      </c>
      <c r="H59" t="s">
        <v>3403</v>
      </c>
      <c r="I59" t="s">
        <v>1612</v>
      </c>
      <c r="J59" t="s">
        <v>1026</v>
      </c>
      <c r="K59" t="s">
        <v>53</v>
      </c>
      <c r="L59" t="s">
        <v>53</v>
      </c>
      <c r="M59" t="s">
        <v>341</v>
      </c>
      <c r="N59" t="s">
        <v>265</v>
      </c>
      <c r="O59" t="s">
        <v>92</v>
      </c>
      <c r="P59" s="29" t="s">
        <v>270</v>
      </c>
      <c r="Q59" t="s">
        <v>20</v>
      </c>
      <c r="S59" t="s">
        <v>2887</v>
      </c>
    </row>
    <row r="60" spans="1:19" ht="15" customHeight="1" x14ac:dyDescent="0.35">
      <c r="A60" t="s">
        <v>1613</v>
      </c>
      <c r="B60" t="s">
        <v>1089</v>
      </c>
      <c r="C60">
        <v>2016</v>
      </c>
      <c r="D60" t="s">
        <v>5052</v>
      </c>
      <c r="E60" t="s">
        <v>1614</v>
      </c>
      <c r="F60" t="s">
        <v>3606</v>
      </c>
      <c r="G60" t="s">
        <v>3625</v>
      </c>
      <c r="H60" t="s">
        <v>3369</v>
      </c>
      <c r="I60" t="s">
        <v>1615</v>
      </c>
      <c r="J60" t="s">
        <v>341</v>
      </c>
      <c r="K60" t="s">
        <v>53</v>
      </c>
      <c r="L60" t="s">
        <v>53</v>
      </c>
      <c r="M60">
        <v>384</v>
      </c>
      <c r="N60" t="s">
        <v>1063</v>
      </c>
      <c r="O60" t="s">
        <v>24</v>
      </c>
      <c r="P60" s="29" t="s">
        <v>4009</v>
      </c>
      <c r="Q60" t="s">
        <v>20</v>
      </c>
      <c r="R60" t="s">
        <v>1616</v>
      </c>
      <c r="S60" t="s">
        <v>2887</v>
      </c>
    </row>
    <row r="61" spans="1:19" ht="15" customHeight="1" x14ac:dyDescent="0.35">
      <c r="A61" t="s">
        <v>3014</v>
      </c>
      <c r="B61" t="s">
        <v>2886</v>
      </c>
      <c r="C61">
        <v>2016</v>
      </c>
      <c r="D61" t="s">
        <v>5052</v>
      </c>
      <c r="E61" t="s">
        <v>3254</v>
      </c>
      <c r="F61" t="s">
        <v>3685</v>
      </c>
      <c r="G61" t="s">
        <v>3428</v>
      </c>
      <c r="H61" t="s">
        <v>3369</v>
      </c>
      <c r="I61" t="s">
        <v>638</v>
      </c>
      <c r="J61" t="s">
        <v>341</v>
      </c>
      <c r="K61" t="s">
        <v>53</v>
      </c>
      <c r="L61" t="s">
        <v>53</v>
      </c>
      <c r="M61">
        <v>160</v>
      </c>
      <c r="N61" t="s">
        <v>718</v>
      </c>
      <c r="O61" t="s">
        <v>19</v>
      </c>
      <c r="P61" s="29" t="s">
        <v>163</v>
      </c>
      <c r="Q61" t="s">
        <v>20</v>
      </c>
      <c r="S61" t="s">
        <v>2892</v>
      </c>
    </row>
    <row r="62" spans="1:19" ht="15" customHeight="1" x14ac:dyDescent="0.35">
      <c r="A62" t="s">
        <v>3018</v>
      </c>
      <c r="B62" t="s">
        <v>2886</v>
      </c>
      <c r="C62">
        <v>2016</v>
      </c>
      <c r="D62" t="s">
        <v>5052</v>
      </c>
      <c r="E62" t="s">
        <v>3264</v>
      </c>
      <c r="F62" t="s">
        <v>5067</v>
      </c>
      <c r="G62" t="s">
        <v>3705</v>
      </c>
      <c r="H62" t="s">
        <v>3531</v>
      </c>
      <c r="I62" t="s">
        <v>622</v>
      </c>
      <c r="J62" t="s">
        <v>341</v>
      </c>
      <c r="K62" t="s">
        <v>53</v>
      </c>
      <c r="L62" t="s">
        <v>53</v>
      </c>
      <c r="M62">
        <v>120</v>
      </c>
      <c r="N62" t="s">
        <v>24</v>
      </c>
      <c r="O62" t="s">
        <v>19</v>
      </c>
      <c r="P62" s="29" t="s">
        <v>3265</v>
      </c>
      <c r="Q62" t="s">
        <v>20</v>
      </c>
      <c r="R62" t="s">
        <v>3266</v>
      </c>
      <c r="S62" t="s">
        <v>2887</v>
      </c>
    </row>
    <row r="63" spans="1:19" ht="15" customHeight="1" x14ac:dyDescent="0.35">
      <c r="A63" t="s">
        <v>2949</v>
      </c>
      <c r="B63" t="s">
        <v>2886</v>
      </c>
      <c r="C63">
        <v>2016</v>
      </c>
      <c r="D63" t="s">
        <v>5052</v>
      </c>
      <c r="E63" t="s">
        <v>3293</v>
      </c>
      <c r="F63" t="s">
        <v>3606</v>
      </c>
      <c r="G63" t="s">
        <v>3656</v>
      </c>
      <c r="H63" t="s">
        <v>3373</v>
      </c>
      <c r="I63" t="s">
        <v>269</v>
      </c>
      <c r="J63" t="s">
        <v>1025</v>
      </c>
      <c r="K63" t="s">
        <v>53</v>
      </c>
      <c r="L63" t="s">
        <v>4468</v>
      </c>
      <c r="M63">
        <v>144</v>
      </c>
      <c r="N63" t="s">
        <v>92</v>
      </c>
      <c r="O63" t="s">
        <v>19</v>
      </c>
      <c r="P63" s="29" t="s">
        <v>3294</v>
      </c>
      <c r="Q63" t="s">
        <v>20</v>
      </c>
      <c r="S63" t="s">
        <v>2887</v>
      </c>
    </row>
    <row r="64" spans="1:19" ht="15" customHeight="1" x14ac:dyDescent="0.35">
      <c r="A64" t="s">
        <v>1704</v>
      </c>
      <c r="B64" t="s">
        <v>2886</v>
      </c>
      <c r="C64">
        <v>2016</v>
      </c>
      <c r="D64" t="s">
        <v>5052</v>
      </c>
      <c r="E64" t="s">
        <v>3709</v>
      </c>
      <c r="F64" t="s">
        <v>5103</v>
      </c>
      <c r="G64" t="s">
        <v>3666</v>
      </c>
      <c r="H64" t="s">
        <v>3369</v>
      </c>
      <c r="I64" t="s">
        <v>4467</v>
      </c>
      <c r="J64" t="s">
        <v>1026</v>
      </c>
      <c r="K64" t="s">
        <v>53</v>
      </c>
      <c r="L64" t="s">
        <v>1705</v>
      </c>
      <c r="M64">
        <v>240</v>
      </c>
      <c r="N64" t="s">
        <v>718</v>
      </c>
      <c r="O64" t="s">
        <v>19</v>
      </c>
      <c r="P64" s="29" t="s">
        <v>163</v>
      </c>
      <c r="Q64" t="s">
        <v>20</v>
      </c>
      <c r="R64" t="s">
        <v>1706</v>
      </c>
      <c r="S64" t="s">
        <v>2887</v>
      </c>
    </row>
    <row r="65" spans="1:19" ht="15" customHeight="1" x14ac:dyDescent="0.35">
      <c r="A65" t="s">
        <v>1717</v>
      </c>
      <c r="B65" t="s">
        <v>2886</v>
      </c>
      <c r="C65">
        <v>2016</v>
      </c>
      <c r="D65" t="s">
        <v>5052</v>
      </c>
      <c r="E65" t="s">
        <v>1718</v>
      </c>
      <c r="F65" t="s">
        <v>3785</v>
      </c>
      <c r="G65" t="s">
        <v>3645</v>
      </c>
      <c r="H65" t="s">
        <v>3373</v>
      </c>
      <c r="I65" t="s">
        <v>1719</v>
      </c>
      <c r="J65" t="s">
        <v>1026</v>
      </c>
      <c r="K65" t="s">
        <v>53</v>
      </c>
      <c r="L65" t="s">
        <v>1720</v>
      </c>
      <c r="M65">
        <v>200</v>
      </c>
      <c r="N65" t="s">
        <v>24</v>
      </c>
      <c r="O65" t="s">
        <v>19</v>
      </c>
      <c r="P65" s="29" t="s">
        <v>1733</v>
      </c>
      <c r="Q65" t="s">
        <v>20</v>
      </c>
      <c r="S65" t="s">
        <v>2887</v>
      </c>
    </row>
    <row r="66" spans="1:19" ht="15" customHeight="1" x14ac:dyDescent="0.35">
      <c r="A66" t="s">
        <v>1307</v>
      </c>
      <c r="B66" t="s">
        <v>2886</v>
      </c>
      <c r="C66">
        <v>2017</v>
      </c>
      <c r="D66" t="s">
        <v>5052</v>
      </c>
      <c r="E66" t="s">
        <v>1308</v>
      </c>
      <c r="F66" t="s">
        <v>3790</v>
      </c>
      <c r="G66" t="s">
        <v>3645</v>
      </c>
      <c r="H66" t="s">
        <v>3403</v>
      </c>
      <c r="I66" t="s">
        <v>1309</v>
      </c>
      <c r="J66" t="s">
        <v>1310</v>
      </c>
      <c r="K66" t="s">
        <v>53</v>
      </c>
      <c r="L66" t="s">
        <v>53</v>
      </c>
      <c r="M66">
        <v>133</v>
      </c>
      <c r="N66" t="s">
        <v>3807</v>
      </c>
      <c r="O66" t="s">
        <v>721</v>
      </c>
      <c r="P66" s="29" t="s">
        <v>1006</v>
      </c>
      <c r="Q66" t="s">
        <v>20</v>
      </c>
      <c r="S66" t="s">
        <v>2887</v>
      </c>
    </row>
    <row r="67" spans="1:19" ht="15" customHeight="1" x14ac:dyDescent="0.35">
      <c r="A67" t="s">
        <v>1345</v>
      </c>
      <c r="B67" t="s">
        <v>2886</v>
      </c>
      <c r="C67">
        <v>2017</v>
      </c>
      <c r="D67" t="s">
        <v>5052</v>
      </c>
      <c r="E67" t="s">
        <v>1346</v>
      </c>
      <c r="F67" t="s">
        <v>1938</v>
      </c>
      <c r="G67" t="s">
        <v>3516</v>
      </c>
      <c r="H67" t="s">
        <v>3394</v>
      </c>
      <c r="I67" t="s">
        <v>384</v>
      </c>
      <c r="J67" t="s">
        <v>1015</v>
      </c>
      <c r="K67" t="s">
        <v>42</v>
      </c>
      <c r="L67" t="s">
        <v>4448</v>
      </c>
      <c r="M67">
        <v>20</v>
      </c>
      <c r="N67" t="s">
        <v>116</v>
      </c>
      <c r="O67" t="s">
        <v>49</v>
      </c>
      <c r="P67" s="29" t="s">
        <v>80</v>
      </c>
      <c r="Q67" t="s">
        <v>20</v>
      </c>
      <c r="S67" t="s">
        <v>2887</v>
      </c>
    </row>
    <row r="68" spans="1:19" ht="15" customHeight="1" x14ac:dyDescent="0.35">
      <c r="A68" t="s">
        <v>1339</v>
      </c>
      <c r="B68" t="s">
        <v>2886</v>
      </c>
      <c r="C68">
        <v>2017</v>
      </c>
      <c r="D68" t="s">
        <v>5052</v>
      </c>
      <c r="E68" t="s">
        <v>1340</v>
      </c>
      <c r="F68" t="s">
        <v>3646</v>
      </c>
      <c r="G68" t="s">
        <v>3435</v>
      </c>
      <c r="H68" t="s">
        <v>3403</v>
      </c>
      <c r="I68" t="s">
        <v>15</v>
      </c>
      <c r="J68" t="s">
        <v>1123</v>
      </c>
      <c r="K68" t="s">
        <v>53</v>
      </c>
      <c r="L68" t="s">
        <v>53</v>
      </c>
      <c r="M68">
        <v>132</v>
      </c>
      <c r="N68" t="s">
        <v>92</v>
      </c>
      <c r="O68" t="s">
        <v>19</v>
      </c>
      <c r="P68" s="29" t="s">
        <v>1341</v>
      </c>
      <c r="Q68" t="s">
        <v>20</v>
      </c>
      <c r="S68" t="s">
        <v>2887</v>
      </c>
    </row>
    <row r="69" spans="1:19" ht="15" customHeight="1" x14ac:dyDescent="0.35">
      <c r="A69" t="s">
        <v>1331</v>
      </c>
      <c r="B69" t="s">
        <v>2886</v>
      </c>
      <c r="C69">
        <v>2017</v>
      </c>
      <c r="D69" t="s">
        <v>5052</v>
      </c>
      <c r="E69" t="s">
        <v>1332</v>
      </c>
      <c r="F69" t="s">
        <v>5105</v>
      </c>
      <c r="G69" t="s">
        <v>3386</v>
      </c>
      <c r="H69" t="s">
        <v>3399</v>
      </c>
      <c r="I69" t="s">
        <v>15</v>
      </c>
      <c r="J69" t="s">
        <v>1025</v>
      </c>
      <c r="K69" t="s">
        <v>53</v>
      </c>
      <c r="L69" t="s">
        <v>53</v>
      </c>
      <c r="M69">
        <v>300</v>
      </c>
      <c r="N69" t="s">
        <v>24</v>
      </c>
      <c r="O69" t="s">
        <v>19</v>
      </c>
      <c r="P69" s="29" t="s">
        <v>88</v>
      </c>
      <c r="Q69" t="s">
        <v>20</v>
      </c>
      <c r="S69" t="s">
        <v>2887</v>
      </c>
    </row>
    <row r="70" spans="1:19" ht="15" customHeight="1" x14ac:dyDescent="0.35">
      <c r="A70" t="s">
        <v>1347</v>
      </c>
      <c r="B70" t="s">
        <v>2886</v>
      </c>
      <c r="C70">
        <v>2017</v>
      </c>
      <c r="D70" t="s">
        <v>5052</v>
      </c>
      <c r="E70" t="s">
        <v>1348</v>
      </c>
      <c r="F70" t="s">
        <v>5096</v>
      </c>
      <c r="G70" t="s">
        <v>3401</v>
      </c>
      <c r="H70" t="s">
        <v>3373</v>
      </c>
      <c r="I70" t="s">
        <v>15</v>
      </c>
      <c r="J70" t="s">
        <v>1025</v>
      </c>
      <c r="K70" t="s">
        <v>53</v>
      </c>
      <c r="L70" t="s">
        <v>53</v>
      </c>
      <c r="M70">
        <v>60</v>
      </c>
      <c r="N70" t="s">
        <v>718</v>
      </c>
      <c r="O70" t="s">
        <v>19</v>
      </c>
      <c r="P70" s="29" t="s">
        <v>1349</v>
      </c>
      <c r="Q70" t="s">
        <v>13</v>
      </c>
      <c r="R70" t="s">
        <v>1350</v>
      </c>
      <c r="S70" t="s">
        <v>2887</v>
      </c>
    </row>
    <row r="71" spans="1:19" ht="15" customHeight="1" x14ac:dyDescent="0.35">
      <c r="A71" t="s">
        <v>1357</v>
      </c>
      <c r="B71" t="s">
        <v>2886</v>
      </c>
      <c r="C71">
        <v>2017</v>
      </c>
      <c r="D71" t="s">
        <v>5052</v>
      </c>
      <c r="E71" t="s">
        <v>1358</v>
      </c>
      <c r="F71" t="s">
        <v>3785</v>
      </c>
      <c r="G71" t="s">
        <v>3386</v>
      </c>
      <c r="H71" t="s">
        <v>3373</v>
      </c>
      <c r="I71" t="s">
        <v>15</v>
      </c>
      <c r="J71" t="s">
        <v>1025</v>
      </c>
      <c r="K71" t="s">
        <v>53</v>
      </c>
      <c r="L71" t="s">
        <v>53</v>
      </c>
      <c r="M71">
        <v>100</v>
      </c>
      <c r="N71" t="s">
        <v>1359</v>
      </c>
      <c r="O71" t="s">
        <v>3823</v>
      </c>
      <c r="P71" s="29" t="s">
        <v>88</v>
      </c>
      <c r="Q71" t="s">
        <v>20</v>
      </c>
      <c r="S71" t="s">
        <v>2887</v>
      </c>
    </row>
    <row r="72" spans="1:19" ht="15" customHeight="1" x14ac:dyDescent="0.35">
      <c r="A72" t="s">
        <v>2948</v>
      </c>
      <c r="B72" t="s">
        <v>1089</v>
      </c>
      <c r="C72">
        <v>2017</v>
      </c>
      <c r="D72" t="s">
        <v>5052</v>
      </c>
      <c r="E72" t="s">
        <v>3224</v>
      </c>
      <c r="F72" t="s">
        <v>3457</v>
      </c>
      <c r="G72" t="s">
        <v>3652</v>
      </c>
      <c r="H72" t="s">
        <v>3369</v>
      </c>
      <c r="I72" t="s">
        <v>3225</v>
      </c>
      <c r="J72" t="s">
        <v>3116</v>
      </c>
      <c r="K72" t="s">
        <v>53</v>
      </c>
      <c r="L72" t="s">
        <v>53</v>
      </c>
      <c r="M72">
        <v>450</v>
      </c>
      <c r="N72" t="s">
        <v>1099</v>
      </c>
      <c r="O72" t="s">
        <v>718</v>
      </c>
      <c r="P72" s="29" t="s">
        <v>3226</v>
      </c>
      <c r="Q72" t="s">
        <v>20</v>
      </c>
      <c r="S72" t="s">
        <v>2887</v>
      </c>
    </row>
    <row r="73" spans="1:19" ht="15" customHeight="1" x14ac:dyDescent="0.35">
      <c r="A73" t="s">
        <v>1367</v>
      </c>
      <c r="B73" t="s">
        <v>1089</v>
      </c>
      <c r="C73">
        <v>2017</v>
      </c>
      <c r="D73" t="s">
        <v>5052</v>
      </c>
      <c r="E73" t="s">
        <v>1368</v>
      </c>
      <c r="F73" t="s">
        <v>3413</v>
      </c>
      <c r="G73" t="s">
        <v>3648</v>
      </c>
      <c r="H73" t="s">
        <v>3373</v>
      </c>
      <c r="I73" t="s">
        <v>1369</v>
      </c>
      <c r="J73" t="s">
        <v>341</v>
      </c>
      <c r="K73" t="s">
        <v>341</v>
      </c>
      <c r="L73" t="s">
        <v>341</v>
      </c>
      <c r="M73">
        <v>487</v>
      </c>
      <c r="N73" t="s">
        <v>1370</v>
      </c>
      <c r="O73" t="s">
        <v>3820</v>
      </c>
      <c r="P73" s="29" t="s">
        <v>88</v>
      </c>
      <c r="Q73" t="s">
        <v>20</v>
      </c>
      <c r="S73" t="s">
        <v>2887</v>
      </c>
    </row>
    <row r="74" spans="1:19" ht="15" customHeight="1" x14ac:dyDescent="0.35">
      <c r="A74" t="s">
        <v>1399</v>
      </c>
      <c r="B74" t="s">
        <v>2886</v>
      </c>
      <c r="C74">
        <v>2017</v>
      </c>
      <c r="D74" t="s">
        <v>5052</v>
      </c>
      <c r="E74" t="s">
        <v>1400</v>
      </c>
      <c r="F74" t="s">
        <v>3772</v>
      </c>
      <c r="G74" t="s">
        <v>3435</v>
      </c>
      <c r="H74" t="s">
        <v>3403</v>
      </c>
      <c r="I74" t="s">
        <v>1401</v>
      </c>
      <c r="J74" t="s">
        <v>1026</v>
      </c>
      <c r="K74" t="s">
        <v>53</v>
      </c>
      <c r="L74" t="s">
        <v>53</v>
      </c>
      <c r="M74">
        <v>432</v>
      </c>
      <c r="N74" t="s">
        <v>3845</v>
      </c>
      <c r="O74" t="s">
        <v>1402</v>
      </c>
      <c r="P74" s="30" t="s">
        <v>1403</v>
      </c>
      <c r="Q74" t="s">
        <v>20</v>
      </c>
      <c r="S74" t="s">
        <v>2887</v>
      </c>
    </row>
    <row r="75" spans="1:19" ht="15" customHeight="1" x14ac:dyDescent="0.35">
      <c r="A75" t="s">
        <v>1410</v>
      </c>
      <c r="B75" t="s">
        <v>2886</v>
      </c>
      <c r="C75">
        <v>2017</v>
      </c>
      <c r="D75" t="s">
        <v>5052</v>
      </c>
      <c r="E75" t="s">
        <v>1411</v>
      </c>
      <c r="F75" t="s">
        <v>3606</v>
      </c>
      <c r="G75" t="s">
        <v>3625</v>
      </c>
      <c r="H75" t="s">
        <v>3369</v>
      </c>
      <c r="I75" t="s">
        <v>807</v>
      </c>
      <c r="J75" t="s">
        <v>1025</v>
      </c>
      <c r="K75" t="s">
        <v>53</v>
      </c>
      <c r="L75" t="s">
        <v>53</v>
      </c>
      <c r="M75">
        <v>200</v>
      </c>
      <c r="N75" t="s">
        <v>3843</v>
      </c>
      <c r="O75" t="s">
        <v>19</v>
      </c>
      <c r="P75" s="29" t="s">
        <v>236</v>
      </c>
      <c r="Q75" t="s">
        <v>20</v>
      </c>
      <c r="S75" t="s">
        <v>2887</v>
      </c>
    </row>
    <row r="76" spans="1:19" ht="15" customHeight="1" x14ac:dyDescent="0.35">
      <c r="A76" t="s">
        <v>1405</v>
      </c>
      <c r="B76" t="s">
        <v>2886</v>
      </c>
      <c r="C76">
        <v>2017</v>
      </c>
      <c r="D76" t="s">
        <v>5052</v>
      </c>
      <c r="E76" t="s">
        <v>1406</v>
      </c>
      <c r="F76" t="s">
        <v>3785</v>
      </c>
      <c r="G76" t="s">
        <v>3652</v>
      </c>
      <c r="H76" t="s">
        <v>3373</v>
      </c>
      <c r="I76" t="s">
        <v>15</v>
      </c>
      <c r="J76" t="s">
        <v>1131</v>
      </c>
      <c r="K76" t="s">
        <v>53</v>
      </c>
      <c r="L76" t="s">
        <v>695</v>
      </c>
      <c r="M76">
        <v>45</v>
      </c>
      <c r="N76" t="s">
        <v>1407</v>
      </c>
      <c r="O76" t="s">
        <v>49</v>
      </c>
      <c r="P76" s="29" t="s">
        <v>88</v>
      </c>
      <c r="Q76" t="s">
        <v>20</v>
      </c>
      <c r="S76" t="s">
        <v>2892</v>
      </c>
    </row>
    <row r="77" spans="1:19" ht="15" customHeight="1" x14ac:dyDescent="0.35">
      <c r="A77" t="s">
        <v>1392</v>
      </c>
      <c r="B77" t="s">
        <v>1089</v>
      </c>
      <c r="C77">
        <v>2017</v>
      </c>
      <c r="D77" t="s">
        <v>5052</v>
      </c>
      <c r="E77" t="s">
        <v>1393</v>
      </c>
      <c r="F77" t="s">
        <v>3787</v>
      </c>
      <c r="G77" t="s">
        <v>3661</v>
      </c>
      <c r="H77" t="s">
        <v>3399</v>
      </c>
      <c r="I77" t="s">
        <v>269</v>
      </c>
      <c r="J77" t="s">
        <v>1025</v>
      </c>
      <c r="K77" t="s">
        <v>53</v>
      </c>
      <c r="L77" t="s">
        <v>53</v>
      </c>
      <c r="M77">
        <v>200</v>
      </c>
      <c r="N77" t="s">
        <v>363</v>
      </c>
      <c r="O77" t="s">
        <v>1394</v>
      </c>
      <c r="P77" s="29" t="s">
        <v>1395</v>
      </c>
      <c r="Q77" t="s">
        <v>20</v>
      </c>
      <c r="S77" t="s">
        <v>2887</v>
      </c>
    </row>
    <row r="78" spans="1:19" ht="15" customHeight="1" x14ac:dyDescent="0.35">
      <c r="A78" t="s">
        <v>1419</v>
      </c>
      <c r="B78" t="s">
        <v>2886</v>
      </c>
      <c r="C78">
        <v>2017</v>
      </c>
      <c r="D78" t="s">
        <v>5052</v>
      </c>
      <c r="E78" t="s">
        <v>1420</v>
      </c>
      <c r="F78" t="s">
        <v>3665</v>
      </c>
      <c r="G78" t="s">
        <v>3410</v>
      </c>
      <c r="H78" t="s">
        <v>3369</v>
      </c>
      <c r="I78" t="s">
        <v>4454</v>
      </c>
      <c r="J78" t="s">
        <v>1025</v>
      </c>
      <c r="K78" t="s">
        <v>53</v>
      </c>
      <c r="L78" t="s">
        <v>106</v>
      </c>
      <c r="M78">
        <v>230</v>
      </c>
      <c r="N78" t="s">
        <v>1066</v>
      </c>
      <c r="O78" t="s">
        <v>19</v>
      </c>
      <c r="P78" s="29" t="s">
        <v>4041</v>
      </c>
      <c r="Q78" t="s">
        <v>20</v>
      </c>
      <c r="S78" t="s">
        <v>2887</v>
      </c>
    </row>
    <row r="79" spans="1:19" ht="15" customHeight="1" x14ac:dyDescent="0.35">
      <c r="A79" t="s">
        <v>1442</v>
      </c>
      <c r="B79" t="s">
        <v>2886</v>
      </c>
      <c r="C79">
        <v>2017</v>
      </c>
      <c r="D79" t="s">
        <v>5052</v>
      </c>
      <c r="E79" t="s">
        <v>1443</v>
      </c>
      <c r="F79" t="s">
        <v>3667</v>
      </c>
      <c r="G79" t="s">
        <v>3666</v>
      </c>
      <c r="H79" t="s">
        <v>3373</v>
      </c>
      <c r="I79" t="s">
        <v>1444</v>
      </c>
      <c r="J79" t="s">
        <v>1026</v>
      </c>
      <c r="K79" t="s">
        <v>53</v>
      </c>
      <c r="L79" t="s">
        <v>53</v>
      </c>
      <c r="M79">
        <v>120</v>
      </c>
      <c r="N79" t="s">
        <v>92</v>
      </c>
      <c r="O79" t="s">
        <v>19</v>
      </c>
      <c r="P79" s="30" t="s">
        <v>4016</v>
      </c>
      <c r="Q79" t="s">
        <v>20</v>
      </c>
      <c r="S79" t="s">
        <v>2887</v>
      </c>
    </row>
    <row r="80" spans="1:19" ht="15" customHeight="1" x14ac:dyDescent="0.35">
      <c r="A80" t="s">
        <v>1427</v>
      </c>
      <c r="B80" t="s">
        <v>2886</v>
      </c>
      <c r="C80">
        <v>2017</v>
      </c>
      <c r="D80" t="s">
        <v>5052</v>
      </c>
      <c r="E80" t="s">
        <v>1428</v>
      </c>
      <c r="F80" t="s">
        <v>5061</v>
      </c>
      <c r="G80" t="s">
        <v>3656</v>
      </c>
      <c r="H80" t="s">
        <v>3373</v>
      </c>
      <c r="I80" t="s">
        <v>1429</v>
      </c>
      <c r="J80" t="s">
        <v>1310</v>
      </c>
      <c r="K80" t="s">
        <v>53</v>
      </c>
      <c r="L80" t="s">
        <v>106</v>
      </c>
      <c r="M80">
        <v>180</v>
      </c>
      <c r="N80" t="s">
        <v>1430</v>
      </c>
      <c r="O80" t="s">
        <v>108</v>
      </c>
      <c r="P80" s="29" t="s">
        <v>128</v>
      </c>
      <c r="Q80" t="s">
        <v>20</v>
      </c>
      <c r="S80" t="s">
        <v>2887</v>
      </c>
    </row>
    <row r="81" spans="1:19" ht="15" customHeight="1" x14ac:dyDescent="0.35">
      <c r="A81" t="s">
        <v>1445</v>
      </c>
      <c r="B81" t="s">
        <v>2886</v>
      </c>
      <c r="C81">
        <v>2017</v>
      </c>
      <c r="D81" t="s">
        <v>5052</v>
      </c>
      <c r="E81" t="s">
        <v>1446</v>
      </c>
      <c r="F81" t="s">
        <v>3788</v>
      </c>
      <c r="G81" t="s">
        <v>3661</v>
      </c>
      <c r="H81" t="s">
        <v>3373</v>
      </c>
      <c r="I81" t="s">
        <v>269</v>
      </c>
      <c r="J81" t="s">
        <v>1025</v>
      </c>
      <c r="K81" t="s">
        <v>53</v>
      </c>
      <c r="L81" t="s">
        <v>53</v>
      </c>
      <c r="M81">
        <v>150</v>
      </c>
      <c r="N81" t="s">
        <v>1447</v>
      </c>
      <c r="O81" t="s">
        <v>1448</v>
      </c>
      <c r="P81" s="29" t="s">
        <v>88</v>
      </c>
      <c r="Q81" t="s">
        <v>20</v>
      </c>
      <c r="S81" t="s">
        <v>2887</v>
      </c>
    </row>
    <row r="82" spans="1:19" ht="15" customHeight="1" x14ac:dyDescent="0.35">
      <c r="A82" t="s">
        <v>2999</v>
      </c>
      <c r="B82" t="s">
        <v>1089</v>
      </c>
      <c r="C82">
        <v>2017</v>
      </c>
      <c r="D82" t="s">
        <v>5052</v>
      </c>
      <c r="E82" t="s">
        <v>3953</v>
      </c>
      <c r="F82" t="s">
        <v>3954</v>
      </c>
      <c r="G82" t="s">
        <v>3411</v>
      </c>
      <c r="H82" t="s">
        <v>3373</v>
      </c>
      <c r="I82" t="s">
        <v>1990</v>
      </c>
      <c r="J82" t="s">
        <v>3116</v>
      </c>
      <c r="K82" t="s">
        <v>53</v>
      </c>
      <c r="M82">
        <v>178</v>
      </c>
      <c r="N82" t="s">
        <v>3955</v>
      </c>
      <c r="O82" t="s">
        <v>19</v>
      </c>
      <c r="P82" s="29" t="s">
        <v>163</v>
      </c>
      <c r="Q82" t="s">
        <v>20</v>
      </c>
      <c r="S82" t="s">
        <v>2887</v>
      </c>
    </row>
    <row r="83" spans="1:19" ht="15" customHeight="1" x14ac:dyDescent="0.35">
      <c r="A83" t="s">
        <v>1451</v>
      </c>
      <c r="B83" t="s">
        <v>2886</v>
      </c>
      <c r="C83">
        <v>2017</v>
      </c>
      <c r="D83" t="s">
        <v>5052</v>
      </c>
      <c r="E83" t="s">
        <v>1452</v>
      </c>
      <c r="F83" t="s">
        <v>3673</v>
      </c>
      <c r="G83" t="s">
        <v>3645</v>
      </c>
      <c r="H83" t="s">
        <v>3369</v>
      </c>
      <c r="I83" t="s">
        <v>4455</v>
      </c>
      <c r="J83" t="s">
        <v>1026</v>
      </c>
      <c r="K83" t="s">
        <v>53</v>
      </c>
      <c r="L83" t="s">
        <v>1453</v>
      </c>
      <c r="M83">
        <v>480</v>
      </c>
      <c r="N83" t="s">
        <v>24</v>
      </c>
      <c r="O83" t="s">
        <v>19</v>
      </c>
      <c r="P83" s="29" t="s">
        <v>991</v>
      </c>
      <c r="Q83" t="s">
        <v>20</v>
      </c>
      <c r="S83" t="s">
        <v>2887</v>
      </c>
    </row>
    <row r="84" spans="1:19" ht="15" customHeight="1" x14ac:dyDescent="0.35">
      <c r="A84" t="s">
        <v>2926</v>
      </c>
      <c r="B84" t="s">
        <v>1089</v>
      </c>
      <c r="C84">
        <v>2017</v>
      </c>
      <c r="D84" t="s">
        <v>5052</v>
      </c>
      <c r="E84" t="s">
        <v>3234</v>
      </c>
      <c r="F84" t="s">
        <v>3785</v>
      </c>
      <c r="G84" t="s">
        <v>3666</v>
      </c>
      <c r="H84" t="s">
        <v>3373</v>
      </c>
      <c r="I84" t="s">
        <v>15</v>
      </c>
      <c r="J84" t="s">
        <v>1025</v>
      </c>
      <c r="K84" t="s">
        <v>53</v>
      </c>
      <c r="L84" t="s">
        <v>53</v>
      </c>
      <c r="M84">
        <v>156</v>
      </c>
      <c r="N84" t="s">
        <v>127</v>
      </c>
      <c r="O84" t="s">
        <v>49</v>
      </c>
      <c r="P84" s="29" t="s">
        <v>487</v>
      </c>
      <c r="Q84" t="s">
        <v>20</v>
      </c>
      <c r="S84" t="s">
        <v>2887</v>
      </c>
    </row>
    <row r="85" spans="1:19" ht="15" customHeight="1" x14ac:dyDescent="0.35">
      <c r="A85" t="s">
        <v>1467</v>
      </c>
      <c r="B85" t="s">
        <v>2886</v>
      </c>
      <c r="C85">
        <v>2017</v>
      </c>
      <c r="D85" t="s">
        <v>5052</v>
      </c>
      <c r="E85" t="s">
        <v>1468</v>
      </c>
      <c r="F85" t="s">
        <v>3663</v>
      </c>
      <c r="G85" t="s">
        <v>3668</v>
      </c>
      <c r="H85" t="s">
        <v>3369</v>
      </c>
      <c r="I85" t="s">
        <v>15</v>
      </c>
      <c r="J85" t="s">
        <v>1025</v>
      </c>
      <c r="K85" t="s">
        <v>53</v>
      </c>
      <c r="L85" t="s">
        <v>53</v>
      </c>
      <c r="M85">
        <v>440</v>
      </c>
      <c r="N85" t="s">
        <v>24</v>
      </c>
      <c r="O85" t="s">
        <v>19</v>
      </c>
      <c r="P85" s="29" t="s">
        <v>4003</v>
      </c>
      <c r="Q85" t="s">
        <v>20</v>
      </c>
      <c r="S85" t="s">
        <v>2887</v>
      </c>
    </row>
    <row r="86" spans="1:19" ht="15" customHeight="1" x14ac:dyDescent="0.35">
      <c r="A86" t="s">
        <v>1469</v>
      </c>
      <c r="B86" t="s">
        <v>1089</v>
      </c>
      <c r="C86">
        <v>2017</v>
      </c>
      <c r="D86" t="s">
        <v>5052</v>
      </c>
      <c r="E86" t="s">
        <v>1470</v>
      </c>
      <c r="F86" t="s">
        <v>3389</v>
      </c>
      <c r="G86" t="s">
        <v>3666</v>
      </c>
      <c r="H86" t="s">
        <v>3369</v>
      </c>
      <c r="I86" t="s">
        <v>622</v>
      </c>
      <c r="J86" t="s">
        <v>341</v>
      </c>
      <c r="K86" t="s">
        <v>53</v>
      </c>
      <c r="L86" t="s">
        <v>53</v>
      </c>
      <c r="M86">
        <v>240</v>
      </c>
      <c r="N86" t="s">
        <v>3854</v>
      </c>
      <c r="O86" t="s">
        <v>108</v>
      </c>
      <c r="P86" s="29" t="s">
        <v>1471</v>
      </c>
      <c r="Q86" t="s">
        <v>13</v>
      </c>
      <c r="R86" t="s">
        <v>1472</v>
      </c>
      <c r="S86" t="s">
        <v>2887</v>
      </c>
    </row>
    <row r="87" spans="1:19" ht="15" customHeight="1" x14ac:dyDescent="0.35">
      <c r="A87" t="s">
        <v>1464</v>
      </c>
      <c r="B87" t="s">
        <v>2886</v>
      </c>
      <c r="C87">
        <v>2017</v>
      </c>
      <c r="D87" t="s">
        <v>5052</v>
      </c>
      <c r="E87" t="s">
        <v>1465</v>
      </c>
      <c r="F87" t="s">
        <v>3677</v>
      </c>
      <c r="G87" t="s">
        <v>3645</v>
      </c>
      <c r="H87" t="s">
        <v>3369</v>
      </c>
      <c r="I87" t="s">
        <v>4458</v>
      </c>
      <c r="J87" t="s">
        <v>1026</v>
      </c>
      <c r="K87" t="s">
        <v>53</v>
      </c>
      <c r="L87" t="s">
        <v>53</v>
      </c>
      <c r="M87">
        <v>400</v>
      </c>
      <c r="N87" t="s">
        <v>24</v>
      </c>
      <c r="O87" t="s">
        <v>19</v>
      </c>
      <c r="P87" s="29" t="s">
        <v>1466</v>
      </c>
      <c r="Q87" t="s">
        <v>20</v>
      </c>
      <c r="S87" t="s">
        <v>2887</v>
      </c>
    </row>
    <row r="88" spans="1:19" ht="15" customHeight="1" x14ac:dyDescent="0.35">
      <c r="A88" t="s">
        <v>1493</v>
      </c>
      <c r="B88" t="s">
        <v>2886</v>
      </c>
      <c r="C88">
        <v>2017</v>
      </c>
      <c r="D88" t="s">
        <v>5052</v>
      </c>
      <c r="E88" t="s">
        <v>1494</v>
      </c>
      <c r="F88" t="s">
        <v>3676</v>
      </c>
      <c r="G88" t="s">
        <v>3674</v>
      </c>
      <c r="H88" t="s">
        <v>3403</v>
      </c>
      <c r="I88" t="s">
        <v>4459</v>
      </c>
      <c r="J88" t="s">
        <v>1310</v>
      </c>
      <c r="K88" t="s">
        <v>53</v>
      </c>
      <c r="L88" t="s">
        <v>53</v>
      </c>
      <c r="M88">
        <v>372</v>
      </c>
      <c r="N88" t="s">
        <v>1495</v>
      </c>
      <c r="O88" t="s">
        <v>1496</v>
      </c>
      <c r="P88" s="29" t="s">
        <v>534</v>
      </c>
      <c r="Q88" t="s">
        <v>20</v>
      </c>
      <c r="S88" t="s">
        <v>2887</v>
      </c>
    </row>
    <row r="89" spans="1:19" ht="15" customHeight="1" x14ac:dyDescent="0.35">
      <c r="A89" t="s">
        <v>3007</v>
      </c>
      <c r="B89" t="s">
        <v>2886</v>
      </c>
      <c r="C89">
        <v>2017</v>
      </c>
      <c r="D89" t="s">
        <v>5052</v>
      </c>
      <c r="E89" t="s">
        <v>3231</v>
      </c>
      <c r="F89" t="s">
        <v>3409</v>
      </c>
      <c r="G89" t="s">
        <v>3669</v>
      </c>
      <c r="H89" t="s">
        <v>3369</v>
      </c>
      <c r="I89" t="s">
        <v>1362</v>
      </c>
      <c r="J89" t="s">
        <v>1025</v>
      </c>
      <c r="K89" t="s">
        <v>53</v>
      </c>
      <c r="L89" t="s">
        <v>53</v>
      </c>
      <c r="M89">
        <v>306</v>
      </c>
      <c r="N89" t="s">
        <v>3232</v>
      </c>
      <c r="O89" t="s">
        <v>3233</v>
      </c>
      <c r="P89" s="29" t="s">
        <v>236</v>
      </c>
      <c r="Q89" t="s">
        <v>20</v>
      </c>
      <c r="S89" t="s">
        <v>2892</v>
      </c>
    </row>
    <row r="90" spans="1:19" ht="15" customHeight="1" x14ac:dyDescent="0.35">
      <c r="A90" t="s">
        <v>1499</v>
      </c>
      <c r="B90" t="s">
        <v>2886</v>
      </c>
      <c r="C90">
        <v>2017</v>
      </c>
      <c r="D90" t="s">
        <v>5052</v>
      </c>
      <c r="E90" t="s">
        <v>1500</v>
      </c>
      <c r="F90" t="s">
        <v>1938</v>
      </c>
      <c r="G90" t="s">
        <v>3670</v>
      </c>
      <c r="H90" t="s">
        <v>3369</v>
      </c>
      <c r="I90" t="s">
        <v>1501</v>
      </c>
      <c r="J90" t="s">
        <v>1025</v>
      </c>
      <c r="K90" t="s">
        <v>42</v>
      </c>
      <c r="L90" t="s">
        <v>42</v>
      </c>
      <c r="M90">
        <v>10</v>
      </c>
      <c r="N90" t="s">
        <v>1066</v>
      </c>
      <c r="O90" t="s">
        <v>19</v>
      </c>
      <c r="P90" s="29" t="s">
        <v>4012</v>
      </c>
      <c r="Q90" t="s">
        <v>20</v>
      </c>
      <c r="R90" t="s">
        <v>1502</v>
      </c>
      <c r="S90" t="s">
        <v>2892</v>
      </c>
    </row>
    <row r="91" spans="1:19" ht="15" customHeight="1" x14ac:dyDescent="0.35">
      <c r="A91" t="s">
        <v>3009</v>
      </c>
      <c r="B91" t="s">
        <v>2886</v>
      </c>
      <c r="C91">
        <v>2017</v>
      </c>
      <c r="D91" t="s">
        <v>5052</v>
      </c>
      <c r="E91" t="s">
        <v>3243</v>
      </c>
      <c r="F91" t="s">
        <v>3409</v>
      </c>
      <c r="G91" t="s">
        <v>3407</v>
      </c>
      <c r="H91" t="s">
        <v>3369</v>
      </c>
      <c r="I91" t="s">
        <v>3190</v>
      </c>
      <c r="J91" t="s">
        <v>1025</v>
      </c>
      <c r="K91" t="s">
        <v>53</v>
      </c>
      <c r="L91" t="s">
        <v>53</v>
      </c>
      <c r="M91">
        <v>63</v>
      </c>
      <c r="N91" t="s">
        <v>718</v>
      </c>
      <c r="O91" t="s">
        <v>19</v>
      </c>
      <c r="P91" s="29" t="s">
        <v>80</v>
      </c>
      <c r="Q91" t="s">
        <v>13</v>
      </c>
      <c r="R91" t="s">
        <v>3244</v>
      </c>
      <c r="S91" t="s">
        <v>2887</v>
      </c>
    </row>
    <row r="92" spans="1:19" ht="15" customHeight="1" x14ac:dyDescent="0.35">
      <c r="A92" t="s">
        <v>1511</v>
      </c>
      <c r="B92" t="s">
        <v>1089</v>
      </c>
      <c r="C92">
        <v>2017</v>
      </c>
      <c r="D92" t="s">
        <v>5052</v>
      </c>
      <c r="E92" t="s">
        <v>4344</v>
      </c>
      <c r="F92" t="s">
        <v>1938</v>
      </c>
      <c r="G92" t="s">
        <v>3445</v>
      </c>
      <c r="H92" t="s">
        <v>3531</v>
      </c>
      <c r="I92" t="s">
        <v>4345</v>
      </c>
      <c r="J92" t="s">
        <v>1025</v>
      </c>
      <c r="K92" t="s">
        <v>53</v>
      </c>
      <c r="L92" t="s">
        <v>53</v>
      </c>
      <c r="M92">
        <v>60</v>
      </c>
      <c r="N92" t="s">
        <v>4321</v>
      </c>
      <c r="O92" t="s">
        <v>19</v>
      </c>
      <c r="P92" s="29" t="s">
        <v>236</v>
      </c>
      <c r="Q92" t="s">
        <v>20</v>
      </c>
      <c r="S92" t="s">
        <v>2887</v>
      </c>
    </row>
    <row r="93" spans="1:19" ht="15" customHeight="1" x14ac:dyDescent="0.35">
      <c r="A93" t="s">
        <v>1517</v>
      </c>
      <c r="B93" t="s">
        <v>2886</v>
      </c>
      <c r="C93">
        <v>2017</v>
      </c>
      <c r="D93" t="s">
        <v>5052</v>
      </c>
      <c r="E93" t="s">
        <v>1518</v>
      </c>
      <c r="F93" t="s">
        <v>3396</v>
      </c>
      <c r="G93" t="s">
        <v>3386</v>
      </c>
      <c r="H93" t="s">
        <v>3394</v>
      </c>
      <c r="I93" t="s">
        <v>15</v>
      </c>
      <c r="J93" t="s">
        <v>1025</v>
      </c>
      <c r="K93" t="s">
        <v>53</v>
      </c>
      <c r="L93" t="s">
        <v>336</v>
      </c>
      <c r="M93">
        <v>330</v>
      </c>
      <c r="N93" t="s">
        <v>24</v>
      </c>
      <c r="O93" t="s">
        <v>19</v>
      </c>
      <c r="P93" s="29" t="s">
        <v>1519</v>
      </c>
      <c r="Q93" t="s">
        <v>20</v>
      </c>
      <c r="S93" t="s">
        <v>2887</v>
      </c>
    </row>
    <row r="94" spans="1:19" ht="15" customHeight="1" x14ac:dyDescent="0.35">
      <c r="A94" t="s">
        <v>931</v>
      </c>
      <c r="B94" t="s">
        <v>1089</v>
      </c>
      <c r="C94">
        <v>2018</v>
      </c>
      <c r="D94" t="s">
        <v>5052</v>
      </c>
      <c r="E94" t="s">
        <v>932</v>
      </c>
      <c r="F94" t="s">
        <v>3611</v>
      </c>
      <c r="G94" t="s">
        <v>3944</v>
      </c>
      <c r="H94" t="s">
        <v>3369</v>
      </c>
      <c r="I94" t="s">
        <v>47</v>
      </c>
      <c r="J94" t="s">
        <v>1036</v>
      </c>
      <c r="K94" t="s">
        <v>53</v>
      </c>
      <c r="L94" t="s">
        <v>4438</v>
      </c>
      <c r="M94">
        <v>125</v>
      </c>
      <c r="N94" t="s">
        <v>3842</v>
      </c>
      <c r="O94" t="s">
        <v>19</v>
      </c>
      <c r="P94" s="29" t="s">
        <v>4030</v>
      </c>
      <c r="Q94" t="s">
        <v>20</v>
      </c>
      <c r="S94" t="s">
        <v>2887</v>
      </c>
    </row>
    <row r="95" spans="1:19" ht="15" customHeight="1" x14ac:dyDescent="0.35">
      <c r="A95" t="s">
        <v>954</v>
      </c>
      <c r="B95" t="s">
        <v>2886</v>
      </c>
      <c r="C95">
        <v>2018</v>
      </c>
      <c r="D95" t="s">
        <v>5052</v>
      </c>
      <c r="E95" t="s">
        <v>955</v>
      </c>
      <c r="F95" t="s">
        <v>1938</v>
      </c>
      <c r="G95" t="s">
        <v>3516</v>
      </c>
      <c r="H95" t="s">
        <v>3369</v>
      </c>
      <c r="I95" t="s">
        <v>956</v>
      </c>
      <c r="J95" t="s">
        <v>3113</v>
      </c>
      <c r="K95" t="s">
        <v>53</v>
      </c>
      <c r="L95" t="s">
        <v>53</v>
      </c>
      <c r="M95">
        <v>704</v>
      </c>
      <c r="N95" t="s">
        <v>502</v>
      </c>
      <c r="O95" t="s">
        <v>19</v>
      </c>
      <c r="P95" s="29" t="s">
        <v>957</v>
      </c>
      <c r="Q95" t="s">
        <v>20</v>
      </c>
      <c r="S95" t="s">
        <v>2887</v>
      </c>
    </row>
    <row r="96" spans="1:19" ht="15" customHeight="1" x14ac:dyDescent="0.35">
      <c r="A96" t="s">
        <v>933</v>
      </c>
      <c r="B96" t="s">
        <v>2886</v>
      </c>
      <c r="C96">
        <v>2018</v>
      </c>
      <c r="D96" t="s">
        <v>5052</v>
      </c>
      <c r="E96" t="s">
        <v>934</v>
      </c>
      <c r="F96" t="s">
        <v>3785</v>
      </c>
      <c r="G96" t="s">
        <v>3386</v>
      </c>
      <c r="H96" t="s">
        <v>3373</v>
      </c>
      <c r="I96" t="s">
        <v>15</v>
      </c>
      <c r="J96" t="s">
        <v>1025</v>
      </c>
      <c r="K96" t="s">
        <v>53</v>
      </c>
      <c r="L96" t="s">
        <v>935</v>
      </c>
      <c r="M96">
        <v>130</v>
      </c>
      <c r="N96" t="s">
        <v>1074</v>
      </c>
      <c r="O96" t="s">
        <v>3821</v>
      </c>
      <c r="P96" s="29" t="s">
        <v>88</v>
      </c>
      <c r="Q96" t="s">
        <v>20</v>
      </c>
      <c r="S96" t="s">
        <v>2887</v>
      </c>
    </row>
    <row r="97" spans="1:19" ht="15" customHeight="1" x14ac:dyDescent="0.35">
      <c r="A97" t="s">
        <v>969</v>
      </c>
      <c r="B97" t="s">
        <v>2886</v>
      </c>
      <c r="C97">
        <v>2018</v>
      </c>
      <c r="D97" t="s">
        <v>5052</v>
      </c>
      <c r="E97" t="s">
        <v>970</v>
      </c>
      <c r="F97" t="s">
        <v>3389</v>
      </c>
      <c r="G97" t="s">
        <v>3602</v>
      </c>
      <c r="H97" t="s">
        <v>3394</v>
      </c>
      <c r="I97" t="s">
        <v>947</v>
      </c>
      <c r="J97" t="s">
        <v>1026</v>
      </c>
      <c r="K97" t="s">
        <v>1021</v>
      </c>
      <c r="L97" t="s">
        <v>971</v>
      </c>
      <c r="M97" t="s">
        <v>341</v>
      </c>
      <c r="N97" t="s">
        <v>718</v>
      </c>
      <c r="O97" t="s">
        <v>19</v>
      </c>
      <c r="P97" s="29" t="s">
        <v>4028</v>
      </c>
      <c r="Q97" t="s">
        <v>20</v>
      </c>
      <c r="S97" t="s">
        <v>2887</v>
      </c>
    </row>
    <row r="98" spans="1:19" ht="15" customHeight="1" x14ac:dyDescent="0.35">
      <c r="A98" t="s">
        <v>964</v>
      </c>
      <c r="B98" t="s">
        <v>2886</v>
      </c>
      <c r="C98">
        <v>2018</v>
      </c>
      <c r="D98" t="s">
        <v>5052</v>
      </c>
      <c r="E98" t="s">
        <v>965</v>
      </c>
      <c r="F98" t="s">
        <v>3770</v>
      </c>
      <c r="G98" t="s">
        <v>3600</v>
      </c>
      <c r="H98" t="s">
        <v>3403</v>
      </c>
      <c r="I98" t="s">
        <v>622</v>
      </c>
      <c r="J98" t="s">
        <v>1672</v>
      </c>
      <c r="K98" t="s">
        <v>53</v>
      </c>
      <c r="L98" t="s">
        <v>53</v>
      </c>
      <c r="M98">
        <v>200</v>
      </c>
      <c r="N98" t="s">
        <v>24</v>
      </c>
      <c r="O98" t="s">
        <v>19</v>
      </c>
      <c r="P98" s="29" t="s">
        <v>88</v>
      </c>
      <c r="Q98" t="s">
        <v>20</v>
      </c>
      <c r="S98" t="s">
        <v>2887</v>
      </c>
    </row>
    <row r="99" spans="1:19" ht="15" customHeight="1" x14ac:dyDescent="0.35">
      <c r="A99" t="s">
        <v>999</v>
      </c>
      <c r="B99" t="s">
        <v>2886</v>
      </c>
      <c r="C99">
        <v>2018</v>
      </c>
      <c r="D99" t="s">
        <v>5052</v>
      </c>
      <c r="E99" t="s">
        <v>1000</v>
      </c>
      <c r="F99" t="s">
        <v>3618</v>
      </c>
      <c r="G99" t="s">
        <v>3774</v>
      </c>
      <c r="H99" t="s">
        <v>3373</v>
      </c>
      <c r="I99" t="s">
        <v>1001</v>
      </c>
      <c r="J99" t="s">
        <v>341</v>
      </c>
      <c r="K99" t="s">
        <v>53</v>
      </c>
      <c r="L99" t="s">
        <v>53</v>
      </c>
      <c r="M99">
        <v>270</v>
      </c>
      <c r="N99" t="s">
        <v>1069</v>
      </c>
      <c r="O99" t="s">
        <v>1079</v>
      </c>
      <c r="P99" s="29" t="s">
        <v>25</v>
      </c>
      <c r="Q99" t="s">
        <v>20</v>
      </c>
      <c r="S99" t="s">
        <v>2887</v>
      </c>
    </row>
    <row r="100" spans="1:19" ht="15" customHeight="1" x14ac:dyDescent="0.35">
      <c r="A100" t="s">
        <v>978</v>
      </c>
      <c r="B100" t="s">
        <v>2886</v>
      </c>
      <c r="C100">
        <v>2018</v>
      </c>
      <c r="D100" t="s">
        <v>5052</v>
      </c>
      <c r="E100" t="s">
        <v>979</v>
      </c>
      <c r="F100" t="s">
        <v>1938</v>
      </c>
      <c r="G100" t="s">
        <v>3410</v>
      </c>
      <c r="H100" t="s">
        <v>3369</v>
      </c>
      <c r="I100" t="s">
        <v>980</v>
      </c>
      <c r="J100" t="s">
        <v>4316</v>
      </c>
      <c r="K100" t="s">
        <v>53</v>
      </c>
      <c r="L100" t="s">
        <v>981</v>
      </c>
      <c r="M100">
        <v>40</v>
      </c>
      <c r="N100" t="s">
        <v>3933</v>
      </c>
      <c r="O100" t="s">
        <v>3934</v>
      </c>
      <c r="P100" s="29" t="s">
        <v>236</v>
      </c>
      <c r="Q100" t="s">
        <v>20</v>
      </c>
      <c r="S100" t="s">
        <v>2887</v>
      </c>
    </row>
    <row r="101" spans="1:19" ht="15" customHeight="1" x14ac:dyDescent="0.35">
      <c r="A101" t="s">
        <v>1149</v>
      </c>
      <c r="B101" t="s">
        <v>2886</v>
      </c>
      <c r="C101">
        <v>2018</v>
      </c>
      <c r="D101" t="s">
        <v>5052</v>
      </c>
      <c r="E101" t="s">
        <v>1150</v>
      </c>
      <c r="F101" t="s">
        <v>3377</v>
      </c>
      <c r="G101" t="s">
        <v>3774</v>
      </c>
      <c r="H101" t="s">
        <v>3369</v>
      </c>
      <c r="I101" t="s">
        <v>1151</v>
      </c>
      <c r="J101" t="s">
        <v>1310</v>
      </c>
      <c r="K101" t="s">
        <v>53</v>
      </c>
      <c r="L101" t="s">
        <v>53</v>
      </c>
      <c r="M101">
        <v>45</v>
      </c>
      <c r="N101" t="s">
        <v>1674</v>
      </c>
      <c r="O101" t="s">
        <v>19</v>
      </c>
      <c r="P101" s="29" t="s">
        <v>93</v>
      </c>
      <c r="Q101" t="s">
        <v>20</v>
      </c>
      <c r="S101" t="s">
        <v>2887</v>
      </c>
    </row>
    <row r="102" spans="1:19" ht="15" customHeight="1" x14ac:dyDescent="0.35">
      <c r="A102" t="s">
        <v>1165</v>
      </c>
      <c r="B102" t="s">
        <v>2886</v>
      </c>
      <c r="C102">
        <v>2018</v>
      </c>
      <c r="D102" t="s">
        <v>5052</v>
      </c>
      <c r="E102" t="s">
        <v>1166</v>
      </c>
      <c r="F102" t="s">
        <v>3560</v>
      </c>
      <c r="G102" t="s">
        <v>3395</v>
      </c>
      <c r="H102" t="s">
        <v>3373</v>
      </c>
      <c r="I102" t="s">
        <v>269</v>
      </c>
      <c r="J102" t="s">
        <v>1025</v>
      </c>
      <c r="K102" t="s">
        <v>53</v>
      </c>
      <c r="L102" t="s">
        <v>53</v>
      </c>
      <c r="M102">
        <v>210</v>
      </c>
      <c r="N102" t="s">
        <v>1167</v>
      </c>
      <c r="O102" t="s">
        <v>1682</v>
      </c>
      <c r="P102" s="29" t="s">
        <v>1168</v>
      </c>
      <c r="Q102" t="s">
        <v>20</v>
      </c>
      <c r="S102" t="s">
        <v>2887</v>
      </c>
    </row>
    <row r="103" spans="1:19" ht="15" customHeight="1" x14ac:dyDescent="0.35">
      <c r="A103" t="s">
        <v>1192</v>
      </c>
      <c r="B103" t="s">
        <v>2886</v>
      </c>
      <c r="C103">
        <v>2018</v>
      </c>
      <c r="D103" t="s">
        <v>5052</v>
      </c>
      <c r="E103" t="s">
        <v>4328</v>
      </c>
      <c r="F103" t="s">
        <v>5086</v>
      </c>
      <c r="G103" t="s">
        <v>3411</v>
      </c>
      <c r="H103" t="s">
        <v>3399</v>
      </c>
      <c r="I103" t="s">
        <v>4329</v>
      </c>
      <c r="J103" t="s">
        <v>1125</v>
      </c>
      <c r="K103" t="s">
        <v>53</v>
      </c>
      <c r="L103" t="s">
        <v>1741</v>
      </c>
      <c r="M103">
        <v>2700</v>
      </c>
      <c r="N103" t="s">
        <v>4321</v>
      </c>
      <c r="O103" t="s">
        <v>19</v>
      </c>
      <c r="P103" s="29" t="s">
        <v>5141</v>
      </c>
      <c r="Q103" t="s">
        <v>20</v>
      </c>
      <c r="S103" t="s">
        <v>2887</v>
      </c>
    </row>
    <row r="104" spans="1:19" ht="15" customHeight="1" x14ac:dyDescent="0.35">
      <c r="A104" t="s">
        <v>1196</v>
      </c>
      <c r="B104" t="s">
        <v>2886</v>
      </c>
      <c r="C104">
        <v>2018</v>
      </c>
      <c r="D104" t="s">
        <v>5052</v>
      </c>
      <c r="E104" t="s">
        <v>1197</v>
      </c>
      <c r="F104" t="s">
        <v>1938</v>
      </c>
      <c r="G104" t="s">
        <v>3411</v>
      </c>
      <c r="H104" t="s">
        <v>3369</v>
      </c>
      <c r="I104" t="s">
        <v>1198</v>
      </c>
      <c r="J104" t="s">
        <v>1025</v>
      </c>
      <c r="K104" t="s">
        <v>53</v>
      </c>
      <c r="L104" t="s">
        <v>53</v>
      </c>
      <c r="M104">
        <v>243</v>
      </c>
      <c r="N104" t="s">
        <v>24</v>
      </c>
      <c r="O104" t="s">
        <v>19</v>
      </c>
      <c r="P104" s="29" t="s">
        <v>1199</v>
      </c>
      <c r="Q104" t="s">
        <v>20</v>
      </c>
      <c r="S104" t="s">
        <v>2887</v>
      </c>
    </row>
    <row r="105" spans="1:19" ht="15" customHeight="1" x14ac:dyDescent="0.35">
      <c r="A105" t="s">
        <v>1200</v>
      </c>
      <c r="B105" t="s">
        <v>2886</v>
      </c>
      <c r="C105">
        <v>2018</v>
      </c>
      <c r="D105" t="s">
        <v>5052</v>
      </c>
      <c r="E105" t="s">
        <v>1201</v>
      </c>
      <c r="F105" t="s">
        <v>3628</v>
      </c>
      <c r="G105" t="s">
        <v>3435</v>
      </c>
      <c r="H105" t="s">
        <v>3373</v>
      </c>
      <c r="I105" t="s">
        <v>1202</v>
      </c>
      <c r="J105" t="s">
        <v>1025</v>
      </c>
      <c r="K105" t="s">
        <v>53</v>
      </c>
      <c r="L105" t="s">
        <v>53</v>
      </c>
      <c r="M105" t="s">
        <v>341</v>
      </c>
      <c r="N105" t="s">
        <v>922</v>
      </c>
      <c r="O105" t="s">
        <v>19</v>
      </c>
      <c r="P105" s="29" t="s">
        <v>25</v>
      </c>
      <c r="Q105" t="s">
        <v>20</v>
      </c>
      <c r="S105" t="s">
        <v>2887</v>
      </c>
    </row>
    <row r="106" spans="1:19" ht="15" customHeight="1" x14ac:dyDescent="0.35">
      <c r="A106" t="s">
        <v>1206</v>
      </c>
      <c r="B106" t="s">
        <v>2886</v>
      </c>
      <c r="C106">
        <v>2018</v>
      </c>
      <c r="D106" t="s">
        <v>5052</v>
      </c>
      <c r="E106" t="s">
        <v>1207</v>
      </c>
      <c r="F106" t="s">
        <v>3685</v>
      </c>
      <c r="G106" t="s">
        <v>3386</v>
      </c>
      <c r="H106" t="s">
        <v>3369</v>
      </c>
      <c r="I106" t="s">
        <v>15</v>
      </c>
      <c r="J106" t="s">
        <v>1025</v>
      </c>
      <c r="K106" t="s">
        <v>53</v>
      </c>
      <c r="L106" t="s">
        <v>53</v>
      </c>
      <c r="M106">
        <v>300</v>
      </c>
      <c r="N106" t="s">
        <v>24</v>
      </c>
      <c r="O106" t="s">
        <v>19</v>
      </c>
      <c r="P106" s="29" t="s">
        <v>1208</v>
      </c>
      <c r="Q106" t="s">
        <v>13</v>
      </c>
      <c r="R106" t="s">
        <v>1209</v>
      </c>
      <c r="S106" t="s">
        <v>2887</v>
      </c>
    </row>
    <row r="107" spans="1:19" ht="15" customHeight="1" x14ac:dyDescent="0.35">
      <c r="A107" t="s">
        <v>1233</v>
      </c>
      <c r="B107" t="s">
        <v>2886</v>
      </c>
      <c r="C107">
        <v>2018</v>
      </c>
      <c r="D107" t="s">
        <v>5052</v>
      </c>
      <c r="E107" t="s">
        <v>1234</v>
      </c>
      <c r="F107" t="s">
        <v>3606</v>
      </c>
      <c r="G107" t="s">
        <v>3625</v>
      </c>
      <c r="H107" t="s">
        <v>3373</v>
      </c>
      <c r="I107" t="s">
        <v>1235</v>
      </c>
      <c r="J107" t="s">
        <v>1025</v>
      </c>
      <c r="K107" t="s">
        <v>53</v>
      </c>
      <c r="L107" t="s">
        <v>4443</v>
      </c>
      <c r="M107">
        <v>200</v>
      </c>
      <c r="N107" t="s">
        <v>3932</v>
      </c>
      <c r="O107" t="s">
        <v>108</v>
      </c>
      <c r="P107" s="29" t="s">
        <v>1236</v>
      </c>
      <c r="Q107" t="s">
        <v>20</v>
      </c>
      <c r="S107" t="s">
        <v>2887</v>
      </c>
    </row>
    <row r="108" spans="1:19" ht="15" customHeight="1" x14ac:dyDescent="0.35">
      <c r="A108" t="s">
        <v>1229</v>
      </c>
      <c r="B108" t="s">
        <v>2886</v>
      </c>
      <c r="C108">
        <v>2018</v>
      </c>
      <c r="D108" t="s">
        <v>5052</v>
      </c>
      <c r="E108" t="s">
        <v>1230</v>
      </c>
      <c r="F108" t="s">
        <v>3376</v>
      </c>
      <c r="G108" t="s">
        <v>3625</v>
      </c>
      <c r="H108" t="s">
        <v>3403</v>
      </c>
      <c r="I108" t="s">
        <v>1231</v>
      </c>
      <c r="J108" t="s">
        <v>341</v>
      </c>
      <c r="K108" t="s">
        <v>53</v>
      </c>
      <c r="L108" t="s">
        <v>53</v>
      </c>
      <c r="M108">
        <v>200</v>
      </c>
      <c r="N108" t="s">
        <v>92</v>
      </c>
      <c r="O108" t="s">
        <v>19</v>
      </c>
      <c r="P108" s="29" t="s">
        <v>1232</v>
      </c>
      <c r="Q108" t="s">
        <v>20</v>
      </c>
      <c r="S108" t="s">
        <v>2887</v>
      </c>
    </row>
    <row r="109" spans="1:19" ht="15" customHeight="1" x14ac:dyDescent="0.35">
      <c r="A109" t="s">
        <v>1215</v>
      </c>
      <c r="B109" t="s">
        <v>2886</v>
      </c>
      <c r="C109">
        <v>2018</v>
      </c>
      <c r="D109" t="s">
        <v>5052</v>
      </c>
      <c r="E109" t="s">
        <v>1216</v>
      </c>
      <c r="F109" t="s">
        <v>3396</v>
      </c>
      <c r="G109" t="s">
        <v>3666</v>
      </c>
      <c r="H109" t="s">
        <v>3369</v>
      </c>
      <c r="I109" t="s">
        <v>1217</v>
      </c>
      <c r="J109" t="s">
        <v>1025</v>
      </c>
      <c r="K109" t="s">
        <v>53</v>
      </c>
      <c r="L109" t="s">
        <v>53</v>
      </c>
      <c r="M109">
        <v>360</v>
      </c>
      <c r="N109" t="s">
        <v>502</v>
      </c>
      <c r="O109" t="s">
        <v>19</v>
      </c>
      <c r="P109" s="29" t="s">
        <v>457</v>
      </c>
      <c r="Q109" t="s">
        <v>13</v>
      </c>
      <c r="R109" t="s">
        <v>1218</v>
      </c>
      <c r="S109" t="s">
        <v>2887</v>
      </c>
    </row>
    <row r="110" spans="1:19" ht="15" customHeight="1" x14ac:dyDescent="0.35">
      <c r="A110" t="s">
        <v>1219</v>
      </c>
      <c r="B110" t="s">
        <v>2886</v>
      </c>
      <c r="C110">
        <v>2018</v>
      </c>
      <c r="D110" t="s">
        <v>5052</v>
      </c>
      <c r="E110" t="s">
        <v>1220</v>
      </c>
      <c r="F110" t="s">
        <v>1938</v>
      </c>
      <c r="G110" t="s">
        <v>3397</v>
      </c>
      <c r="H110" t="s">
        <v>3369</v>
      </c>
      <c r="I110" t="s">
        <v>1221</v>
      </c>
      <c r="J110" t="s">
        <v>3116</v>
      </c>
      <c r="K110" t="s">
        <v>53</v>
      </c>
      <c r="L110" t="s">
        <v>53</v>
      </c>
      <c r="M110">
        <v>200</v>
      </c>
      <c r="N110" t="s">
        <v>718</v>
      </c>
      <c r="O110" t="s">
        <v>19</v>
      </c>
      <c r="P110" s="29" t="s">
        <v>224</v>
      </c>
      <c r="Q110" t="s">
        <v>13</v>
      </c>
      <c r="R110" t="s">
        <v>1222</v>
      </c>
      <c r="S110" t="s">
        <v>2887</v>
      </c>
    </row>
    <row r="111" spans="1:19" ht="15" customHeight="1" x14ac:dyDescent="0.35">
      <c r="A111" t="s">
        <v>1255</v>
      </c>
      <c r="B111" t="s">
        <v>2886</v>
      </c>
      <c r="C111">
        <v>2018</v>
      </c>
      <c r="D111" t="s">
        <v>5052</v>
      </c>
      <c r="E111" t="s">
        <v>1256</v>
      </c>
      <c r="F111" t="s">
        <v>3633</v>
      </c>
      <c r="G111" t="s">
        <v>3435</v>
      </c>
      <c r="H111" t="s">
        <v>3403</v>
      </c>
      <c r="I111" t="s">
        <v>162</v>
      </c>
      <c r="J111" t="s">
        <v>1025</v>
      </c>
      <c r="K111" t="s">
        <v>53</v>
      </c>
      <c r="L111" t="s">
        <v>53</v>
      </c>
      <c r="M111" t="s">
        <v>185</v>
      </c>
      <c r="N111" t="s">
        <v>3907</v>
      </c>
      <c r="O111" t="s">
        <v>108</v>
      </c>
      <c r="P111" s="29" t="s">
        <v>88</v>
      </c>
      <c r="Q111" t="s">
        <v>20</v>
      </c>
      <c r="S111" t="s">
        <v>2887</v>
      </c>
    </row>
    <row r="112" spans="1:19" ht="15" customHeight="1" x14ac:dyDescent="0.35">
      <c r="A112" t="s">
        <v>1274</v>
      </c>
      <c r="B112" t="s">
        <v>2886</v>
      </c>
      <c r="C112">
        <v>2018</v>
      </c>
      <c r="D112" t="s">
        <v>5052</v>
      </c>
      <c r="E112" t="s">
        <v>1275</v>
      </c>
      <c r="F112" t="s">
        <v>3785</v>
      </c>
      <c r="G112" t="s">
        <v>3410</v>
      </c>
      <c r="H112" t="s">
        <v>3373</v>
      </c>
      <c r="I112" t="s">
        <v>269</v>
      </c>
      <c r="J112" t="s">
        <v>1025</v>
      </c>
      <c r="K112" t="s">
        <v>53</v>
      </c>
      <c r="L112" t="s">
        <v>53</v>
      </c>
      <c r="M112">
        <v>200</v>
      </c>
      <c r="N112" t="s">
        <v>49</v>
      </c>
      <c r="O112" t="s">
        <v>19</v>
      </c>
      <c r="P112" s="29" t="s">
        <v>88</v>
      </c>
      <c r="Q112" t="s">
        <v>20</v>
      </c>
      <c r="S112" t="s">
        <v>2887</v>
      </c>
    </row>
    <row r="113" spans="1:19" ht="15" customHeight="1" x14ac:dyDescent="0.35">
      <c r="A113" t="s">
        <v>1257</v>
      </c>
      <c r="B113" t="s">
        <v>2886</v>
      </c>
      <c r="C113">
        <v>2018</v>
      </c>
      <c r="D113" t="s">
        <v>5052</v>
      </c>
      <c r="E113" t="s">
        <v>1258</v>
      </c>
      <c r="F113" t="s">
        <v>3793</v>
      </c>
      <c r="G113" t="s">
        <v>3395</v>
      </c>
      <c r="H113" t="s">
        <v>3399</v>
      </c>
      <c r="I113" t="s">
        <v>1259</v>
      </c>
      <c r="J113" t="s">
        <v>1025</v>
      </c>
      <c r="K113" t="s">
        <v>53</v>
      </c>
      <c r="L113" t="s">
        <v>53</v>
      </c>
      <c r="M113">
        <v>450</v>
      </c>
      <c r="N113" t="s">
        <v>24</v>
      </c>
      <c r="O113" t="s">
        <v>19</v>
      </c>
      <c r="P113" s="29" t="s">
        <v>1260</v>
      </c>
      <c r="Q113" t="s">
        <v>13</v>
      </c>
      <c r="R113" t="s">
        <v>1261</v>
      </c>
      <c r="S113" t="s">
        <v>2887</v>
      </c>
    </row>
    <row r="114" spans="1:19" ht="15" customHeight="1" x14ac:dyDescent="0.35">
      <c r="A114" t="s">
        <v>1266</v>
      </c>
      <c r="B114" t="s">
        <v>2886</v>
      </c>
      <c r="C114">
        <v>2018</v>
      </c>
      <c r="D114" t="s">
        <v>5052</v>
      </c>
      <c r="E114" t="s">
        <v>1267</v>
      </c>
      <c r="F114" t="s">
        <v>1938</v>
      </c>
      <c r="G114" t="s">
        <v>3410</v>
      </c>
      <c r="H114" t="s">
        <v>3531</v>
      </c>
      <c r="I114" t="s">
        <v>15</v>
      </c>
      <c r="J114" t="s">
        <v>4316</v>
      </c>
      <c r="K114" t="s">
        <v>53</v>
      </c>
      <c r="L114" t="s">
        <v>53</v>
      </c>
      <c r="M114">
        <v>324</v>
      </c>
      <c r="N114" t="s">
        <v>1268</v>
      </c>
      <c r="O114" t="s">
        <v>19</v>
      </c>
      <c r="P114" s="29" t="s">
        <v>1269</v>
      </c>
      <c r="Q114" t="s">
        <v>20</v>
      </c>
      <c r="R114" t="s">
        <v>797</v>
      </c>
      <c r="S114" t="s">
        <v>2887</v>
      </c>
    </row>
    <row r="115" spans="1:19" ht="15" customHeight="1" x14ac:dyDescent="0.35">
      <c r="A115" t="s">
        <v>2985</v>
      </c>
      <c r="B115" t="s">
        <v>2886</v>
      </c>
      <c r="C115">
        <v>2018</v>
      </c>
      <c r="D115" t="s">
        <v>5052</v>
      </c>
      <c r="E115" t="s">
        <v>3202</v>
      </c>
      <c r="F115" t="s">
        <v>3490</v>
      </c>
      <c r="G115" t="s">
        <v>3435</v>
      </c>
      <c r="H115" t="s">
        <v>3373</v>
      </c>
      <c r="I115" t="s">
        <v>15</v>
      </c>
      <c r="J115" t="s">
        <v>1025</v>
      </c>
      <c r="K115" t="s">
        <v>53</v>
      </c>
      <c r="L115" t="s">
        <v>53</v>
      </c>
      <c r="M115">
        <v>200</v>
      </c>
      <c r="N115" t="s">
        <v>922</v>
      </c>
      <c r="O115" t="s">
        <v>19</v>
      </c>
      <c r="P115" s="29" t="s">
        <v>25</v>
      </c>
      <c r="Q115" t="s">
        <v>20</v>
      </c>
      <c r="R115" t="s">
        <v>3203</v>
      </c>
      <c r="S115" t="s">
        <v>2892</v>
      </c>
    </row>
    <row r="116" spans="1:19" ht="15" customHeight="1" x14ac:dyDescent="0.35">
      <c r="A116" t="s">
        <v>1281</v>
      </c>
      <c r="B116" t="s">
        <v>2886</v>
      </c>
      <c r="C116">
        <v>2018</v>
      </c>
      <c r="D116" t="s">
        <v>5052</v>
      </c>
      <c r="E116" t="s">
        <v>1282</v>
      </c>
      <c r="F116" t="s">
        <v>3606</v>
      </c>
      <c r="G116" t="s">
        <v>3944</v>
      </c>
      <c r="H116" t="s">
        <v>3369</v>
      </c>
      <c r="I116" t="s">
        <v>47</v>
      </c>
      <c r="J116" t="s">
        <v>1036</v>
      </c>
      <c r="K116" t="s">
        <v>53</v>
      </c>
      <c r="L116" t="s">
        <v>695</v>
      </c>
      <c r="M116">
        <v>100</v>
      </c>
      <c r="N116" t="s">
        <v>3842</v>
      </c>
      <c r="O116" t="s">
        <v>19</v>
      </c>
      <c r="P116" s="29" t="s">
        <v>4026</v>
      </c>
      <c r="Q116" t="s">
        <v>20</v>
      </c>
      <c r="S116" t="s">
        <v>2892</v>
      </c>
    </row>
    <row r="117" spans="1:19" ht="15" customHeight="1" x14ac:dyDescent="0.35">
      <c r="A117" t="s">
        <v>1311</v>
      </c>
      <c r="B117" t="s">
        <v>2886</v>
      </c>
      <c r="C117">
        <v>2018</v>
      </c>
      <c r="D117" t="s">
        <v>5052</v>
      </c>
      <c r="E117" t="s">
        <v>1312</v>
      </c>
      <c r="F117" t="s">
        <v>1938</v>
      </c>
      <c r="G117" t="s">
        <v>3386</v>
      </c>
      <c r="H117" t="s">
        <v>3531</v>
      </c>
      <c r="I117" t="s">
        <v>15</v>
      </c>
      <c r="J117" t="s">
        <v>1025</v>
      </c>
      <c r="K117" t="s">
        <v>53</v>
      </c>
      <c r="L117" t="s">
        <v>53</v>
      </c>
      <c r="M117">
        <v>300</v>
      </c>
      <c r="N117" t="s">
        <v>24</v>
      </c>
      <c r="O117" t="s">
        <v>19</v>
      </c>
      <c r="P117" s="29" t="s">
        <v>93</v>
      </c>
      <c r="Q117" t="s">
        <v>20</v>
      </c>
      <c r="S117" t="s">
        <v>2887</v>
      </c>
    </row>
    <row r="118" spans="1:19" ht="15" customHeight="1" x14ac:dyDescent="0.35">
      <c r="A118" t="s">
        <v>636</v>
      </c>
      <c r="B118" t="s">
        <v>2886</v>
      </c>
      <c r="C118">
        <v>2019</v>
      </c>
      <c r="D118" t="s">
        <v>5052</v>
      </c>
      <c r="E118" t="s">
        <v>637</v>
      </c>
      <c r="F118" t="s">
        <v>1938</v>
      </c>
      <c r="G118" t="s">
        <v>3514</v>
      </c>
      <c r="H118" t="s">
        <v>3531</v>
      </c>
      <c r="I118" t="s">
        <v>638</v>
      </c>
      <c r="J118" t="s">
        <v>1025</v>
      </c>
      <c r="K118" t="s">
        <v>341</v>
      </c>
      <c r="L118" t="s">
        <v>4490</v>
      </c>
      <c r="M118">
        <v>440</v>
      </c>
      <c r="N118" t="s">
        <v>718</v>
      </c>
      <c r="O118" t="s">
        <v>19</v>
      </c>
      <c r="P118" s="29" t="s">
        <v>163</v>
      </c>
      <c r="Q118" t="s">
        <v>20</v>
      </c>
      <c r="R118" t="s">
        <v>639</v>
      </c>
      <c r="S118" t="s">
        <v>2887</v>
      </c>
    </row>
    <row r="119" spans="1:19" ht="15" customHeight="1" x14ac:dyDescent="0.35">
      <c r="A119" t="s">
        <v>1033</v>
      </c>
      <c r="B119" t="s">
        <v>1089</v>
      </c>
      <c r="C119">
        <v>2019</v>
      </c>
      <c r="D119" t="s">
        <v>5052</v>
      </c>
      <c r="E119" t="s">
        <v>647</v>
      </c>
      <c r="F119" t="s">
        <v>3785</v>
      </c>
      <c r="G119" t="s">
        <v>3445</v>
      </c>
      <c r="H119" t="s">
        <v>3373</v>
      </c>
      <c r="I119" t="s">
        <v>15</v>
      </c>
      <c r="J119" t="s">
        <v>4316</v>
      </c>
      <c r="K119" t="s">
        <v>53</v>
      </c>
      <c r="L119" t="s">
        <v>48</v>
      </c>
      <c r="M119">
        <v>157</v>
      </c>
      <c r="N119" t="s">
        <v>1083</v>
      </c>
      <c r="O119" t="s">
        <v>3829</v>
      </c>
      <c r="P119" s="29" t="s">
        <v>304</v>
      </c>
      <c r="Q119" t="s">
        <v>20</v>
      </c>
      <c r="S119" t="s">
        <v>2887</v>
      </c>
    </row>
    <row r="120" spans="1:19" ht="15" customHeight="1" x14ac:dyDescent="0.35">
      <c r="A120" t="s">
        <v>648</v>
      </c>
      <c r="B120" t="s">
        <v>1089</v>
      </c>
      <c r="C120">
        <v>2019</v>
      </c>
      <c r="D120" t="s">
        <v>5052</v>
      </c>
      <c r="E120" t="s">
        <v>649</v>
      </c>
      <c r="F120" t="s">
        <v>1938</v>
      </c>
      <c r="G120" t="s">
        <v>3435</v>
      </c>
      <c r="H120" t="s">
        <v>3369</v>
      </c>
      <c r="I120" t="s">
        <v>650</v>
      </c>
      <c r="J120" t="s">
        <v>1036</v>
      </c>
      <c r="K120" t="s">
        <v>53</v>
      </c>
      <c r="L120" t="s">
        <v>651</v>
      </c>
      <c r="M120">
        <v>291</v>
      </c>
      <c r="N120" t="s">
        <v>5145</v>
      </c>
      <c r="O120" t="s">
        <v>3874</v>
      </c>
      <c r="P120" s="30" t="s">
        <v>4015</v>
      </c>
      <c r="Q120" t="s">
        <v>20</v>
      </c>
      <c r="S120" t="s">
        <v>2887</v>
      </c>
    </row>
    <row r="121" spans="1:19" ht="15" customHeight="1" x14ac:dyDescent="0.35">
      <c r="A121" t="s">
        <v>664</v>
      </c>
      <c r="B121" t="s">
        <v>2886</v>
      </c>
      <c r="C121">
        <v>2019</v>
      </c>
      <c r="D121" t="s">
        <v>5052</v>
      </c>
      <c r="E121" t="s">
        <v>665</v>
      </c>
      <c r="F121" t="s">
        <v>3569</v>
      </c>
      <c r="G121" t="s">
        <v>3435</v>
      </c>
      <c r="H121" t="s">
        <v>3373</v>
      </c>
      <c r="I121" t="s">
        <v>162</v>
      </c>
      <c r="J121" t="s">
        <v>1025</v>
      </c>
      <c r="K121" t="s">
        <v>53</v>
      </c>
      <c r="L121" t="s">
        <v>666</v>
      </c>
      <c r="M121">
        <v>225</v>
      </c>
      <c r="N121" t="s">
        <v>49</v>
      </c>
      <c r="O121" t="s">
        <v>19</v>
      </c>
      <c r="P121" s="29" t="s">
        <v>304</v>
      </c>
      <c r="Q121" t="s">
        <v>20</v>
      </c>
      <c r="S121" t="s">
        <v>2887</v>
      </c>
    </row>
    <row r="122" spans="1:19" ht="15" customHeight="1" x14ac:dyDescent="0.35">
      <c r="A122" t="s">
        <v>688</v>
      </c>
      <c r="B122" t="s">
        <v>1089</v>
      </c>
      <c r="C122">
        <v>2019</v>
      </c>
      <c r="D122" t="s">
        <v>5052</v>
      </c>
      <c r="E122" t="s">
        <v>3198</v>
      </c>
      <c r="F122" t="s">
        <v>3785</v>
      </c>
      <c r="G122" t="s">
        <v>3411</v>
      </c>
      <c r="H122" t="s">
        <v>3373</v>
      </c>
      <c r="I122" t="s">
        <v>15</v>
      </c>
      <c r="J122" t="s">
        <v>1025</v>
      </c>
      <c r="K122" t="s">
        <v>53</v>
      </c>
      <c r="L122" t="s">
        <v>53</v>
      </c>
      <c r="M122">
        <v>335</v>
      </c>
      <c r="N122" t="s">
        <v>116</v>
      </c>
      <c r="O122" t="s">
        <v>24</v>
      </c>
      <c r="P122" s="29" t="s">
        <v>99</v>
      </c>
      <c r="Q122" t="s">
        <v>20</v>
      </c>
      <c r="S122" t="s">
        <v>2887</v>
      </c>
    </row>
    <row r="123" spans="1:19" ht="15" customHeight="1" x14ac:dyDescent="0.35">
      <c r="A123" t="s">
        <v>689</v>
      </c>
      <c r="B123" t="s">
        <v>2886</v>
      </c>
      <c r="C123">
        <v>2019</v>
      </c>
      <c r="D123" t="s">
        <v>5052</v>
      </c>
      <c r="E123" t="s">
        <v>3576</v>
      </c>
      <c r="F123" t="s">
        <v>1938</v>
      </c>
      <c r="G123" t="s">
        <v>3513</v>
      </c>
      <c r="H123" t="s">
        <v>3531</v>
      </c>
      <c r="I123" t="s">
        <v>2166</v>
      </c>
      <c r="J123" t="s">
        <v>1025</v>
      </c>
      <c r="K123" t="s">
        <v>42</v>
      </c>
      <c r="L123" t="s">
        <v>42</v>
      </c>
      <c r="M123">
        <v>85</v>
      </c>
      <c r="N123" t="s">
        <v>3884</v>
      </c>
      <c r="O123" t="s">
        <v>19</v>
      </c>
      <c r="P123" s="29" t="s">
        <v>163</v>
      </c>
      <c r="Q123" t="s">
        <v>20</v>
      </c>
      <c r="S123" t="s">
        <v>2887</v>
      </c>
    </row>
    <row r="124" spans="1:19" ht="15" customHeight="1" x14ac:dyDescent="0.35">
      <c r="A124" t="s">
        <v>697</v>
      </c>
      <c r="B124" t="s">
        <v>1089</v>
      </c>
      <c r="C124">
        <v>2019</v>
      </c>
      <c r="D124" t="s">
        <v>5052</v>
      </c>
      <c r="E124" t="s">
        <v>698</v>
      </c>
      <c r="F124" t="s">
        <v>3572</v>
      </c>
      <c r="G124" t="s">
        <v>3666</v>
      </c>
      <c r="H124" t="s">
        <v>3373</v>
      </c>
      <c r="I124" t="s">
        <v>15</v>
      </c>
      <c r="J124" t="s">
        <v>1133</v>
      </c>
      <c r="K124" t="s">
        <v>53</v>
      </c>
      <c r="L124" t="s">
        <v>1453</v>
      </c>
      <c r="M124">
        <v>142</v>
      </c>
      <c r="N124" t="s">
        <v>5111</v>
      </c>
      <c r="O124" t="s">
        <v>5110</v>
      </c>
      <c r="P124" s="29" t="s">
        <v>266</v>
      </c>
      <c r="Q124" t="s">
        <v>20</v>
      </c>
      <c r="S124" t="s">
        <v>2887</v>
      </c>
    </row>
    <row r="125" spans="1:19" ht="15" customHeight="1" x14ac:dyDescent="0.35">
      <c r="A125" t="s">
        <v>715</v>
      </c>
      <c r="B125" t="s">
        <v>1089</v>
      </c>
      <c r="C125">
        <v>2019</v>
      </c>
      <c r="D125" t="s">
        <v>5052</v>
      </c>
      <c r="E125" t="s">
        <v>716</v>
      </c>
      <c r="F125" t="s">
        <v>3582</v>
      </c>
      <c r="G125" t="s">
        <v>3395</v>
      </c>
      <c r="H125" t="s">
        <v>3369</v>
      </c>
      <c r="I125" t="s">
        <v>717</v>
      </c>
      <c r="J125" t="s">
        <v>341</v>
      </c>
      <c r="K125" t="s">
        <v>341</v>
      </c>
      <c r="M125">
        <v>30</v>
      </c>
      <c r="N125" t="s">
        <v>718</v>
      </c>
      <c r="O125" t="s">
        <v>19</v>
      </c>
      <c r="P125" s="29" t="s">
        <v>224</v>
      </c>
      <c r="Q125" t="s">
        <v>20</v>
      </c>
      <c r="S125" t="s">
        <v>2887</v>
      </c>
    </row>
    <row r="126" spans="1:19" ht="15" customHeight="1" x14ac:dyDescent="0.35">
      <c r="A126" t="s">
        <v>741</v>
      </c>
      <c r="B126" t="s">
        <v>1089</v>
      </c>
      <c r="C126">
        <v>2019</v>
      </c>
      <c r="D126" t="s">
        <v>5052</v>
      </c>
      <c r="E126" t="s">
        <v>742</v>
      </c>
      <c r="F126" t="s">
        <v>3499</v>
      </c>
      <c r="G126" t="s">
        <v>3453</v>
      </c>
      <c r="H126" t="s">
        <v>3373</v>
      </c>
      <c r="I126" t="s">
        <v>4415</v>
      </c>
      <c r="J126" t="s">
        <v>1026</v>
      </c>
      <c r="K126" t="s">
        <v>53</v>
      </c>
      <c r="L126" t="s">
        <v>53</v>
      </c>
      <c r="M126">
        <v>113</v>
      </c>
      <c r="N126" t="s">
        <v>1072</v>
      </c>
      <c r="O126" t="s">
        <v>743</v>
      </c>
      <c r="P126" s="29" t="s">
        <v>25</v>
      </c>
      <c r="Q126" t="s">
        <v>20</v>
      </c>
      <c r="S126" t="s">
        <v>2887</v>
      </c>
    </row>
    <row r="127" spans="1:19" ht="15" customHeight="1" x14ac:dyDescent="0.35">
      <c r="A127" t="s">
        <v>748</v>
      </c>
      <c r="B127" t="s">
        <v>1089</v>
      </c>
      <c r="C127">
        <v>2019</v>
      </c>
      <c r="D127" t="s">
        <v>5052</v>
      </c>
      <c r="E127" t="s">
        <v>3943</v>
      </c>
      <c r="F127" t="s">
        <v>3393</v>
      </c>
      <c r="G127" t="s">
        <v>3944</v>
      </c>
      <c r="H127" t="s">
        <v>3369</v>
      </c>
      <c r="I127" t="s">
        <v>3945</v>
      </c>
      <c r="J127" t="s">
        <v>1015</v>
      </c>
      <c r="K127" t="s">
        <v>53</v>
      </c>
      <c r="M127">
        <v>1024</v>
      </c>
      <c r="N127" t="s">
        <v>3950</v>
      </c>
      <c r="O127" t="s">
        <v>19</v>
      </c>
      <c r="P127" s="29" t="s">
        <v>426</v>
      </c>
      <c r="Q127" t="s">
        <v>20</v>
      </c>
      <c r="S127" t="s">
        <v>2887</v>
      </c>
    </row>
    <row r="128" spans="1:19" ht="15" customHeight="1" x14ac:dyDescent="0.35">
      <c r="A128" t="s">
        <v>756</v>
      </c>
      <c r="B128" t="s">
        <v>2886</v>
      </c>
      <c r="C128">
        <v>2019</v>
      </c>
      <c r="D128" t="s">
        <v>5052</v>
      </c>
      <c r="E128" t="s">
        <v>757</v>
      </c>
      <c r="F128" t="s">
        <v>3785</v>
      </c>
      <c r="G128" t="s">
        <v>3410</v>
      </c>
      <c r="H128" t="s">
        <v>3373</v>
      </c>
      <c r="I128" t="s">
        <v>15</v>
      </c>
      <c r="J128" t="s">
        <v>1025</v>
      </c>
      <c r="K128" t="s">
        <v>53</v>
      </c>
      <c r="L128" t="s">
        <v>53</v>
      </c>
      <c r="M128">
        <v>180</v>
      </c>
      <c r="N128" t="s">
        <v>24</v>
      </c>
      <c r="O128" t="s">
        <v>19</v>
      </c>
      <c r="P128" s="29" t="s">
        <v>88</v>
      </c>
      <c r="Q128" t="s">
        <v>20</v>
      </c>
      <c r="S128" t="s">
        <v>2887</v>
      </c>
    </row>
    <row r="129" spans="1:19" ht="15" customHeight="1" x14ac:dyDescent="0.35">
      <c r="A129" t="s">
        <v>781</v>
      </c>
      <c r="B129" t="s">
        <v>2886</v>
      </c>
      <c r="C129">
        <v>2019</v>
      </c>
      <c r="D129" t="s">
        <v>5052</v>
      </c>
      <c r="E129" t="s">
        <v>782</v>
      </c>
      <c r="F129" t="s">
        <v>3383</v>
      </c>
      <c r="G129" t="s">
        <v>4766</v>
      </c>
      <c r="H129" t="s">
        <v>3369</v>
      </c>
      <c r="I129" t="s">
        <v>783</v>
      </c>
      <c r="J129" t="s">
        <v>5161</v>
      </c>
      <c r="K129" t="s">
        <v>53</v>
      </c>
      <c r="L129" t="s">
        <v>53</v>
      </c>
      <c r="M129">
        <v>1200</v>
      </c>
      <c r="N129" t="s">
        <v>1140</v>
      </c>
      <c r="O129" t="s">
        <v>3891</v>
      </c>
      <c r="P129" s="30" t="s">
        <v>5152</v>
      </c>
      <c r="Q129" t="s">
        <v>20</v>
      </c>
      <c r="S129" t="s">
        <v>2892</v>
      </c>
    </row>
    <row r="130" spans="1:19" ht="15" customHeight="1" x14ac:dyDescent="0.35">
      <c r="A130" t="s">
        <v>808</v>
      </c>
      <c r="B130" t="s">
        <v>2886</v>
      </c>
      <c r="C130">
        <v>2019</v>
      </c>
      <c r="D130" t="s">
        <v>5052</v>
      </c>
      <c r="E130" t="s">
        <v>757</v>
      </c>
      <c r="F130" t="s">
        <v>3785</v>
      </c>
      <c r="G130" t="s">
        <v>3410</v>
      </c>
      <c r="H130" t="s">
        <v>3373</v>
      </c>
      <c r="I130" t="s">
        <v>717</v>
      </c>
      <c r="J130" t="s">
        <v>1121</v>
      </c>
      <c r="K130" t="s">
        <v>53</v>
      </c>
      <c r="L130" t="s">
        <v>53</v>
      </c>
      <c r="M130">
        <v>160</v>
      </c>
      <c r="N130" t="s">
        <v>809</v>
      </c>
      <c r="O130" t="s">
        <v>3838</v>
      </c>
      <c r="P130" s="29" t="s">
        <v>810</v>
      </c>
      <c r="Q130" t="s">
        <v>20</v>
      </c>
      <c r="S130" t="s">
        <v>2887</v>
      </c>
    </row>
    <row r="131" spans="1:19" ht="15" customHeight="1" x14ac:dyDescent="0.35">
      <c r="A131" t="s">
        <v>795</v>
      </c>
      <c r="B131" t="s">
        <v>2886</v>
      </c>
      <c r="C131">
        <v>2019</v>
      </c>
      <c r="D131" t="s">
        <v>5052</v>
      </c>
      <c r="E131" t="s">
        <v>796</v>
      </c>
      <c r="F131" t="s">
        <v>1938</v>
      </c>
      <c r="G131" t="s">
        <v>3410</v>
      </c>
      <c r="H131" t="s">
        <v>3531</v>
      </c>
      <c r="I131" t="s">
        <v>269</v>
      </c>
      <c r="J131" t="s">
        <v>1025</v>
      </c>
      <c r="K131" t="s">
        <v>53</v>
      </c>
      <c r="L131" t="s">
        <v>695</v>
      </c>
      <c r="M131">
        <v>210</v>
      </c>
      <c r="N131" t="s">
        <v>718</v>
      </c>
      <c r="O131" t="s">
        <v>19</v>
      </c>
      <c r="P131" s="29" t="s">
        <v>163</v>
      </c>
      <c r="Q131" t="s">
        <v>20</v>
      </c>
      <c r="R131" t="s">
        <v>797</v>
      </c>
      <c r="S131" t="s">
        <v>2887</v>
      </c>
    </row>
    <row r="132" spans="1:19" ht="15" customHeight="1" x14ac:dyDescent="0.35">
      <c r="A132" t="s">
        <v>829</v>
      </c>
      <c r="B132" t="s">
        <v>2886</v>
      </c>
      <c r="C132">
        <v>2019</v>
      </c>
      <c r="D132" t="s">
        <v>5052</v>
      </c>
      <c r="E132" t="s">
        <v>830</v>
      </c>
      <c r="F132" t="s">
        <v>3591</v>
      </c>
      <c r="G132" t="s">
        <v>3435</v>
      </c>
      <c r="H132" t="s">
        <v>3452</v>
      </c>
      <c r="I132" t="s">
        <v>831</v>
      </c>
      <c r="J132" t="s">
        <v>1026</v>
      </c>
      <c r="K132" t="s">
        <v>53</v>
      </c>
      <c r="L132" t="s">
        <v>53</v>
      </c>
      <c r="M132">
        <v>320</v>
      </c>
      <c r="N132" t="s">
        <v>832</v>
      </c>
      <c r="O132" t="s">
        <v>49</v>
      </c>
      <c r="P132" s="29" t="s">
        <v>99</v>
      </c>
      <c r="Q132" t="s">
        <v>20</v>
      </c>
      <c r="S132" t="s">
        <v>2887</v>
      </c>
    </row>
    <row r="133" spans="1:19" ht="15" customHeight="1" x14ac:dyDescent="0.35">
      <c r="A133" t="s">
        <v>821</v>
      </c>
      <c r="B133" t="s">
        <v>2886</v>
      </c>
      <c r="C133">
        <v>2019</v>
      </c>
      <c r="D133" t="s">
        <v>5052</v>
      </c>
      <c r="E133" t="s">
        <v>822</v>
      </c>
      <c r="F133" t="s">
        <v>5104</v>
      </c>
      <c r="G133" t="s">
        <v>3411</v>
      </c>
      <c r="H133" t="s">
        <v>3452</v>
      </c>
      <c r="I133" t="s">
        <v>717</v>
      </c>
      <c r="J133" t="s">
        <v>1121</v>
      </c>
      <c r="K133" t="s">
        <v>53</v>
      </c>
      <c r="L133" t="s">
        <v>53</v>
      </c>
      <c r="M133" t="s">
        <v>185</v>
      </c>
      <c r="N133" t="s">
        <v>24</v>
      </c>
      <c r="O133" t="s">
        <v>19</v>
      </c>
      <c r="P133" s="29" t="s">
        <v>236</v>
      </c>
      <c r="Q133" t="s">
        <v>20</v>
      </c>
      <c r="S133" t="s">
        <v>2887</v>
      </c>
    </row>
    <row r="134" spans="1:19" ht="15" customHeight="1" x14ac:dyDescent="0.35">
      <c r="A134" t="s">
        <v>827</v>
      </c>
      <c r="B134" t="s">
        <v>2886</v>
      </c>
      <c r="C134">
        <v>2019</v>
      </c>
      <c r="D134" t="s">
        <v>5052</v>
      </c>
      <c r="E134" t="s">
        <v>828</v>
      </c>
      <c r="F134" t="s">
        <v>5051</v>
      </c>
      <c r="G134" t="s">
        <v>3410</v>
      </c>
      <c r="H134" t="s">
        <v>3531</v>
      </c>
      <c r="I134" t="s">
        <v>15</v>
      </c>
      <c r="J134" t="s">
        <v>4316</v>
      </c>
      <c r="K134" t="s">
        <v>1015</v>
      </c>
      <c r="L134" t="s">
        <v>4424</v>
      </c>
      <c r="M134">
        <v>280</v>
      </c>
      <c r="N134" t="s">
        <v>5118</v>
      </c>
      <c r="O134" t="s">
        <v>19</v>
      </c>
      <c r="P134" s="30" t="s">
        <v>5151</v>
      </c>
      <c r="Q134" t="s">
        <v>20</v>
      </c>
      <c r="S134" t="s">
        <v>2887</v>
      </c>
    </row>
    <row r="135" spans="1:19" ht="15" customHeight="1" x14ac:dyDescent="0.35">
      <c r="A135" t="s">
        <v>833</v>
      </c>
      <c r="B135" t="s">
        <v>1089</v>
      </c>
      <c r="C135">
        <v>2019</v>
      </c>
      <c r="D135" t="s">
        <v>5052</v>
      </c>
      <c r="E135" t="s">
        <v>834</v>
      </c>
      <c r="F135" t="s">
        <v>1938</v>
      </c>
      <c r="G135" t="s">
        <v>3516</v>
      </c>
      <c r="H135" t="s">
        <v>3531</v>
      </c>
      <c r="I135" t="s">
        <v>269</v>
      </c>
      <c r="J135" t="s">
        <v>1025</v>
      </c>
      <c r="K135" t="s">
        <v>53</v>
      </c>
      <c r="L135" t="s">
        <v>4423</v>
      </c>
      <c r="M135">
        <v>320</v>
      </c>
      <c r="N135" t="s">
        <v>116</v>
      </c>
      <c r="O135" t="s">
        <v>49</v>
      </c>
      <c r="P135" s="29" t="s">
        <v>835</v>
      </c>
      <c r="Q135" t="s">
        <v>20</v>
      </c>
      <c r="S135" t="s">
        <v>2887</v>
      </c>
    </row>
    <row r="136" spans="1:19" ht="15" customHeight="1" x14ac:dyDescent="0.35">
      <c r="A136" t="s">
        <v>842</v>
      </c>
      <c r="B136" t="s">
        <v>2886</v>
      </c>
      <c r="C136">
        <v>2019</v>
      </c>
      <c r="D136" t="s">
        <v>5052</v>
      </c>
      <c r="E136" t="s">
        <v>843</v>
      </c>
      <c r="F136" t="s">
        <v>1938</v>
      </c>
      <c r="G136" t="s">
        <v>3410</v>
      </c>
      <c r="H136" t="s">
        <v>3531</v>
      </c>
      <c r="I136" t="s">
        <v>15</v>
      </c>
      <c r="J136" t="s">
        <v>1025</v>
      </c>
      <c r="K136" t="s">
        <v>53</v>
      </c>
      <c r="L136" t="s">
        <v>1741</v>
      </c>
      <c r="M136">
        <v>440</v>
      </c>
      <c r="N136" t="s">
        <v>718</v>
      </c>
      <c r="O136" t="s">
        <v>19</v>
      </c>
      <c r="P136" s="29" t="s">
        <v>163</v>
      </c>
      <c r="Q136" t="s">
        <v>20</v>
      </c>
      <c r="R136" t="s">
        <v>844</v>
      </c>
      <c r="S136" t="s">
        <v>2887</v>
      </c>
    </row>
    <row r="137" spans="1:19" ht="15" customHeight="1" x14ac:dyDescent="0.35">
      <c r="A137" t="s">
        <v>2974</v>
      </c>
      <c r="B137" t="s">
        <v>2886</v>
      </c>
      <c r="C137">
        <v>2019</v>
      </c>
      <c r="D137" t="s">
        <v>5052</v>
      </c>
      <c r="E137" t="s">
        <v>3205</v>
      </c>
      <c r="F137" t="s">
        <v>3389</v>
      </c>
      <c r="G137" t="s">
        <v>3482</v>
      </c>
      <c r="H137" t="s">
        <v>3369</v>
      </c>
      <c r="I137" t="s">
        <v>3206</v>
      </c>
      <c r="J137" t="s">
        <v>1026</v>
      </c>
      <c r="K137" t="s">
        <v>53</v>
      </c>
      <c r="L137" t="s">
        <v>53</v>
      </c>
      <c r="M137">
        <v>5640</v>
      </c>
      <c r="N137" t="s">
        <v>718</v>
      </c>
      <c r="O137" t="s">
        <v>19</v>
      </c>
      <c r="P137" s="29" t="s">
        <v>3924</v>
      </c>
      <c r="Q137" t="s">
        <v>20</v>
      </c>
      <c r="S137" t="s">
        <v>2887</v>
      </c>
    </row>
    <row r="138" spans="1:19" ht="15" customHeight="1" x14ac:dyDescent="0.35">
      <c r="A138" t="s">
        <v>871</v>
      </c>
      <c r="B138" t="s">
        <v>2886</v>
      </c>
      <c r="C138">
        <v>2019</v>
      </c>
      <c r="D138" t="s">
        <v>5052</v>
      </c>
      <c r="E138" t="s">
        <v>872</v>
      </c>
      <c r="F138" t="s">
        <v>1938</v>
      </c>
      <c r="G138" t="s">
        <v>3410</v>
      </c>
      <c r="H138" t="s">
        <v>3531</v>
      </c>
      <c r="I138" t="s">
        <v>15</v>
      </c>
      <c r="J138" t="s">
        <v>4316</v>
      </c>
      <c r="K138" t="s">
        <v>53</v>
      </c>
      <c r="L138" t="s">
        <v>873</v>
      </c>
      <c r="M138">
        <v>45</v>
      </c>
      <c r="N138" t="s">
        <v>3886</v>
      </c>
      <c r="O138" t="s">
        <v>19</v>
      </c>
      <c r="P138" s="29" t="s">
        <v>236</v>
      </c>
      <c r="Q138" t="s">
        <v>20</v>
      </c>
      <c r="S138" t="s">
        <v>2887</v>
      </c>
    </row>
    <row r="139" spans="1:19" ht="15" customHeight="1" x14ac:dyDescent="0.35">
      <c r="A139" t="s">
        <v>874</v>
      </c>
      <c r="B139" t="s">
        <v>2886</v>
      </c>
      <c r="C139">
        <v>2019</v>
      </c>
      <c r="D139" t="s">
        <v>5052</v>
      </c>
      <c r="E139" t="s">
        <v>875</v>
      </c>
      <c r="F139" t="s">
        <v>1938</v>
      </c>
      <c r="G139" t="s">
        <v>3445</v>
      </c>
      <c r="H139" t="s">
        <v>3369</v>
      </c>
      <c r="I139" t="s">
        <v>15</v>
      </c>
      <c r="J139" t="s">
        <v>4316</v>
      </c>
      <c r="K139" t="s">
        <v>53</v>
      </c>
      <c r="L139" t="s">
        <v>876</v>
      </c>
      <c r="M139">
        <v>80</v>
      </c>
      <c r="N139" t="s">
        <v>5115</v>
      </c>
      <c r="O139" t="s">
        <v>5116</v>
      </c>
      <c r="P139" s="29" t="s">
        <v>693</v>
      </c>
      <c r="Q139" t="s">
        <v>20</v>
      </c>
      <c r="S139" t="s">
        <v>2887</v>
      </c>
    </row>
    <row r="140" spans="1:19" ht="15" customHeight="1" x14ac:dyDescent="0.35">
      <c r="A140" t="s">
        <v>885</v>
      </c>
      <c r="B140" t="s">
        <v>2886</v>
      </c>
      <c r="C140">
        <v>2019</v>
      </c>
      <c r="D140" t="s">
        <v>5052</v>
      </c>
      <c r="E140" t="s">
        <v>886</v>
      </c>
      <c r="F140" t="s">
        <v>1938</v>
      </c>
      <c r="G140" t="s">
        <v>3410</v>
      </c>
      <c r="H140" t="s">
        <v>3531</v>
      </c>
      <c r="I140" t="s">
        <v>15</v>
      </c>
      <c r="J140" t="s">
        <v>4316</v>
      </c>
      <c r="K140" t="s">
        <v>53</v>
      </c>
      <c r="L140" t="s">
        <v>887</v>
      </c>
      <c r="M140">
        <v>108</v>
      </c>
      <c r="N140" t="s">
        <v>1085</v>
      </c>
      <c r="O140" t="s">
        <v>19</v>
      </c>
      <c r="P140" s="29" t="s">
        <v>4008</v>
      </c>
      <c r="Q140" t="s">
        <v>20</v>
      </c>
      <c r="S140" t="s">
        <v>2887</v>
      </c>
    </row>
    <row r="141" spans="1:19" ht="15" customHeight="1" x14ac:dyDescent="0.35">
      <c r="A141" t="s">
        <v>904</v>
      </c>
      <c r="B141" t="s">
        <v>1089</v>
      </c>
      <c r="C141">
        <v>2019</v>
      </c>
      <c r="D141" t="s">
        <v>5052</v>
      </c>
      <c r="E141" t="s">
        <v>905</v>
      </c>
      <c r="F141" t="s">
        <v>5077</v>
      </c>
      <c r="G141" t="s">
        <v>3666</v>
      </c>
      <c r="H141" t="s">
        <v>3373</v>
      </c>
      <c r="I141" t="s">
        <v>15</v>
      </c>
      <c r="J141" t="s">
        <v>1133</v>
      </c>
      <c r="K141" t="s">
        <v>53</v>
      </c>
      <c r="L141" t="s">
        <v>53</v>
      </c>
      <c r="M141">
        <v>157</v>
      </c>
      <c r="N141" t="s">
        <v>1086</v>
      </c>
      <c r="O141" t="s">
        <v>3259</v>
      </c>
      <c r="P141" s="29" t="s">
        <v>907</v>
      </c>
      <c r="Q141" t="s">
        <v>20</v>
      </c>
      <c r="S141" t="s">
        <v>2887</v>
      </c>
    </row>
    <row r="142" spans="1:19" ht="15" customHeight="1" x14ac:dyDescent="0.35">
      <c r="A142" t="s">
        <v>919</v>
      </c>
      <c r="B142" t="s">
        <v>2886</v>
      </c>
      <c r="C142">
        <v>2019</v>
      </c>
      <c r="D142" t="s">
        <v>5052</v>
      </c>
      <c r="E142" t="s">
        <v>920</v>
      </c>
      <c r="F142" t="s">
        <v>3490</v>
      </c>
      <c r="G142" t="s">
        <v>3435</v>
      </c>
      <c r="H142" t="s">
        <v>3373</v>
      </c>
      <c r="I142" t="s">
        <v>15</v>
      </c>
      <c r="J142" t="s">
        <v>1025</v>
      </c>
      <c r="K142" t="s">
        <v>53</v>
      </c>
      <c r="L142" t="s">
        <v>921</v>
      </c>
      <c r="M142">
        <v>200</v>
      </c>
      <c r="N142" t="s">
        <v>922</v>
      </c>
      <c r="O142" t="s">
        <v>19</v>
      </c>
      <c r="P142" s="29" t="s">
        <v>25</v>
      </c>
      <c r="Q142" t="s">
        <v>20</v>
      </c>
      <c r="R142" t="s">
        <v>923</v>
      </c>
      <c r="S142" t="s">
        <v>2887</v>
      </c>
    </row>
    <row r="143" spans="1:19" ht="15" customHeight="1" x14ac:dyDescent="0.35">
      <c r="A143" t="s">
        <v>911</v>
      </c>
      <c r="B143" t="s">
        <v>2886</v>
      </c>
      <c r="C143">
        <v>2019</v>
      </c>
      <c r="D143" t="s">
        <v>5052</v>
      </c>
      <c r="E143" t="s">
        <v>912</v>
      </c>
      <c r="F143" t="s">
        <v>5050</v>
      </c>
      <c r="G143" t="s">
        <v>3608</v>
      </c>
      <c r="H143" t="s">
        <v>3531</v>
      </c>
      <c r="I143" t="s">
        <v>913</v>
      </c>
      <c r="J143" t="s">
        <v>1025</v>
      </c>
      <c r="K143" t="s">
        <v>53</v>
      </c>
      <c r="L143" t="s">
        <v>914</v>
      </c>
      <c r="M143">
        <v>213</v>
      </c>
      <c r="N143" t="s">
        <v>116</v>
      </c>
      <c r="O143" t="s">
        <v>24</v>
      </c>
      <c r="P143" s="29" t="s">
        <v>693</v>
      </c>
      <c r="Q143" t="s">
        <v>20</v>
      </c>
      <c r="R143" t="s">
        <v>915</v>
      </c>
      <c r="S143" t="s">
        <v>2892</v>
      </c>
    </row>
    <row r="144" spans="1:19" ht="15" customHeight="1" x14ac:dyDescent="0.35">
      <c r="A144" t="s">
        <v>311</v>
      </c>
      <c r="B144" t="s">
        <v>2886</v>
      </c>
      <c r="C144">
        <v>2020</v>
      </c>
      <c r="D144" t="s">
        <v>5052</v>
      </c>
      <c r="E144" t="s">
        <v>312</v>
      </c>
      <c r="F144" t="s">
        <v>3490</v>
      </c>
      <c r="G144" t="s">
        <v>3435</v>
      </c>
      <c r="H144" t="s">
        <v>3369</v>
      </c>
      <c r="I144" t="s">
        <v>15</v>
      </c>
      <c r="J144" t="s">
        <v>1025</v>
      </c>
      <c r="K144" t="s">
        <v>53</v>
      </c>
      <c r="L144" t="s">
        <v>313</v>
      </c>
      <c r="M144">
        <v>400</v>
      </c>
      <c r="N144" t="s">
        <v>1066</v>
      </c>
      <c r="O144" t="s">
        <v>19</v>
      </c>
      <c r="P144" s="29" t="s">
        <v>314</v>
      </c>
      <c r="Q144" t="s">
        <v>20</v>
      </c>
      <c r="S144" t="s">
        <v>2887</v>
      </c>
    </row>
    <row r="145" spans="1:19" ht="15" customHeight="1" x14ac:dyDescent="0.35">
      <c r="A145" t="s">
        <v>328</v>
      </c>
      <c r="B145" t="s">
        <v>2886</v>
      </c>
      <c r="C145">
        <v>2020</v>
      </c>
      <c r="D145" t="s">
        <v>5052</v>
      </c>
      <c r="E145" t="s">
        <v>329</v>
      </c>
      <c r="F145" t="s">
        <v>3389</v>
      </c>
      <c r="G145" t="s">
        <v>3625</v>
      </c>
      <c r="H145" t="s">
        <v>3369</v>
      </c>
      <c r="I145" t="s">
        <v>4401</v>
      </c>
      <c r="J145" t="s">
        <v>1133</v>
      </c>
      <c r="K145" t="s">
        <v>53</v>
      </c>
      <c r="L145" t="s">
        <v>53</v>
      </c>
      <c r="M145">
        <v>66</v>
      </c>
      <c r="N145" t="s">
        <v>3857</v>
      </c>
      <c r="O145" t="s">
        <v>19</v>
      </c>
      <c r="P145" s="29" t="s">
        <v>330</v>
      </c>
      <c r="Q145" t="s">
        <v>20</v>
      </c>
      <c r="S145" t="s">
        <v>2887</v>
      </c>
    </row>
    <row r="146" spans="1:19" ht="15" customHeight="1" x14ac:dyDescent="0.35">
      <c r="A146" t="s">
        <v>373</v>
      </c>
      <c r="B146" t="s">
        <v>2886</v>
      </c>
      <c r="C146">
        <v>2020</v>
      </c>
      <c r="D146" t="s">
        <v>5052</v>
      </c>
      <c r="E146" t="s">
        <v>374</v>
      </c>
      <c r="F146" t="s">
        <v>3377</v>
      </c>
      <c r="G146" t="s">
        <v>3435</v>
      </c>
      <c r="H146" t="s">
        <v>3369</v>
      </c>
      <c r="I146" t="s">
        <v>4267</v>
      </c>
      <c r="J146" t="s">
        <v>341</v>
      </c>
      <c r="K146" t="s">
        <v>53</v>
      </c>
      <c r="L146" t="s">
        <v>376</v>
      </c>
      <c r="M146">
        <v>3352</v>
      </c>
      <c r="N146" t="s">
        <v>287</v>
      </c>
      <c r="O146" t="s">
        <v>19</v>
      </c>
      <c r="P146" s="29" t="s">
        <v>88</v>
      </c>
      <c r="Q146" t="s">
        <v>20</v>
      </c>
      <c r="S146" t="s">
        <v>2887</v>
      </c>
    </row>
    <row r="147" spans="1:19" ht="15" customHeight="1" x14ac:dyDescent="0.35">
      <c r="A147" t="s">
        <v>370</v>
      </c>
      <c r="B147" t="s">
        <v>1089</v>
      </c>
      <c r="C147">
        <v>2020</v>
      </c>
      <c r="D147" t="s">
        <v>5052</v>
      </c>
      <c r="E147" t="s">
        <v>371</v>
      </c>
      <c r="F147" t="s">
        <v>3787</v>
      </c>
      <c r="G147" t="s">
        <v>3386</v>
      </c>
      <c r="H147" t="s">
        <v>3452</v>
      </c>
      <c r="I147" t="s">
        <v>15</v>
      </c>
      <c r="J147" t="s">
        <v>1025</v>
      </c>
      <c r="K147" t="s">
        <v>53</v>
      </c>
      <c r="L147" t="s">
        <v>4396</v>
      </c>
      <c r="M147">
        <v>153</v>
      </c>
      <c r="N147" t="s">
        <v>116</v>
      </c>
      <c r="O147" t="s">
        <v>49</v>
      </c>
      <c r="P147" s="29" t="s">
        <v>372</v>
      </c>
      <c r="Q147" t="s">
        <v>20</v>
      </c>
      <c r="S147" t="s">
        <v>2887</v>
      </c>
    </row>
    <row r="148" spans="1:19" ht="15" customHeight="1" x14ac:dyDescent="0.35">
      <c r="A148" t="s">
        <v>430</v>
      </c>
      <c r="B148" t="s">
        <v>2886</v>
      </c>
      <c r="C148">
        <v>2020</v>
      </c>
      <c r="D148" t="s">
        <v>5052</v>
      </c>
      <c r="E148" t="s">
        <v>431</v>
      </c>
      <c r="F148" t="s">
        <v>3377</v>
      </c>
      <c r="G148" t="s">
        <v>3505</v>
      </c>
      <c r="H148" t="s">
        <v>3394</v>
      </c>
      <c r="I148" t="s">
        <v>139</v>
      </c>
      <c r="J148" t="s">
        <v>1129</v>
      </c>
      <c r="K148" t="s">
        <v>341</v>
      </c>
      <c r="L148" t="s">
        <v>432</v>
      </c>
      <c r="M148">
        <v>50</v>
      </c>
      <c r="N148" t="s">
        <v>1075</v>
      </c>
      <c r="O148" t="s">
        <v>108</v>
      </c>
      <c r="P148" s="29" t="s">
        <v>4023</v>
      </c>
      <c r="Q148" t="s">
        <v>20</v>
      </c>
      <c r="S148" t="s">
        <v>2887</v>
      </c>
    </row>
    <row r="149" spans="1:19" ht="15" customHeight="1" x14ac:dyDescent="0.35">
      <c r="A149" t="s">
        <v>433</v>
      </c>
      <c r="B149" t="s">
        <v>2886</v>
      </c>
      <c r="C149">
        <v>2020</v>
      </c>
      <c r="D149" t="s">
        <v>5052</v>
      </c>
      <c r="E149" t="s">
        <v>434</v>
      </c>
      <c r="F149" t="s">
        <v>5079</v>
      </c>
      <c r="G149" t="s">
        <v>3523</v>
      </c>
      <c r="H149" t="s">
        <v>3403</v>
      </c>
      <c r="I149" t="s">
        <v>409</v>
      </c>
      <c r="J149" t="s">
        <v>1015</v>
      </c>
      <c r="K149" t="s">
        <v>53</v>
      </c>
      <c r="L149" t="s">
        <v>435</v>
      </c>
      <c r="M149">
        <v>90</v>
      </c>
      <c r="N149" t="s">
        <v>1101</v>
      </c>
      <c r="O149" t="s">
        <v>19</v>
      </c>
      <c r="P149" s="29" t="s">
        <v>25</v>
      </c>
      <c r="Q149" t="s">
        <v>20</v>
      </c>
      <c r="S149" t="s">
        <v>2887</v>
      </c>
    </row>
    <row r="150" spans="1:19" ht="15" customHeight="1" x14ac:dyDescent="0.35">
      <c r="A150" t="s">
        <v>448</v>
      </c>
      <c r="B150" t="s">
        <v>2886</v>
      </c>
      <c r="C150">
        <v>2020</v>
      </c>
      <c r="D150" t="s">
        <v>5052</v>
      </c>
      <c r="E150" t="s">
        <v>449</v>
      </c>
      <c r="F150" t="s">
        <v>1938</v>
      </c>
      <c r="G150" t="s">
        <v>3513</v>
      </c>
      <c r="H150" t="s">
        <v>3531</v>
      </c>
      <c r="I150" t="s">
        <v>450</v>
      </c>
      <c r="J150" t="s">
        <v>1025</v>
      </c>
      <c r="K150" t="s">
        <v>42</v>
      </c>
      <c r="L150" t="s">
        <v>42</v>
      </c>
      <c r="M150">
        <v>606</v>
      </c>
      <c r="N150" t="s">
        <v>718</v>
      </c>
      <c r="O150" t="s">
        <v>19</v>
      </c>
      <c r="P150" s="29" t="s">
        <v>163</v>
      </c>
      <c r="Q150" t="s">
        <v>20</v>
      </c>
      <c r="R150" t="s">
        <v>451</v>
      </c>
      <c r="S150" t="s">
        <v>2887</v>
      </c>
    </row>
    <row r="151" spans="1:19" ht="15" customHeight="1" x14ac:dyDescent="0.35">
      <c r="A151" t="s">
        <v>452</v>
      </c>
      <c r="B151" t="s">
        <v>2886</v>
      </c>
      <c r="C151">
        <v>2020</v>
      </c>
      <c r="D151" t="s">
        <v>5052</v>
      </c>
      <c r="E151" t="s">
        <v>453</v>
      </c>
      <c r="F151" t="s">
        <v>5091</v>
      </c>
      <c r="G151" t="s">
        <v>3424</v>
      </c>
      <c r="H151" t="s">
        <v>3373</v>
      </c>
      <c r="I151" t="s">
        <v>947</v>
      </c>
      <c r="J151" t="s">
        <v>1026</v>
      </c>
      <c r="K151" t="s">
        <v>53</v>
      </c>
      <c r="L151" t="s">
        <v>4403</v>
      </c>
      <c r="M151">
        <v>97</v>
      </c>
      <c r="N151" t="s">
        <v>127</v>
      </c>
      <c r="O151" t="s">
        <v>108</v>
      </c>
      <c r="P151" s="30" t="s">
        <v>5142</v>
      </c>
      <c r="Q151" t="s">
        <v>20</v>
      </c>
      <c r="S151" t="s">
        <v>2887</v>
      </c>
    </row>
    <row r="152" spans="1:19" ht="15" customHeight="1" x14ac:dyDescent="0.35">
      <c r="A152" t="s">
        <v>3096</v>
      </c>
      <c r="B152" t="s">
        <v>1089</v>
      </c>
      <c r="C152">
        <v>2020</v>
      </c>
      <c r="D152" t="s">
        <v>5052</v>
      </c>
      <c r="E152" t="s">
        <v>3181</v>
      </c>
      <c r="F152" t="s">
        <v>3480</v>
      </c>
      <c r="G152" t="s">
        <v>3769</v>
      </c>
      <c r="H152" t="s">
        <v>3403</v>
      </c>
      <c r="I152" t="s">
        <v>3182</v>
      </c>
      <c r="J152" t="s">
        <v>1125</v>
      </c>
      <c r="K152" t="s">
        <v>53</v>
      </c>
      <c r="L152" t="s">
        <v>53</v>
      </c>
      <c r="M152">
        <v>300</v>
      </c>
      <c r="N152" t="s">
        <v>24</v>
      </c>
      <c r="O152" t="s">
        <v>19</v>
      </c>
      <c r="P152" s="29" t="s">
        <v>3183</v>
      </c>
      <c r="Q152" t="s">
        <v>20</v>
      </c>
      <c r="S152" t="s">
        <v>2887</v>
      </c>
    </row>
    <row r="153" spans="1:19" ht="15" customHeight="1" x14ac:dyDescent="0.35">
      <c r="A153" t="s">
        <v>2942</v>
      </c>
      <c r="B153" t="s">
        <v>1089</v>
      </c>
      <c r="C153">
        <v>2020</v>
      </c>
      <c r="D153" t="s">
        <v>5052</v>
      </c>
      <c r="E153" t="s">
        <v>3184</v>
      </c>
      <c r="F153" t="s">
        <v>3789</v>
      </c>
      <c r="G153" t="s">
        <v>3645</v>
      </c>
      <c r="H153" t="s">
        <v>3373</v>
      </c>
      <c r="I153" t="s">
        <v>15</v>
      </c>
      <c r="J153" t="s">
        <v>1025</v>
      </c>
      <c r="K153" t="s">
        <v>53</v>
      </c>
      <c r="L153" t="s">
        <v>53</v>
      </c>
      <c r="M153">
        <v>720</v>
      </c>
      <c r="N153" t="s">
        <v>1063</v>
      </c>
      <c r="O153" t="s">
        <v>718</v>
      </c>
      <c r="P153" s="29" t="s">
        <v>80</v>
      </c>
      <c r="Q153" t="s">
        <v>20</v>
      </c>
      <c r="S153" t="s">
        <v>2887</v>
      </c>
    </row>
    <row r="154" spans="1:19" ht="15" customHeight="1" x14ac:dyDescent="0.35">
      <c r="A154" t="s">
        <v>489</v>
      </c>
      <c r="B154" t="s">
        <v>2886</v>
      </c>
      <c r="C154">
        <v>2020</v>
      </c>
      <c r="D154" t="s">
        <v>5052</v>
      </c>
      <c r="E154" t="s">
        <v>490</v>
      </c>
      <c r="F154" t="s">
        <v>3785</v>
      </c>
      <c r="G154" t="s">
        <v>3514</v>
      </c>
      <c r="H154" t="s">
        <v>3373</v>
      </c>
      <c r="I154" t="s">
        <v>175</v>
      </c>
      <c r="J154" t="s">
        <v>1025</v>
      </c>
      <c r="K154" t="s">
        <v>53</v>
      </c>
      <c r="L154" t="s">
        <v>53</v>
      </c>
      <c r="M154">
        <v>200</v>
      </c>
      <c r="N154" t="s">
        <v>461</v>
      </c>
      <c r="O154" t="s">
        <v>19</v>
      </c>
      <c r="P154" s="29" t="s">
        <v>386</v>
      </c>
      <c r="Q154" t="s">
        <v>20</v>
      </c>
      <c r="S154" t="s">
        <v>2887</v>
      </c>
    </row>
    <row r="155" spans="1:19" ht="15" customHeight="1" x14ac:dyDescent="0.35">
      <c r="A155" t="s">
        <v>507</v>
      </c>
      <c r="B155" t="s">
        <v>2886</v>
      </c>
      <c r="C155">
        <v>2020</v>
      </c>
      <c r="D155" t="s">
        <v>5052</v>
      </c>
      <c r="E155" t="s">
        <v>508</v>
      </c>
      <c r="F155" t="s">
        <v>3396</v>
      </c>
      <c r="G155" t="s">
        <v>3507</v>
      </c>
      <c r="H155" t="s">
        <v>3369</v>
      </c>
      <c r="I155" t="s">
        <v>1593</v>
      </c>
      <c r="J155" t="s">
        <v>1125</v>
      </c>
      <c r="K155" t="s">
        <v>53</v>
      </c>
      <c r="L155" t="s">
        <v>53</v>
      </c>
      <c r="M155">
        <v>126</v>
      </c>
      <c r="N155" t="s">
        <v>287</v>
      </c>
      <c r="O155" t="s">
        <v>19</v>
      </c>
      <c r="P155" s="29" t="s">
        <v>25</v>
      </c>
      <c r="Q155" t="s">
        <v>20</v>
      </c>
      <c r="S155" t="s">
        <v>2887</v>
      </c>
    </row>
    <row r="156" spans="1:19" ht="15" customHeight="1" x14ac:dyDescent="0.35">
      <c r="A156" t="s">
        <v>544</v>
      </c>
      <c r="B156" t="s">
        <v>2886</v>
      </c>
      <c r="C156">
        <v>2020</v>
      </c>
      <c r="D156" t="s">
        <v>5052</v>
      </c>
      <c r="E156" t="s">
        <v>545</v>
      </c>
      <c r="F156" t="s">
        <v>3786</v>
      </c>
      <c r="G156" t="s">
        <v>3525</v>
      </c>
      <c r="H156" t="s">
        <v>3403</v>
      </c>
      <c r="I156" t="s">
        <v>4407</v>
      </c>
      <c r="J156" t="s">
        <v>1026</v>
      </c>
      <c r="K156" t="s">
        <v>53</v>
      </c>
      <c r="L156" t="s">
        <v>53</v>
      </c>
      <c r="M156">
        <v>100</v>
      </c>
      <c r="N156" t="s">
        <v>546</v>
      </c>
      <c r="O156" t="s">
        <v>108</v>
      </c>
      <c r="P156" s="29" t="s">
        <v>88</v>
      </c>
      <c r="Q156" t="s">
        <v>20</v>
      </c>
      <c r="S156" t="s">
        <v>2887</v>
      </c>
    </row>
    <row r="157" spans="1:19" ht="15" customHeight="1" x14ac:dyDescent="0.35">
      <c r="A157" t="s">
        <v>540</v>
      </c>
      <c r="B157" t="s">
        <v>2886</v>
      </c>
      <c r="C157">
        <v>2020</v>
      </c>
      <c r="D157" t="s">
        <v>5052</v>
      </c>
      <c r="E157" t="s">
        <v>541</v>
      </c>
      <c r="F157" t="s">
        <v>3552</v>
      </c>
      <c r="G157" t="s">
        <v>5059</v>
      </c>
      <c r="H157" t="s">
        <v>3399</v>
      </c>
      <c r="I157" t="s">
        <v>15</v>
      </c>
      <c r="J157" t="s">
        <v>1036</v>
      </c>
      <c r="K157" t="s">
        <v>53</v>
      </c>
      <c r="L157" t="s">
        <v>53</v>
      </c>
      <c r="M157">
        <v>157</v>
      </c>
      <c r="N157" t="s">
        <v>542</v>
      </c>
      <c r="O157" t="s">
        <v>49</v>
      </c>
      <c r="P157" s="29" t="s">
        <v>543</v>
      </c>
      <c r="Q157" t="s">
        <v>20</v>
      </c>
      <c r="S157" t="s">
        <v>2887</v>
      </c>
    </row>
    <row r="158" spans="1:19" ht="15" customHeight="1" x14ac:dyDescent="0.35">
      <c r="A158" t="s">
        <v>2969</v>
      </c>
      <c r="B158" t="s">
        <v>2886</v>
      </c>
      <c r="C158">
        <v>2020</v>
      </c>
      <c r="D158" t="s">
        <v>5052</v>
      </c>
      <c r="E158" t="s">
        <v>3191</v>
      </c>
      <c r="F158" t="s">
        <v>1938</v>
      </c>
      <c r="G158" t="s">
        <v>3453</v>
      </c>
      <c r="H158" t="s">
        <v>3369</v>
      </c>
      <c r="I158" t="s">
        <v>3192</v>
      </c>
      <c r="J158" t="s">
        <v>1128</v>
      </c>
      <c r="K158" t="s">
        <v>53</v>
      </c>
      <c r="L158" t="s">
        <v>53</v>
      </c>
      <c r="M158">
        <v>96</v>
      </c>
      <c r="N158" t="s">
        <v>3193</v>
      </c>
      <c r="O158" t="s">
        <v>1609</v>
      </c>
      <c r="P158" s="29" t="s">
        <v>3194</v>
      </c>
      <c r="Q158" t="s">
        <v>20</v>
      </c>
      <c r="S158" t="s">
        <v>2887</v>
      </c>
    </row>
    <row r="159" spans="1:19" ht="15" customHeight="1" x14ac:dyDescent="0.35">
      <c r="A159" t="s">
        <v>582</v>
      </c>
      <c r="B159" t="s">
        <v>2886</v>
      </c>
      <c r="C159">
        <v>2020</v>
      </c>
      <c r="D159" t="s">
        <v>5052</v>
      </c>
      <c r="E159" t="s">
        <v>583</v>
      </c>
      <c r="F159" t="s">
        <v>3457</v>
      </c>
      <c r="G159" t="s">
        <v>3800</v>
      </c>
      <c r="H159" t="s">
        <v>3369</v>
      </c>
      <c r="I159" t="s">
        <v>15</v>
      </c>
      <c r="J159" t="s">
        <v>1128</v>
      </c>
      <c r="K159" t="s">
        <v>53</v>
      </c>
      <c r="L159" t="s">
        <v>584</v>
      </c>
      <c r="M159">
        <v>36</v>
      </c>
      <c r="N159" t="s">
        <v>3876</v>
      </c>
      <c r="O159" t="s">
        <v>19</v>
      </c>
      <c r="P159" s="30" t="s">
        <v>585</v>
      </c>
      <c r="Q159" t="s">
        <v>20</v>
      </c>
      <c r="S159" t="s">
        <v>2892</v>
      </c>
    </row>
    <row r="160" spans="1:19" ht="15" customHeight="1" x14ac:dyDescent="0.35">
      <c r="A160" t="s">
        <v>587</v>
      </c>
      <c r="B160" t="s">
        <v>2886</v>
      </c>
      <c r="C160">
        <v>2020</v>
      </c>
      <c r="D160" t="s">
        <v>5052</v>
      </c>
      <c r="E160" t="s">
        <v>588</v>
      </c>
      <c r="F160" t="s">
        <v>3559</v>
      </c>
      <c r="G160" t="s">
        <v>3410</v>
      </c>
      <c r="H160" t="s">
        <v>3373</v>
      </c>
      <c r="I160" t="s">
        <v>589</v>
      </c>
      <c r="J160" t="s">
        <v>1036</v>
      </c>
      <c r="K160" t="s">
        <v>53</v>
      </c>
      <c r="L160" t="s">
        <v>590</v>
      </c>
      <c r="M160">
        <v>90</v>
      </c>
      <c r="N160" t="s">
        <v>49</v>
      </c>
      <c r="O160" t="s">
        <v>19</v>
      </c>
      <c r="P160" s="29" t="s">
        <v>304</v>
      </c>
      <c r="Q160" t="s">
        <v>20</v>
      </c>
      <c r="S160" t="s">
        <v>2887</v>
      </c>
    </row>
    <row r="161" spans="1:19" ht="15" customHeight="1" x14ac:dyDescent="0.35">
      <c r="A161" t="s">
        <v>577</v>
      </c>
      <c r="B161" t="s">
        <v>2886</v>
      </c>
      <c r="C161">
        <v>2020</v>
      </c>
      <c r="D161" t="s">
        <v>5052</v>
      </c>
      <c r="E161" t="s">
        <v>578</v>
      </c>
      <c r="F161" t="s">
        <v>3560</v>
      </c>
      <c r="G161" t="s">
        <v>3435</v>
      </c>
      <c r="H161" t="s">
        <v>3373</v>
      </c>
      <c r="I161" t="s">
        <v>15</v>
      </c>
      <c r="J161" t="s">
        <v>1133</v>
      </c>
      <c r="K161" t="s">
        <v>53</v>
      </c>
      <c r="L161" t="s">
        <v>4410</v>
      </c>
      <c r="M161">
        <v>229</v>
      </c>
      <c r="N161" t="s">
        <v>579</v>
      </c>
      <c r="O161" t="s">
        <v>897</v>
      </c>
      <c r="P161" s="29" t="s">
        <v>88</v>
      </c>
      <c r="Q161" t="s">
        <v>20</v>
      </c>
      <c r="S161" t="s">
        <v>2892</v>
      </c>
    </row>
    <row r="162" spans="1:19" ht="15" customHeight="1" x14ac:dyDescent="0.35">
      <c r="A162" t="s">
        <v>28</v>
      </c>
      <c r="B162" t="s">
        <v>2886</v>
      </c>
      <c r="C162">
        <v>2021</v>
      </c>
      <c r="D162" t="s">
        <v>5052</v>
      </c>
      <c r="E162" t="s">
        <v>29</v>
      </c>
      <c r="F162" t="s">
        <v>5076</v>
      </c>
      <c r="G162" t="s">
        <v>3410</v>
      </c>
      <c r="H162" t="s">
        <v>3403</v>
      </c>
      <c r="I162" t="s">
        <v>4371</v>
      </c>
      <c r="J162" t="s">
        <v>3109</v>
      </c>
      <c r="K162" t="s">
        <v>53</v>
      </c>
      <c r="L162" t="s">
        <v>53</v>
      </c>
      <c r="M162">
        <v>696</v>
      </c>
      <c r="N162" t="s">
        <v>3858</v>
      </c>
      <c r="O162" t="s">
        <v>19</v>
      </c>
      <c r="P162" s="29" t="s">
        <v>5148</v>
      </c>
      <c r="Q162" t="s">
        <v>20</v>
      </c>
      <c r="S162" t="s">
        <v>2887</v>
      </c>
    </row>
    <row r="163" spans="1:19" ht="15" customHeight="1" x14ac:dyDescent="0.35">
      <c r="A163" t="s">
        <v>39</v>
      </c>
      <c r="B163" t="s">
        <v>2886</v>
      </c>
      <c r="C163">
        <v>2021</v>
      </c>
      <c r="D163" t="s">
        <v>5052</v>
      </c>
      <c r="E163" t="s">
        <v>40</v>
      </c>
      <c r="F163" t="s">
        <v>1938</v>
      </c>
      <c r="G163" t="s">
        <v>3428</v>
      </c>
      <c r="H163" t="s">
        <v>3531</v>
      </c>
      <c r="I163" t="s">
        <v>41</v>
      </c>
      <c r="J163" t="s">
        <v>1121</v>
      </c>
      <c r="K163" t="s">
        <v>42</v>
      </c>
      <c r="L163" t="s">
        <v>4372</v>
      </c>
      <c r="M163">
        <v>140</v>
      </c>
      <c r="N163" t="s">
        <v>43</v>
      </c>
      <c r="O163" t="s">
        <v>3859</v>
      </c>
      <c r="P163" s="29" t="s">
        <v>3923</v>
      </c>
      <c r="Q163" t="s">
        <v>20</v>
      </c>
      <c r="R163" t="s">
        <v>44</v>
      </c>
      <c r="S163" t="s">
        <v>2887</v>
      </c>
    </row>
    <row r="164" spans="1:19" ht="15" customHeight="1" x14ac:dyDescent="0.35">
      <c r="A164" t="s">
        <v>50</v>
      </c>
      <c r="B164" t="s">
        <v>2886</v>
      </c>
      <c r="C164">
        <v>2021</v>
      </c>
      <c r="D164" t="s">
        <v>5052</v>
      </c>
      <c r="E164" t="s">
        <v>51</v>
      </c>
      <c r="F164" t="s">
        <v>1938</v>
      </c>
      <c r="G164" t="s">
        <v>3428</v>
      </c>
      <c r="H164" t="s">
        <v>3369</v>
      </c>
      <c r="I164" t="s">
        <v>52</v>
      </c>
      <c r="J164" t="s">
        <v>1025</v>
      </c>
      <c r="K164" t="s">
        <v>53</v>
      </c>
      <c r="L164" t="s">
        <v>53</v>
      </c>
      <c r="M164">
        <v>573</v>
      </c>
      <c r="N164" t="s">
        <v>92</v>
      </c>
      <c r="O164" t="s">
        <v>19</v>
      </c>
      <c r="P164" s="29" t="s">
        <v>54</v>
      </c>
      <c r="Q164" t="s">
        <v>20</v>
      </c>
      <c r="S164" t="s">
        <v>2887</v>
      </c>
    </row>
    <row r="165" spans="1:19" ht="15" customHeight="1" x14ac:dyDescent="0.35">
      <c r="A165" t="s">
        <v>77</v>
      </c>
      <c r="B165" t="s">
        <v>2886</v>
      </c>
      <c r="C165">
        <v>2021</v>
      </c>
      <c r="D165" t="s">
        <v>5052</v>
      </c>
      <c r="E165" t="s">
        <v>78</v>
      </c>
      <c r="F165" t="s">
        <v>3791</v>
      </c>
      <c r="G165" t="s">
        <v>3445</v>
      </c>
      <c r="H165" t="s">
        <v>3373</v>
      </c>
      <c r="I165" t="s">
        <v>79</v>
      </c>
      <c r="J165" t="s">
        <v>1026</v>
      </c>
      <c r="K165" t="s">
        <v>53</v>
      </c>
      <c r="L165" t="s">
        <v>4376</v>
      </c>
      <c r="M165">
        <v>200</v>
      </c>
      <c r="N165" t="s">
        <v>1040</v>
      </c>
      <c r="O165" t="s">
        <v>19</v>
      </c>
      <c r="P165" s="29" t="s">
        <v>80</v>
      </c>
      <c r="Q165" t="s">
        <v>20</v>
      </c>
      <c r="S165" t="s">
        <v>2887</v>
      </c>
    </row>
    <row r="166" spans="1:19" ht="15" customHeight="1" x14ac:dyDescent="0.35">
      <c r="A166" t="s">
        <v>89</v>
      </c>
      <c r="B166" t="s">
        <v>1089</v>
      </c>
      <c r="C166">
        <v>2021</v>
      </c>
      <c r="D166" t="s">
        <v>5052</v>
      </c>
      <c r="E166" t="s">
        <v>3171</v>
      </c>
      <c r="F166" t="s">
        <v>3442</v>
      </c>
      <c r="G166" t="s">
        <v>3386</v>
      </c>
      <c r="H166" t="s">
        <v>3369</v>
      </c>
      <c r="I166" t="s">
        <v>1815</v>
      </c>
      <c r="J166" t="s">
        <v>341</v>
      </c>
      <c r="K166" t="s">
        <v>53</v>
      </c>
      <c r="L166" t="s">
        <v>53</v>
      </c>
      <c r="M166">
        <v>90</v>
      </c>
      <c r="N166" t="s">
        <v>718</v>
      </c>
      <c r="O166" t="s">
        <v>19</v>
      </c>
      <c r="P166" s="29" t="s">
        <v>80</v>
      </c>
      <c r="Q166" t="s">
        <v>20</v>
      </c>
      <c r="S166" t="s">
        <v>2887</v>
      </c>
    </row>
    <row r="167" spans="1:19" ht="15" customHeight="1" x14ac:dyDescent="0.35">
      <c r="A167" t="s">
        <v>96</v>
      </c>
      <c r="B167" t="s">
        <v>2886</v>
      </c>
      <c r="C167">
        <v>2021</v>
      </c>
      <c r="D167" t="s">
        <v>5052</v>
      </c>
      <c r="E167" t="s">
        <v>97</v>
      </c>
      <c r="F167" t="s">
        <v>3443</v>
      </c>
      <c r="G167" t="s">
        <v>3435</v>
      </c>
      <c r="H167" t="s">
        <v>3403</v>
      </c>
      <c r="I167" t="s">
        <v>98</v>
      </c>
      <c r="J167" t="s">
        <v>1025</v>
      </c>
      <c r="K167" t="s">
        <v>53</v>
      </c>
      <c r="L167" t="s">
        <v>48</v>
      </c>
      <c r="M167">
        <v>96</v>
      </c>
      <c r="N167" t="s">
        <v>1041</v>
      </c>
      <c r="O167" t="s">
        <v>3825</v>
      </c>
      <c r="P167" s="29" t="s">
        <v>99</v>
      </c>
      <c r="Q167" t="s">
        <v>20</v>
      </c>
      <c r="S167" t="s">
        <v>2887</v>
      </c>
    </row>
    <row r="168" spans="1:19" ht="15" customHeight="1" x14ac:dyDescent="0.35">
      <c r="A168" t="s">
        <v>120</v>
      </c>
      <c r="B168" t="s">
        <v>2886</v>
      </c>
      <c r="C168">
        <v>2021</v>
      </c>
      <c r="D168" t="s">
        <v>5052</v>
      </c>
      <c r="E168" t="s">
        <v>3177</v>
      </c>
      <c r="F168" t="s">
        <v>5078</v>
      </c>
      <c r="G168" t="s">
        <v>3424</v>
      </c>
      <c r="H168" t="s">
        <v>3403</v>
      </c>
      <c r="I168" t="s">
        <v>409</v>
      </c>
      <c r="J168" t="s">
        <v>4380</v>
      </c>
      <c r="K168" t="s">
        <v>53</v>
      </c>
      <c r="L168" t="s">
        <v>53</v>
      </c>
      <c r="M168">
        <v>383</v>
      </c>
      <c r="N168" t="s">
        <v>922</v>
      </c>
      <c r="O168" t="s">
        <v>19</v>
      </c>
      <c r="P168" s="29" t="s">
        <v>88</v>
      </c>
      <c r="Q168" t="s">
        <v>20</v>
      </c>
      <c r="S168" t="s">
        <v>2887</v>
      </c>
    </row>
    <row r="169" spans="1:19" ht="15" customHeight="1" x14ac:dyDescent="0.35">
      <c r="A169" t="s">
        <v>156</v>
      </c>
      <c r="B169" t="s">
        <v>2886</v>
      </c>
      <c r="C169">
        <v>2021</v>
      </c>
      <c r="D169" t="s">
        <v>5052</v>
      </c>
      <c r="E169" t="s">
        <v>157</v>
      </c>
      <c r="F169" t="s">
        <v>3376</v>
      </c>
      <c r="G169" t="s">
        <v>3435</v>
      </c>
      <c r="H169" t="s">
        <v>3373</v>
      </c>
      <c r="I169" t="s">
        <v>47</v>
      </c>
      <c r="J169" t="s">
        <v>1026</v>
      </c>
      <c r="K169" t="s">
        <v>341</v>
      </c>
      <c r="L169" t="s">
        <v>341</v>
      </c>
      <c r="M169">
        <v>420</v>
      </c>
      <c r="N169" t="s">
        <v>92</v>
      </c>
      <c r="O169" t="s">
        <v>19</v>
      </c>
      <c r="P169" s="29" t="s">
        <v>3977</v>
      </c>
      <c r="Q169" t="s">
        <v>20</v>
      </c>
      <c r="S169" t="s">
        <v>2887</v>
      </c>
    </row>
    <row r="170" spans="1:19" ht="15" customHeight="1" x14ac:dyDescent="0.35">
      <c r="A170" t="s">
        <v>160</v>
      </c>
      <c r="B170" t="s">
        <v>2886</v>
      </c>
      <c r="C170">
        <v>2021</v>
      </c>
      <c r="D170" t="s">
        <v>5052</v>
      </c>
      <c r="E170" t="s">
        <v>161</v>
      </c>
      <c r="F170" t="s">
        <v>1938</v>
      </c>
      <c r="G170" t="s">
        <v>3428</v>
      </c>
      <c r="H170" t="s">
        <v>3531</v>
      </c>
      <c r="I170" t="s">
        <v>162</v>
      </c>
      <c r="J170" t="s">
        <v>1025</v>
      </c>
      <c r="K170" t="s">
        <v>53</v>
      </c>
      <c r="L170" t="s">
        <v>1741</v>
      </c>
      <c r="M170">
        <v>637</v>
      </c>
      <c r="N170" t="s">
        <v>718</v>
      </c>
      <c r="O170" t="s">
        <v>19</v>
      </c>
      <c r="P170" s="29" t="s">
        <v>163</v>
      </c>
      <c r="Q170" t="s">
        <v>20</v>
      </c>
      <c r="R170" t="s">
        <v>164</v>
      </c>
      <c r="S170" t="s">
        <v>2887</v>
      </c>
    </row>
    <row r="171" spans="1:19" ht="15" customHeight="1" x14ac:dyDescent="0.35">
      <c r="A171" t="s">
        <v>150</v>
      </c>
      <c r="B171" t="s">
        <v>2886</v>
      </c>
      <c r="C171">
        <v>2021</v>
      </c>
      <c r="D171" t="s">
        <v>5052</v>
      </c>
      <c r="E171" t="s">
        <v>151</v>
      </c>
      <c r="F171" t="s">
        <v>3457</v>
      </c>
      <c r="G171" t="s">
        <v>3453</v>
      </c>
      <c r="H171" t="s">
        <v>3369</v>
      </c>
      <c r="I171" t="s">
        <v>1027</v>
      </c>
      <c r="J171" t="s">
        <v>1025</v>
      </c>
      <c r="K171" t="s">
        <v>53</v>
      </c>
      <c r="L171" t="s">
        <v>53</v>
      </c>
      <c r="M171">
        <v>192</v>
      </c>
      <c r="N171" t="s">
        <v>3861</v>
      </c>
      <c r="O171" t="s">
        <v>19</v>
      </c>
      <c r="P171" s="29" t="s">
        <v>152</v>
      </c>
      <c r="Q171" t="s">
        <v>20</v>
      </c>
      <c r="S171" t="s">
        <v>2887</v>
      </c>
    </row>
    <row r="172" spans="1:19" ht="15" customHeight="1" x14ac:dyDescent="0.35">
      <c r="A172" t="s">
        <v>169</v>
      </c>
      <c r="B172" t="s">
        <v>2886</v>
      </c>
      <c r="C172">
        <v>2021</v>
      </c>
      <c r="D172" t="s">
        <v>5052</v>
      </c>
      <c r="E172" t="s">
        <v>170</v>
      </c>
      <c r="F172" t="s">
        <v>3775</v>
      </c>
      <c r="G172" t="s">
        <v>3666</v>
      </c>
      <c r="H172" t="s">
        <v>3373</v>
      </c>
      <c r="I172" t="s">
        <v>171</v>
      </c>
      <c r="J172" t="s">
        <v>1026</v>
      </c>
      <c r="K172" t="s">
        <v>53</v>
      </c>
      <c r="L172" t="s">
        <v>53</v>
      </c>
      <c r="M172">
        <v>147</v>
      </c>
      <c r="N172" t="s">
        <v>1044</v>
      </c>
      <c r="O172" t="s">
        <v>1047</v>
      </c>
      <c r="P172" s="29" t="s">
        <v>172</v>
      </c>
      <c r="Q172" t="s">
        <v>20</v>
      </c>
      <c r="S172" t="s">
        <v>2887</v>
      </c>
    </row>
    <row r="173" spans="1:19" ht="15" customHeight="1" x14ac:dyDescent="0.35">
      <c r="A173" t="s">
        <v>173</v>
      </c>
      <c r="B173" t="s">
        <v>2886</v>
      </c>
      <c r="C173">
        <v>2021</v>
      </c>
      <c r="D173" t="s">
        <v>5052</v>
      </c>
      <c r="E173" t="s">
        <v>174</v>
      </c>
      <c r="F173" t="s">
        <v>1938</v>
      </c>
      <c r="G173" t="s">
        <v>3453</v>
      </c>
      <c r="H173" t="s">
        <v>3531</v>
      </c>
      <c r="I173" t="s">
        <v>162</v>
      </c>
      <c r="J173" t="s">
        <v>1025</v>
      </c>
      <c r="K173" t="s">
        <v>53</v>
      </c>
      <c r="L173" t="s">
        <v>53</v>
      </c>
      <c r="M173">
        <v>240</v>
      </c>
      <c r="N173" t="s">
        <v>718</v>
      </c>
      <c r="O173" t="s">
        <v>19</v>
      </c>
      <c r="P173" s="29" t="s">
        <v>163</v>
      </c>
      <c r="Q173" t="s">
        <v>20</v>
      </c>
      <c r="S173" t="s">
        <v>2887</v>
      </c>
    </row>
    <row r="174" spans="1:19" ht="15" customHeight="1" x14ac:dyDescent="0.35">
      <c r="A174" t="s">
        <v>193</v>
      </c>
      <c r="B174" t="s">
        <v>2886</v>
      </c>
      <c r="C174">
        <v>2021</v>
      </c>
      <c r="D174" t="s">
        <v>5052</v>
      </c>
      <c r="E174" t="s">
        <v>194</v>
      </c>
      <c r="F174" t="s">
        <v>1938</v>
      </c>
      <c r="G174" t="s">
        <v>3666</v>
      </c>
      <c r="H174" t="s">
        <v>3369</v>
      </c>
      <c r="I174" t="s">
        <v>15</v>
      </c>
      <c r="J174" t="s">
        <v>1025</v>
      </c>
      <c r="K174" t="s">
        <v>53</v>
      </c>
      <c r="L174" t="s">
        <v>53</v>
      </c>
      <c r="M174">
        <v>360</v>
      </c>
      <c r="N174" t="s">
        <v>1046</v>
      </c>
      <c r="O174" t="s">
        <v>1144</v>
      </c>
      <c r="P174" s="29" t="s">
        <v>93</v>
      </c>
      <c r="Q174" t="s">
        <v>20</v>
      </c>
      <c r="S174" t="s">
        <v>2887</v>
      </c>
    </row>
    <row r="175" spans="1:19" ht="15" customHeight="1" x14ac:dyDescent="0.35">
      <c r="A175" t="s">
        <v>196</v>
      </c>
      <c r="B175" t="s">
        <v>2886</v>
      </c>
      <c r="C175">
        <v>2021</v>
      </c>
      <c r="D175" t="s">
        <v>5052</v>
      </c>
      <c r="E175" t="s">
        <v>197</v>
      </c>
      <c r="F175" t="s">
        <v>3736</v>
      </c>
      <c r="G175" t="s">
        <v>3435</v>
      </c>
      <c r="H175" t="s">
        <v>3373</v>
      </c>
      <c r="I175" t="s">
        <v>15</v>
      </c>
      <c r="J175" t="s">
        <v>1025</v>
      </c>
      <c r="K175" t="s">
        <v>53</v>
      </c>
      <c r="L175" t="s">
        <v>53</v>
      </c>
      <c r="M175">
        <v>200</v>
      </c>
      <c r="N175" t="s">
        <v>1045</v>
      </c>
      <c r="O175" t="s">
        <v>117</v>
      </c>
      <c r="P175" s="29" t="s">
        <v>198</v>
      </c>
      <c r="Q175" t="s">
        <v>20</v>
      </c>
      <c r="R175" t="s">
        <v>199</v>
      </c>
      <c r="S175" t="s">
        <v>2887</v>
      </c>
    </row>
    <row r="176" spans="1:19" ht="15" customHeight="1" x14ac:dyDescent="0.35">
      <c r="A176" t="s">
        <v>2934</v>
      </c>
      <c r="B176" t="s">
        <v>1089</v>
      </c>
      <c r="C176">
        <v>2021</v>
      </c>
      <c r="D176" t="s">
        <v>5052</v>
      </c>
      <c r="E176" t="s">
        <v>3172</v>
      </c>
      <c r="F176" t="s">
        <v>3418</v>
      </c>
      <c r="G176" t="s">
        <v>3625</v>
      </c>
      <c r="H176" t="s">
        <v>3394</v>
      </c>
      <c r="I176" t="s">
        <v>4388</v>
      </c>
      <c r="J176" t="s">
        <v>1025</v>
      </c>
      <c r="K176" t="s">
        <v>53</v>
      </c>
      <c r="L176" t="s">
        <v>53</v>
      </c>
      <c r="M176">
        <v>162</v>
      </c>
      <c r="N176" t="s">
        <v>3173</v>
      </c>
      <c r="O176" t="s">
        <v>3867</v>
      </c>
      <c r="P176" s="29" t="s">
        <v>88</v>
      </c>
      <c r="Q176" t="s">
        <v>20</v>
      </c>
      <c r="S176" t="s">
        <v>2887</v>
      </c>
    </row>
    <row r="177" spans="1:19" ht="15" customHeight="1" x14ac:dyDescent="0.35">
      <c r="A177" t="s">
        <v>213</v>
      </c>
      <c r="B177" t="s">
        <v>2886</v>
      </c>
      <c r="C177">
        <v>2021</v>
      </c>
      <c r="D177" t="s">
        <v>5052</v>
      </c>
      <c r="E177" t="s">
        <v>214</v>
      </c>
      <c r="F177" t="s">
        <v>3474</v>
      </c>
      <c r="G177" t="s">
        <v>3428</v>
      </c>
      <c r="H177" t="s">
        <v>3373</v>
      </c>
      <c r="I177" t="s">
        <v>215</v>
      </c>
      <c r="J177" t="s">
        <v>1015</v>
      </c>
      <c r="K177" t="s">
        <v>53</v>
      </c>
      <c r="L177" t="s">
        <v>4387</v>
      </c>
      <c r="M177">
        <v>80</v>
      </c>
      <c r="N177" t="s">
        <v>3866</v>
      </c>
      <c r="O177" t="s">
        <v>19</v>
      </c>
      <c r="P177" s="29" t="s">
        <v>3997</v>
      </c>
      <c r="Q177" t="s">
        <v>20</v>
      </c>
      <c r="S177" t="s">
        <v>2887</v>
      </c>
    </row>
    <row r="178" spans="1:19" ht="15" customHeight="1" x14ac:dyDescent="0.35">
      <c r="A178" t="s">
        <v>234</v>
      </c>
      <c r="B178" t="s">
        <v>2886</v>
      </c>
      <c r="C178">
        <v>2021</v>
      </c>
      <c r="D178" t="s">
        <v>5052</v>
      </c>
      <c r="E178" t="s">
        <v>235</v>
      </c>
      <c r="F178" t="s">
        <v>3480</v>
      </c>
      <c r="G178" t="s">
        <v>3769</v>
      </c>
      <c r="H178" t="s">
        <v>3373</v>
      </c>
      <c r="I178" t="s">
        <v>15</v>
      </c>
      <c r="J178" t="s">
        <v>1025</v>
      </c>
      <c r="K178" t="s">
        <v>53</v>
      </c>
      <c r="L178" t="s">
        <v>106</v>
      </c>
      <c r="M178" s="33">
        <v>540</v>
      </c>
      <c r="N178" t="s">
        <v>24</v>
      </c>
      <c r="O178" t="s">
        <v>19</v>
      </c>
      <c r="P178" s="29" t="s">
        <v>236</v>
      </c>
      <c r="Q178" t="s">
        <v>20</v>
      </c>
      <c r="S178" t="s">
        <v>2887</v>
      </c>
    </row>
    <row r="179" spans="1:19" ht="15" customHeight="1" x14ac:dyDescent="0.35">
      <c r="A179" t="s">
        <v>237</v>
      </c>
      <c r="B179" t="s">
        <v>2886</v>
      </c>
      <c r="C179">
        <v>2021</v>
      </c>
      <c r="D179" t="s">
        <v>5052</v>
      </c>
      <c r="E179" t="s">
        <v>238</v>
      </c>
      <c r="F179" t="s">
        <v>3789</v>
      </c>
      <c r="G179" t="s">
        <v>3645</v>
      </c>
      <c r="H179" t="s">
        <v>3403</v>
      </c>
      <c r="I179" t="s">
        <v>15</v>
      </c>
      <c r="J179" t="s">
        <v>1136</v>
      </c>
      <c r="K179" t="s">
        <v>53</v>
      </c>
      <c r="L179" t="s">
        <v>53</v>
      </c>
      <c r="M179">
        <v>130</v>
      </c>
      <c r="N179" t="s">
        <v>239</v>
      </c>
      <c r="O179" t="s">
        <v>142</v>
      </c>
      <c r="P179" s="29" t="s">
        <v>240</v>
      </c>
      <c r="Q179" t="s">
        <v>20</v>
      </c>
      <c r="S179" t="s">
        <v>2887</v>
      </c>
    </row>
    <row r="180" spans="1:19" ht="15" customHeight="1" x14ac:dyDescent="0.35">
      <c r="A180" t="s">
        <v>219</v>
      </c>
      <c r="B180" t="s">
        <v>2886</v>
      </c>
      <c r="C180">
        <v>2021</v>
      </c>
      <c r="D180" t="s">
        <v>5052</v>
      </c>
      <c r="E180" t="s">
        <v>220</v>
      </c>
      <c r="F180" t="s">
        <v>5089</v>
      </c>
      <c r="G180" t="s">
        <v>3485</v>
      </c>
      <c r="H180" t="s">
        <v>3403</v>
      </c>
      <c r="I180" t="s">
        <v>4390</v>
      </c>
      <c r="J180" t="s">
        <v>1015</v>
      </c>
      <c r="K180" t="s">
        <v>53</v>
      </c>
      <c r="L180" t="s">
        <v>53</v>
      </c>
      <c r="M180">
        <v>236</v>
      </c>
      <c r="N180" t="s">
        <v>3864</v>
      </c>
      <c r="O180" t="s">
        <v>5280</v>
      </c>
      <c r="P180" s="29" t="s">
        <v>221</v>
      </c>
      <c r="Q180" t="s">
        <v>20</v>
      </c>
      <c r="S180" t="s">
        <v>2887</v>
      </c>
    </row>
    <row r="181" spans="1:19" ht="15" customHeight="1" x14ac:dyDescent="0.35">
      <c r="A181" t="s">
        <v>262</v>
      </c>
      <c r="B181" t="s">
        <v>2886</v>
      </c>
      <c r="C181">
        <v>2021</v>
      </c>
      <c r="D181" t="s">
        <v>5052</v>
      </c>
      <c r="E181" t="s">
        <v>263</v>
      </c>
      <c r="F181" t="s">
        <v>5062</v>
      </c>
      <c r="G181" t="s">
        <v>3482</v>
      </c>
      <c r="H181" t="s">
        <v>3373</v>
      </c>
      <c r="I181" t="s">
        <v>264</v>
      </c>
      <c r="J181" t="s">
        <v>1128</v>
      </c>
      <c r="K181" t="s">
        <v>53</v>
      </c>
      <c r="L181" t="s">
        <v>53</v>
      </c>
      <c r="M181">
        <v>350</v>
      </c>
      <c r="N181" t="s">
        <v>265</v>
      </c>
      <c r="O181" t="s">
        <v>108</v>
      </c>
      <c r="P181" s="29" t="s">
        <v>266</v>
      </c>
      <c r="Q181" t="s">
        <v>20</v>
      </c>
      <c r="S181" t="s">
        <v>2887</v>
      </c>
    </row>
    <row r="182" spans="1:19" ht="15" customHeight="1" x14ac:dyDescent="0.35">
      <c r="A182" t="s">
        <v>261</v>
      </c>
      <c r="B182" t="s">
        <v>2886</v>
      </c>
      <c r="C182">
        <v>2021</v>
      </c>
      <c r="D182" t="s">
        <v>5052</v>
      </c>
      <c r="E182" t="s">
        <v>3795</v>
      </c>
      <c r="F182" t="s">
        <v>3786</v>
      </c>
      <c r="G182" t="s">
        <v>3479</v>
      </c>
      <c r="H182" t="s">
        <v>3373</v>
      </c>
      <c r="I182" t="s">
        <v>15</v>
      </c>
      <c r="J182" t="s">
        <v>1015</v>
      </c>
      <c r="K182" t="s">
        <v>53</v>
      </c>
      <c r="L182" t="s">
        <v>53</v>
      </c>
      <c r="M182">
        <v>120</v>
      </c>
      <c r="N182" t="s">
        <v>116</v>
      </c>
      <c r="O182" t="s">
        <v>49</v>
      </c>
      <c r="P182" s="29" t="s">
        <v>854</v>
      </c>
      <c r="Q182" t="s">
        <v>20</v>
      </c>
      <c r="S182" t="s">
        <v>2892</v>
      </c>
    </row>
    <row r="183" spans="1:19" ht="15" customHeight="1" x14ac:dyDescent="0.35">
      <c r="A183" t="s">
        <v>259</v>
      </c>
      <c r="B183" t="s">
        <v>2886</v>
      </c>
      <c r="C183">
        <v>2021</v>
      </c>
      <c r="D183" t="s">
        <v>5052</v>
      </c>
      <c r="E183" t="s">
        <v>260</v>
      </c>
      <c r="F183" t="s">
        <v>1938</v>
      </c>
      <c r="G183" t="s">
        <v>3410</v>
      </c>
      <c r="H183" t="s">
        <v>3373</v>
      </c>
      <c r="I183" t="s">
        <v>4391</v>
      </c>
      <c r="J183" t="s">
        <v>1026</v>
      </c>
      <c r="K183" t="s">
        <v>53</v>
      </c>
      <c r="L183" t="s">
        <v>53</v>
      </c>
      <c r="M183">
        <v>240</v>
      </c>
      <c r="N183" t="s">
        <v>4355</v>
      </c>
      <c r="O183" t="s">
        <v>49</v>
      </c>
      <c r="P183" s="29" t="s">
        <v>25</v>
      </c>
      <c r="Q183" t="s">
        <v>20</v>
      </c>
      <c r="S183" t="s">
        <v>2887</v>
      </c>
    </row>
    <row r="184" spans="1:19" ht="15" customHeight="1" x14ac:dyDescent="0.35">
      <c r="A184" t="s">
        <v>257</v>
      </c>
      <c r="B184" t="s">
        <v>2886</v>
      </c>
      <c r="C184">
        <v>2021</v>
      </c>
      <c r="D184" t="s">
        <v>5052</v>
      </c>
      <c r="E184" t="s">
        <v>258</v>
      </c>
      <c r="F184" t="s">
        <v>3443</v>
      </c>
      <c r="G184" t="s">
        <v>3435</v>
      </c>
      <c r="H184" t="s">
        <v>3373</v>
      </c>
      <c r="I184" t="s">
        <v>15</v>
      </c>
      <c r="J184" t="s">
        <v>1133</v>
      </c>
      <c r="K184" t="s">
        <v>53</v>
      </c>
      <c r="L184" t="s">
        <v>53</v>
      </c>
      <c r="M184">
        <v>175</v>
      </c>
      <c r="N184" t="s">
        <v>1049</v>
      </c>
      <c r="O184" t="s">
        <v>3863</v>
      </c>
      <c r="P184" s="29" t="s">
        <v>88</v>
      </c>
      <c r="Q184" t="s">
        <v>20</v>
      </c>
      <c r="S184" t="s">
        <v>2892</v>
      </c>
    </row>
    <row r="185" spans="1:19" ht="15" customHeight="1" x14ac:dyDescent="0.35">
      <c r="A185" t="s">
        <v>271</v>
      </c>
      <c r="B185" t="s">
        <v>2886</v>
      </c>
      <c r="C185">
        <v>2021</v>
      </c>
      <c r="D185" t="s">
        <v>5052</v>
      </c>
      <c r="E185" t="s">
        <v>272</v>
      </c>
      <c r="F185" t="s">
        <v>3389</v>
      </c>
      <c r="G185" t="s">
        <v>4766</v>
      </c>
      <c r="H185" t="s">
        <v>3369</v>
      </c>
      <c r="I185" t="s">
        <v>15</v>
      </c>
      <c r="J185" t="s">
        <v>1025</v>
      </c>
      <c r="K185" t="s">
        <v>53</v>
      </c>
      <c r="L185" t="s">
        <v>48</v>
      </c>
      <c r="M185">
        <v>480</v>
      </c>
      <c r="N185" t="s">
        <v>273</v>
      </c>
      <c r="O185" t="s">
        <v>1092</v>
      </c>
      <c r="P185" s="29" t="s">
        <v>4034</v>
      </c>
      <c r="Q185" t="s">
        <v>20</v>
      </c>
      <c r="S185" t="s">
        <v>2887</v>
      </c>
    </row>
    <row r="186" spans="1:19" ht="15" customHeight="1" x14ac:dyDescent="0.35">
      <c r="A186" t="s">
        <v>4524</v>
      </c>
      <c r="B186" t="s">
        <v>2886</v>
      </c>
      <c r="C186">
        <v>2021</v>
      </c>
      <c r="D186" t="s">
        <v>5052</v>
      </c>
      <c r="E186" t="s">
        <v>4525</v>
      </c>
      <c r="F186" t="s">
        <v>5056</v>
      </c>
      <c r="G186" t="s">
        <v>4526</v>
      </c>
      <c r="H186" t="s">
        <v>3399</v>
      </c>
      <c r="I186" t="s">
        <v>15</v>
      </c>
      <c r="J186" t="s">
        <v>1128</v>
      </c>
      <c r="K186" t="s">
        <v>341</v>
      </c>
      <c r="L186" t="s">
        <v>185</v>
      </c>
      <c r="M186" t="s">
        <v>185</v>
      </c>
      <c r="N186" t="s">
        <v>735</v>
      </c>
      <c r="O186" t="s">
        <v>19</v>
      </c>
      <c r="P186" s="29" t="s">
        <v>16</v>
      </c>
      <c r="Q186" t="s">
        <v>13</v>
      </c>
      <c r="R186" t="s">
        <v>4527</v>
      </c>
      <c r="S186" t="s">
        <v>2887</v>
      </c>
    </row>
    <row r="187" spans="1:19" ht="15" customHeight="1" x14ac:dyDescent="0.35">
      <c r="A187" t="s">
        <v>4541</v>
      </c>
      <c r="B187" t="s">
        <v>1089</v>
      </c>
      <c r="C187">
        <v>2021</v>
      </c>
      <c r="D187" t="s">
        <v>5052</v>
      </c>
      <c r="E187" t="s">
        <v>4542</v>
      </c>
      <c r="F187" t="s">
        <v>1938</v>
      </c>
      <c r="G187" t="s">
        <v>4543</v>
      </c>
      <c r="H187" t="s">
        <v>3369</v>
      </c>
      <c r="I187" t="s">
        <v>47</v>
      </c>
      <c r="J187" t="s">
        <v>1036</v>
      </c>
      <c r="K187" t="s">
        <v>53</v>
      </c>
      <c r="L187" t="s">
        <v>53</v>
      </c>
      <c r="M187">
        <v>252</v>
      </c>
      <c r="N187" t="s">
        <v>4544</v>
      </c>
      <c r="O187" t="s">
        <v>116</v>
      </c>
      <c r="P187" s="29" t="s">
        <v>88</v>
      </c>
      <c r="Q187" t="s">
        <v>20</v>
      </c>
      <c r="S187" t="s">
        <v>2887</v>
      </c>
    </row>
    <row r="188" spans="1:19" ht="15" customHeight="1" x14ac:dyDescent="0.35">
      <c r="A188" t="s">
        <v>4571</v>
      </c>
      <c r="B188" t="s">
        <v>2886</v>
      </c>
      <c r="C188">
        <v>2021</v>
      </c>
      <c r="D188" t="s">
        <v>5052</v>
      </c>
      <c r="E188" t="s">
        <v>4572</v>
      </c>
      <c r="F188" t="s">
        <v>5087</v>
      </c>
      <c r="G188" t="s">
        <v>4573</v>
      </c>
      <c r="H188" t="s">
        <v>3373</v>
      </c>
      <c r="I188" t="s">
        <v>4574</v>
      </c>
      <c r="J188" t="s">
        <v>3109</v>
      </c>
      <c r="K188" t="s">
        <v>53</v>
      </c>
      <c r="L188" t="s">
        <v>53</v>
      </c>
      <c r="M188">
        <v>603</v>
      </c>
      <c r="N188" t="s">
        <v>265</v>
      </c>
      <c r="O188" t="s">
        <v>108</v>
      </c>
      <c r="P188" s="29" t="s">
        <v>25</v>
      </c>
      <c r="Q188" t="s">
        <v>20</v>
      </c>
      <c r="S188" t="s">
        <v>2887</v>
      </c>
    </row>
    <row r="189" spans="1:19" ht="15" customHeight="1" x14ac:dyDescent="0.35">
      <c r="A189" t="s">
        <v>4874</v>
      </c>
      <c r="B189" t="s">
        <v>2886</v>
      </c>
      <c r="C189">
        <v>2021</v>
      </c>
      <c r="D189" t="s">
        <v>5052</v>
      </c>
      <c r="E189" t="s">
        <v>4875</v>
      </c>
      <c r="F189" t="s">
        <v>3676</v>
      </c>
      <c r="G189" t="s">
        <v>3482</v>
      </c>
      <c r="H189" t="s">
        <v>3373</v>
      </c>
      <c r="I189" t="s">
        <v>4876</v>
      </c>
      <c r="J189" t="s">
        <v>1025</v>
      </c>
      <c r="K189" t="s">
        <v>53</v>
      </c>
      <c r="L189" t="s">
        <v>53</v>
      </c>
      <c r="M189">
        <v>231</v>
      </c>
      <c r="N189" t="s">
        <v>4877</v>
      </c>
      <c r="O189" t="s">
        <v>4878</v>
      </c>
      <c r="P189" s="29" t="s">
        <v>1733</v>
      </c>
      <c r="Q189" t="s">
        <v>20</v>
      </c>
      <c r="S189" t="s">
        <v>2887</v>
      </c>
    </row>
    <row r="190" spans="1:19" ht="15" customHeight="1" x14ac:dyDescent="0.35">
      <c r="A190" t="s">
        <v>4897</v>
      </c>
      <c r="B190" t="s">
        <v>2886</v>
      </c>
      <c r="C190">
        <v>2021</v>
      </c>
      <c r="D190" t="s">
        <v>5052</v>
      </c>
      <c r="E190" t="s">
        <v>4898</v>
      </c>
      <c r="F190" t="s">
        <v>5064</v>
      </c>
      <c r="G190" t="s">
        <v>3769</v>
      </c>
      <c r="H190" t="s">
        <v>3403</v>
      </c>
      <c r="I190" t="s">
        <v>4899</v>
      </c>
      <c r="J190" t="s">
        <v>1025</v>
      </c>
      <c r="K190" t="s">
        <v>53</v>
      </c>
      <c r="L190" t="s">
        <v>53</v>
      </c>
      <c r="M190" t="s">
        <v>341</v>
      </c>
      <c r="N190" t="s">
        <v>287</v>
      </c>
      <c r="O190" t="s">
        <v>19</v>
      </c>
      <c r="P190" s="29" t="s">
        <v>25</v>
      </c>
      <c r="Q190" t="s">
        <v>20</v>
      </c>
      <c r="S190" t="s">
        <v>2887</v>
      </c>
    </row>
    <row r="191" spans="1:19" ht="15" customHeight="1" x14ac:dyDescent="0.35">
      <c r="A191" t="s">
        <v>4580</v>
      </c>
      <c r="B191" t="s">
        <v>2886</v>
      </c>
      <c r="C191">
        <v>2022</v>
      </c>
      <c r="D191" t="s">
        <v>5052</v>
      </c>
      <c r="E191" t="s">
        <v>4581</v>
      </c>
      <c r="F191" t="s">
        <v>5093</v>
      </c>
      <c r="G191" t="s">
        <v>3453</v>
      </c>
      <c r="H191" t="s">
        <v>3403</v>
      </c>
      <c r="I191" t="s">
        <v>15</v>
      </c>
      <c r="J191" t="s">
        <v>1025</v>
      </c>
      <c r="K191" t="s">
        <v>53</v>
      </c>
      <c r="L191" t="s">
        <v>53</v>
      </c>
      <c r="M191">
        <v>257</v>
      </c>
      <c r="N191" t="s">
        <v>24</v>
      </c>
      <c r="O191" t="s">
        <v>19</v>
      </c>
      <c r="P191" s="29" t="s">
        <v>4582</v>
      </c>
      <c r="Q191" t="s">
        <v>20</v>
      </c>
      <c r="S191" t="s">
        <v>2887</v>
      </c>
    </row>
    <row r="192" spans="1:19" ht="15" customHeight="1" x14ac:dyDescent="0.35">
      <c r="A192" t="s">
        <v>4625</v>
      </c>
      <c r="B192" t="s">
        <v>1089</v>
      </c>
      <c r="C192">
        <v>2022</v>
      </c>
      <c r="D192" t="s">
        <v>5052</v>
      </c>
      <c r="E192" t="s">
        <v>214</v>
      </c>
      <c r="F192" t="s">
        <v>3474</v>
      </c>
      <c r="G192" t="s">
        <v>3514</v>
      </c>
      <c r="H192" t="s">
        <v>3369</v>
      </c>
      <c r="I192" t="s">
        <v>4626</v>
      </c>
      <c r="J192" t="s">
        <v>185</v>
      </c>
      <c r="K192" t="s">
        <v>53</v>
      </c>
      <c r="L192" t="s">
        <v>53</v>
      </c>
      <c r="M192">
        <v>522</v>
      </c>
      <c r="N192" t="s">
        <v>1164</v>
      </c>
      <c r="O192" t="s">
        <v>906</v>
      </c>
      <c r="P192" s="29" t="s">
        <v>5132</v>
      </c>
      <c r="Q192" t="s">
        <v>20</v>
      </c>
      <c r="S192" t="s">
        <v>2887</v>
      </c>
    </row>
    <row r="193" spans="1:19" ht="15" customHeight="1" x14ac:dyDescent="0.35">
      <c r="A193" t="s">
        <v>4644</v>
      </c>
      <c r="B193" t="s">
        <v>2886</v>
      </c>
      <c r="C193">
        <v>2022</v>
      </c>
      <c r="D193" t="s">
        <v>5052</v>
      </c>
      <c r="E193" t="s">
        <v>4645</v>
      </c>
      <c r="F193" t="s">
        <v>1938</v>
      </c>
      <c r="G193" t="s">
        <v>3525</v>
      </c>
      <c r="H193" t="s">
        <v>3531</v>
      </c>
      <c r="I193" t="s">
        <v>15</v>
      </c>
      <c r="J193" t="s">
        <v>5158</v>
      </c>
      <c r="K193" t="s">
        <v>53</v>
      </c>
      <c r="L193" t="s">
        <v>53</v>
      </c>
      <c r="M193">
        <v>240</v>
      </c>
      <c r="N193" t="s">
        <v>24</v>
      </c>
      <c r="O193" t="s">
        <v>19</v>
      </c>
      <c r="P193" s="29" t="s">
        <v>236</v>
      </c>
      <c r="Q193" t="s">
        <v>20</v>
      </c>
      <c r="R193" t="s">
        <v>4646</v>
      </c>
      <c r="S193" t="s">
        <v>2887</v>
      </c>
    </row>
    <row r="194" spans="1:19" ht="15" customHeight="1" x14ac:dyDescent="0.35">
      <c r="A194" t="s">
        <v>4655</v>
      </c>
      <c r="B194" t="s">
        <v>2886</v>
      </c>
      <c r="C194">
        <v>2022</v>
      </c>
      <c r="D194" t="s">
        <v>5052</v>
      </c>
      <c r="E194" t="s">
        <v>4656</v>
      </c>
      <c r="F194" t="s">
        <v>1938</v>
      </c>
      <c r="G194" t="s">
        <v>3666</v>
      </c>
      <c r="H194" t="s">
        <v>3369</v>
      </c>
      <c r="I194" t="s">
        <v>15</v>
      </c>
      <c r="J194" t="s">
        <v>185</v>
      </c>
      <c r="K194" t="s">
        <v>53</v>
      </c>
      <c r="L194" t="s">
        <v>4657</v>
      </c>
      <c r="M194">
        <v>278</v>
      </c>
      <c r="N194" t="s">
        <v>1047</v>
      </c>
      <c r="O194" t="s">
        <v>411</v>
      </c>
      <c r="P194" s="29" t="s">
        <v>68</v>
      </c>
      <c r="Q194" t="s">
        <v>20</v>
      </c>
      <c r="S194" t="s">
        <v>2887</v>
      </c>
    </row>
    <row r="195" spans="1:19" ht="15" customHeight="1" x14ac:dyDescent="0.35">
      <c r="A195" t="s">
        <v>4647</v>
      </c>
      <c r="B195" t="s">
        <v>2886</v>
      </c>
      <c r="C195">
        <v>2022</v>
      </c>
      <c r="D195" t="s">
        <v>5052</v>
      </c>
      <c r="E195" t="s">
        <v>4648</v>
      </c>
      <c r="F195" t="s">
        <v>1938</v>
      </c>
      <c r="G195" t="s">
        <v>3410</v>
      </c>
      <c r="H195" t="s">
        <v>3531</v>
      </c>
      <c r="I195" t="s">
        <v>717</v>
      </c>
      <c r="J195" t="s">
        <v>1121</v>
      </c>
      <c r="K195" t="s">
        <v>42</v>
      </c>
      <c r="L195" t="s">
        <v>42</v>
      </c>
      <c r="M195">
        <v>300</v>
      </c>
      <c r="N195" t="s">
        <v>718</v>
      </c>
      <c r="O195" t="s">
        <v>19</v>
      </c>
      <c r="P195" s="29" t="s">
        <v>16</v>
      </c>
      <c r="Q195" t="s">
        <v>13</v>
      </c>
      <c r="R195" t="s">
        <v>4649</v>
      </c>
      <c r="S195" t="s">
        <v>2887</v>
      </c>
    </row>
    <row r="196" spans="1:19" ht="15" customHeight="1" x14ac:dyDescent="0.35">
      <c r="A196" t="s">
        <v>5033</v>
      </c>
      <c r="B196" t="s">
        <v>2886</v>
      </c>
      <c r="C196">
        <v>2022</v>
      </c>
      <c r="D196" t="s">
        <v>5052</v>
      </c>
      <c r="E196" t="s">
        <v>5034</v>
      </c>
      <c r="F196" t="s">
        <v>1938</v>
      </c>
      <c r="G196" t="s">
        <v>3674</v>
      </c>
      <c r="H196" t="s">
        <v>3369</v>
      </c>
      <c r="I196" t="s">
        <v>4626</v>
      </c>
      <c r="J196" t="s">
        <v>1025</v>
      </c>
      <c r="K196" t="s">
        <v>53</v>
      </c>
      <c r="L196" t="s">
        <v>53</v>
      </c>
      <c r="M196" t="s">
        <v>185</v>
      </c>
      <c r="N196" t="s">
        <v>5112</v>
      </c>
      <c r="O196" t="s">
        <v>108</v>
      </c>
      <c r="P196" s="29" t="s">
        <v>5126</v>
      </c>
      <c r="Q196" t="s">
        <v>20</v>
      </c>
      <c r="S196" t="s">
        <v>2887</v>
      </c>
    </row>
    <row r="197" spans="1:19" ht="15" customHeight="1" x14ac:dyDescent="0.35">
      <c r="A197" t="s">
        <v>4667</v>
      </c>
      <c r="B197" t="s">
        <v>2886</v>
      </c>
      <c r="C197">
        <v>2022</v>
      </c>
      <c r="D197" t="s">
        <v>5052</v>
      </c>
      <c r="E197" t="s">
        <v>4668</v>
      </c>
      <c r="F197" t="s">
        <v>4669</v>
      </c>
      <c r="G197" t="s">
        <v>3386</v>
      </c>
      <c r="H197" t="s">
        <v>3369</v>
      </c>
      <c r="I197" t="s">
        <v>4626</v>
      </c>
      <c r="J197" t="s">
        <v>185</v>
      </c>
      <c r="K197" t="s">
        <v>53</v>
      </c>
      <c r="L197" t="s">
        <v>695</v>
      </c>
      <c r="M197">
        <v>320</v>
      </c>
      <c r="N197" t="s">
        <v>1120</v>
      </c>
      <c r="O197" t="s">
        <v>117</v>
      </c>
      <c r="P197" s="29" t="s">
        <v>4670</v>
      </c>
      <c r="Q197" t="s">
        <v>20</v>
      </c>
      <c r="R197" t="s">
        <v>4671</v>
      </c>
      <c r="S197" t="s">
        <v>2887</v>
      </c>
    </row>
    <row r="198" spans="1:19" ht="15" customHeight="1" x14ac:dyDescent="0.35">
      <c r="A198" t="s">
        <v>4692</v>
      </c>
      <c r="B198" t="s">
        <v>2886</v>
      </c>
      <c r="C198">
        <v>2022</v>
      </c>
      <c r="D198" t="s">
        <v>5052</v>
      </c>
      <c r="E198" t="s">
        <v>4693</v>
      </c>
      <c r="F198" t="s">
        <v>4694</v>
      </c>
      <c r="G198" t="s">
        <v>4695</v>
      </c>
      <c r="H198" t="s">
        <v>3531</v>
      </c>
      <c r="I198" t="s">
        <v>1593</v>
      </c>
      <c r="J198" t="s">
        <v>341</v>
      </c>
      <c r="K198" t="s">
        <v>53</v>
      </c>
      <c r="L198" t="s">
        <v>53</v>
      </c>
      <c r="M198">
        <v>160</v>
      </c>
      <c r="N198" t="s">
        <v>4696</v>
      </c>
      <c r="O198" t="s">
        <v>4697</v>
      </c>
      <c r="P198" s="29" t="s">
        <v>995</v>
      </c>
      <c r="Q198" t="s">
        <v>20</v>
      </c>
      <c r="S198" t="s">
        <v>2887</v>
      </c>
    </row>
    <row r="199" spans="1:19" ht="15" customHeight="1" x14ac:dyDescent="0.35">
      <c r="A199" t="s">
        <v>4698</v>
      </c>
      <c r="B199" t="s">
        <v>2886</v>
      </c>
      <c r="C199">
        <v>2022</v>
      </c>
      <c r="D199" t="s">
        <v>5052</v>
      </c>
      <c r="E199" t="s">
        <v>4699</v>
      </c>
      <c r="F199" t="s">
        <v>1938</v>
      </c>
      <c r="G199" t="s">
        <v>3410</v>
      </c>
      <c r="H199" t="s">
        <v>3531</v>
      </c>
      <c r="I199" t="s">
        <v>15</v>
      </c>
      <c r="J199" t="s">
        <v>341</v>
      </c>
      <c r="K199" t="s">
        <v>341</v>
      </c>
      <c r="L199" t="s">
        <v>185</v>
      </c>
      <c r="M199">
        <v>120</v>
      </c>
      <c r="N199" t="s">
        <v>4700</v>
      </c>
      <c r="O199" t="s">
        <v>117</v>
      </c>
      <c r="P199" s="29" t="s">
        <v>4701</v>
      </c>
      <c r="Q199" t="s">
        <v>20</v>
      </c>
      <c r="S199" t="s">
        <v>2887</v>
      </c>
    </row>
    <row r="200" spans="1:19" ht="15" customHeight="1" x14ac:dyDescent="0.35">
      <c r="A200" t="s">
        <v>4710</v>
      </c>
      <c r="B200" t="s">
        <v>2886</v>
      </c>
      <c r="C200">
        <v>2022</v>
      </c>
      <c r="D200" t="s">
        <v>5052</v>
      </c>
      <c r="E200" t="s">
        <v>4711</v>
      </c>
      <c r="F200" t="s">
        <v>4712</v>
      </c>
      <c r="G200" t="s">
        <v>3482</v>
      </c>
      <c r="H200" t="s">
        <v>3373</v>
      </c>
      <c r="I200" t="s">
        <v>4713</v>
      </c>
      <c r="J200" t="s">
        <v>1025</v>
      </c>
      <c r="K200" t="s">
        <v>53</v>
      </c>
      <c r="L200" t="s">
        <v>53</v>
      </c>
      <c r="M200">
        <v>240</v>
      </c>
      <c r="N200" t="s">
        <v>116</v>
      </c>
      <c r="O200" t="s">
        <v>108</v>
      </c>
      <c r="P200" s="29" t="s">
        <v>5123</v>
      </c>
      <c r="Q200" t="s">
        <v>20</v>
      </c>
      <c r="S200" t="s">
        <v>2887</v>
      </c>
    </row>
    <row r="201" spans="1:19" ht="15" customHeight="1" x14ac:dyDescent="0.35">
      <c r="A201" t="s">
        <v>4733</v>
      </c>
      <c r="B201" t="s">
        <v>2886</v>
      </c>
      <c r="C201">
        <v>2022</v>
      </c>
      <c r="D201" t="s">
        <v>5052</v>
      </c>
      <c r="E201" t="s">
        <v>4734</v>
      </c>
      <c r="F201" t="s">
        <v>4735</v>
      </c>
      <c r="G201" t="s">
        <v>3435</v>
      </c>
      <c r="H201" t="s">
        <v>3394</v>
      </c>
      <c r="I201" t="s">
        <v>4736</v>
      </c>
      <c r="J201" t="s">
        <v>1026</v>
      </c>
      <c r="K201" t="s">
        <v>1021</v>
      </c>
      <c r="L201" t="s">
        <v>4737</v>
      </c>
      <c r="M201">
        <v>80</v>
      </c>
      <c r="N201" t="s">
        <v>922</v>
      </c>
      <c r="O201" t="s">
        <v>19</v>
      </c>
      <c r="P201" s="29" t="s">
        <v>93</v>
      </c>
      <c r="Q201" t="s">
        <v>20</v>
      </c>
      <c r="S201" t="s">
        <v>2887</v>
      </c>
    </row>
    <row r="202" spans="1:19" ht="15" customHeight="1" x14ac:dyDescent="0.35">
      <c r="A202" t="s">
        <v>4685</v>
      </c>
      <c r="B202" t="s">
        <v>2886</v>
      </c>
      <c r="C202">
        <v>2022</v>
      </c>
      <c r="D202" t="s">
        <v>5052</v>
      </c>
      <c r="E202" t="s">
        <v>4686</v>
      </c>
      <c r="F202" t="s">
        <v>4687</v>
      </c>
      <c r="G202" t="s">
        <v>3557</v>
      </c>
      <c r="H202" t="s">
        <v>3403</v>
      </c>
      <c r="I202" t="s">
        <v>4688</v>
      </c>
      <c r="J202" t="s">
        <v>1123</v>
      </c>
      <c r="K202" t="s">
        <v>341</v>
      </c>
      <c r="L202" t="s">
        <v>185</v>
      </c>
      <c r="M202">
        <v>600</v>
      </c>
      <c r="N202" t="s">
        <v>49</v>
      </c>
      <c r="O202" t="s">
        <v>19</v>
      </c>
      <c r="P202" s="29" t="s">
        <v>25</v>
      </c>
      <c r="Q202" t="s">
        <v>20</v>
      </c>
      <c r="S202" t="s">
        <v>2887</v>
      </c>
    </row>
    <row r="203" spans="1:19" ht="15" customHeight="1" x14ac:dyDescent="0.35">
      <c r="A203" t="s">
        <v>4753</v>
      </c>
      <c r="B203" t="s">
        <v>1089</v>
      </c>
      <c r="C203">
        <v>2022</v>
      </c>
      <c r="D203" t="s">
        <v>5052</v>
      </c>
      <c r="E203" t="s">
        <v>4754</v>
      </c>
      <c r="F203" t="s">
        <v>4755</v>
      </c>
      <c r="G203" t="s">
        <v>3453</v>
      </c>
      <c r="H203" t="s">
        <v>3369</v>
      </c>
      <c r="I203" t="s">
        <v>4756</v>
      </c>
      <c r="J203" t="s">
        <v>1026</v>
      </c>
      <c r="K203" t="s">
        <v>53</v>
      </c>
      <c r="L203" t="s">
        <v>53</v>
      </c>
      <c r="M203">
        <v>213</v>
      </c>
      <c r="N203" t="s">
        <v>49</v>
      </c>
      <c r="O203" t="s">
        <v>19</v>
      </c>
      <c r="P203" s="29" t="s">
        <v>693</v>
      </c>
      <c r="Q203" t="s">
        <v>20</v>
      </c>
      <c r="R203" t="s">
        <v>4757</v>
      </c>
      <c r="S203" t="s">
        <v>2887</v>
      </c>
    </row>
    <row r="204" spans="1:19" ht="15" customHeight="1" x14ac:dyDescent="0.35">
      <c r="A204" t="s">
        <v>4738</v>
      </c>
      <c r="B204" t="s">
        <v>2886</v>
      </c>
      <c r="C204">
        <v>2022</v>
      </c>
      <c r="D204" t="s">
        <v>5052</v>
      </c>
      <c r="E204" t="s">
        <v>4739</v>
      </c>
      <c r="F204" t="s">
        <v>5046</v>
      </c>
      <c r="G204" t="s">
        <v>3625</v>
      </c>
      <c r="H204" t="s">
        <v>3373</v>
      </c>
      <c r="I204" t="s">
        <v>15</v>
      </c>
      <c r="J204" t="s">
        <v>1025</v>
      </c>
      <c r="K204" t="s">
        <v>53</v>
      </c>
      <c r="L204" t="s">
        <v>4657</v>
      </c>
      <c r="M204">
        <v>387</v>
      </c>
      <c r="N204" t="s">
        <v>49</v>
      </c>
      <c r="O204" t="s">
        <v>19</v>
      </c>
      <c r="P204" s="29" t="s">
        <v>4740</v>
      </c>
      <c r="Q204" t="s">
        <v>20</v>
      </c>
      <c r="R204" t="s">
        <v>4741</v>
      </c>
      <c r="S204" t="s">
        <v>2887</v>
      </c>
    </row>
    <row r="205" spans="1:19" ht="15" customHeight="1" x14ac:dyDescent="0.35">
      <c r="A205" t="s">
        <v>4764</v>
      </c>
      <c r="B205" t="s">
        <v>2886</v>
      </c>
      <c r="C205">
        <v>2022</v>
      </c>
      <c r="D205" t="s">
        <v>5052</v>
      </c>
      <c r="E205" t="s">
        <v>4765</v>
      </c>
      <c r="F205" t="s">
        <v>3383</v>
      </c>
      <c r="G205" t="s">
        <v>4766</v>
      </c>
      <c r="H205" t="s">
        <v>3369</v>
      </c>
      <c r="I205" t="s">
        <v>15</v>
      </c>
      <c r="J205" t="s">
        <v>1025</v>
      </c>
      <c r="K205" t="s">
        <v>53</v>
      </c>
      <c r="L205" t="s">
        <v>53</v>
      </c>
      <c r="M205">
        <v>750</v>
      </c>
      <c r="N205" t="s">
        <v>4767</v>
      </c>
      <c r="O205" t="s">
        <v>411</v>
      </c>
      <c r="P205" s="29" t="s">
        <v>4768</v>
      </c>
      <c r="Q205" t="s">
        <v>13</v>
      </c>
      <c r="R205" s="23" t="s">
        <v>4769</v>
      </c>
      <c r="S205" t="s">
        <v>2887</v>
      </c>
    </row>
    <row r="206" spans="1:19" ht="15" customHeight="1" x14ac:dyDescent="0.35">
      <c r="A206" t="s">
        <v>4817</v>
      </c>
      <c r="B206" t="s">
        <v>2886</v>
      </c>
      <c r="C206">
        <v>2022</v>
      </c>
      <c r="D206" t="s">
        <v>5052</v>
      </c>
      <c r="E206" t="s">
        <v>4818</v>
      </c>
      <c r="F206" t="s">
        <v>4819</v>
      </c>
      <c r="G206" t="s">
        <v>3705</v>
      </c>
      <c r="H206" t="s">
        <v>3369</v>
      </c>
      <c r="I206" t="s">
        <v>4820</v>
      </c>
      <c r="J206" t="s">
        <v>1026</v>
      </c>
      <c r="K206" t="s">
        <v>53</v>
      </c>
      <c r="L206" t="s">
        <v>53</v>
      </c>
      <c r="M206">
        <v>239</v>
      </c>
      <c r="N206" t="s">
        <v>287</v>
      </c>
      <c r="O206" t="s">
        <v>19</v>
      </c>
      <c r="P206" s="29" t="s">
        <v>5128</v>
      </c>
      <c r="Q206" t="s">
        <v>20</v>
      </c>
      <c r="S206" t="s">
        <v>2887</v>
      </c>
    </row>
    <row r="207" spans="1:19" ht="15" customHeight="1" x14ac:dyDescent="0.35">
      <c r="A207" t="s">
        <v>4804</v>
      </c>
      <c r="B207" t="s">
        <v>2886</v>
      </c>
      <c r="C207">
        <v>2022</v>
      </c>
      <c r="D207" t="s">
        <v>5052</v>
      </c>
      <c r="E207" t="s">
        <v>4805</v>
      </c>
      <c r="F207" t="s">
        <v>4806</v>
      </c>
      <c r="G207" t="s">
        <v>3410</v>
      </c>
      <c r="H207" t="s">
        <v>3369</v>
      </c>
      <c r="I207" t="s">
        <v>47</v>
      </c>
      <c r="J207" t="s">
        <v>1026</v>
      </c>
      <c r="K207" t="s">
        <v>53</v>
      </c>
      <c r="L207" t="s">
        <v>53</v>
      </c>
      <c r="M207">
        <v>60</v>
      </c>
      <c r="N207" t="s">
        <v>1066</v>
      </c>
      <c r="O207" t="s">
        <v>19</v>
      </c>
      <c r="P207" s="29" t="s">
        <v>4807</v>
      </c>
      <c r="Q207" t="s">
        <v>20</v>
      </c>
      <c r="S207" t="s">
        <v>2887</v>
      </c>
    </row>
    <row r="208" spans="1:19" ht="15" customHeight="1" x14ac:dyDescent="0.35">
      <c r="A208" t="s">
        <v>4862</v>
      </c>
      <c r="B208" t="s">
        <v>2886</v>
      </c>
      <c r="C208">
        <v>2022</v>
      </c>
      <c r="D208" t="s">
        <v>5052</v>
      </c>
      <c r="E208" t="s">
        <v>4863</v>
      </c>
      <c r="F208" t="s">
        <v>4864</v>
      </c>
      <c r="G208" t="s">
        <v>3410</v>
      </c>
      <c r="H208" t="s">
        <v>3373</v>
      </c>
      <c r="I208" t="s">
        <v>4391</v>
      </c>
      <c r="J208" t="s">
        <v>1026</v>
      </c>
      <c r="K208" t="s">
        <v>53</v>
      </c>
      <c r="L208" t="s">
        <v>53</v>
      </c>
      <c r="M208">
        <v>200</v>
      </c>
      <c r="N208" t="s">
        <v>1063</v>
      </c>
      <c r="O208" t="s">
        <v>108</v>
      </c>
      <c r="P208" s="29" t="s">
        <v>236</v>
      </c>
      <c r="Q208" t="s">
        <v>20</v>
      </c>
      <c r="S208" t="s">
        <v>2887</v>
      </c>
    </row>
    <row r="209" spans="1:19" ht="15" customHeight="1" x14ac:dyDescent="0.35">
      <c r="A209" t="s">
        <v>4858</v>
      </c>
      <c r="B209" t="s">
        <v>2886</v>
      </c>
      <c r="C209">
        <v>2022</v>
      </c>
      <c r="D209" t="s">
        <v>5052</v>
      </c>
      <c r="E209" t="s">
        <v>4859</v>
      </c>
      <c r="F209" t="s">
        <v>5075</v>
      </c>
      <c r="G209" t="s">
        <v>3482</v>
      </c>
      <c r="H209" t="s">
        <v>3373</v>
      </c>
      <c r="I209" t="s">
        <v>4860</v>
      </c>
      <c r="J209" t="s">
        <v>1025</v>
      </c>
      <c r="K209" t="s">
        <v>53</v>
      </c>
      <c r="L209" t="s">
        <v>53</v>
      </c>
      <c r="M209">
        <v>240</v>
      </c>
      <c r="N209" t="s">
        <v>116</v>
      </c>
      <c r="O209" t="s">
        <v>49</v>
      </c>
      <c r="P209" s="29" t="s">
        <v>5123</v>
      </c>
      <c r="Q209" t="s">
        <v>20</v>
      </c>
      <c r="R209" t="s">
        <v>4861</v>
      </c>
      <c r="S209" t="s">
        <v>2887</v>
      </c>
    </row>
    <row r="210" spans="1:19" ht="15" customHeight="1" x14ac:dyDescent="0.35">
      <c r="A210" t="s">
        <v>4900</v>
      </c>
      <c r="B210" t="s">
        <v>2886</v>
      </c>
      <c r="C210">
        <v>2022</v>
      </c>
      <c r="D210" t="s">
        <v>5052</v>
      </c>
      <c r="E210" t="s">
        <v>4901</v>
      </c>
      <c r="F210" t="s">
        <v>5090</v>
      </c>
      <c r="G210" t="s">
        <v>4902</v>
      </c>
      <c r="H210" t="s">
        <v>3399</v>
      </c>
      <c r="I210" t="s">
        <v>4890</v>
      </c>
      <c r="J210" t="s">
        <v>5160</v>
      </c>
      <c r="K210" t="s">
        <v>53</v>
      </c>
      <c r="L210" t="s">
        <v>53</v>
      </c>
      <c r="M210">
        <v>500</v>
      </c>
      <c r="N210" t="s">
        <v>579</v>
      </c>
      <c r="O210" t="s">
        <v>49</v>
      </c>
      <c r="P210" s="29" t="s">
        <v>907</v>
      </c>
      <c r="Q210" t="s">
        <v>20</v>
      </c>
      <c r="S210" t="s">
        <v>2887</v>
      </c>
    </row>
    <row r="211" spans="1:19" ht="15" customHeight="1" x14ac:dyDescent="0.35">
      <c r="A211" t="s">
        <v>4893</v>
      </c>
      <c r="B211" t="s">
        <v>2886</v>
      </c>
      <c r="C211">
        <v>2022</v>
      </c>
      <c r="D211" t="s">
        <v>5052</v>
      </c>
      <c r="E211" t="s">
        <v>4894</v>
      </c>
      <c r="F211" t="s">
        <v>5045</v>
      </c>
      <c r="G211" t="s">
        <v>3645</v>
      </c>
      <c r="H211" t="s">
        <v>3373</v>
      </c>
      <c r="I211" t="s">
        <v>15</v>
      </c>
      <c r="J211" t="s">
        <v>1036</v>
      </c>
      <c r="K211" t="s">
        <v>53</v>
      </c>
      <c r="L211" t="s">
        <v>53</v>
      </c>
      <c r="M211">
        <v>240</v>
      </c>
      <c r="N211" t="s">
        <v>4895</v>
      </c>
      <c r="O211" t="s">
        <v>4896</v>
      </c>
      <c r="P211" s="29" t="s">
        <v>25</v>
      </c>
      <c r="Q211" t="s">
        <v>20</v>
      </c>
      <c r="S211" t="s">
        <v>2887</v>
      </c>
    </row>
    <row r="212" spans="1:19" ht="15" customHeight="1" x14ac:dyDescent="0.35">
      <c r="A212" t="s">
        <v>4887</v>
      </c>
      <c r="B212" t="s">
        <v>2886</v>
      </c>
      <c r="C212">
        <v>2022</v>
      </c>
      <c r="D212" t="s">
        <v>5052</v>
      </c>
      <c r="E212" t="s">
        <v>4888</v>
      </c>
      <c r="F212" t="s">
        <v>4889</v>
      </c>
      <c r="G212" t="s">
        <v>5059</v>
      </c>
      <c r="H212" t="s">
        <v>3373</v>
      </c>
      <c r="I212" t="s">
        <v>4890</v>
      </c>
      <c r="J212" t="s">
        <v>5160</v>
      </c>
      <c r="K212" t="s">
        <v>341</v>
      </c>
      <c r="L212" t="s">
        <v>185</v>
      </c>
      <c r="M212">
        <v>900</v>
      </c>
      <c r="N212" t="s">
        <v>4891</v>
      </c>
      <c r="O212" t="s">
        <v>108</v>
      </c>
      <c r="P212" s="29" t="s">
        <v>4892</v>
      </c>
      <c r="Q212" t="s">
        <v>20</v>
      </c>
      <c r="S212" t="s">
        <v>2887</v>
      </c>
    </row>
    <row r="213" spans="1:19" ht="15" customHeight="1" x14ac:dyDescent="0.35">
      <c r="A213" t="s">
        <v>4931</v>
      </c>
      <c r="B213" t="s">
        <v>2886</v>
      </c>
      <c r="C213">
        <v>2022</v>
      </c>
      <c r="D213" t="s">
        <v>5052</v>
      </c>
      <c r="E213" t="s">
        <v>4932</v>
      </c>
      <c r="F213" t="s">
        <v>5065</v>
      </c>
      <c r="G213" t="s">
        <v>3386</v>
      </c>
      <c r="H213" t="s">
        <v>3373</v>
      </c>
      <c r="I213" t="s">
        <v>4626</v>
      </c>
      <c r="J213" t="s">
        <v>341</v>
      </c>
      <c r="K213" t="s">
        <v>53</v>
      </c>
      <c r="L213" t="s">
        <v>53</v>
      </c>
      <c r="M213">
        <v>180</v>
      </c>
      <c r="N213" t="s">
        <v>1836</v>
      </c>
      <c r="O213" t="s">
        <v>49</v>
      </c>
      <c r="P213" s="29" t="s">
        <v>506</v>
      </c>
      <c r="Q213" t="s">
        <v>20</v>
      </c>
      <c r="S213" t="s">
        <v>2887</v>
      </c>
    </row>
    <row r="214" spans="1:19" ht="15" customHeight="1" x14ac:dyDescent="0.35">
      <c r="A214" t="s">
        <v>4962</v>
      </c>
      <c r="B214" t="s">
        <v>2886</v>
      </c>
      <c r="C214">
        <v>2022</v>
      </c>
      <c r="D214" t="s">
        <v>5052</v>
      </c>
      <c r="E214" t="s">
        <v>4963</v>
      </c>
      <c r="F214" t="s">
        <v>5081</v>
      </c>
      <c r="G214" t="s">
        <v>4964</v>
      </c>
      <c r="H214" t="s">
        <v>3399</v>
      </c>
      <c r="I214" t="s">
        <v>4965</v>
      </c>
      <c r="J214" t="s">
        <v>1026</v>
      </c>
      <c r="K214" t="s">
        <v>53</v>
      </c>
      <c r="L214" t="s">
        <v>53</v>
      </c>
      <c r="M214">
        <v>260</v>
      </c>
      <c r="N214" t="s">
        <v>4966</v>
      </c>
      <c r="O214" t="s">
        <v>108</v>
      </c>
      <c r="P214" s="29" t="s">
        <v>5130</v>
      </c>
      <c r="Q214" t="s">
        <v>20</v>
      </c>
      <c r="S214" t="s">
        <v>2887</v>
      </c>
    </row>
    <row r="215" spans="1:19" ht="15" customHeight="1" x14ac:dyDescent="0.35">
      <c r="A215" t="s">
        <v>4938</v>
      </c>
      <c r="B215" t="s">
        <v>2886</v>
      </c>
      <c r="C215">
        <v>2022</v>
      </c>
      <c r="D215" t="s">
        <v>5052</v>
      </c>
      <c r="E215" t="s">
        <v>4939</v>
      </c>
      <c r="F215" t="s">
        <v>3396</v>
      </c>
      <c r="G215" t="s">
        <v>3645</v>
      </c>
      <c r="H215" t="s">
        <v>3369</v>
      </c>
      <c r="I215" t="s">
        <v>4417</v>
      </c>
      <c r="J215" t="s">
        <v>1125</v>
      </c>
      <c r="K215" t="s">
        <v>53</v>
      </c>
      <c r="L215" t="s">
        <v>53</v>
      </c>
      <c r="M215">
        <v>208</v>
      </c>
      <c r="N215" t="s">
        <v>127</v>
      </c>
      <c r="O215" t="s">
        <v>108</v>
      </c>
      <c r="P215" s="29" t="s">
        <v>68</v>
      </c>
      <c r="Q215" t="s">
        <v>20</v>
      </c>
      <c r="S215" t="s">
        <v>2887</v>
      </c>
    </row>
    <row r="216" spans="1:19" ht="15" customHeight="1" x14ac:dyDescent="0.35">
      <c r="A216" t="s">
        <v>4941</v>
      </c>
      <c r="B216" t="s">
        <v>2886</v>
      </c>
      <c r="C216">
        <v>2022</v>
      </c>
      <c r="D216" t="s">
        <v>5052</v>
      </c>
      <c r="E216" t="s">
        <v>4942</v>
      </c>
      <c r="F216" t="s">
        <v>3785</v>
      </c>
      <c r="G216" t="s">
        <v>3395</v>
      </c>
      <c r="H216" t="s">
        <v>3373</v>
      </c>
      <c r="I216" t="s">
        <v>15</v>
      </c>
      <c r="J216" t="s">
        <v>4316</v>
      </c>
      <c r="K216" t="s">
        <v>53</v>
      </c>
      <c r="L216" t="s">
        <v>53</v>
      </c>
      <c r="M216">
        <v>157</v>
      </c>
      <c r="N216" t="s">
        <v>4943</v>
      </c>
      <c r="O216" t="s">
        <v>4944</v>
      </c>
      <c r="P216" s="29" t="s">
        <v>304</v>
      </c>
      <c r="Q216" t="s">
        <v>20</v>
      </c>
      <c r="S216" t="s">
        <v>2887</v>
      </c>
    </row>
    <row r="217" spans="1:19" ht="15" customHeight="1" x14ac:dyDescent="0.35">
      <c r="A217" t="s">
        <v>4948</v>
      </c>
      <c r="B217" t="s">
        <v>2886</v>
      </c>
      <c r="C217">
        <v>2022</v>
      </c>
      <c r="D217" t="s">
        <v>5052</v>
      </c>
      <c r="E217" t="s">
        <v>4949</v>
      </c>
      <c r="F217" t="s">
        <v>5102</v>
      </c>
      <c r="G217" t="s">
        <v>3523</v>
      </c>
      <c r="H217" t="s">
        <v>3394</v>
      </c>
      <c r="I217" t="s">
        <v>15</v>
      </c>
      <c r="J217" t="s">
        <v>1129</v>
      </c>
      <c r="K217" t="s">
        <v>42</v>
      </c>
      <c r="L217" t="s">
        <v>4950</v>
      </c>
      <c r="M217">
        <v>150</v>
      </c>
      <c r="N217" t="s">
        <v>3850</v>
      </c>
      <c r="O217" t="s">
        <v>19</v>
      </c>
      <c r="P217" s="29" t="s">
        <v>1458</v>
      </c>
      <c r="Q217" t="s">
        <v>20</v>
      </c>
      <c r="R217" t="s">
        <v>4951</v>
      </c>
      <c r="S217" t="s">
        <v>2887</v>
      </c>
    </row>
    <row r="218" spans="1:19" ht="15" customHeight="1" x14ac:dyDescent="0.35">
      <c r="A218" t="s">
        <v>4946</v>
      </c>
      <c r="B218" t="s">
        <v>2886</v>
      </c>
      <c r="C218">
        <v>2022</v>
      </c>
      <c r="D218" t="s">
        <v>5052</v>
      </c>
      <c r="E218" t="s">
        <v>4947</v>
      </c>
      <c r="F218" t="s">
        <v>3786</v>
      </c>
      <c r="G218" t="s">
        <v>3386</v>
      </c>
      <c r="H218" t="s">
        <v>3403</v>
      </c>
      <c r="I218" t="s">
        <v>15</v>
      </c>
      <c r="J218" t="s">
        <v>1025</v>
      </c>
      <c r="K218" t="s">
        <v>53</v>
      </c>
      <c r="L218" t="s">
        <v>53</v>
      </c>
      <c r="M218">
        <v>150</v>
      </c>
      <c r="N218" t="s">
        <v>3873</v>
      </c>
      <c r="O218" t="s">
        <v>49</v>
      </c>
      <c r="P218" s="29" t="s">
        <v>294</v>
      </c>
      <c r="Q218" t="s">
        <v>20</v>
      </c>
      <c r="S218" t="s">
        <v>2887</v>
      </c>
    </row>
    <row r="219" spans="1:19" ht="15" customHeight="1" x14ac:dyDescent="0.35">
      <c r="A219" t="s">
        <v>5009</v>
      </c>
      <c r="B219" t="s">
        <v>2886</v>
      </c>
      <c r="C219">
        <v>2022</v>
      </c>
      <c r="D219" t="s">
        <v>5052</v>
      </c>
      <c r="E219" t="s">
        <v>5010</v>
      </c>
      <c r="F219" t="s">
        <v>1938</v>
      </c>
      <c r="G219" t="s">
        <v>3514</v>
      </c>
      <c r="H219" t="s">
        <v>3531</v>
      </c>
      <c r="I219" t="s">
        <v>269</v>
      </c>
      <c r="J219" t="s">
        <v>1025</v>
      </c>
      <c r="K219" t="s">
        <v>53</v>
      </c>
      <c r="L219" t="s">
        <v>53</v>
      </c>
      <c r="M219">
        <v>280</v>
      </c>
      <c r="N219" t="s">
        <v>5011</v>
      </c>
      <c r="O219" t="s">
        <v>108</v>
      </c>
      <c r="P219" s="29" t="s">
        <v>93</v>
      </c>
      <c r="Q219" t="s">
        <v>20</v>
      </c>
      <c r="S219" t="s">
        <v>2887</v>
      </c>
    </row>
    <row r="220" spans="1:19" ht="15" customHeight="1" x14ac:dyDescent="0.35">
      <c r="A220" t="s">
        <v>5012</v>
      </c>
      <c r="B220" t="s">
        <v>2886</v>
      </c>
      <c r="C220">
        <v>2022</v>
      </c>
      <c r="D220" t="s">
        <v>5052</v>
      </c>
      <c r="E220" t="s">
        <v>5013</v>
      </c>
      <c r="F220" t="s">
        <v>1938</v>
      </c>
      <c r="G220" t="s">
        <v>3666</v>
      </c>
      <c r="H220" t="s">
        <v>3394</v>
      </c>
      <c r="I220" t="s">
        <v>5014</v>
      </c>
      <c r="J220" t="s">
        <v>1025</v>
      </c>
      <c r="K220" t="s">
        <v>42</v>
      </c>
      <c r="L220" t="s">
        <v>42</v>
      </c>
      <c r="M220">
        <v>11</v>
      </c>
      <c r="N220" t="s">
        <v>718</v>
      </c>
      <c r="O220" t="s">
        <v>19</v>
      </c>
      <c r="P220" s="29" t="s">
        <v>1244</v>
      </c>
      <c r="Q220" t="s">
        <v>20</v>
      </c>
      <c r="S220" t="s">
        <v>2887</v>
      </c>
    </row>
    <row r="221" spans="1:19" ht="15" customHeight="1" x14ac:dyDescent="0.35">
      <c r="A221" t="s">
        <v>4971</v>
      </c>
      <c r="B221" t="s">
        <v>5035</v>
      </c>
      <c r="C221">
        <v>2022</v>
      </c>
      <c r="D221" t="s">
        <v>5052</v>
      </c>
      <c r="E221" t="s">
        <v>4972</v>
      </c>
      <c r="F221" t="s">
        <v>3606</v>
      </c>
      <c r="G221" t="s">
        <v>3453</v>
      </c>
      <c r="H221" t="s">
        <v>3369</v>
      </c>
      <c r="I221" t="s">
        <v>15</v>
      </c>
      <c r="J221" t="s">
        <v>1128</v>
      </c>
      <c r="K221" t="s">
        <v>53</v>
      </c>
      <c r="L221" t="s">
        <v>53</v>
      </c>
      <c r="M221">
        <v>180</v>
      </c>
      <c r="N221" t="s">
        <v>4973</v>
      </c>
      <c r="O221" t="s">
        <v>19</v>
      </c>
      <c r="P221" s="29" t="s">
        <v>5122</v>
      </c>
      <c r="Q221" t="s">
        <v>20</v>
      </c>
      <c r="S221" t="s">
        <v>2892</v>
      </c>
    </row>
    <row r="222" spans="1:19" ht="15" customHeight="1" x14ac:dyDescent="0.35">
      <c r="A222" t="s">
        <v>4987</v>
      </c>
      <c r="B222" t="s">
        <v>2886</v>
      </c>
      <c r="C222">
        <v>2022</v>
      </c>
      <c r="D222" t="s">
        <v>5052</v>
      </c>
      <c r="E222" t="s">
        <v>4988</v>
      </c>
      <c r="F222" t="s">
        <v>1938</v>
      </c>
      <c r="G222" t="s">
        <v>3514</v>
      </c>
      <c r="H222" t="s">
        <v>3531</v>
      </c>
      <c r="I222" t="s">
        <v>162</v>
      </c>
      <c r="J222" t="s">
        <v>1025</v>
      </c>
      <c r="K222" t="s">
        <v>53</v>
      </c>
      <c r="L222" t="s">
        <v>53</v>
      </c>
      <c r="M222">
        <v>204</v>
      </c>
      <c r="N222" t="s">
        <v>385</v>
      </c>
      <c r="O222" t="s">
        <v>19</v>
      </c>
      <c r="P222" s="29" t="s">
        <v>3265</v>
      </c>
      <c r="Q222" t="s">
        <v>20</v>
      </c>
      <c r="S222" t="s">
        <v>2887</v>
      </c>
    </row>
    <row r="223" spans="1:19" ht="15" customHeight="1" x14ac:dyDescent="0.35">
      <c r="A223" t="s">
        <v>4853</v>
      </c>
      <c r="B223" t="s">
        <v>2886</v>
      </c>
      <c r="C223">
        <v>2023</v>
      </c>
      <c r="D223" t="s">
        <v>5052</v>
      </c>
      <c r="E223" t="s">
        <v>4854</v>
      </c>
      <c r="F223" t="s">
        <v>4855</v>
      </c>
      <c r="G223" t="s">
        <v>3386</v>
      </c>
      <c r="H223" t="s">
        <v>3531</v>
      </c>
      <c r="I223" t="s">
        <v>4626</v>
      </c>
      <c r="J223" t="s">
        <v>341</v>
      </c>
      <c r="K223" t="s">
        <v>341</v>
      </c>
      <c r="L223" t="s">
        <v>185</v>
      </c>
      <c r="M223">
        <v>180</v>
      </c>
      <c r="N223" t="s">
        <v>4856</v>
      </c>
      <c r="O223" t="s">
        <v>117</v>
      </c>
      <c r="P223" s="29" t="s">
        <v>25</v>
      </c>
      <c r="Q223" t="s">
        <v>13</v>
      </c>
      <c r="R223" t="s">
        <v>4857</v>
      </c>
      <c r="S223" t="s">
        <v>2887</v>
      </c>
    </row>
    <row r="224" spans="1:19" ht="15" customHeight="1" x14ac:dyDescent="0.35">
      <c r="A224" t="s">
        <v>3092</v>
      </c>
      <c r="B224" t="s">
        <v>2886</v>
      </c>
      <c r="C224">
        <v>2002</v>
      </c>
      <c r="D224" t="s">
        <v>5053</v>
      </c>
      <c r="E224" t="s">
        <v>3290</v>
      </c>
      <c r="F224" t="s">
        <v>3558</v>
      </c>
      <c r="G224" t="s">
        <v>3492</v>
      </c>
      <c r="H224" t="s">
        <v>3369</v>
      </c>
      <c r="I224" t="s">
        <v>505</v>
      </c>
      <c r="J224" t="s">
        <v>3289</v>
      </c>
      <c r="K224" t="s">
        <v>341</v>
      </c>
      <c r="L224" t="s">
        <v>185</v>
      </c>
      <c r="M224">
        <v>80</v>
      </c>
      <c r="N224" t="s">
        <v>718</v>
      </c>
      <c r="O224" t="s">
        <v>19</v>
      </c>
      <c r="P224" s="29" t="s">
        <v>2884</v>
      </c>
      <c r="Q224" t="s">
        <v>20</v>
      </c>
      <c r="S224" t="s">
        <v>2887</v>
      </c>
    </row>
    <row r="225" spans="1:19" ht="15" customHeight="1" x14ac:dyDescent="0.35">
      <c r="A225" t="s">
        <v>2207</v>
      </c>
      <c r="B225" t="s">
        <v>2886</v>
      </c>
      <c r="C225">
        <v>2005</v>
      </c>
      <c r="D225" t="s">
        <v>5053</v>
      </c>
      <c r="E225" t="s">
        <v>4332</v>
      </c>
      <c r="F225" t="s">
        <v>3377</v>
      </c>
      <c r="G225" t="s">
        <v>3492</v>
      </c>
      <c r="H225" t="s">
        <v>3369</v>
      </c>
      <c r="I225" t="s">
        <v>4333</v>
      </c>
      <c r="J225" t="s">
        <v>1025</v>
      </c>
      <c r="K225" t="s">
        <v>1021</v>
      </c>
      <c r="L225" t="s">
        <v>4484</v>
      </c>
      <c r="M225">
        <v>137</v>
      </c>
      <c r="N225" t="s">
        <v>4331</v>
      </c>
      <c r="O225" t="s">
        <v>19</v>
      </c>
      <c r="P225" s="29" t="s">
        <v>4335</v>
      </c>
      <c r="Q225" t="s">
        <v>20</v>
      </c>
      <c r="S225" t="s">
        <v>2892</v>
      </c>
    </row>
    <row r="226" spans="1:19" ht="15" customHeight="1" x14ac:dyDescent="0.35">
      <c r="A226" t="s">
        <v>2154</v>
      </c>
      <c r="B226" t="s">
        <v>2886</v>
      </c>
      <c r="C226">
        <v>2005</v>
      </c>
      <c r="D226" t="s">
        <v>5053</v>
      </c>
      <c r="E226" t="s">
        <v>2155</v>
      </c>
      <c r="F226" t="s">
        <v>3556</v>
      </c>
      <c r="G226" t="s">
        <v>3368</v>
      </c>
      <c r="H226" t="s">
        <v>3373</v>
      </c>
      <c r="I226" t="s">
        <v>2156</v>
      </c>
      <c r="J226" t="s">
        <v>1025</v>
      </c>
      <c r="K226" t="s">
        <v>53</v>
      </c>
      <c r="L226" t="s">
        <v>53</v>
      </c>
      <c r="M226">
        <v>37</v>
      </c>
      <c r="N226" t="s">
        <v>92</v>
      </c>
      <c r="O226" t="s">
        <v>19</v>
      </c>
      <c r="P226" s="29" t="s">
        <v>4018</v>
      </c>
      <c r="Q226" t="s">
        <v>20</v>
      </c>
      <c r="S226" t="s">
        <v>2892</v>
      </c>
    </row>
    <row r="227" spans="1:19" ht="15" customHeight="1" x14ac:dyDescent="0.35">
      <c r="A227" t="s">
        <v>2208</v>
      </c>
      <c r="B227" t="s">
        <v>2886</v>
      </c>
      <c r="C227">
        <v>2006</v>
      </c>
      <c r="D227" t="s">
        <v>5053</v>
      </c>
      <c r="E227" t="s">
        <v>4332</v>
      </c>
      <c r="F227" t="s">
        <v>3377</v>
      </c>
      <c r="G227" t="s">
        <v>3492</v>
      </c>
      <c r="H227" t="s">
        <v>3369</v>
      </c>
      <c r="I227" t="s">
        <v>4333</v>
      </c>
      <c r="J227" t="s">
        <v>1025</v>
      </c>
      <c r="K227" t="s">
        <v>53</v>
      </c>
      <c r="L227" t="s">
        <v>4334</v>
      </c>
      <c r="M227">
        <v>229</v>
      </c>
      <c r="N227" t="s">
        <v>4331</v>
      </c>
      <c r="O227" t="s">
        <v>19</v>
      </c>
      <c r="P227" s="29" t="s">
        <v>4335</v>
      </c>
      <c r="Q227" t="s">
        <v>20</v>
      </c>
      <c r="S227" t="s">
        <v>2887</v>
      </c>
    </row>
    <row r="228" spans="1:19" ht="15" customHeight="1" x14ac:dyDescent="0.35">
      <c r="A228" t="s">
        <v>2199</v>
      </c>
      <c r="B228" t="s">
        <v>2886</v>
      </c>
      <c r="C228">
        <v>2007</v>
      </c>
      <c r="D228" t="s">
        <v>5053</v>
      </c>
      <c r="E228" t="s">
        <v>2200</v>
      </c>
      <c r="F228" t="s">
        <v>3364</v>
      </c>
      <c r="G228" t="s">
        <v>3368</v>
      </c>
      <c r="H228" t="s">
        <v>3369</v>
      </c>
      <c r="I228" t="s">
        <v>2201</v>
      </c>
      <c r="J228" t="s">
        <v>1025</v>
      </c>
      <c r="K228" t="s">
        <v>53</v>
      </c>
      <c r="L228" t="s">
        <v>53</v>
      </c>
      <c r="M228">
        <v>80</v>
      </c>
      <c r="N228" t="s">
        <v>2202</v>
      </c>
      <c r="O228" t="s">
        <v>718</v>
      </c>
      <c r="P228" s="29" t="s">
        <v>1458</v>
      </c>
      <c r="Q228" t="s">
        <v>20</v>
      </c>
      <c r="S228" t="s">
        <v>2887</v>
      </c>
    </row>
    <row r="229" spans="1:19" ht="15" customHeight="1" x14ac:dyDescent="0.35">
      <c r="A229" t="s">
        <v>3082</v>
      </c>
      <c r="B229" t="s">
        <v>2886</v>
      </c>
      <c r="C229">
        <v>2008</v>
      </c>
      <c r="D229" t="s">
        <v>5053</v>
      </c>
      <c r="E229" t="s">
        <v>3291</v>
      </c>
      <c r="F229" t="s">
        <v>3384</v>
      </c>
      <c r="G229" t="s">
        <v>3363</v>
      </c>
      <c r="H229" t="s">
        <v>3373</v>
      </c>
      <c r="I229" t="s">
        <v>1723</v>
      </c>
      <c r="J229" t="s">
        <v>1025</v>
      </c>
      <c r="K229" t="s">
        <v>53</v>
      </c>
      <c r="L229" t="s">
        <v>53</v>
      </c>
      <c r="M229">
        <v>21</v>
      </c>
      <c r="N229" t="s">
        <v>92</v>
      </c>
      <c r="O229" t="s">
        <v>19</v>
      </c>
      <c r="P229" s="29" t="s">
        <v>294</v>
      </c>
      <c r="Q229" t="s">
        <v>20</v>
      </c>
      <c r="S229" t="s">
        <v>2892</v>
      </c>
    </row>
    <row r="230" spans="1:19" ht="15" customHeight="1" x14ac:dyDescent="0.35">
      <c r="A230" t="s">
        <v>2129</v>
      </c>
      <c r="B230" t="s">
        <v>1089</v>
      </c>
      <c r="C230">
        <v>2011</v>
      </c>
      <c r="D230" t="s">
        <v>5053</v>
      </c>
      <c r="E230" t="s">
        <v>3339</v>
      </c>
      <c r="F230" t="s">
        <v>3393</v>
      </c>
      <c r="G230" t="s">
        <v>3368</v>
      </c>
      <c r="H230" t="s">
        <v>3369</v>
      </c>
      <c r="I230" t="s">
        <v>3340</v>
      </c>
      <c r="J230" t="s">
        <v>1015</v>
      </c>
      <c r="K230" t="s">
        <v>42</v>
      </c>
      <c r="L230" t="s">
        <v>42</v>
      </c>
      <c r="M230">
        <v>23</v>
      </c>
      <c r="N230" t="s">
        <v>3847</v>
      </c>
      <c r="O230" t="s">
        <v>19</v>
      </c>
      <c r="P230" s="29" t="s">
        <v>3982</v>
      </c>
      <c r="Q230" t="s">
        <v>20</v>
      </c>
      <c r="S230" t="s">
        <v>2887</v>
      </c>
    </row>
    <row r="231" spans="1:19" ht="15" customHeight="1" x14ac:dyDescent="0.35">
      <c r="A231" t="s">
        <v>2169</v>
      </c>
      <c r="B231" t="s">
        <v>2886</v>
      </c>
      <c r="C231">
        <v>2011</v>
      </c>
      <c r="D231" t="s">
        <v>5053</v>
      </c>
      <c r="E231" t="s">
        <v>2170</v>
      </c>
      <c r="F231" t="s">
        <v>3726</v>
      </c>
      <c r="G231" t="s">
        <v>3366</v>
      </c>
      <c r="H231" t="s">
        <v>3394</v>
      </c>
      <c r="I231" t="s">
        <v>2016</v>
      </c>
      <c r="J231" t="s">
        <v>1026</v>
      </c>
      <c r="K231" t="s">
        <v>53</v>
      </c>
      <c r="L231" t="s">
        <v>53</v>
      </c>
      <c r="M231">
        <v>105</v>
      </c>
      <c r="N231" t="s">
        <v>718</v>
      </c>
      <c r="O231" t="s">
        <v>19</v>
      </c>
      <c r="P231" s="29" t="s">
        <v>2171</v>
      </c>
      <c r="Q231" t="s">
        <v>20</v>
      </c>
      <c r="R231" t="s">
        <v>2172</v>
      </c>
      <c r="S231" t="s">
        <v>2887</v>
      </c>
    </row>
    <row r="232" spans="1:19" ht="15" customHeight="1" x14ac:dyDescent="0.35">
      <c r="A232" t="s">
        <v>2174</v>
      </c>
      <c r="B232" t="s">
        <v>2886</v>
      </c>
      <c r="C232">
        <v>2011</v>
      </c>
      <c r="D232" t="s">
        <v>5053</v>
      </c>
      <c r="E232" t="s">
        <v>2175</v>
      </c>
      <c r="F232" t="s">
        <v>3727</v>
      </c>
      <c r="G232" t="s">
        <v>3680</v>
      </c>
      <c r="H232" t="s">
        <v>3394</v>
      </c>
      <c r="I232" t="s">
        <v>2040</v>
      </c>
      <c r="J232" t="s">
        <v>1026</v>
      </c>
      <c r="K232" t="s">
        <v>53</v>
      </c>
      <c r="L232" t="s">
        <v>53</v>
      </c>
      <c r="M232">
        <v>70</v>
      </c>
      <c r="N232" t="s">
        <v>718</v>
      </c>
      <c r="O232" t="s">
        <v>19</v>
      </c>
      <c r="P232" s="29" t="s">
        <v>457</v>
      </c>
      <c r="Q232" t="s">
        <v>20</v>
      </c>
      <c r="R232" t="s">
        <v>2176</v>
      </c>
      <c r="S232" t="s">
        <v>2887</v>
      </c>
    </row>
    <row r="233" spans="1:19" ht="15" customHeight="1" x14ac:dyDescent="0.35">
      <c r="A233" t="s">
        <v>2096</v>
      </c>
      <c r="B233" t="s">
        <v>2886</v>
      </c>
      <c r="C233">
        <v>2012</v>
      </c>
      <c r="D233" t="s">
        <v>5053</v>
      </c>
      <c r="E233" t="s">
        <v>2097</v>
      </c>
      <c r="F233" t="s">
        <v>3537</v>
      </c>
      <c r="G233" t="s">
        <v>3371</v>
      </c>
      <c r="H233" t="s">
        <v>3403</v>
      </c>
      <c r="I233" t="s">
        <v>2098</v>
      </c>
      <c r="J233" t="s">
        <v>1026</v>
      </c>
      <c r="K233" t="s">
        <v>53</v>
      </c>
      <c r="L233" t="s">
        <v>53</v>
      </c>
      <c r="M233">
        <v>223</v>
      </c>
      <c r="N233" t="s">
        <v>24</v>
      </c>
      <c r="O233" t="s">
        <v>19</v>
      </c>
      <c r="P233" s="29" t="s">
        <v>440</v>
      </c>
      <c r="Q233" t="s">
        <v>20</v>
      </c>
      <c r="R233" t="s">
        <v>1792</v>
      </c>
      <c r="S233" t="s">
        <v>2887</v>
      </c>
    </row>
    <row r="234" spans="1:19" ht="15" customHeight="1" x14ac:dyDescent="0.35">
      <c r="A234" t="s">
        <v>2091</v>
      </c>
      <c r="B234" t="s">
        <v>2886</v>
      </c>
      <c r="C234">
        <v>2012</v>
      </c>
      <c r="D234" t="s">
        <v>5053</v>
      </c>
      <c r="E234" t="s">
        <v>2092</v>
      </c>
      <c r="F234" t="s">
        <v>3376</v>
      </c>
      <c r="G234" t="s">
        <v>3681</v>
      </c>
      <c r="H234" t="s">
        <v>3403</v>
      </c>
      <c r="I234" t="s">
        <v>2093</v>
      </c>
      <c r="J234" t="s">
        <v>1025</v>
      </c>
      <c r="K234" t="s">
        <v>53</v>
      </c>
      <c r="L234" t="s">
        <v>53</v>
      </c>
      <c r="M234">
        <v>180</v>
      </c>
      <c r="N234" t="s">
        <v>24</v>
      </c>
      <c r="O234" t="s">
        <v>19</v>
      </c>
      <c r="P234" s="29" t="s">
        <v>2094</v>
      </c>
      <c r="Q234" t="s">
        <v>20</v>
      </c>
      <c r="R234" t="s">
        <v>1792</v>
      </c>
      <c r="S234" t="s">
        <v>2887</v>
      </c>
    </row>
    <row r="235" spans="1:19" ht="15" customHeight="1" x14ac:dyDescent="0.35">
      <c r="A235" t="s">
        <v>2089</v>
      </c>
      <c r="B235" t="s">
        <v>2886</v>
      </c>
      <c r="C235">
        <v>2012</v>
      </c>
      <c r="D235" t="s">
        <v>5053</v>
      </c>
      <c r="E235" t="s">
        <v>2090</v>
      </c>
      <c r="F235" t="s">
        <v>3765</v>
      </c>
      <c r="G235" t="s">
        <v>3368</v>
      </c>
      <c r="H235" t="s">
        <v>3403</v>
      </c>
      <c r="I235" t="s">
        <v>2016</v>
      </c>
      <c r="J235" t="s">
        <v>1026</v>
      </c>
      <c r="K235" t="s">
        <v>53</v>
      </c>
      <c r="L235" t="s">
        <v>53</v>
      </c>
      <c r="M235">
        <v>75</v>
      </c>
      <c r="N235" t="s">
        <v>92</v>
      </c>
      <c r="O235" t="s">
        <v>19</v>
      </c>
      <c r="P235" s="29" t="s">
        <v>25</v>
      </c>
      <c r="Q235" t="s">
        <v>20</v>
      </c>
      <c r="R235" t="s">
        <v>1796</v>
      </c>
      <c r="S235" t="s">
        <v>2887</v>
      </c>
    </row>
    <row r="236" spans="1:19" ht="15" customHeight="1" x14ac:dyDescent="0.35">
      <c r="A236" t="s">
        <v>1980</v>
      </c>
      <c r="B236" t="s">
        <v>2886</v>
      </c>
      <c r="C236">
        <v>2013</v>
      </c>
      <c r="D236" t="s">
        <v>5053</v>
      </c>
      <c r="E236" t="s">
        <v>1981</v>
      </c>
      <c r="F236" t="s">
        <v>5096</v>
      </c>
      <c r="G236" t="s">
        <v>3368</v>
      </c>
      <c r="H236" t="s">
        <v>3373</v>
      </c>
      <c r="I236" t="s">
        <v>613</v>
      </c>
      <c r="J236" t="s">
        <v>1025</v>
      </c>
      <c r="K236" t="s">
        <v>53</v>
      </c>
      <c r="L236" t="s">
        <v>1982</v>
      </c>
      <c r="M236">
        <v>96</v>
      </c>
      <c r="N236" t="s">
        <v>1561</v>
      </c>
      <c r="O236" t="s">
        <v>19</v>
      </c>
      <c r="P236" s="29" t="s">
        <v>854</v>
      </c>
      <c r="Q236" t="s">
        <v>13</v>
      </c>
      <c r="R236" t="s">
        <v>1983</v>
      </c>
      <c r="S236" t="s">
        <v>2887</v>
      </c>
    </row>
    <row r="237" spans="1:19" ht="15" customHeight="1" x14ac:dyDescent="0.35">
      <c r="A237" t="s">
        <v>1991</v>
      </c>
      <c r="B237" t="s">
        <v>2886</v>
      </c>
      <c r="C237">
        <v>2013</v>
      </c>
      <c r="D237" t="s">
        <v>5053</v>
      </c>
      <c r="E237" t="s">
        <v>1992</v>
      </c>
      <c r="F237" t="s">
        <v>3418</v>
      </c>
      <c r="G237" t="s">
        <v>3363</v>
      </c>
      <c r="H237" t="s">
        <v>3403</v>
      </c>
      <c r="I237" t="s">
        <v>1993</v>
      </c>
      <c r="J237" t="s">
        <v>1310</v>
      </c>
      <c r="K237" t="s">
        <v>53</v>
      </c>
      <c r="L237" t="s">
        <v>53</v>
      </c>
      <c r="M237">
        <v>72</v>
      </c>
      <c r="N237" t="s">
        <v>24</v>
      </c>
      <c r="O237" t="s">
        <v>19</v>
      </c>
      <c r="P237" s="29" t="s">
        <v>1630</v>
      </c>
      <c r="Q237" t="s">
        <v>20</v>
      </c>
      <c r="R237" t="s">
        <v>1792</v>
      </c>
      <c r="S237" t="s">
        <v>2887</v>
      </c>
    </row>
    <row r="238" spans="1:19" ht="15" customHeight="1" x14ac:dyDescent="0.35">
      <c r="A238" t="s">
        <v>1988</v>
      </c>
      <c r="B238" t="s">
        <v>1089</v>
      </c>
      <c r="C238">
        <v>2013</v>
      </c>
      <c r="D238" t="s">
        <v>5053</v>
      </c>
      <c r="E238" t="s">
        <v>1989</v>
      </c>
      <c r="F238" t="s">
        <v>3418</v>
      </c>
      <c r="G238" t="s">
        <v>3368</v>
      </c>
      <c r="H238" t="s">
        <v>3373</v>
      </c>
      <c r="I238" t="s">
        <v>1990</v>
      </c>
      <c r="J238" t="s">
        <v>3116</v>
      </c>
      <c r="K238" t="s">
        <v>53</v>
      </c>
      <c r="L238" t="s">
        <v>53</v>
      </c>
      <c r="M238">
        <v>168</v>
      </c>
      <c r="N238" t="s">
        <v>49</v>
      </c>
      <c r="O238" t="s">
        <v>19</v>
      </c>
      <c r="P238" s="29" t="s">
        <v>25</v>
      </c>
      <c r="Q238" t="s">
        <v>20</v>
      </c>
      <c r="S238" t="s">
        <v>2887</v>
      </c>
    </row>
    <row r="239" spans="1:19" ht="15" customHeight="1" x14ac:dyDescent="0.35">
      <c r="A239" t="s">
        <v>2003</v>
      </c>
      <c r="B239" t="s">
        <v>2886</v>
      </c>
      <c r="C239">
        <v>2013</v>
      </c>
      <c r="D239" t="s">
        <v>5053</v>
      </c>
      <c r="E239" t="s">
        <v>2004</v>
      </c>
      <c r="F239" t="s">
        <v>3710</v>
      </c>
      <c r="G239" t="s">
        <v>3492</v>
      </c>
      <c r="H239" t="s">
        <v>3403</v>
      </c>
      <c r="I239" t="s">
        <v>4478</v>
      </c>
      <c r="J239" t="s">
        <v>1026</v>
      </c>
      <c r="K239" t="s">
        <v>53</v>
      </c>
      <c r="L239" t="s">
        <v>2005</v>
      </c>
      <c r="M239">
        <v>33</v>
      </c>
      <c r="N239" t="s">
        <v>92</v>
      </c>
      <c r="O239" t="s">
        <v>1609</v>
      </c>
      <c r="P239" s="29" t="s">
        <v>25</v>
      </c>
      <c r="Q239" t="s">
        <v>20</v>
      </c>
      <c r="R239" t="s">
        <v>1792</v>
      </c>
      <c r="S239" t="s">
        <v>2887</v>
      </c>
    </row>
    <row r="240" spans="1:19" ht="15" customHeight="1" x14ac:dyDescent="0.35">
      <c r="A240" t="s">
        <v>2014</v>
      </c>
      <c r="B240" t="s">
        <v>2886</v>
      </c>
      <c r="C240">
        <v>2013</v>
      </c>
      <c r="D240" t="s">
        <v>5053</v>
      </c>
      <c r="E240" t="s">
        <v>2015</v>
      </c>
      <c r="F240" t="s">
        <v>3758</v>
      </c>
      <c r="G240" t="s">
        <v>3368</v>
      </c>
      <c r="H240" t="s">
        <v>3403</v>
      </c>
      <c r="I240" t="s">
        <v>2016</v>
      </c>
      <c r="J240" t="s">
        <v>1026</v>
      </c>
      <c r="K240" t="s">
        <v>53</v>
      </c>
      <c r="L240" t="s">
        <v>53</v>
      </c>
      <c r="M240">
        <v>120</v>
      </c>
      <c r="N240" t="s">
        <v>92</v>
      </c>
      <c r="O240" t="s">
        <v>19</v>
      </c>
      <c r="P240" s="29" t="s">
        <v>25</v>
      </c>
      <c r="Q240" t="s">
        <v>20</v>
      </c>
      <c r="R240" t="s">
        <v>1796</v>
      </c>
      <c r="S240" t="s">
        <v>2887</v>
      </c>
    </row>
    <row r="241" spans="1:19" ht="15" customHeight="1" x14ac:dyDescent="0.35">
      <c r="A241" t="s">
        <v>2017</v>
      </c>
      <c r="B241" t="s">
        <v>2886</v>
      </c>
      <c r="C241">
        <v>2013</v>
      </c>
      <c r="D241" t="s">
        <v>5053</v>
      </c>
      <c r="E241" t="s">
        <v>2018</v>
      </c>
      <c r="F241" t="s">
        <v>3714</v>
      </c>
      <c r="G241" t="s">
        <v>3492</v>
      </c>
      <c r="H241" t="s">
        <v>3403</v>
      </c>
      <c r="I241" t="s">
        <v>2016</v>
      </c>
      <c r="J241" t="s">
        <v>1026</v>
      </c>
      <c r="K241" t="s">
        <v>53</v>
      </c>
      <c r="L241" t="s">
        <v>2019</v>
      </c>
      <c r="M241">
        <v>52</v>
      </c>
      <c r="N241" t="s">
        <v>142</v>
      </c>
      <c r="O241" t="s">
        <v>19</v>
      </c>
      <c r="P241" s="29" t="s">
        <v>25</v>
      </c>
      <c r="Q241" t="s">
        <v>20</v>
      </c>
      <c r="R241" t="s">
        <v>2020</v>
      </c>
      <c r="S241" t="s">
        <v>2887</v>
      </c>
    </row>
    <row r="242" spans="1:19" ht="15" customHeight="1" x14ac:dyDescent="0.35">
      <c r="A242" t="s">
        <v>2022</v>
      </c>
      <c r="B242" t="s">
        <v>2886</v>
      </c>
      <c r="C242">
        <v>2013</v>
      </c>
      <c r="D242" t="s">
        <v>5053</v>
      </c>
      <c r="E242" t="s">
        <v>2023</v>
      </c>
      <c r="F242" t="s">
        <v>3759</v>
      </c>
      <c r="G242" t="s">
        <v>3363</v>
      </c>
      <c r="H242" t="s">
        <v>3403</v>
      </c>
      <c r="I242" t="s">
        <v>2016</v>
      </c>
      <c r="J242" t="s">
        <v>1026</v>
      </c>
      <c r="K242" t="s">
        <v>53</v>
      </c>
      <c r="L242" t="s">
        <v>53</v>
      </c>
      <c r="M242">
        <v>81</v>
      </c>
      <c r="N242" t="s">
        <v>92</v>
      </c>
      <c r="O242" t="s">
        <v>19</v>
      </c>
      <c r="P242" s="29" t="s">
        <v>25</v>
      </c>
      <c r="Q242" t="s">
        <v>20</v>
      </c>
      <c r="R242" t="s">
        <v>1796</v>
      </c>
      <c r="S242" t="s">
        <v>2887</v>
      </c>
    </row>
    <row r="243" spans="1:19" ht="15" customHeight="1" x14ac:dyDescent="0.35">
      <c r="A243" t="s">
        <v>2024</v>
      </c>
      <c r="B243" t="s">
        <v>2886</v>
      </c>
      <c r="C243">
        <v>2013</v>
      </c>
      <c r="D243" t="s">
        <v>5053</v>
      </c>
      <c r="E243" t="s">
        <v>2025</v>
      </c>
      <c r="F243" t="s">
        <v>3393</v>
      </c>
      <c r="G243" t="s">
        <v>3368</v>
      </c>
      <c r="H243" t="s">
        <v>3394</v>
      </c>
      <c r="I243" t="s">
        <v>2016</v>
      </c>
      <c r="J243" t="s">
        <v>1026</v>
      </c>
      <c r="K243" t="s">
        <v>53</v>
      </c>
      <c r="L243" t="s">
        <v>53</v>
      </c>
      <c r="M243">
        <v>96</v>
      </c>
      <c r="N243" t="s">
        <v>92</v>
      </c>
      <c r="O243" t="s">
        <v>19</v>
      </c>
      <c r="P243" s="29" t="s">
        <v>93</v>
      </c>
      <c r="Q243" t="s">
        <v>20</v>
      </c>
      <c r="R243" t="s">
        <v>2026</v>
      </c>
      <c r="S243" t="s">
        <v>2887</v>
      </c>
    </row>
    <row r="244" spans="1:19" ht="15" customHeight="1" x14ac:dyDescent="0.35">
      <c r="A244" t="s">
        <v>2006</v>
      </c>
      <c r="B244" t="s">
        <v>2886</v>
      </c>
      <c r="C244">
        <v>2013</v>
      </c>
      <c r="D244" t="s">
        <v>5053</v>
      </c>
      <c r="E244" t="s">
        <v>2007</v>
      </c>
      <c r="F244" t="s">
        <v>3376</v>
      </c>
      <c r="G244" t="s">
        <v>3371</v>
      </c>
      <c r="H244" t="s">
        <v>3403</v>
      </c>
      <c r="I244" t="s">
        <v>409</v>
      </c>
      <c r="J244" t="s">
        <v>1909</v>
      </c>
      <c r="K244" t="s">
        <v>53</v>
      </c>
      <c r="L244" t="s">
        <v>2008</v>
      </c>
      <c r="M244">
        <v>266</v>
      </c>
      <c r="N244" t="s">
        <v>92</v>
      </c>
      <c r="O244" t="s">
        <v>19</v>
      </c>
      <c r="P244" s="29" t="s">
        <v>25</v>
      </c>
      <c r="Q244" t="s">
        <v>20</v>
      </c>
      <c r="R244" t="s">
        <v>1796</v>
      </c>
      <c r="S244" t="s">
        <v>2887</v>
      </c>
    </row>
    <row r="245" spans="1:19" ht="15" customHeight="1" x14ac:dyDescent="0.35">
      <c r="A245" t="s">
        <v>2038</v>
      </c>
      <c r="B245" t="s">
        <v>2886</v>
      </c>
      <c r="C245">
        <v>2013</v>
      </c>
      <c r="D245" t="s">
        <v>5053</v>
      </c>
      <c r="E245" t="s">
        <v>2039</v>
      </c>
      <c r="F245" t="s">
        <v>3760</v>
      </c>
      <c r="G245" t="s">
        <v>3680</v>
      </c>
      <c r="H245" t="s">
        <v>3373</v>
      </c>
      <c r="I245" t="s">
        <v>2040</v>
      </c>
      <c r="J245" t="s">
        <v>1026</v>
      </c>
      <c r="K245" t="s">
        <v>53</v>
      </c>
      <c r="L245" t="s">
        <v>1741</v>
      </c>
      <c r="M245" t="s">
        <v>185</v>
      </c>
      <c r="N245" t="s">
        <v>92</v>
      </c>
      <c r="O245" t="s">
        <v>19</v>
      </c>
      <c r="P245" s="29" t="s">
        <v>25</v>
      </c>
      <c r="Q245" t="s">
        <v>20</v>
      </c>
      <c r="S245" t="s">
        <v>2887</v>
      </c>
    </row>
    <row r="246" spans="1:19" ht="15" customHeight="1" x14ac:dyDescent="0.35">
      <c r="A246" t="s">
        <v>2033</v>
      </c>
      <c r="B246" t="s">
        <v>2886</v>
      </c>
      <c r="C246">
        <v>2013</v>
      </c>
      <c r="D246" t="s">
        <v>5053</v>
      </c>
      <c r="E246" t="s">
        <v>2034</v>
      </c>
      <c r="F246" t="s">
        <v>3431</v>
      </c>
      <c r="G246" t="s">
        <v>3366</v>
      </c>
      <c r="H246" t="s">
        <v>3403</v>
      </c>
      <c r="I246" t="s">
        <v>2016</v>
      </c>
      <c r="J246" t="s">
        <v>1026</v>
      </c>
      <c r="K246" t="s">
        <v>53</v>
      </c>
      <c r="L246" t="s">
        <v>53</v>
      </c>
      <c r="M246">
        <v>200</v>
      </c>
      <c r="N246" t="s">
        <v>92</v>
      </c>
      <c r="O246" t="s">
        <v>19</v>
      </c>
      <c r="P246" s="29" t="s">
        <v>440</v>
      </c>
      <c r="Q246" t="s">
        <v>20</v>
      </c>
      <c r="R246" t="s">
        <v>2035</v>
      </c>
      <c r="S246" t="s">
        <v>2887</v>
      </c>
    </row>
    <row r="247" spans="1:19" ht="15" customHeight="1" x14ac:dyDescent="0.35">
      <c r="A247" t="s">
        <v>2054</v>
      </c>
      <c r="B247" t="s">
        <v>2886</v>
      </c>
      <c r="C247">
        <v>2013</v>
      </c>
      <c r="D247" t="s">
        <v>5053</v>
      </c>
      <c r="E247" t="s">
        <v>2055</v>
      </c>
      <c r="F247" t="s">
        <v>5083</v>
      </c>
      <c r="G247" t="s">
        <v>3371</v>
      </c>
      <c r="H247" t="s">
        <v>3403</v>
      </c>
      <c r="I247" t="s">
        <v>2056</v>
      </c>
      <c r="J247" t="s">
        <v>1909</v>
      </c>
      <c r="K247" t="s">
        <v>53</v>
      </c>
      <c r="L247" t="s">
        <v>53</v>
      </c>
      <c r="M247">
        <v>98</v>
      </c>
      <c r="N247" t="s">
        <v>49</v>
      </c>
      <c r="O247" t="s">
        <v>19</v>
      </c>
      <c r="P247" s="29" t="s">
        <v>534</v>
      </c>
      <c r="Q247" t="s">
        <v>20</v>
      </c>
      <c r="R247" t="s">
        <v>1796</v>
      </c>
      <c r="S247" t="s">
        <v>2887</v>
      </c>
    </row>
    <row r="248" spans="1:19" ht="15" customHeight="1" x14ac:dyDescent="0.35">
      <c r="A248" t="s">
        <v>2057</v>
      </c>
      <c r="B248" t="s">
        <v>2886</v>
      </c>
      <c r="C248">
        <v>2013</v>
      </c>
      <c r="D248" t="s">
        <v>5053</v>
      </c>
      <c r="E248" t="s">
        <v>2058</v>
      </c>
      <c r="F248" t="s">
        <v>3595</v>
      </c>
      <c r="G248" t="s">
        <v>3371</v>
      </c>
      <c r="H248" t="s">
        <v>3403</v>
      </c>
      <c r="I248" t="s">
        <v>4479</v>
      </c>
      <c r="J248" t="s">
        <v>1909</v>
      </c>
      <c r="K248" t="s">
        <v>53</v>
      </c>
      <c r="L248" t="s">
        <v>53</v>
      </c>
      <c r="M248">
        <v>66</v>
      </c>
      <c r="N248" t="s">
        <v>49</v>
      </c>
      <c r="O248" t="s">
        <v>19</v>
      </c>
      <c r="P248" s="29" t="s">
        <v>128</v>
      </c>
      <c r="Q248" t="s">
        <v>20</v>
      </c>
      <c r="R248" t="s">
        <v>1792</v>
      </c>
      <c r="S248" t="s">
        <v>2887</v>
      </c>
    </row>
    <row r="249" spans="1:19" ht="15" customHeight="1" x14ac:dyDescent="0.35">
      <c r="A249" t="s">
        <v>2051</v>
      </c>
      <c r="B249" t="s">
        <v>2886</v>
      </c>
      <c r="C249">
        <v>2013</v>
      </c>
      <c r="D249" t="s">
        <v>5053</v>
      </c>
      <c r="E249" t="s">
        <v>2052</v>
      </c>
      <c r="F249" t="s">
        <v>3764</v>
      </c>
      <c r="G249" t="s">
        <v>3368</v>
      </c>
      <c r="H249" t="s">
        <v>3403</v>
      </c>
      <c r="I249" t="s">
        <v>2016</v>
      </c>
      <c r="J249" t="s">
        <v>1026</v>
      </c>
      <c r="K249" t="s">
        <v>53</v>
      </c>
      <c r="L249" t="s">
        <v>53</v>
      </c>
      <c r="M249">
        <v>51</v>
      </c>
      <c r="N249" t="s">
        <v>92</v>
      </c>
      <c r="O249" t="s">
        <v>19</v>
      </c>
      <c r="P249" s="29" t="s">
        <v>25</v>
      </c>
      <c r="Q249" t="s">
        <v>20</v>
      </c>
      <c r="R249" t="s">
        <v>2053</v>
      </c>
      <c r="S249" t="s">
        <v>2887</v>
      </c>
    </row>
    <row r="250" spans="1:19" ht="15" customHeight="1" x14ac:dyDescent="0.35">
      <c r="A250" t="s">
        <v>2066</v>
      </c>
      <c r="B250" t="s">
        <v>2886</v>
      </c>
      <c r="C250">
        <v>2013</v>
      </c>
      <c r="D250" t="s">
        <v>5053</v>
      </c>
      <c r="E250" t="s">
        <v>2067</v>
      </c>
      <c r="F250" t="s">
        <v>3595</v>
      </c>
      <c r="G250" t="s">
        <v>3492</v>
      </c>
      <c r="H250" t="s">
        <v>3403</v>
      </c>
      <c r="I250" t="s">
        <v>2016</v>
      </c>
      <c r="J250" t="s">
        <v>1026</v>
      </c>
      <c r="K250" t="s">
        <v>53</v>
      </c>
      <c r="L250" t="s">
        <v>53</v>
      </c>
      <c r="M250">
        <v>49</v>
      </c>
      <c r="N250" t="s">
        <v>1582</v>
      </c>
      <c r="O250" t="s">
        <v>19</v>
      </c>
      <c r="P250" s="29" t="s">
        <v>25</v>
      </c>
      <c r="Q250" t="s">
        <v>20</v>
      </c>
      <c r="R250" t="s">
        <v>1792</v>
      </c>
      <c r="S250" t="s">
        <v>2887</v>
      </c>
    </row>
    <row r="251" spans="1:19" ht="15" customHeight="1" x14ac:dyDescent="0.35">
      <c r="A251" t="s">
        <v>1899</v>
      </c>
      <c r="B251" t="s">
        <v>2886</v>
      </c>
      <c r="C251">
        <v>2014</v>
      </c>
      <c r="D251" t="s">
        <v>5053</v>
      </c>
      <c r="E251" t="s">
        <v>1900</v>
      </c>
      <c r="F251" t="s">
        <v>3537</v>
      </c>
      <c r="G251" t="s">
        <v>3404</v>
      </c>
      <c r="H251" t="s">
        <v>3403</v>
      </c>
      <c r="I251" t="s">
        <v>1593</v>
      </c>
      <c r="J251" t="s">
        <v>1670</v>
      </c>
      <c r="K251" t="s">
        <v>53</v>
      </c>
      <c r="L251" t="s">
        <v>53</v>
      </c>
      <c r="M251">
        <v>210</v>
      </c>
      <c r="N251" t="s">
        <v>24</v>
      </c>
      <c r="O251" t="s">
        <v>19</v>
      </c>
      <c r="P251" s="29" t="s">
        <v>534</v>
      </c>
      <c r="Q251" t="s">
        <v>20</v>
      </c>
      <c r="R251" t="s">
        <v>1792</v>
      </c>
      <c r="S251" t="s">
        <v>2887</v>
      </c>
    </row>
    <row r="252" spans="1:19" ht="15" customHeight="1" x14ac:dyDescent="0.35">
      <c r="A252" t="s">
        <v>1893</v>
      </c>
      <c r="B252" t="s">
        <v>2886</v>
      </c>
      <c r="C252">
        <v>2014</v>
      </c>
      <c r="D252" t="s">
        <v>5053</v>
      </c>
      <c r="E252" t="s">
        <v>1894</v>
      </c>
      <c r="F252" t="s">
        <v>3413</v>
      </c>
      <c r="G252" t="s">
        <v>3368</v>
      </c>
      <c r="H252" t="s">
        <v>3373</v>
      </c>
      <c r="I252" t="s">
        <v>1895</v>
      </c>
      <c r="J252" t="s">
        <v>1025</v>
      </c>
      <c r="K252" t="s">
        <v>53</v>
      </c>
      <c r="L252" t="s">
        <v>53</v>
      </c>
      <c r="M252">
        <v>152</v>
      </c>
      <c r="N252" t="s">
        <v>718</v>
      </c>
      <c r="O252" t="s">
        <v>19</v>
      </c>
      <c r="P252" s="29" t="s">
        <v>25</v>
      </c>
      <c r="Q252" t="s">
        <v>13</v>
      </c>
      <c r="R252" t="s">
        <v>1896</v>
      </c>
      <c r="S252" t="s">
        <v>2887</v>
      </c>
    </row>
    <row r="253" spans="1:19" ht="15" customHeight="1" x14ac:dyDescent="0.35">
      <c r="A253" t="s">
        <v>1907</v>
      </c>
      <c r="B253" t="s">
        <v>2886</v>
      </c>
      <c r="C253">
        <v>2014</v>
      </c>
      <c r="D253" t="s">
        <v>5053</v>
      </c>
      <c r="E253" t="s">
        <v>1908</v>
      </c>
      <c r="F253" t="s">
        <v>3748</v>
      </c>
      <c r="G253" t="s">
        <v>3371</v>
      </c>
      <c r="H253" t="s">
        <v>3403</v>
      </c>
      <c r="I253" t="s">
        <v>409</v>
      </c>
      <c r="J253" t="s">
        <v>1909</v>
      </c>
      <c r="K253" t="s">
        <v>53</v>
      </c>
      <c r="L253" t="s">
        <v>53</v>
      </c>
      <c r="M253">
        <v>157</v>
      </c>
      <c r="N253" t="s">
        <v>92</v>
      </c>
      <c r="O253" t="s">
        <v>19</v>
      </c>
      <c r="P253" s="29" t="s">
        <v>25</v>
      </c>
      <c r="Q253" t="s">
        <v>20</v>
      </c>
      <c r="R253" t="s">
        <v>1796</v>
      </c>
      <c r="S253" t="s">
        <v>2887</v>
      </c>
    </row>
    <row r="254" spans="1:19" ht="15" customHeight="1" x14ac:dyDescent="0.35">
      <c r="A254" t="s">
        <v>1916</v>
      </c>
      <c r="B254" t="s">
        <v>2886</v>
      </c>
      <c r="C254">
        <v>2014</v>
      </c>
      <c r="D254" t="s">
        <v>5053</v>
      </c>
      <c r="E254" t="s">
        <v>1917</v>
      </c>
      <c r="F254" t="s">
        <v>3384</v>
      </c>
      <c r="G254" t="s">
        <v>3371</v>
      </c>
      <c r="H254" t="s">
        <v>3403</v>
      </c>
      <c r="I254" t="s">
        <v>409</v>
      </c>
      <c r="J254" t="s">
        <v>1909</v>
      </c>
      <c r="K254" t="s">
        <v>53</v>
      </c>
      <c r="L254" t="s">
        <v>53</v>
      </c>
      <c r="M254">
        <v>164</v>
      </c>
      <c r="N254" t="s">
        <v>447</v>
      </c>
      <c r="O254" t="s">
        <v>24</v>
      </c>
      <c r="P254" s="29" t="s">
        <v>128</v>
      </c>
      <c r="Q254" t="s">
        <v>13</v>
      </c>
      <c r="R254" t="s">
        <v>1918</v>
      </c>
      <c r="S254" t="s">
        <v>2887</v>
      </c>
    </row>
    <row r="255" spans="1:19" ht="15" customHeight="1" x14ac:dyDescent="0.35">
      <c r="A255" t="s">
        <v>1925</v>
      </c>
      <c r="B255" t="s">
        <v>2886</v>
      </c>
      <c r="C255">
        <v>2014</v>
      </c>
      <c r="D255" t="s">
        <v>5053</v>
      </c>
      <c r="E255" t="s">
        <v>1926</v>
      </c>
      <c r="F255" t="s">
        <v>3419</v>
      </c>
      <c r="G255" t="s">
        <v>3368</v>
      </c>
      <c r="H255" t="s">
        <v>3373</v>
      </c>
      <c r="I255" t="s">
        <v>1927</v>
      </c>
      <c r="J255" t="s">
        <v>3110</v>
      </c>
      <c r="K255" t="s">
        <v>53</v>
      </c>
      <c r="L255" t="s">
        <v>53</v>
      </c>
      <c r="M255">
        <v>53</v>
      </c>
      <c r="N255" t="s">
        <v>1582</v>
      </c>
      <c r="O255" t="s">
        <v>19</v>
      </c>
      <c r="P255" s="29" t="s">
        <v>294</v>
      </c>
      <c r="Q255" t="s">
        <v>13</v>
      </c>
      <c r="R255" t="s">
        <v>1928</v>
      </c>
      <c r="S255" t="s">
        <v>2887</v>
      </c>
    </row>
    <row r="256" spans="1:19" ht="15" customHeight="1" x14ac:dyDescent="0.35">
      <c r="A256" t="s">
        <v>1920</v>
      </c>
      <c r="B256" t="s">
        <v>2886</v>
      </c>
      <c r="C256">
        <v>2014</v>
      </c>
      <c r="D256" t="s">
        <v>5053</v>
      </c>
      <c r="E256" t="s">
        <v>1921</v>
      </c>
      <c r="F256" t="s">
        <v>3647</v>
      </c>
      <c r="G256" t="s">
        <v>3404</v>
      </c>
      <c r="H256" t="s">
        <v>3373</v>
      </c>
      <c r="I256" t="s">
        <v>15</v>
      </c>
      <c r="J256" t="s">
        <v>1025</v>
      </c>
      <c r="K256" t="s">
        <v>53</v>
      </c>
      <c r="L256" t="s">
        <v>1922</v>
      </c>
      <c r="M256">
        <v>150</v>
      </c>
      <c r="N256" t="s">
        <v>1923</v>
      </c>
      <c r="O256" t="s">
        <v>1457</v>
      </c>
      <c r="P256" s="29" t="s">
        <v>534</v>
      </c>
      <c r="Q256" t="s">
        <v>20</v>
      </c>
      <c r="S256" t="s">
        <v>2887</v>
      </c>
    </row>
    <row r="257" spans="1:19" ht="15" customHeight="1" x14ac:dyDescent="0.35">
      <c r="A257" t="s">
        <v>3047</v>
      </c>
      <c r="B257" t="s">
        <v>2886</v>
      </c>
      <c r="C257">
        <v>2014</v>
      </c>
      <c r="D257" t="s">
        <v>5053</v>
      </c>
      <c r="E257" t="s">
        <v>3298</v>
      </c>
      <c r="F257" t="s">
        <v>4978</v>
      </c>
      <c r="G257" t="s">
        <v>3371</v>
      </c>
      <c r="H257" t="s">
        <v>3403</v>
      </c>
      <c r="I257" t="s">
        <v>4476</v>
      </c>
      <c r="J257" t="s">
        <v>3299</v>
      </c>
      <c r="K257" t="s">
        <v>53</v>
      </c>
      <c r="L257" t="s">
        <v>53</v>
      </c>
      <c r="M257">
        <v>100</v>
      </c>
      <c r="N257" t="s">
        <v>49</v>
      </c>
      <c r="O257" t="s">
        <v>19</v>
      </c>
      <c r="P257" s="29" t="s">
        <v>128</v>
      </c>
      <c r="Q257" t="s">
        <v>20</v>
      </c>
      <c r="S257" t="s">
        <v>2887</v>
      </c>
    </row>
    <row r="258" spans="1:19" ht="15" customHeight="1" x14ac:dyDescent="0.35">
      <c r="A258" t="s">
        <v>1932</v>
      </c>
      <c r="B258" t="s">
        <v>2886</v>
      </c>
      <c r="C258">
        <v>2014</v>
      </c>
      <c r="D258" t="s">
        <v>5053</v>
      </c>
      <c r="E258" t="s">
        <v>1933</v>
      </c>
      <c r="F258" t="s">
        <v>3417</v>
      </c>
      <c r="G258" t="s">
        <v>3368</v>
      </c>
      <c r="H258" t="s">
        <v>3373</v>
      </c>
      <c r="I258" t="s">
        <v>15</v>
      </c>
      <c r="J258" t="s">
        <v>1025</v>
      </c>
      <c r="K258" t="s">
        <v>53</v>
      </c>
      <c r="L258" t="s">
        <v>53</v>
      </c>
      <c r="M258">
        <v>110</v>
      </c>
      <c r="N258" t="s">
        <v>92</v>
      </c>
      <c r="O258" t="s">
        <v>19</v>
      </c>
      <c r="P258" s="29" t="s">
        <v>80</v>
      </c>
      <c r="Q258" t="s">
        <v>13</v>
      </c>
      <c r="R258" t="s">
        <v>1934</v>
      </c>
      <c r="S258" t="s">
        <v>2887</v>
      </c>
    </row>
    <row r="259" spans="1:19" ht="15" customHeight="1" x14ac:dyDescent="0.35">
      <c r="A259" t="s">
        <v>2913</v>
      </c>
      <c r="B259" t="s">
        <v>1089</v>
      </c>
      <c r="C259">
        <v>2014</v>
      </c>
      <c r="D259" t="s">
        <v>5053</v>
      </c>
      <c r="E259" t="s">
        <v>3312</v>
      </c>
      <c r="F259" t="s">
        <v>3750</v>
      </c>
      <c r="G259" t="s">
        <v>3366</v>
      </c>
      <c r="H259" t="s">
        <v>3373</v>
      </c>
      <c r="I259" t="s">
        <v>3313</v>
      </c>
      <c r="J259" t="s">
        <v>1026</v>
      </c>
      <c r="K259" t="s">
        <v>53</v>
      </c>
      <c r="L259" t="s">
        <v>53</v>
      </c>
      <c r="M259">
        <v>69</v>
      </c>
      <c r="N259" t="s">
        <v>92</v>
      </c>
      <c r="O259" t="s">
        <v>1609</v>
      </c>
      <c r="P259" s="29" t="s">
        <v>25</v>
      </c>
      <c r="Q259" t="s">
        <v>20</v>
      </c>
      <c r="S259" t="s">
        <v>2887</v>
      </c>
    </row>
    <row r="260" spans="1:19" ht="15" customHeight="1" x14ac:dyDescent="0.35">
      <c r="A260" t="s">
        <v>1942</v>
      </c>
      <c r="B260" t="s">
        <v>2886</v>
      </c>
      <c r="C260">
        <v>2014</v>
      </c>
      <c r="D260" t="s">
        <v>5053</v>
      </c>
      <c r="E260" t="s">
        <v>1943</v>
      </c>
      <c r="F260" t="s">
        <v>3751</v>
      </c>
      <c r="G260" t="s">
        <v>3366</v>
      </c>
      <c r="H260" t="s">
        <v>3403</v>
      </c>
      <c r="I260" t="s">
        <v>47</v>
      </c>
      <c r="J260" t="s">
        <v>1026</v>
      </c>
      <c r="K260" t="s">
        <v>53</v>
      </c>
      <c r="L260" t="s">
        <v>53</v>
      </c>
      <c r="M260">
        <v>126</v>
      </c>
      <c r="N260" t="s">
        <v>1944</v>
      </c>
      <c r="O260" t="s">
        <v>19</v>
      </c>
      <c r="P260" s="29" t="s">
        <v>3928</v>
      </c>
      <c r="Q260" t="s">
        <v>20</v>
      </c>
      <c r="R260" t="s">
        <v>1796</v>
      </c>
      <c r="S260" t="s">
        <v>2887</v>
      </c>
    </row>
    <row r="261" spans="1:19" ht="15" customHeight="1" x14ac:dyDescent="0.35">
      <c r="A261" t="s">
        <v>1953</v>
      </c>
      <c r="B261" t="s">
        <v>2886</v>
      </c>
      <c r="C261">
        <v>2014</v>
      </c>
      <c r="D261" t="s">
        <v>5053</v>
      </c>
      <c r="E261" t="s">
        <v>1954</v>
      </c>
      <c r="F261" t="s">
        <v>3754</v>
      </c>
      <c r="G261" t="s">
        <v>3371</v>
      </c>
      <c r="H261" t="s">
        <v>3403</v>
      </c>
      <c r="I261" t="s">
        <v>47</v>
      </c>
      <c r="J261" t="s">
        <v>1026</v>
      </c>
      <c r="K261" t="s">
        <v>53</v>
      </c>
      <c r="L261" t="s">
        <v>53</v>
      </c>
      <c r="M261">
        <v>118</v>
      </c>
      <c r="N261" t="s">
        <v>49</v>
      </c>
      <c r="O261" t="s">
        <v>19</v>
      </c>
      <c r="P261" s="29" t="s">
        <v>1955</v>
      </c>
      <c r="Q261" t="s">
        <v>20</v>
      </c>
      <c r="R261" t="s">
        <v>1792</v>
      </c>
      <c r="S261" t="s">
        <v>2887</v>
      </c>
    </row>
    <row r="262" spans="1:19" ht="15" customHeight="1" x14ac:dyDescent="0.35">
      <c r="A262" t="s">
        <v>1956</v>
      </c>
      <c r="B262" t="s">
        <v>2886</v>
      </c>
      <c r="C262">
        <v>2014</v>
      </c>
      <c r="D262" t="s">
        <v>5053</v>
      </c>
      <c r="E262" t="s">
        <v>1957</v>
      </c>
      <c r="F262" t="s">
        <v>3753</v>
      </c>
      <c r="G262" t="s">
        <v>3681</v>
      </c>
      <c r="H262" t="s">
        <v>3403</v>
      </c>
      <c r="I262" t="s">
        <v>4477</v>
      </c>
      <c r="J262" t="s">
        <v>1025</v>
      </c>
      <c r="K262" t="s">
        <v>53</v>
      </c>
      <c r="L262" t="s">
        <v>53</v>
      </c>
      <c r="M262">
        <v>200</v>
      </c>
      <c r="N262" t="s">
        <v>24</v>
      </c>
      <c r="O262" t="s">
        <v>19</v>
      </c>
      <c r="P262" s="29" t="s">
        <v>534</v>
      </c>
      <c r="Q262" t="s">
        <v>20</v>
      </c>
      <c r="R262" t="s">
        <v>1796</v>
      </c>
      <c r="S262" t="s">
        <v>2887</v>
      </c>
    </row>
    <row r="263" spans="1:19" ht="15" customHeight="1" x14ac:dyDescent="0.35">
      <c r="A263" t="s">
        <v>1949</v>
      </c>
      <c r="B263" t="s">
        <v>2886</v>
      </c>
      <c r="C263">
        <v>2014</v>
      </c>
      <c r="D263" t="s">
        <v>5053</v>
      </c>
      <c r="E263" t="s">
        <v>1950</v>
      </c>
      <c r="F263" t="s">
        <v>5096</v>
      </c>
      <c r="G263" t="s">
        <v>3404</v>
      </c>
      <c r="H263" t="s">
        <v>3403</v>
      </c>
      <c r="I263" t="s">
        <v>15</v>
      </c>
      <c r="J263" t="s">
        <v>1025</v>
      </c>
      <c r="K263" t="s">
        <v>53</v>
      </c>
      <c r="L263" t="s">
        <v>53</v>
      </c>
      <c r="M263">
        <v>120</v>
      </c>
      <c r="N263" t="s">
        <v>24</v>
      </c>
      <c r="O263" t="s">
        <v>19</v>
      </c>
      <c r="P263" s="29" t="s">
        <v>128</v>
      </c>
      <c r="Q263" t="s">
        <v>20</v>
      </c>
      <c r="R263" t="s">
        <v>1792</v>
      </c>
      <c r="S263" t="s">
        <v>2887</v>
      </c>
    </row>
    <row r="264" spans="1:19" ht="15" customHeight="1" x14ac:dyDescent="0.35">
      <c r="A264" t="s">
        <v>1977</v>
      </c>
      <c r="B264" t="s">
        <v>2886</v>
      </c>
      <c r="C264">
        <v>2014</v>
      </c>
      <c r="D264" t="s">
        <v>5053</v>
      </c>
      <c r="E264" t="s">
        <v>1978</v>
      </c>
      <c r="F264" t="s">
        <v>3623</v>
      </c>
      <c r="G264" t="s">
        <v>3368</v>
      </c>
      <c r="H264" t="s">
        <v>3373</v>
      </c>
      <c r="I264" t="s">
        <v>47</v>
      </c>
      <c r="J264" t="s">
        <v>3110</v>
      </c>
      <c r="K264" t="s">
        <v>53</v>
      </c>
      <c r="L264" t="s">
        <v>53</v>
      </c>
      <c r="M264">
        <v>40</v>
      </c>
      <c r="N264" t="s">
        <v>1582</v>
      </c>
      <c r="O264" t="s">
        <v>19</v>
      </c>
      <c r="P264" s="29" t="s">
        <v>25</v>
      </c>
      <c r="Q264" t="s">
        <v>20</v>
      </c>
      <c r="S264" t="s">
        <v>2887</v>
      </c>
    </row>
    <row r="265" spans="1:19" ht="15" customHeight="1" x14ac:dyDescent="0.35">
      <c r="A265" t="s">
        <v>1965</v>
      </c>
      <c r="B265" t="s">
        <v>2886</v>
      </c>
      <c r="C265">
        <v>2014</v>
      </c>
      <c r="D265" t="s">
        <v>5053</v>
      </c>
      <c r="E265" t="s">
        <v>1966</v>
      </c>
      <c r="F265" t="s">
        <v>3416</v>
      </c>
      <c r="G265" t="s">
        <v>3371</v>
      </c>
      <c r="H265" t="s">
        <v>3403</v>
      </c>
      <c r="I265" t="s">
        <v>1967</v>
      </c>
      <c r="J265" t="s">
        <v>1909</v>
      </c>
      <c r="K265" t="s">
        <v>53</v>
      </c>
      <c r="L265" t="s">
        <v>53</v>
      </c>
      <c r="M265">
        <v>120</v>
      </c>
      <c r="N265" t="s">
        <v>92</v>
      </c>
      <c r="O265" t="s">
        <v>19</v>
      </c>
      <c r="P265" s="29" t="s">
        <v>25</v>
      </c>
      <c r="Q265" t="s">
        <v>13</v>
      </c>
      <c r="R265" t="s">
        <v>1968</v>
      </c>
      <c r="S265" t="s">
        <v>2887</v>
      </c>
    </row>
    <row r="266" spans="1:19" ht="15" customHeight="1" x14ac:dyDescent="0.35">
      <c r="A266" t="s">
        <v>1738</v>
      </c>
      <c r="B266" t="s">
        <v>2886</v>
      </c>
      <c r="C266">
        <v>2015</v>
      </c>
      <c r="D266" t="s">
        <v>5053</v>
      </c>
      <c r="E266" t="s">
        <v>1739</v>
      </c>
      <c r="F266" t="s">
        <v>3710</v>
      </c>
      <c r="G266" t="s">
        <v>3371</v>
      </c>
      <c r="H266" t="s">
        <v>3403</v>
      </c>
      <c r="I266" t="s">
        <v>47</v>
      </c>
      <c r="J266" t="s">
        <v>1026</v>
      </c>
      <c r="K266" t="s">
        <v>53</v>
      </c>
      <c r="L266" t="s">
        <v>53</v>
      </c>
      <c r="M266">
        <v>94</v>
      </c>
      <c r="N266" t="s">
        <v>24</v>
      </c>
      <c r="O266" t="s">
        <v>19</v>
      </c>
      <c r="P266" s="29" t="s">
        <v>88</v>
      </c>
      <c r="Q266" t="s">
        <v>20</v>
      </c>
      <c r="S266" t="s">
        <v>2887</v>
      </c>
    </row>
    <row r="267" spans="1:19" ht="15" customHeight="1" x14ac:dyDescent="0.35">
      <c r="A267" t="s">
        <v>1760</v>
      </c>
      <c r="B267" t="s">
        <v>2886</v>
      </c>
      <c r="C267">
        <v>2015</v>
      </c>
      <c r="D267" t="s">
        <v>5053</v>
      </c>
      <c r="E267" t="s">
        <v>1761</v>
      </c>
      <c r="F267" t="s">
        <v>3701</v>
      </c>
      <c r="G267" t="s">
        <v>3711</v>
      </c>
      <c r="H267" t="s">
        <v>3403</v>
      </c>
      <c r="I267" t="s">
        <v>15</v>
      </c>
      <c r="J267" t="s">
        <v>1025</v>
      </c>
      <c r="K267" t="s">
        <v>53</v>
      </c>
      <c r="L267" t="s">
        <v>53</v>
      </c>
      <c r="M267">
        <v>240</v>
      </c>
      <c r="N267" t="s">
        <v>24</v>
      </c>
      <c r="O267" t="s">
        <v>19</v>
      </c>
      <c r="P267" s="29" t="s">
        <v>1733</v>
      </c>
      <c r="Q267" t="s">
        <v>20</v>
      </c>
      <c r="S267" t="s">
        <v>2887</v>
      </c>
    </row>
    <row r="268" spans="1:19" ht="15" customHeight="1" x14ac:dyDescent="0.35">
      <c r="A268" t="s">
        <v>1757</v>
      </c>
      <c r="B268" t="s">
        <v>2886</v>
      </c>
      <c r="C268">
        <v>2015</v>
      </c>
      <c r="D268" t="s">
        <v>5053</v>
      </c>
      <c r="E268" t="s">
        <v>1758</v>
      </c>
      <c r="F268" t="s">
        <v>3364</v>
      </c>
      <c r="G268" t="s">
        <v>3404</v>
      </c>
      <c r="H268" t="s">
        <v>3403</v>
      </c>
      <c r="I268" t="s">
        <v>15</v>
      </c>
      <c r="J268" t="s">
        <v>1025</v>
      </c>
      <c r="K268" t="s">
        <v>53</v>
      </c>
      <c r="L268" t="s">
        <v>53</v>
      </c>
      <c r="M268">
        <v>270</v>
      </c>
      <c r="N268" t="s">
        <v>24</v>
      </c>
      <c r="O268" t="s">
        <v>19</v>
      </c>
      <c r="P268" s="29" t="s">
        <v>80</v>
      </c>
      <c r="Q268" t="s">
        <v>13</v>
      </c>
      <c r="R268" t="s">
        <v>1759</v>
      </c>
      <c r="S268" t="s">
        <v>2887</v>
      </c>
    </row>
    <row r="269" spans="1:19" ht="15" customHeight="1" x14ac:dyDescent="0.35">
      <c r="A269" t="s">
        <v>1745</v>
      </c>
      <c r="B269" t="s">
        <v>2886</v>
      </c>
      <c r="C269">
        <v>2015</v>
      </c>
      <c r="D269" t="s">
        <v>5053</v>
      </c>
      <c r="E269" t="s">
        <v>1746</v>
      </c>
      <c r="F269" t="s">
        <v>3393</v>
      </c>
      <c r="G269" t="s">
        <v>3404</v>
      </c>
      <c r="H269" t="s">
        <v>3369</v>
      </c>
      <c r="I269" t="s">
        <v>15</v>
      </c>
      <c r="J269" t="s">
        <v>1025</v>
      </c>
      <c r="K269" t="s">
        <v>53</v>
      </c>
      <c r="L269" t="s">
        <v>53</v>
      </c>
      <c r="M269">
        <v>120</v>
      </c>
      <c r="N269" t="s">
        <v>24</v>
      </c>
      <c r="O269" t="s">
        <v>19</v>
      </c>
      <c r="P269" s="29" t="s">
        <v>1747</v>
      </c>
      <c r="Q269" t="s">
        <v>20</v>
      </c>
      <c r="S269" t="s">
        <v>2887</v>
      </c>
    </row>
    <row r="270" spans="1:19" ht="15" customHeight="1" x14ac:dyDescent="0.35">
      <c r="A270" t="s">
        <v>1773</v>
      </c>
      <c r="B270" t="s">
        <v>2886</v>
      </c>
      <c r="C270">
        <v>2015</v>
      </c>
      <c r="D270" t="s">
        <v>5053</v>
      </c>
      <c r="E270" t="s">
        <v>1774</v>
      </c>
      <c r="F270" t="s">
        <v>3781</v>
      </c>
      <c r="G270" t="s">
        <v>3492</v>
      </c>
      <c r="H270" t="s">
        <v>3403</v>
      </c>
      <c r="I270" t="s">
        <v>15</v>
      </c>
      <c r="J270" t="s">
        <v>1025</v>
      </c>
      <c r="K270" t="s">
        <v>53</v>
      </c>
      <c r="L270" t="s">
        <v>1775</v>
      </c>
      <c r="M270">
        <v>158</v>
      </c>
      <c r="N270" t="s">
        <v>24</v>
      </c>
      <c r="O270" t="s">
        <v>19</v>
      </c>
      <c r="P270" s="29" t="s">
        <v>25</v>
      </c>
      <c r="Q270" t="s">
        <v>20</v>
      </c>
      <c r="S270" t="s">
        <v>2887</v>
      </c>
    </row>
    <row r="271" spans="1:19" ht="15" customHeight="1" x14ac:dyDescent="0.35">
      <c r="A271" t="s">
        <v>1778</v>
      </c>
      <c r="B271" t="s">
        <v>2886</v>
      </c>
      <c r="C271">
        <v>2015</v>
      </c>
      <c r="D271" t="s">
        <v>5053</v>
      </c>
      <c r="E271" t="s">
        <v>3700</v>
      </c>
      <c r="F271" t="s">
        <v>3702</v>
      </c>
      <c r="G271" t="s">
        <v>3718</v>
      </c>
      <c r="H271" t="s">
        <v>3403</v>
      </c>
      <c r="I271" t="s">
        <v>15</v>
      </c>
      <c r="J271" t="s">
        <v>1025</v>
      </c>
      <c r="K271" t="s">
        <v>53</v>
      </c>
      <c r="L271" t="s">
        <v>1779</v>
      </c>
      <c r="M271">
        <v>168</v>
      </c>
      <c r="N271" t="s">
        <v>367</v>
      </c>
      <c r="O271" t="s">
        <v>24</v>
      </c>
      <c r="P271" s="29" t="s">
        <v>25</v>
      </c>
      <c r="Q271" t="s">
        <v>20</v>
      </c>
      <c r="S271" t="s">
        <v>2887</v>
      </c>
    </row>
    <row r="272" spans="1:19" ht="15" customHeight="1" x14ac:dyDescent="0.35">
      <c r="A272" t="s">
        <v>1788</v>
      </c>
      <c r="B272" t="s">
        <v>2886</v>
      </c>
      <c r="C272">
        <v>2015</v>
      </c>
      <c r="D272" t="s">
        <v>5053</v>
      </c>
      <c r="E272" t="s">
        <v>1789</v>
      </c>
      <c r="F272" t="s">
        <v>3714</v>
      </c>
      <c r="G272" t="s">
        <v>3371</v>
      </c>
      <c r="H272" t="s">
        <v>3403</v>
      </c>
      <c r="I272" t="s">
        <v>47</v>
      </c>
      <c r="J272" t="s">
        <v>1026</v>
      </c>
      <c r="K272" t="s">
        <v>53</v>
      </c>
      <c r="L272" t="s">
        <v>53</v>
      </c>
      <c r="M272">
        <v>93</v>
      </c>
      <c r="N272" t="s">
        <v>1790</v>
      </c>
      <c r="O272" t="s">
        <v>1791</v>
      </c>
      <c r="P272" s="29" t="s">
        <v>25</v>
      </c>
      <c r="Q272" t="s">
        <v>20</v>
      </c>
      <c r="R272" t="s">
        <v>1792</v>
      </c>
      <c r="S272" t="s">
        <v>2887</v>
      </c>
    </row>
    <row r="273" spans="1:19" ht="15" customHeight="1" x14ac:dyDescent="0.35">
      <c r="A273" t="s">
        <v>1805</v>
      </c>
      <c r="B273" t="s">
        <v>2886</v>
      </c>
      <c r="C273">
        <v>2015</v>
      </c>
      <c r="D273" t="s">
        <v>5053</v>
      </c>
      <c r="E273" t="s">
        <v>1806</v>
      </c>
      <c r="F273" t="s">
        <v>3520</v>
      </c>
      <c r="G273" t="s">
        <v>3404</v>
      </c>
      <c r="H273" t="s">
        <v>3403</v>
      </c>
      <c r="I273" t="s">
        <v>15</v>
      </c>
      <c r="J273" t="s">
        <v>1025</v>
      </c>
      <c r="K273" t="s">
        <v>53</v>
      </c>
      <c r="L273" t="s">
        <v>53</v>
      </c>
      <c r="M273">
        <v>150</v>
      </c>
      <c r="N273" t="s">
        <v>92</v>
      </c>
      <c r="O273" t="s">
        <v>19</v>
      </c>
      <c r="P273" s="29" t="s">
        <v>266</v>
      </c>
      <c r="Q273" t="s">
        <v>20</v>
      </c>
      <c r="R273" t="s">
        <v>1804</v>
      </c>
      <c r="S273" t="s">
        <v>2887</v>
      </c>
    </row>
    <row r="274" spans="1:19" ht="15" customHeight="1" x14ac:dyDescent="0.35">
      <c r="A274" t="s">
        <v>1807</v>
      </c>
      <c r="B274" t="s">
        <v>2886</v>
      </c>
      <c r="C274">
        <v>2015</v>
      </c>
      <c r="D274" t="s">
        <v>5053</v>
      </c>
      <c r="E274" t="s">
        <v>1808</v>
      </c>
      <c r="F274" t="s">
        <v>3431</v>
      </c>
      <c r="G274" t="s">
        <v>3363</v>
      </c>
      <c r="H274" t="s">
        <v>3403</v>
      </c>
      <c r="I274" t="s">
        <v>1723</v>
      </c>
      <c r="J274" t="s">
        <v>1025</v>
      </c>
      <c r="K274" t="s">
        <v>53</v>
      </c>
      <c r="L274" t="s">
        <v>53</v>
      </c>
      <c r="M274">
        <v>38</v>
      </c>
      <c r="N274" t="s">
        <v>92</v>
      </c>
      <c r="O274" t="s">
        <v>19</v>
      </c>
      <c r="P274" s="29" t="s">
        <v>25</v>
      </c>
      <c r="Q274" t="s">
        <v>20</v>
      </c>
      <c r="R274" t="s">
        <v>1796</v>
      </c>
      <c r="S274" t="s">
        <v>2887</v>
      </c>
    </row>
    <row r="275" spans="1:19" ht="15" customHeight="1" x14ac:dyDescent="0.35">
      <c r="A275" t="s">
        <v>1794</v>
      </c>
      <c r="B275" t="s">
        <v>2886</v>
      </c>
      <c r="C275">
        <v>2015</v>
      </c>
      <c r="D275" t="s">
        <v>5053</v>
      </c>
      <c r="E275" t="s">
        <v>1795</v>
      </c>
      <c r="F275" t="s">
        <v>3739</v>
      </c>
      <c r="G275" t="s">
        <v>3492</v>
      </c>
      <c r="H275" t="s">
        <v>3403</v>
      </c>
      <c r="I275" t="s">
        <v>15</v>
      </c>
      <c r="J275" t="s">
        <v>1025</v>
      </c>
      <c r="K275" t="s">
        <v>53</v>
      </c>
      <c r="L275" t="s">
        <v>53</v>
      </c>
      <c r="M275">
        <v>160</v>
      </c>
      <c r="N275" t="s">
        <v>92</v>
      </c>
      <c r="O275" t="s">
        <v>1609</v>
      </c>
      <c r="P275" s="29" t="s">
        <v>25</v>
      </c>
      <c r="Q275" t="s">
        <v>20</v>
      </c>
      <c r="R275" t="s">
        <v>1796</v>
      </c>
      <c r="S275" t="s">
        <v>2887</v>
      </c>
    </row>
    <row r="276" spans="1:19" ht="15" customHeight="1" x14ac:dyDescent="0.35">
      <c r="A276" t="s">
        <v>3140</v>
      </c>
      <c r="B276" t="s">
        <v>2886</v>
      </c>
      <c r="C276">
        <v>2015</v>
      </c>
      <c r="D276" t="s">
        <v>5053</v>
      </c>
      <c r="E276" t="s">
        <v>1797</v>
      </c>
      <c r="F276" t="s">
        <v>3781</v>
      </c>
      <c r="G276" t="s">
        <v>3404</v>
      </c>
      <c r="H276" t="s">
        <v>3403</v>
      </c>
      <c r="I276" t="s">
        <v>15</v>
      </c>
      <c r="J276" t="s">
        <v>1025</v>
      </c>
      <c r="K276" t="s">
        <v>53</v>
      </c>
      <c r="L276" t="s">
        <v>53</v>
      </c>
      <c r="M276">
        <v>180</v>
      </c>
      <c r="N276" t="s">
        <v>92</v>
      </c>
      <c r="O276" t="s">
        <v>19</v>
      </c>
      <c r="P276" s="29" t="s">
        <v>266</v>
      </c>
      <c r="Q276" t="s">
        <v>20</v>
      </c>
      <c r="R276" t="s">
        <v>1796</v>
      </c>
      <c r="S276" t="s">
        <v>2887</v>
      </c>
    </row>
    <row r="277" spans="1:19" ht="15" customHeight="1" x14ac:dyDescent="0.35">
      <c r="A277" t="s">
        <v>1849</v>
      </c>
      <c r="B277" t="s">
        <v>2886</v>
      </c>
      <c r="C277">
        <v>2015</v>
      </c>
      <c r="D277" t="s">
        <v>5053</v>
      </c>
      <c r="E277" t="s">
        <v>1850</v>
      </c>
      <c r="F277" t="s">
        <v>5068</v>
      </c>
      <c r="G277" t="s">
        <v>3492</v>
      </c>
      <c r="H277" t="s">
        <v>3369</v>
      </c>
      <c r="I277" t="s">
        <v>15</v>
      </c>
      <c r="J277" t="s">
        <v>1025</v>
      </c>
      <c r="K277" t="s">
        <v>53</v>
      </c>
      <c r="L277" t="s">
        <v>53</v>
      </c>
      <c r="M277">
        <v>120</v>
      </c>
      <c r="N277" t="s">
        <v>24</v>
      </c>
      <c r="O277" t="s">
        <v>19</v>
      </c>
      <c r="P277" s="29" t="s">
        <v>987</v>
      </c>
      <c r="Q277" t="s">
        <v>13</v>
      </c>
      <c r="R277" t="s">
        <v>1851</v>
      </c>
      <c r="S277" t="s">
        <v>2887</v>
      </c>
    </row>
    <row r="278" spans="1:19" ht="15" customHeight="1" x14ac:dyDescent="0.35">
      <c r="A278" t="s">
        <v>1855</v>
      </c>
      <c r="B278" t="s">
        <v>2886</v>
      </c>
      <c r="C278">
        <v>2015</v>
      </c>
      <c r="D278" t="s">
        <v>5053</v>
      </c>
      <c r="E278" t="s">
        <v>1856</v>
      </c>
      <c r="F278" t="s">
        <v>3742</v>
      </c>
      <c r="G278" t="s">
        <v>3492</v>
      </c>
      <c r="H278" t="s">
        <v>3403</v>
      </c>
      <c r="I278" t="s">
        <v>15</v>
      </c>
      <c r="J278" t="s">
        <v>1025</v>
      </c>
      <c r="K278" t="s">
        <v>53</v>
      </c>
      <c r="L278" t="s">
        <v>1272</v>
      </c>
      <c r="M278">
        <v>130</v>
      </c>
      <c r="N278" t="s">
        <v>24</v>
      </c>
      <c r="O278" t="s">
        <v>19</v>
      </c>
      <c r="P278" s="29" t="s">
        <v>347</v>
      </c>
      <c r="Q278" t="s">
        <v>20</v>
      </c>
      <c r="R278" t="s">
        <v>1792</v>
      </c>
      <c r="S278" t="s">
        <v>2887</v>
      </c>
    </row>
    <row r="279" spans="1:19" ht="15" customHeight="1" x14ac:dyDescent="0.35">
      <c r="A279" t="s">
        <v>3024</v>
      </c>
      <c r="B279" t="s">
        <v>2886</v>
      </c>
      <c r="C279">
        <v>2015</v>
      </c>
      <c r="D279" t="s">
        <v>5053</v>
      </c>
      <c r="E279" t="s">
        <v>3271</v>
      </c>
      <c r="F279" t="s">
        <v>3369</v>
      </c>
      <c r="G279" t="s">
        <v>3741</v>
      </c>
      <c r="H279" t="s">
        <v>3369</v>
      </c>
      <c r="I279" t="s">
        <v>717</v>
      </c>
      <c r="J279" t="s">
        <v>341</v>
      </c>
      <c r="K279" t="s">
        <v>53</v>
      </c>
      <c r="L279" t="s">
        <v>53</v>
      </c>
      <c r="M279">
        <v>61</v>
      </c>
      <c r="N279" t="s">
        <v>1582</v>
      </c>
      <c r="O279" t="s">
        <v>19</v>
      </c>
      <c r="P279" s="29" t="s">
        <v>457</v>
      </c>
      <c r="Q279" t="s">
        <v>20</v>
      </c>
      <c r="S279" t="s">
        <v>2892</v>
      </c>
    </row>
    <row r="280" spans="1:19" ht="15" customHeight="1" x14ac:dyDescent="0.35">
      <c r="A280" t="s">
        <v>1828</v>
      </c>
      <c r="B280" t="s">
        <v>2886</v>
      </c>
      <c r="C280">
        <v>2015</v>
      </c>
      <c r="D280" t="s">
        <v>5053</v>
      </c>
      <c r="E280" t="s">
        <v>1829</v>
      </c>
      <c r="F280" t="s">
        <v>3431</v>
      </c>
      <c r="G280" t="s">
        <v>3363</v>
      </c>
      <c r="H280" t="s">
        <v>3403</v>
      </c>
      <c r="I280" t="s">
        <v>1723</v>
      </c>
      <c r="J280" t="s">
        <v>1025</v>
      </c>
      <c r="K280" t="s">
        <v>53</v>
      </c>
      <c r="L280" t="s">
        <v>53</v>
      </c>
      <c r="M280">
        <v>38</v>
      </c>
      <c r="N280" t="s">
        <v>92</v>
      </c>
      <c r="O280" t="s">
        <v>19</v>
      </c>
      <c r="P280" s="29" t="s">
        <v>928</v>
      </c>
      <c r="Q280" t="s">
        <v>20</v>
      </c>
      <c r="R280" t="s">
        <v>1796</v>
      </c>
      <c r="S280" t="s">
        <v>2887</v>
      </c>
    </row>
    <row r="281" spans="1:19" ht="15" customHeight="1" x14ac:dyDescent="0.35">
      <c r="A281" t="s">
        <v>1831</v>
      </c>
      <c r="B281" t="s">
        <v>2886</v>
      </c>
      <c r="C281">
        <v>2015</v>
      </c>
      <c r="D281" t="s">
        <v>5053</v>
      </c>
      <c r="E281" t="s">
        <v>1832</v>
      </c>
      <c r="F281" t="s">
        <v>3595</v>
      </c>
      <c r="G281" t="s">
        <v>3404</v>
      </c>
      <c r="H281" t="s">
        <v>3403</v>
      </c>
      <c r="I281" t="s">
        <v>15</v>
      </c>
      <c r="J281" t="s">
        <v>1025</v>
      </c>
      <c r="K281" t="s">
        <v>53</v>
      </c>
      <c r="L281" t="s">
        <v>53</v>
      </c>
      <c r="M281">
        <v>120</v>
      </c>
      <c r="N281" t="s">
        <v>24</v>
      </c>
      <c r="O281" t="s">
        <v>19</v>
      </c>
      <c r="P281" s="29" t="s">
        <v>128</v>
      </c>
      <c r="Q281" t="s">
        <v>20</v>
      </c>
      <c r="R281" t="s">
        <v>1796</v>
      </c>
      <c r="S281" t="s">
        <v>2887</v>
      </c>
    </row>
    <row r="282" spans="1:19" ht="15" customHeight="1" x14ac:dyDescent="0.35">
      <c r="A282" t="s">
        <v>1871</v>
      </c>
      <c r="B282" t="s">
        <v>1089</v>
      </c>
      <c r="C282">
        <v>2015</v>
      </c>
      <c r="D282" t="s">
        <v>5053</v>
      </c>
      <c r="E282" t="s">
        <v>1872</v>
      </c>
      <c r="F282" t="s">
        <v>3384</v>
      </c>
      <c r="G282" t="s">
        <v>3363</v>
      </c>
      <c r="H282" t="s">
        <v>3403</v>
      </c>
      <c r="I282" t="s">
        <v>913</v>
      </c>
      <c r="J282" t="s">
        <v>1025</v>
      </c>
      <c r="K282" t="s">
        <v>53</v>
      </c>
      <c r="L282" t="s">
        <v>53</v>
      </c>
      <c r="M282">
        <v>56</v>
      </c>
      <c r="N282" t="s">
        <v>1114</v>
      </c>
      <c r="O282" t="s">
        <v>19</v>
      </c>
      <c r="P282" s="29" t="s">
        <v>236</v>
      </c>
      <c r="Q282" t="s">
        <v>13</v>
      </c>
      <c r="R282" t="s">
        <v>1873</v>
      </c>
      <c r="S282" t="s">
        <v>2887</v>
      </c>
    </row>
    <row r="283" spans="1:19" ht="15" customHeight="1" x14ac:dyDescent="0.35">
      <c r="A283" t="s">
        <v>3028</v>
      </c>
      <c r="B283" t="s">
        <v>1089</v>
      </c>
      <c r="C283">
        <v>2015</v>
      </c>
      <c r="D283" t="s">
        <v>5053</v>
      </c>
      <c r="E283" t="s">
        <v>3286</v>
      </c>
      <c r="F283" t="s">
        <v>3418</v>
      </c>
      <c r="G283" t="s">
        <v>3371</v>
      </c>
      <c r="H283" t="s">
        <v>3373</v>
      </c>
      <c r="I283" t="s">
        <v>3287</v>
      </c>
      <c r="J283" t="s">
        <v>3110</v>
      </c>
      <c r="K283" t="s">
        <v>53</v>
      </c>
      <c r="L283" t="s">
        <v>53</v>
      </c>
      <c r="M283">
        <v>90</v>
      </c>
      <c r="N283" t="s">
        <v>502</v>
      </c>
      <c r="O283" t="s">
        <v>19</v>
      </c>
      <c r="P283" s="29" t="s">
        <v>534</v>
      </c>
      <c r="Q283" t="s">
        <v>20</v>
      </c>
      <c r="S283" t="s">
        <v>2887</v>
      </c>
    </row>
    <row r="284" spans="1:19" ht="15" customHeight="1" x14ac:dyDescent="0.35">
      <c r="A284" t="s">
        <v>1887</v>
      </c>
      <c r="B284" t="s">
        <v>2886</v>
      </c>
      <c r="C284">
        <v>2015</v>
      </c>
      <c r="D284" t="s">
        <v>5053</v>
      </c>
      <c r="E284" t="s">
        <v>1888</v>
      </c>
      <c r="F284" t="s">
        <v>3393</v>
      </c>
      <c r="G284" t="s">
        <v>3368</v>
      </c>
      <c r="H284" t="s">
        <v>3369</v>
      </c>
      <c r="I284" t="s">
        <v>15</v>
      </c>
      <c r="J284" t="s">
        <v>1025</v>
      </c>
      <c r="K284" t="s">
        <v>53</v>
      </c>
      <c r="L284" t="s">
        <v>53</v>
      </c>
      <c r="M284">
        <v>110</v>
      </c>
      <c r="N284" t="s">
        <v>24</v>
      </c>
      <c r="O284" t="s">
        <v>19</v>
      </c>
      <c r="P284" s="29" t="s">
        <v>93</v>
      </c>
      <c r="Q284" t="s">
        <v>13</v>
      </c>
      <c r="R284" t="s">
        <v>1889</v>
      </c>
      <c r="S284" t="s">
        <v>2887</v>
      </c>
    </row>
    <row r="285" spans="1:19" ht="15" customHeight="1" x14ac:dyDescent="0.35">
      <c r="A285" t="s">
        <v>1891</v>
      </c>
      <c r="B285" t="s">
        <v>2886</v>
      </c>
      <c r="C285">
        <v>2015</v>
      </c>
      <c r="D285" t="s">
        <v>5053</v>
      </c>
      <c r="E285" t="s">
        <v>1892</v>
      </c>
      <c r="F285" t="s">
        <v>3710</v>
      </c>
      <c r="G285" t="s">
        <v>3371</v>
      </c>
      <c r="H285" t="s">
        <v>3403</v>
      </c>
      <c r="I285" t="s">
        <v>47</v>
      </c>
      <c r="J285" t="s">
        <v>1026</v>
      </c>
      <c r="K285" t="s">
        <v>53</v>
      </c>
      <c r="L285" t="s">
        <v>53</v>
      </c>
      <c r="M285">
        <v>94</v>
      </c>
      <c r="N285" t="s">
        <v>49</v>
      </c>
      <c r="O285" t="s">
        <v>19</v>
      </c>
      <c r="P285" s="29" t="s">
        <v>88</v>
      </c>
      <c r="Q285" t="s">
        <v>20</v>
      </c>
      <c r="R285" t="s">
        <v>1792</v>
      </c>
      <c r="S285" t="s">
        <v>2887</v>
      </c>
    </row>
    <row r="286" spans="1:19" ht="15" customHeight="1" x14ac:dyDescent="0.35">
      <c r="A286" t="s">
        <v>1883</v>
      </c>
      <c r="B286" t="s">
        <v>2886</v>
      </c>
      <c r="C286">
        <v>2015</v>
      </c>
      <c r="D286" t="s">
        <v>5053</v>
      </c>
      <c r="E286" t="s">
        <v>1884</v>
      </c>
      <c r="F286" t="s">
        <v>3393</v>
      </c>
      <c r="G286" t="s">
        <v>3681</v>
      </c>
      <c r="H286" t="s">
        <v>3394</v>
      </c>
      <c r="I286" t="s">
        <v>15</v>
      </c>
      <c r="J286" t="s">
        <v>1025</v>
      </c>
      <c r="K286" t="s">
        <v>53</v>
      </c>
      <c r="L286" t="s">
        <v>53</v>
      </c>
      <c r="M286">
        <v>280</v>
      </c>
      <c r="N286" t="s">
        <v>24</v>
      </c>
      <c r="O286" t="s">
        <v>19</v>
      </c>
      <c r="P286" s="29" t="s">
        <v>1885</v>
      </c>
      <c r="Q286" t="s">
        <v>20</v>
      </c>
      <c r="S286" t="s">
        <v>2887</v>
      </c>
    </row>
    <row r="287" spans="1:19" ht="15" customHeight="1" x14ac:dyDescent="0.35">
      <c r="A287" t="s">
        <v>1546</v>
      </c>
      <c r="B287" t="s">
        <v>2886</v>
      </c>
      <c r="C287">
        <v>2016</v>
      </c>
      <c r="D287" t="s">
        <v>5053</v>
      </c>
      <c r="E287" t="s">
        <v>1547</v>
      </c>
      <c r="F287" t="s">
        <v>3690</v>
      </c>
      <c r="G287" t="s">
        <v>3368</v>
      </c>
      <c r="H287" t="s">
        <v>3403</v>
      </c>
      <c r="I287" t="s">
        <v>15</v>
      </c>
      <c r="J287" t="s">
        <v>1025</v>
      </c>
      <c r="K287" t="s">
        <v>53</v>
      </c>
      <c r="L287" t="s">
        <v>106</v>
      </c>
      <c r="M287">
        <v>210</v>
      </c>
      <c r="N287" t="s">
        <v>367</v>
      </c>
      <c r="O287" t="s">
        <v>92</v>
      </c>
      <c r="P287" s="29" t="s">
        <v>440</v>
      </c>
      <c r="Q287" t="s">
        <v>20</v>
      </c>
      <c r="S287" t="s">
        <v>2887</v>
      </c>
    </row>
    <row r="288" spans="1:19" ht="15" customHeight="1" x14ac:dyDescent="0.35">
      <c r="A288" t="s">
        <v>2937</v>
      </c>
      <c r="B288" t="s">
        <v>1089</v>
      </c>
      <c r="C288">
        <v>2016</v>
      </c>
      <c r="D288" t="s">
        <v>5053</v>
      </c>
      <c r="E288" t="s">
        <v>3245</v>
      </c>
      <c r="F288" t="s">
        <v>3384</v>
      </c>
      <c r="G288" t="s">
        <v>3366</v>
      </c>
      <c r="H288" t="s">
        <v>3373</v>
      </c>
      <c r="I288" t="s">
        <v>15</v>
      </c>
      <c r="J288" t="s">
        <v>1133</v>
      </c>
      <c r="K288" t="s">
        <v>53</v>
      </c>
      <c r="L288" t="s">
        <v>53</v>
      </c>
      <c r="M288">
        <v>128</v>
      </c>
      <c r="N288" t="s">
        <v>92</v>
      </c>
      <c r="O288" t="s">
        <v>19</v>
      </c>
      <c r="P288" s="29" t="s">
        <v>266</v>
      </c>
      <c r="Q288" t="s">
        <v>20</v>
      </c>
      <c r="R288" t="s">
        <v>3246</v>
      </c>
      <c r="S288" t="s">
        <v>2887</v>
      </c>
    </row>
    <row r="289" spans="1:19" ht="15" customHeight="1" x14ac:dyDescent="0.35">
      <c r="A289" t="s">
        <v>1557</v>
      </c>
      <c r="B289" t="s">
        <v>1089</v>
      </c>
      <c r="C289">
        <v>2016</v>
      </c>
      <c r="D289" t="s">
        <v>5053</v>
      </c>
      <c r="E289" t="s">
        <v>1558</v>
      </c>
      <c r="F289" t="s">
        <v>3413</v>
      </c>
      <c r="G289" t="s">
        <v>3366</v>
      </c>
      <c r="H289" t="s">
        <v>3373</v>
      </c>
      <c r="I289" t="s">
        <v>1559</v>
      </c>
      <c r="J289" t="s">
        <v>1025</v>
      </c>
      <c r="K289" t="s">
        <v>53</v>
      </c>
      <c r="L289" t="s">
        <v>4460</v>
      </c>
      <c r="M289">
        <v>121</v>
      </c>
      <c r="N289" t="s">
        <v>1560</v>
      </c>
      <c r="O289" t="s">
        <v>1561</v>
      </c>
      <c r="P289" s="29" t="s">
        <v>88</v>
      </c>
      <c r="Q289" t="s">
        <v>20</v>
      </c>
      <c r="S289" t="s">
        <v>2887</v>
      </c>
    </row>
    <row r="290" spans="1:19" ht="15" customHeight="1" x14ac:dyDescent="0.35">
      <c r="A290" t="s">
        <v>1589</v>
      </c>
      <c r="B290" t="s">
        <v>2886</v>
      </c>
      <c r="C290">
        <v>2016</v>
      </c>
      <c r="D290" t="s">
        <v>5053</v>
      </c>
      <c r="E290" t="s">
        <v>1590</v>
      </c>
      <c r="F290" t="s">
        <v>5096</v>
      </c>
      <c r="G290" t="s">
        <v>3363</v>
      </c>
      <c r="H290" t="s">
        <v>3373</v>
      </c>
      <c r="I290" t="s">
        <v>15</v>
      </c>
      <c r="J290" t="s">
        <v>1133</v>
      </c>
      <c r="K290" t="s">
        <v>53</v>
      </c>
      <c r="L290" t="s">
        <v>53</v>
      </c>
      <c r="M290">
        <v>168</v>
      </c>
      <c r="N290" t="s">
        <v>49</v>
      </c>
      <c r="O290" t="s">
        <v>19</v>
      </c>
      <c r="P290" s="29" t="s">
        <v>25</v>
      </c>
      <c r="Q290" t="s">
        <v>20</v>
      </c>
      <c r="S290" t="s">
        <v>2892</v>
      </c>
    </row>
    <row r="291" spans="1:19" ht="15" customHeight="1" x14ac:dyDescent="0.35">
      <c r="A291" t="s">
        <v>1628</v>
      </c>
      <c r="B291" t="s">
        <v>2886</v>
      </c>
      <c r="C291">
        <v>2016</v>
      </c>
      <c r="D291" t="s">
        <v>5053</v>
      </c>
      <c r="E291" t="s">
        <v>1629</v>
      </c>
      <c r="F291" t="s">
        <v>3695</v>
      </c>
      <c r="G291" t="s">
        <v>3694</v>
      </c>
      <c r="H291" t="s">
        <v>3403</v>
      </c>
      <c r="I291" t="s">
        <v>15</v>
      </c>
      <c r="J291" t="s">
        <v>1025</v>
      </c>
      <c r="K291" t="s">
        <v>53</v>
      </c>
      <c r="L291" t="s">
        <v>53</v>
      </c>
      <c r="M291">
        <v>132</v>
      </c>
      <c r="N291" t="s">
        <v>24</v>
      </c>
      <c r="O291" t="s">
        <v>19</v>
      </c>
      <c r="P291" s="29" t="s">
        <v>1630</v>
      </c>
      <c r="Q291" t="s">
        <v>20</v>
      </c>
      <c r="S291" t="s">
        <v>2887</v>
      </c>
    </row>
    <row r="292" spans="1:19" ht="15" customHeight="1" x14ac:dyDescent="0.35">
      <c r="A292" t="s">
        <v>1633</v>
      </c>
      <c r="B292" t="s">
        <v>2886</v>
      </c>
      <c r="C292">
        <v>2016</v>
      </c>
      <c r="D292" t="s">
        <v>5053</v>
      </c>
      <c r="E292" t="s">
        <v>1634</v>
      </c>
      <c r="F292" t="s">
        <v>5096</v>
      </c>
      <c r="G292" t="s">
        <v>3492</v>
      </c>
      <c r="H292" t="s">
        <v>3373</v>
      </c>
      <c r="I292" t="s">
        <v>613</v>
      </c>
      <c r="J292" t="s">
        <v>1025</v>
      </c>
      <c r="K292" t="s">
        <v>53</v>
      </c>
      <c r="L292" t="s">
        <v>1635</v>
      </c>
      <c r="M292">
        <v>75</v>
      </c>
      <c r="N292" t="s">
        <v>1636</v>
      </c>
      <c r="O292" t="s">
        <v>1637</v>
      </c>
      <c r="P292" s="29" t="s">
        <v>854</v>
      </c>
      <c r="Q292" t="s">
        <v>13</v>
      </c>
      <c r="R292" t="s">
        <v>1638</v>
      </c>
      <c r="S292" t="s">
        <v>2887</v>
      </c>
    </row>
    <row r="293" spans="1:19" ht="15" customHeight="1" x14ac:dyDescent="0.35">
      <c r="A293" t="s">
        <v>1631</v>
      </c>
      <c r="B293" t="s">
        <v>2886</v>
      </c>
      <c r="C293">
        <v>2016</v>
      </c>
      <c r="D293" t="s">
        <v>5053</v>
      </c>
      <c r="E293" t="s">
        <v>1632</v>
      </c>
      <c r="F293" t="s">
        <v>3376</v>
      </c>
      <c r="G293" t="s">
        <v>3368</v>
      </c>
      <c r="H293" t="s">
        <v>3373</v>
      </c>
      <c r="I293" t="s">
        <v>15</v>
      </c>
      <c r="J293" t="s">
        <v>1025</v>
      </c>
      <c r="K293" t="s">
        <v>53</v>
      </c>
      <c r="L293" t="s">
        <v>53</v>
      </c>
      <c r="M293">
        <v>180</v>
      </c>
      <c r="N293" t="s">
        <v>92</v>
      </c>
      <c r="O293" t="s">
        <v>19</v>
      </c>
      <c r="P293" s="29" t="s">
        <v>25</v>
      </c>
      <c r="Q293" t="s">
        <v>20</v>
      </c>
      <c r="S293" t="s">
        <v>2887</v>
      </c>
    </row>
    <row r="294" spans="1:19" ht="15" customHeight="1" x14ac:dyDescent="0.35">
      <c r="A294" t="s">
        <v>1660</v>
      </c>
      <c r="B294" t="s">
        <v>2886</v>
      </c>
      <c r="C294">
        <v>2016</v>
      </c>
      <c r="D294" t="s">
        <v>5053</v>
      </c>
      <c r="E294" t="s">
        <v>1661</v>
      </c>
      <c r="F294" t="s">
        <v>3376</v>
      </c>
      <c r="G294" t="s">
        <v>3694</v>
      </c>
      <c r="H294" t="s">
        <v>3403</v>
      </c>
      <c r="I294" t="s">
        <v>15</v>
      </c>
      <c r="J294" t="s">
        <v>1025</v>
      </c>
      <c r="K294" t="s">
        <v>53</v>
      </c>
      <c r="L294" t="s">
        <v>53</v>
      </c>
      <c r="M294">
        <v>132</v>
      </c>
      <c r="N294" t="s">
        <v>92</v>
      </c>
      <c r="O294" t="s">
        <v>19</v>
      </c>
      <c r="P294" s="29" t="s">
        <v>1662</v>
      </c>
      <c r="Q294" t="s">
        <v>20</v>
      </c>
      <c r="S294" t="s">
        <v>2887</v>
      </c>
    </row>
    <row r="295" spans="1:19" ht="15" customHeight="1" x14ac:dyDescent="0.35">
      <c r="A295" t="s">
        <v>1646</v>
      </c>
      <c r="B295" t="s">
        <v>2886</v>
      </c>
      <c r="C295">
        <v>2016</v>
      </c>
      <c r="D295" t="s">
        <v>5053</v>
      </c>
      <c r="E295" t="s">
        <v>1647</v>
      </c>
      <c r="F295" t="s">
        <v>3398</v>
      </c>
      <c r="G295" t="s">
        <v>3694</v>
      </c>
      <c r="H295" t="s">
        <v>3403</v>
      </c>
      <c r="I295" t="s">
        <v>15</v>
      </c>
      <c r="J295" t="s">
        <v>1037</v>
      </c>
      <c r="K295" t="s">
        <v>53</v>
      </c>
      <c r="L295" t="s">
        <v>53</v>
      </c>
      <c r="M295">
        <v>120</v>
      </c>
      <c r="N295" t="s">
        <v>1648</v>
      </c>
      <c r="O295" t="s">
        <v>92</v>
      </c>
      <c r="P295" s="29" t="s">
        <v>128</v>
      </c>
      <c r="Q295" t="s">
        <v>20</v>
      </c>
      <c r="S295" t="s">
        <v>2887</v>
      </c>
    </row>
    <row r="296" spans="1:19" ht="15" customHeight="1" x14ac:dyDescent="0.35">
      <c r="A296" t="s">
        <v>1649</v>
      </c>
      <c r="B296" t="s">
        <v>2886</v>
      </c>
      <c r="C296">
        <v>2016</v>
      </c>
      <c r="D296" t="s">
        <v>5053</v>
      </c>
      <c r="E296" t="s">
        <v>1650</v>
      </c>
      <c r="F296" t="s">
        <v>3782</v>
      </c>
      <c r="G296" t="s">
        <v>3368</v>
      </c>
      <c r="H296" t="s">
        <v>3403</v>
      </c>
      <c r="I296" t="s">
        <v>622</v>
      </c>
      <c r="J296" t="s">
        <v>1026</v>
      </c>
      <c r="K296" t="s">
        <v>53</v>
      </c>
      <c r="L296" t="s">
        <v>1272</v>
      </c>
      <c r="M296">
        <v>240</v>
      </c>
      <c r="N296" t="s">
        <v>24</v>
      </c>
      <c r="O296" t="s">
        <v>19</v>
      </c>
      <c r="P296" s="29" t="s">
        <v>25</v>
      </c>
      <c r="Q296" t="s">
        <v>20</v>
      </c>
      <c r="S296" t="s">
        <v>2887</v>
      </c>
    </row>
    <row r="297" spans="1:19" ht="15" customHeight="1" x14ac:dyDescent="0.35">
      <c r="A297" t="s">
        <v>1607</v>
      </c>
      <c r="B297" t="s">
        <v>2886</v>
      </c>
      <c r="C297">
        <v>2016</v>
      </c>
      <c r="D297" t="s">
        <v>5053</v>
      </c>
      <c r="E297" t="s">
        <v>1608</v>
      </c>
      <c r="F297" t="s">
        <v>3431</v>
      </c>
      <c r="G297" t="s">
        <v>3363</v>
      </c>
      <c r="H297" t="s">
        <v>3403</v>
      </c>
      <c r="I297" t="s">
        <v>1723</v>
      </c>
      <c r="J297" t="s">
        <v>1025</v>
      </c>
      <c r="K297" t="s">
        <v>53</v>
      </c>
      <c r="L297" t="s">
        <v>53</v>
      </c>
      <c r="M297">
        <v>78</v>
      </c>
      <c r="N297" t="s">
        <v>1582</v>
      </c>
      <c r="O297" t="s">
        <v>1609</v>
      </c>
      <c r="P297" s="29" t="s">
        <v>25</v>
      </c>
      <c r="Q297" t="s">
        <v>20</v>
      </c>
      <c r="S297" t="s">
        <v>2887</v>
      </c>
    </row>
    <row r="298" spans="1:19" ht="15" customHeight="1" x14ac:dyDescent="0.35">
      <c r="A298" t="s">
        <v>1688</v>
      </c>
      <c r="B298" t="s">
        <v>2886</v>
      </c>
      <c r="C298">
        <v>2016</v>
      </c>
      <c r="D298" t="s">
        <v>5053</v>
      </c>
      <c r="E298" t="s">
        <v>1689</v>
      </c>
      <c r="F298" t="s">
        <v>3413</v>
      </c>
      <c r="G298" t="s">
        <v>3368</v>
      </c>
      <c r="H298" t="s">
        <v>3373</v>
      </c>
      <c r="I298" t="s">
        <v>1690</v>
      </c>
      <c r="J298" t="s">
        <v>3116</v>
      </c>
      <c r="K298" t="s">
        <v>53</v>
      </c>
      <c r="L298" t="s">
        <v>53</v>
      </c>
      <c r="M298">
        <v>161</v>
      </c>
      <c r="N298" t="s">
        <v>49</v>
      </c>
      <c r="O298" t="s">
        <v>19</v>
      </c>
      <c r="P298" s="29" t="s">
        <v>25</v>
      </c>
      <c r="Q298" t="s">
        <v>20</v>
      </c>
      <c r="S298" t="s">
        <v>2892</v>
      </c>
    </row>
    <row r="299" spans="1:19" ht="15" customHeight="1" x14ac:dyDescent="0.35">
      <c r="A299" t="s">
        <v>1699</v>
      </c>
      <c r="B299" t="s">
        <v>2886</v>
      </c>
      <c r="C299">
        <v>2016</v>
      </c>
      <c r="D299" t="s">
        <v>5053</v>
      </c>
      <c r="E299" t="s">
        <v>3708</v>
      </c>
      <c r="F299" t="s">
        <v>3389</v>
      </c>
      <c r="G299" t="s">
        <v>3434</v>
      </c>
      <c r="H299" t="s">
        <v>3369</v>
      </c>
      <c r="I299" t="s">
        <v>717</v>
      </c>
      <c r="J299" t="s">
        <v>1121</v>
      </c>
      <c r="K299" t="s">
        <v>53</v>
      </c>
      <c r="L299" t="s">
        <v>53</v>
      </c>
      <c r="M299">
        <v>92</v>
      </c>
      <c r="N299" t="s">
        <v>718</v>
      </c>
      <c r="O299" t="s">
        <v>19</v>
      </c>
      <c r="P299" s="29" t="s">
        <v>3316</v>
      </c>
      <c r="Q299" t="s">
        <v>20</v>
      </c>
      <c r="S299" t="s">
        <v>2892</v>
      </c>
    </row>
    <row r="300" spans="1:19" ht="15" customHeight="1" x14ac:dyDescent="0.35">
      <c r="A300" t="s">
        <v>3019</v>
      </c>
      <c r="B300" t="s">
        <v>2886</v>
      </c>
      <c r="C300">
        <v>2016</v>
      </c>
      <c r="D300" t="s">
        <v>5053</v>
      </c>
      <c r="E300" t="s">
        <v>3267</v>
      </c>
      <c r="F300" t="s">
        <v>3384</v>
      </c>
      <c r="G300" t="s">
        <v>3363</v>
      </c>
      <c r="H300" t="s">
        <v>3369</v>
      </c>
      <c r="I300" t="s">
        <v>3268</v>
      </c>
      <c r="J300" t="s">
        <v>1025</v>
      </c>
      <c r="K300" t="s">
        <v>53</v>
      </c>
      <c r="L300" t="s">
        <v>53</v>
      </c>
      <c r="M300">
        <v>274</v>
      </c>
      <c r="N300" t="s">
        <v>718</v>
      </c>
      <c r="O300" t="s">
        <v>19</v>
      </c>
      <c r="P300" s="29" t="s">
        <v>3982</v>
      </c>
      <c r="Q300" t="s">
        <v>13</v>
      </c>
      <c r="R300" t="s">
        <v>3269</v>
      </c>
      <c r="S300" t="s">
        <v>2887</v>
      </c>
    </row>
    <row r="301" spans="1:19" ht="15" customHeight="1" x14ac:dyDescent="0.35">
      <c r="A301" t="s">
        <v>1700</v>
      </c>
      <c r="B301" t="s">
        <v>2886</v>
      </c>
      <c r="C301">
        <v>2016</v>
      </c>
      <c r="D301" t="s">
        <v>5053</v>
      </c>
      <c r="E301" t="s">
        <v>1701</v>
      </c>
      <c r="F301" t="s">
        <v>3780</v>
      </c>
      <c r="G301" t="s">
        <v>3371</v>
      </c>
      <c r="H301" t="s">
        <v>3403</v>
      </c>
      <c r="I301" t="s">
        <v>47</v>
      </c>
      <c r="J301" t="s">
        <v>1026</v>
      </c>
      <c r="K301" t="s">
        <v>53</v>
      </c>
      <c r="L301" t="s">
        <v>53</v>
      </c>
      <c r="M301">
        <v>150</v>
      </c>
      <c r="N301" t="s">
        <v>1702</v>
      </c>
      <c r="O301" t="s">
        <v>19</v>
      </c>
      <c r="P301" s="29" t="s">
        <v>294</v>
      </c>
      <c r="Q301" t="s">
        <v>20</v>
      </c>
      <c r="S301" t="s">
        <v>2887</v>
      </c>
    </row>
    <row r="302" spans="1:19" ht="15" customHeight="1" x14ac:dyDescent="0.35">
      <c r="A302" t="s">
        <v>1322</v>
      </c>
      <c r="B302" t="s">
        <v>1089</v>
      </c>
      <c r="C302">
        <v>2017</v>
      </c>
      <c r="D302" t="s">
        <v>5053</v>
      </c>
      <c r="E302" t="s">
        <v>1323</v>
      </c>
      <c r="F302" t="s">
        <v>3376</v>
      </c>
      <c r="G302" t="s">
        <v>3644</v>
      </c>
      <c r="H302" t="s">
        <v>3403</v>
      </c>
      <c r="I302" t="s">
        <v>1324</v>
      </c>
      <c r="J302" t="s">
        <v>1025</v>
      </c>
      <c r="K302" t="s">
        <v>53</v>
      </c>
      <c r="L302" t="s">
        <v>53</v>
      </c>
      <c r="M302">
        <v>90</v>
      </c>
      <c r="N302" t="s">
        <v>447</v>
      </c>
      <c r="O302" t="s">
        <v>24</v>
      </c>
      <c r="P302" s="29" t="s">
        <v>25</v>
      </c>
      <c r="Q302" t="s">
        <v>20</v>
      </c>
      <c r="S302" t="s">
        <v>2887</v>
      </c>
    </row>
    <row r="303" spans="1:19" ht="15" customHeight="1" x14ac:dyDescent="0.35">
      <c r="A303" t="s">
        <v>2997</v>
      </c>
      <c r="B303" t="s">
        <v>2886</v>
      </c>
      <c r="C303">
        <v>2017</v>
      </c>
      <c r="D303" t="s">
        <v>5053</v>
      </c>
      <c r="E303" t="s">
        <v>3227</v>
      </c>
      <c r="F303" t="s">
        <v>3364</v>
      </c>
      <c r="G303" t="s">
        <v>3368</v>
      </c>
      <c r="H303" t="s">
        <v>3369</v>
      </c>
      <c r="I303" t="s">
        <v>3228</v>
      </c>
      <c r="J303" t="s">
        <v>1025</v>
      </c>
      <c r="K303" t="s">
        <v>53</v>
      </c>
      <c r="L303" t="s">
        <v>53</v>
      </c>
      <c r="M303">
        <v>96</v>
      </c>
      <c r="N303" t="s">
        <v>3911</v>
      </c>
      <c r="O303" t="s">
        <v>19</v>
      </c>
      <c r="P303" s="29" t="s">
        <v>4010</v>
      </c>
      <c r="Q303" t="s">
        <v>13</v>
      </c>
      <c r="R303" t="s">
        <v>3229</v>
      </c>
      <c r="S303" t="s">
        <v>2887</v>
      </c>
    </row>
    <row r="304" spans="1:19" ht="15" customHeight="1" x14ac:dyDescent="0.35">
      <c r="A304" t="s">
        <v>2998</v>
      </c>
      <c r="B304" t="s">
        <v>2886</v>
      </c>
      <c r="C304">
        <v>2017</v>
      </c>
      <c r="D304" t="s">
        <v>5053</v>
      </c>
      <c r="E304" t="s">
        <v>3230</v>
      </c>
      <c r="F304" t="s">
        <v>3653</v>
      </c>
      <c r="G304" t="s">
        <v>3363</v>
      </c>
      <c r="H304" t="s">
        <v>3369</v>
      </c>
      <c r="I304" t="s">
        <v>15</v>
      </c>
      <c r="J304" t="s">
        <v>1025</v>
      </c>
      <c r="K304" t="s">
        <v>53</v>
      </c>
      <c r="L304" t="s">
        <v>53</v>
      </c>
      <c r="M304">
        <v>105</v>
      </c>
      <c r="N304" t="s">
        <v>3904</v>
      </c>
      <c r="O304" t="s">
        <v>3903</v>
      </c>
      <c r="P304" s="29" t="s">
        <v>1733</v>
      </c>
      <c r="Q304" t="s">
        <v>20</v>
      </c>
      <c r="S304" t="s">
        <v>2887</v>
      </c>
    </row>
    <row r="305" spans="1:19" ht="15" customHeight="1" x14ac:dyDescent="0.35">
      <c r="A305" t="s">
        <v>1373</v>
      </c>
      <c r="B305" t="s">
        <v>2886</v>
      </c>
      <c r="C305">
        <v>2017</v>
      </c>
      <c r="D305" t="s">
        <v>5053</v>
      </c>
      <c r="E305" t="s">
        <v>1374</v>
      </c>
      <c r="F305" t="s">
        <v>3743</v>
      </c>
      <c r="G305" t="s">
        <v>3404</v>
      </c>
      <c r="H305" t="s">
        <v>3403</v>
      </c>
      <c r="I305" t="s">
        <v>15</v>
      </c>
      <c r="J305" t="s">
        <v>1025</v>
      </c>
      <c r="K305" t="s">
        <v>53</v>
      </c>
      <c r="L305" t="s">
        <v>53</v>
      </c>
      <c r="M305">
        <v>112</v>
      </c>
      <c r="N305" t="s">
        <v>92</v>
      </c>
      <c r="O305" t="s">
        <v>19</v>
      </c>
      <c r="P305" s="29" t="s">
        <v>25</v>
      </c>
      <c r="Q305" t="s">
        <v>20</v>
      </c>
      <c r="S305" t="s">
        <v>2887</v>
      </c>
    </row>
    <row r="306" spans="1:19" ht="15" customHeight="1" x14ac:dyDescent="0.35">
      <c r="A306" t="s">
        <v>1371</v>
      </c>
      <c r="B306" t="s">
        <v>2886</v>
      </c>
      <c r="C306">
        <v>2017</v>
      </c>
      <c r="D306" t="s">
        <v>5053</v>
      </c>
      <c r="E306" t="s">
        <v>1372</v>
      </c>
      <c r="F306" t="s">
        <v>3413</v>
      </c>
      <c r="G306" t="s">
        <v>3492</v>
      </c>
      <c r="H306" t="s">
        <v>3403</v>
      </c>
      <c r="I306" t="s">
        <v>505</v>
      </c>
      <c r="J306" t="s">
        <v>1025</v>
      </c>
      <c r="K306" t="s">
        <v>53</v>
      </c>
      <c r="L306" t="s">
        <v>53</v>
      </c>
      <c r="M306">
        <v>52</v>
      </c>
      <c r="N306" t="s">
        <v>49</v>
      </c>
      <c r="O306" t="s">
        <v>19</v>
      </c>
      <c r="P306" s="29" t="s">
        <v>25</v>
      </c>
      <c r="Q306" t="s">
        <v>20</v>
      </c>
      <c r="S306" t="s">
        <v>2887</v>
      </c>
    </row>
    <row r="307" spans="1:19" ht="15" customHeight="1" x14ac:dyDescent="0.35">
      <c r="A307" t="s">
        <v>1416</v>
      </c>
      <c r="B307" t="s">
        <v>2886</v>
      </c>
      <c r="C307">
        <v>2017</v>
      </c>
      <c r="D307" t="s">
        <v>5053</v>
      </c>
      <c r="E307" t="s">
        <v>1417</v>
      </c>
      <c r="F307" t="s">
        <v>3593</v>
      </c>
      <c r="G307" t="s">
        <v>3521</v>
      </c>
      <c r="H307" t="s">
        <v>3369</v>
      </c>
      <c r="I307" t="s">
        <v>947</v>
      </c>
      <c r="J307" t="s">
        <v>1026</v>
      </c>
      <c r="K307" t="s">
        <v>53</v>
      </c>
      <c r="L307" t="s">
        <v>53</v>
      </c>
      <c r="M307">
        <v>150</v>
      </c>
      <c r="N307" t="s">
        <v>4353</v>
      </c>
      <c r="O307" t="s">
        <v>4321</v>
      </c>
      <c r="P307" s="29" t="s">
        <v>1378</v>
      </c>
      <c r="Q307" t="s">
        <v>20</v>
      </c>
      <c r="S307" t="s">
        <v>2887</v>
      </c>
    </row>
    <row r="308" spans="1:19" ht="15" customHeight="1" x14ac:dyDescent="0.35">
      <c r="A308" t="s">
        <v>1408</v>
      </c>
      <c r="B308" t="s">
        <v>2886</v>
      </c>
      <c r="C308">
        <v>2017</v>
      </c>
      <c r="D308" t="s">
        <v>5053</v>
      </c>
      <c r="E308" t="s">
        <v>1409</v>
      </c>
      <c r="F308" t="s">
        <v>5096</v>
      </c>
      <c r="G308" t="s">
        <v>3368</v>
      </c>
      <c r="H308" t="s">
        <v>3373</v>
      </c>
      <c r="I308" t="s">
        <v>15</v>
      </c>
      <c r="J308" t="s">
        <v>1133</v>
      </c>
      <c r="K308" t="s">
        <v>53</v>
      </c>
      <c r="L308" t="s">
        <v>53</v>
      </c>
      <c r="M308">
        <v>185</v>
      </c>
      <c r="N308" t="s">
        <v>49</v>
      </c>
      <c r="O308" t="s">
        <v>19</v>
      </c>
      <c r="P308" s="29" t="s">
        <v>25</v>
      </c>
      <c r="Q308" t="s">
        <v>20</v>
      </c>
      <c r="S308" t="s">
        <v>2892</v>
      </c>
    </row>
    <row r="309" spans="1:19" ht="15" customHeight="1" x14ac:dyDescent="0.35">
      <c r="A309" t="s">
        <v>1396</v>
      </c>
      <c r="B309" t="s">
        <v>2886</v>
      </c>
      <c r="C309">
        <v>2017</v>
      </c>
      <c r="D309" t="s">
        <v>5053</v>
      </c>
      <c r="E309" t="s">
        <v>1397</v>
      </c>
      <c r="F309" t="s">
        <v>5047</v>
      </c>
      <c r="G309" t="s">
        <v>3492</v>
      </c>
      <c r="H309" t="s">
        <v>3531</v>
      </c>
      <c r="I309" t="s">
        <v>4453</v>
      </c>
      <c r="J309" t="s">
        <v>1015</v>
      </c>
      <c r="K309" t="s">
        <v>53</v>
      </c>
      <c r="L309" t="s">
        <v>1398</v>
      </c>
      <c r="M309">
        <v>20</v>
      </c>
      <c r="N309" t="s">
        <v>24</v>
      </c>
      <c r="O309" t="s">
        <v>19</v>
      </c>
      <c r="P309" s="29" t="s">
        <v>1630</v>
      </c>
      <c r="Q309" t="s">
        <v>20</v>
      </c>
      <c r="S309" t="s">
        <v>2887</v>
      </c>
    </row>
    <row r="310" spans="1:19" ht="15" customHeight="1" x14ac:dyDescent="0.35">
      <c r="A310" t="s">
        <v>1439</v>
      </c>
      <c r="B310" t="s">
        <v>2886</v>
      </c>
      <c r="C310">
        <v>2017</v>
      </c>
      <c r="D310" t="s">
        <v>5053</v>
      </c>
      <c r="E310" t="s">
        <v>1440</v>
      </c>
      <c r="F310" t="s">
        <v>3664</v>
      </c>
      <c r="G310" t="s">
        <v>3404</v>
      </c>
      <c r="H310" t="s">
        <v>3403</v>
      </c>
      <c r="I310" t="s">
        <v>15</v>
      </c>
      <c r="J310" t="s">
        <v>1025</v>
      </c>
      <c r="K310" t="s">
        <v>53</v>
      </c>
      <c r="L310" t="s">
        <v>1441</v>
      </c>
      <c r="M310">
        <v>112</v>
      </c>
      <c r="N310" t="s">
        <v>92</v>
      </c>
      <c r="O310" t="s">
        <v>19</v>
      </c>
      <c r="P310" s="29" t="s">
        <v>25</v>
      </c>
      <c r="Q310" t="s">
        <v>20</v>
      </c>
      <c r="S310" t="s">
        <v>2887</v>
      </c>
    </row>
    <row r="311" spans="1:19" ht="15" customHeight="1" x14ac:dyDescent="0.35">
      <c r="A311" t="s">
        <v>1421</v>
      </c>
      <c r="B311" t="s">
        <v>2886</v>
      </c>
      <c r="C311">
        <v>2017</v>
      </c>
      <c r="D311" t="s">
        <v>5053</v>
      </c>
      <c r="E311" t="s">
        <v>1422</v>
      </c>
      <c r="F311" t="s">
        <v>3376</v>
      </c>
      <c r="G311" t="s">
        <v>3644</v>
      </c>
      <c r="H311" t="s">
        <v>3403</v>
      </c>
      <c r="I311" t="s">
        <v>3190</v>
      </c>
      <c r="J311" t="s">
        <v>1025</v>
      </c>
      <c r="K311" t="s">
        <v>53</v>
      </c>
      <c r="L311" t="s">
        <v>53</v>
      </c>
      <c r="M311">
        <v>270</v>
      </c>
      <c r="N311" t="s">
        <v>92</v>
      </c>
      <c r="O311" t="s">
        <v>19</v>
      </c>
      <c r="P311" s="29" t="s">
        <v>534</v>
      </c>
      <c r="Q311" t="s">
        <v>20</v>
      </c>
      <c r="S311" t="s">
        <v>2887</v>
      </c>
    </row>
    <row r="312" spans="1:19" ht="15" customHeight="1" x14ac:dyDescent="0.35">
      <c r="A312" t="s">
        <v>1433</v>
      </c>
      <c r="B312" t="s">
        <v>2886</v>
      </c>
      <c r="C312">
        <v>2017</v>
      </c>
      <c r="D312" t="s">
        <v>5053</v>
      </c>
      <c r="E312" t="s">
        <v>1434</v>
      </c>
      <c r="F312" t="s">
        <v>3402</v>
      </c>
      <c r="G312" t="s">
        <v>3363</v>
      </c>
      <c r="H312" t="s">
        <v>3403</v>
      </c>
      <c r="I312" t="s">
        <v>15</v>
      </c>
      <c r="J312" t="s">
        <v>1025</v>
      </c>
      <c r="K312" t="s">
        <v>53</v>
      </c>
      <c r="L312" t="s">
        <v>53</v>
      </c>
      <c r="M312">
        <v>105</v>
      </c>
      <c r="N312" t="s">
        <v>381</v>
      </c>
      <c r="O312" t="s">
        <v>19</v>
      </c>
      <c r="P312" s="29" t="s">
        <v>953</v>
      </c>
      <c r="Q312" t="s">
        <v>13</v>
      </c>
      <c r="R312" t="s">
        <v>1435</v>
      </c>
      <c r="S312" t="s">
        <v>2887</v>
      </c>
    </row>
    <row r="313" spans="1:19" ht="15" customHeight="1" x14ac:dyDescent="0.35">
      <c r="A313" t="s">
        <v>1423</v>
      </c>
      <c r="B313" t="s">
        <v>2886</v>
      </c>
      <c r="C313">
        <v>2017</v>
      </c>
      <c r="D313" t="s">
        <v>5053</v>
      </c>
      <c r="E313" t="s">
        <v>1424</v>
      </c>
      <c r="F313" t="s">
        <v>5096</v>
      </c>
      <c r="G313" t="s">
        <v>3404</v>
      </c>
      <c r="H313" t="s">
        <v>3373</v>
      </c>
      <c r="I313" t="s">
        <v>15</v>
      </c>
      <c r="J313" t="s">
        <v>1025</v>
      </c>
      <c r="K313" t="s">
        <v>53</v>
      </c>
      <c r="L313" t="s">
        <v>53</v>
      </c>
      <c r="M313">
        <v>140</v>
      </c>
      <c r="N313" t="s">
        <v>1677</v>
      </c>
      <c r="O313" t="s">
        <v>1425</v>
      </c>
      <c r="P313" s="29" t="s">
        <v>534</v>
      </c>
      <c r="Q313" t="s">
        <v>13</v>
      </c>
      <c r="R313" t="s">
        <v>1426</v>
      </c>
      <c r="S313" t="s">
        <v>2887</v>
      </c>
    </row>
    <row r="314" spans="1:19" ht="15" customHeight="1" x14ac:dyDescent="0.35">
      <c r="A314" t="s">
        <v>1455</v>
      </c>
      <c r="B314" t="s">
        <v>2886</v>
      </c>
      <c r="C314">
        <v>2017</v>
      </c>
      <c r="D314" t="s">
        <v>5053</v>
      </c>
      <c r="E314" t="s">
        <v>1456</v>
      </c>
      <c r="F314" t="s">
        <v>5096</v>
      </c>
      <c r="G314" t="s">
        <v>3368</v>
      </c>
      <c r="H314" t="s">
        <v>3403</v>
      </c>
      <c r="I314" t="s">
        <v>15</v>
      </c>
      <c r="J314" t="s">
        <v>1025</v>
      </c>
      <c r="K314" t="s">
        <v>53</v>
      </c>
      <c r="L314" t="s">
        <v>53</v>
      </c>
      <c r="M314">
        <v>280</v>
      </c>
      <c r="N314" t="s">
        <v>1457</v>
      </c>
      <c r="O314" t="s">
        <v>142</v>
      </c>
      <c r="P314" s="29" t="s">
        <v>1458</v>
      </c>
      <c r="Q314" t="s">
        <v>20</v>
      </c>
      <c r="S314" t="s">
        <v>2887</v>
      </c>
    </row>
    <row r="315" spans="1:19" ht="15" customHeight="1" x14ac:dyDescent="0.35">
      <c r="A315" t="s">
        <v>1473</v>
      </c>
      <c r="B315" t="s">
        <v>2886</v>
      </c>
      <c r="C315">
        <v>2017</v>
      </c>
      <c r="D315" t="s">
        <v>5053</v>
      </c>
      <c r="E315" t="s">
        <v>1474</v>
      </c>
      <c r="F315" t="s">
        <v>3376</v>
      </c>
      <c r="G315" t="s">
        <v>3368</v>
      </c>
      <c r="H315" t="s">
        <v>3403</v>
      </c>
      <c r="I315" t="s">
        <v>15</v>
      </c>
      <c r="J315" t="s">
        <v>1025</v>
      </c>
      <c r="K315" t="s">
        <v>53</v>
      </c>
      <c r="L315" t="s">
        <v>106</v>
      </c>
      <c r="M315">
        <v>196</v>
      </c>
      <c r="N315" t="s">
        <v>92</v>
      </c>
      <c r="O315" t="s">
        <v>19</v>
      </c>
      <c r="P315" s="29" t="s">
        <v>25</v>
      </c>
      <c r="Q315" t="s">
        <v>13</v>
      </c>
      <c r="R315" t="s">
        <v>1475</v>
      </c>
      <c r="S315" t="s">
        <v>2887</v>
      </c>
    </row>
    <row r="316" spans="1:19" ht="15" customHeight="1" x14ac:dyDescent="0.35">
      <c r="A316" t="s">
        <v>1476</v>
      </c>
      <c r="B316" t="s">
        <v>3913</v>
      </c>
      <c r="C316">
        <v>2017</v>
      </c>
      <c r="D316" t="s">
        <v>5053</v>
      </c>
      <c r="E316" t="s">
        <v>1477</v>
      </c>
      <c r="F316" t="s">
        <v>3406</v>
      </c>
      <c r="G316" t="s">
        <v>3371</v>
      </c>
      <c r="H316" t="s">
        <v>3394</v>
      </c>
      <c r="I316" t="s">
        <v>47</v>
      </c>
      <c r="J316" t="s">
        <v>1026</v>
      </c>
      <c r="K316" t="s">
        <v>53</v>
      </c>
      <c r="L316" t="s">
        <v>1478</v>
      </c>
      <c r="M316">
        <v>400</v>
      </c>
      <c r="N316" t="s">
        <v>1678</v>
      </c>
      <c r="O316" t="s">
        <v>19</v>
      </c>
      <c r="P316" s="29" t="s">
        <v>1479</v>
      </c>
      <c r="Q316" t="s">
        <v>13</v>
      </c>
      <c r="R316" t="s">
        <v>1480</v>
      </c>
      <c r="S316" t="s">
        <v>2887</v>
      </c>
    </row>
    <row r="317" spans="1:19" ht="15" customHeight="1" x14ac:dyDescent="0.35">
      <c r="A317" t="s">
        <v>3003</v>
      </c>
      <c r="B317" t="s">
        <v>2886</v>
      </c>
      <c r="C317">
        <v>2017</v>
      </c>
      <c r="D317" t="s">
        <v>5053</v>
      </c>
      <c r="E317" t="s">
        <v>3238</v>
      </c>
      <c r="F317" t="s">
        <v>5096</v>
      </c>
      <c r="G317" t="s">
        <v>3368</v>
      </c>
      <c r="H317" t="s">
        <v>3373</v>
      </c>
      <c r="I317" t="s">
        <v>15</v>
      </c>
      <c r="J317" t="s">
        <v>1133</v>
      </c>
      <c r="K317" t="s">
        <v>53</v>
      </c>
      <c r="L317" t="s">
        <v>53</v>
      </c>
      <c r="M317">
        <v>186</v>
      </c>
      <c r="N317" t="s">
        <v>3239</v>
      </c>
      <c r="O317" t="s">
        <v>24</v>
      </c>
      <c r="P317" s="29" t="s">
        <v>3240</v>
      </c>
      <c r="Q317" t="s">
        <v>20</v>
      </c>
      <c r="S317" t="s">
        <v>2892</v>
      </c>
    </row>
    <row r="318" spans="1:19" ht="15" customHeight="1" x14ac:dyDescent="0.35">
      <c r="A318" t="s">
        <v>3008</v>
      </c>
      <c r="B318" t="s">
        <v>2886</v>
      </c>
      <c r="C318">
        <v>2017</v>
      </c>
      <c r="D318" t="s">
        <v>5053</v>
      </c>
      <c r="E318" t="s">
        <v>3242</v>
      </c>
      <c r="F318" t="s">
        <v>3675</v>
      </c>
      <c r="G318" t="s">
        <v>3492</v>
      </c>
      <c r="H318" t="s">
        <v>3403</v>
      </c>
      <c r="I318" t="s">
        <v>15</v>
      </c>
      <c r="J318" t="s">
        <v>1015</v>
      </c>
      <c r="K318" t="s">
        <v>53</v>
      </c>
      <c r="L318" t="s">
        <v>53</v>
      </c>
      <c r="M318">
        <v>90</v>
      </c>
      <c r="N318" t="s">
        <v>49</v>
      </c>
      <c r="O318" t="s">
        <v>19</v>
      </c>
      <c r="P318" s="29" t="s">
        <v>25</v>
      </c>
      <c r="Q318" t="s">
        <v>20</v>
      </c>
      <c r="S318" t="s">
        <v>2892</v>
      </c>
    </row>
    <row r="319" spans="1:19" ht="15" customHeight="1" x14ac:dyDescent="0.35">
      <c r="A319" t="s">
        <v>1535</v>
      </c>
      <c r="B319" t="s">
        <v>2886</v>
      </c>
      <c r="C319">
        <v>2017</v>
      </c>
      <c r="D319" t="s">
        <v>5053</v>
      </c>
      <c r="E319" t="s">
        <v>1536</v>
      </c>
      <c r="F319" t="s">
        <v>3376</v>
      </c>
      <c r="G319" t="s">
        <v>3404</v>
      </c>
      <c r="H319" t="s">
        <v>3403</v>
      </c>
      <c r="I319" t="s">
        <v>15</v>
      </c>
      <c r="J319" t="s">
        <v>1025</v>
      </c>
      <c r="K319" t="s">
        <v>53</v>
      </c>
      <c r="L319" t="s">
        <v>53</v>
      </c>
      <c r="M319">
        <v>120</v>
      </c>
      <c r="N319" t="s">
        <v>92</v>
      </c>
      <c r="O319" t="s">
        <v>19</v>
      </c>
      <c r="P319" s="29" t="s">
        <v>25</v>
      </c>
      <c r="Q319" t="s">
        <v>20</v>
      </c>
      <c r="S319" t="s">
        <v>2887</v>
      </c>
    </row>
    <row r="320" spans="1:19" ht="15" customHeight="1" x14ac:dyDescent="0.35">
      <c r="A320" t="s">
        <v>1532</v>
      </c>
      <c r="B320" t="s">
        <v>2886</v>
      </c>
      <c r="C320">
        <v>2017</v>
      </c>
      <c r="D320" t="s">
        <v>5053</v>
      </c>
      <c r="E320" t="s">
        <v>1533</v>
      </c>
      <c r="F320" t="s">
        <v>5096</v>
      </c>
      <c r="G320" t="s">
        <v>3368</v>
      </c>
      <c r="H320" t="s">
        <v>3403</v>
      </c>
      <c r="I320" t="s">
        <v>15</v>
      </c>
      <c r="J320" t="s">
        <v>1025</v>
      </c>
      <c r="K320" t="s">
        <v>53</v>
      </c>
      <c r="L320" t="s">
        <v>1534</v>
      </c>
      <c r="M320">
        <v>210</v>
      </c>
      <c r="N320" t="s">
        <v>92</v>
      </c>
      <c r="O320" t="s">
        <v>19</v>
      </c>
      <c r="P320" s="29" t="s">
        <v>266</v>
      </c>
      <c r="Q320" t="s">
        <v>20</v>
      </c>
      <c r="S320" t="s">
        <v>2887</v>
      </c>
    </row>
    <row r="321" spans="1:19" ht="15" customHeight="1" x14ac:dyDescent="0.35">
      <c r="A321" t="s">
        <v>951</v>
      </c>
      <c r="B321" t="s">
        <v>2886</v>
      </c>
      <c r="C321">
        <v>2018</v>
      </c>
      <c r="D321" t="s">
        <v>5053</v>
      </c>
      <c r="E321" t="s">
        <v>952</v>
      </c>
      <c r="F321" t="s">
        <v>3779</v>
      </c>
      <c r="G321" t="s">
        <v>3601</v>
      </c>
      <c r="H321" t="s">
        <v>3373</v>
      </c>
      <c r="I321" t="s">
        <v>15</v>
      </c>
      <c r="J321" t="s">
        <v>341</v>
      </c>
      <c r="K321" t="s">
        <v>53</v>
      </c>
      <c r="L321" t="s">
        <v>53</v>
      </c>
      <c r="M321">
        <v>144</v>
      </c>
      <c r="N321" t="s">
        <v>92</v>
      </c>
      <c r="O321" t="s">
        <v>19</v>
      </c>
      <c r="P321" s="29" t="s">
        <v>953</v>
      </c>
      <c r="Q321" t="s">
        <v>20</v>
      </c>
      <c r="S321" t="s">
        <v>2887</v>
      </c>
    </row>
    <row r="322" spans="1:19" ht="15" customHeight="1" x14ac:dyDescent="0.35">
      <c r="A322" t="s">
        <v>958</v>
      </c>
      <c r="B322" t="s">
        <v>2886</v>
      </c>
      <c r="C322">
        <v>2018</v>
      </c>
      <c r="D322" t="s">
        <v>5053</v>
      </c>
      <c r="E322" t="s">
        <v>959</v>
      </c>
      <c r="F322" t="s">
        <v>3613</v>
      </c>
      <c r="G322" t="s">
        <v>3521</v>
      </c>
      <c r="H322" t="s">
        <v>3403</v>
      </c>
      <c r="I322" t="s">
        <v>414</v>
      </c>
      <c r="J322" t="s">
        <v>1025</v>
      </c>
      <c r="K322" t="s">
        <v>53</v>
      </c>
      <c r="L322" t="s">
        <v>960</v>
      </c>
      <c r="M322">
        <v>75</v>
      </c>
      <c r="N322" t="s">
        <v>92</v>
      </c>
      <c r="O322" t="s">
        <v>19</v>
      </c>
      <c r="P322" s="29" t="s">
        <v>25</v>
      </c>
      <c r="Q322" t="s">
        <v>20</v>
      </c>
      <c r="S322" t="s">
        <v>2887</v>
      </c>
    </row>
    <row r="323" spans="1:19" ht="15" customHeight="1" x14ac:dyDescent="0.35">
      <c r="A323" t="s">
        <v>1004</v>
      </c>
      <c r="B323" t="s">
        <v>2886</v>
      </c>
      <c r="C323">
        <v>2018</v>
      </c>
      <c r="D323" t="s">
        <v>5053</v>
      </c>
      <c r="E323" t="s">
        <v>1005</v>
      </c>
      <c r="F323" t="s">
        <v>3614</v>
      </c>
      <c r="G323" t="s">
        <v>3363</v>
      </c>
      <c r="H323" t="s">
        <v>3403</v>
      </c>
      <c r="I323" t="s">
        <v>15</v>
      </c>
      <c r="J323" t="s">
        <v>1025</v>
      </c>
      <c r="K323" t="s">
        <v>53</v>
      </c>
      <c r="L323" t="s">
        <v>53</v>
      </c>
      <c r="M323">
        <v>150</v>
      </c>
      <c r="N323" t="s">
        <v>447</v>
      </c>
      <c r="O323" t="s">
        <v>117</v>
      </c>
      <c r="P323" s="29" t="s">
        <v>1006</v>
      </c>
      <c r="Q323" t="s">
        <v>20</v>
      </c>
      <c r="S323" t="s">
        <v>2887</v>
      </c>
    </row>
    <row r="324" spans="1:19" ht="15" customHeight="1" x14ac:dyDescent="0.35">
      <c r="A324" t="s">
        <v>1147</v>
      </c>
      <c r="B324" t="s">
        <v>2886</v>
      </c>
      <c r="C324">
        <v>2018</v>
      </c>
      <c r="D324" t="s">
        <v>5053</v>
      </c>
      <c r="E324" t="s">
        <v>1148</v>
      </c>
      <c r="F324" t="s">
        <v>3622</v>
      </c>
      <c r="G324" t="s">
        <v>3492</v>
      </c>
      <c r="H324" t="s">
        <v>3403</v>
      </c>
      <c r="I324" t="s">
        <v>15</v>
      </c>
      <c r="J324" t="s">
        <v>1025</v>
      </c>
      <c r="K324" t="s">
        <v>53</v>
      </c>
      <c r="L324" t="s">
        <v>53</v>
      </c>
      <c r="M324">
        <v>75</v>
      </c>
      <c r="N324" t="s">
        <v>92</v>
      </c>
      <c r="O324" t="s">
        <v>19</v>
      </c>
      <c r="P324" s="29" t="s">
        <v>25</v>
      </c>
      <c r="Q324" t="s">
        <v>20</v>
      </c>
      <c r="S324" t="s">
        <v>2887</v>
      </c>
    </row>
    <row r="325" spans="1:19" ht="15" customHeight="1" x14ac:dyDescent="0.35">
      <c r="A325" t="s">
        <v>1152</v>
      </c>
      <c r="B325" t="s">
        <v>2886</v>
      </c>
      <c r="C325">
        <v>2018</v>
      </c>
      <c r="D325" t="s">
        <v>5053</v>
      </c>
      <c r="E325" t="s">
        <v>1153</v>
      </c>
      <c r="F325" t="s">
        <v>3623</v>
      </c>
      <c r="G325" t="s">
        <v>3368</v>
      </c>
      <c r="H325" t="s">
        <v>3373</v>
      </c>
      <c r="I325" t="s">
        <v>15</v>
      </c>
      <c r="J325" t="s">
        <v>341</v>
      </c>
      <c r="K325" t="s">
        <v>53</v>
      </c>
      <c r="L325" t="s">
        <v>53</v>
      </c>
      <c r="M325">
        <v>104</v>
      </c>
      <c r="N325" t="s">
        <v>24</v>
      </c>
      <c r="O325" t="s">
        <v>19</v>
      </c>
      <c r="P325" s="29" t="s">
        <v>99</v>
      </c>
      <c r="Q325" t="s">
        <v>20</v>
      </c>
      <c r="S325" t="s">
        <v>2887</v>
      </c>
    </row>
    <row r="326" spans="1:19" ht="15" customHeight="1" x14ac:dyDescent="0.35">
      <c r="A326" t="s">
        <v>1193</v>
      </c>
      <c r="B326" t="s">
        <v>2886</v>
      </c>
      <c r="C326">
        <v>2018</v>
      </c>
      <c r="D326" t="s">
        <v>5053</v>
      </c>
      <c r="E326" t="s">
        <v>1194</v>
      </c>
      <c r="F326" t="s">
        <v>3384</v>
      </c>
      <c r="G326" t="s">
        <v>3492</v>
      </c>
      <c r="H326" t="s">
        <v>3394</v>
      </c>
      <c r="I326" t="s">
        <v>15</v>
      </c>
      <c r="J326" t="s">
        <v>1025</v>
      </c>
      <c r="K326" t="s">
        <v>53</v>
      </c>
      <c r="L326" t="s">
        <v>53</v>
      </c>
      <c r="M326">
        <v>75</v>
      </c>
      <c r="N326" t="s">
        <v>63</v>
      </c>
      <c r="O326" t="s">
        <v>19</v>
      </c>
      <c r="P326" s="29" t="s">
        <v>68</v>
      </c>
      <c r="Q326" t="s">
        <v>13</v>
      </c>
      <c r="R326" t="s">
        <v>1195</v>
      </c>
      <c r="S326" t="s">
        <v>2887</v>
      </c>
    </row>
    <row r="327" spans="1:19" ht="15" customHeight="1" x14ac:dyDescent="0.35">
      <c r="A327" t="s">
        <v>1203</v>
      </c>
      <c r="B327" t="s">
        <v>2886</v>
      </c>
      <c r="C327">
        <v>2018</v>
      </c>
      <c r="D327" t="s">
        <v>5053</v>
      </c>
      <c r="E327" t="s">
        <v>1204</v>
      </c>
      <c r="F327" t="s">
        <v>3627</v>
      </c>
      <c r="G327" t="s">
        <v>3521</v>
      </c>
      <c r="H327" t="s">
        <v>3403</v>
      </c>
      <c r="I327" t="s">
        <v>414</v>
      </c>
      <c r="J327" t="s">
        <v>1025</v>
      </c>
      <c r="K327" t="s">
        <v>53</v>
      </c>
      <c r="L327" t="s">
        <v>4445</v>
      </c>
      <c r="M327">
        <v>117</v>
      </c>
      <c r="N327" t="s">
        <v>92</v>
      </c>
      <c r="O327" t="s">
        <v>19</v>
      </c>
      <c r="P327" s="30" t="s">
        <v>1205</v>
      </c>
      <c r="Q327" t="s">
        <v>20</v>
      </c>
      <c r="S327" t="s">
        <v>2887</v>
      </c>
    </row>
    <row r="328" spans="1:19" ht="15" customHeight="1" x14ac:dyDescent="0.35">
      <c r="A328" t="s">
        <v>1240</v>
      </c>
      <c r="B328" t="s">
        <v>2886</v>
      </c>
      <c r="C328">
        <v>2018</v>
      </c>
      <c r="D328" t="s">
        <v>5053</v>
      </c>
      <c r="E328" t="s">
        <v>4330</v>
      </c>
      <c r="F328" t="s">
        <v>4505</v>
      </c>
      <c r="G328" t="s">
        <v>3363</v>
      </c>
      <c r="H328" t="s">
        <v>3369</v>
      </c>
      <c r="I328" t="s">
        <v>390</v>
      </c>
      <c r="J328" t="s">
        <v>1121</v>
      </c>
      <c r="K328" t="s">
        <v>53</v>
      </c>
      <c r="L328" t="s">
        <v>53</v>
      </c>
      <c r="M328">
        <v>721</v>
      </c>
      <c r="N328" t="s">
        <v>4331</v>
      </c>
      <c r="O328" t="s">
        <v>19</v>
      </c>
      <c r="P328" s="29" t="s">
        <v>457</v>
      </c>
      <c r="Q328" t="s">
        <v>20</v>
      </c>
      <c r="S328" t="s">
        <v>2887</v>
      </c>
    </row>
    <row r="329" spans="1:19" ht="15" customHeight="1" x14ac:dyDescent="0.35">
      <c r="A329" t="s">
        <v>1223</v>
      </c>
      <c r="B329" t="s">
        <v>2886</v>
      </c>
      <c r="C329">
        <v>2018</v>
      </c>
      <c r="D329" t="s">
        <v>5053</v>
      </c>
      <c r="E329" t="s">
        <v>1224</v>
      </c>
      <c r="F329" t="s">
        <v>3398</v>
      </c>
      <c r="G329" t="s">
        <v>3492</v>
      </c>
      <c r="H329" t="s">
        <v>3369</v>
      </c>
      <c r="I329" t="s">
        <v>15</v>
      </c>
      <c r="J329" t="s">
        <v>1025</v>
      </c>
      <c r="K329" t="s">
        <v>53</v>
      </c>
      <c r="L329" t="s">
        <v>53</v>
      </c>
      <c r="M329">
        <v>115</v>
      </c>
      <c r="N329" t="s">
        <v>24</v>
      </c>
      <c r="O329" t="s">
        <v>19</v>
      </c>
      <c r="P329" s="29" t="s">
        <v>93</v>
      </c>
      <c r="Q329" t="s">
        <v>13</v>
      </c>
      <c r="R329" t="s">
        <v>1225</v>
      </c>
      <c r="S329" t="s">
        <v>2887</v>
      </c>
    </row>
    <row r="330" spans="1:19" ht="15" customHeight="1" x14ac:dyDescent="0.35">
      <c r="A330" t="s">
        <v>1245</v>
      </c>
      <c r="B330" t="s">
        <v>2886</v>
      </c>
      <c r="C330">
        <v>2018</v>
      </c>
      <c r="D330" t="s">
        <v>5053</v>
      </c>
      <c r="E330" t="s">
        <v>1246</v>
      </c>
      <c r="F330" t="s">
        <v>3637</v>
      </c>
      <c r="G330" t="s">
        <v>3492</v>
      </c>
      <c r="H330" t="s">
        <v>3394</v>
      </c>
      <c r="I330" t="s">
        <v>15</v>
      </c>
      <c r="J330" t="s">
        <v>1025</v>
      </c>
      <c r="K330" t="s">
        <v>53</v>
      </c>
      <c r="L330" t="s">
        <v>53</v>
      </c>
      <c r="M330">
        <v>74</v>
      </c>
      <c r="N330" t="s">
        <v>1247</v>
      </c>
      <c r="O330" t="s">
        <v>49</v>
      </c>
      <c r="P330" s="29" t="s">
        <v>93</v>
      </c>
      <c r="Q330" t="s">
        <v>20</v>
      </c>
      <c r="S330" t="s">
        <v>2887</v>
      </c>
    </row>
    <row r="331" spans="1:19" ht="15" customHeight="1" x14ac:dyDescent="0.35">
      <c r="A331" t="s">
        <v>1248</v>
      </c>
      <c r="B331" t="s">
        <v>1089</v>
      </c>
      <c r="C331">
        <v>2018</v>
      </c>
      <c r="D331" t="s">
        <v>5053</v>
      </c>
      <c r="E331" t="s">
        <v>632</v>
      </c>
      <c r="F331" t="s">
        <v>3636</v>
      </c>
      <c r="G331" t="s">
        <v>3635</v>
      </c>
      <c r="H331" t="s">
        <v>3369</v>
      </c>
      <c r="I331" t="s">
        <v>1249</v>
      </c>
      <c r="J331" t="s">
        <v>341</v>
      </c>
      <c r="K331" t="s">
        <v>53</v>
      </c>
      <c r="L331" t="s">
        <v>53</v>
      </c>
      <c r="M331">
        <v>160</v>
      </c>
      <c r="N331" t="s">
        <v>1078</v>
      </c>
      <c r="O331" t="s">
        <v>127</v>
      </c>
      <c r="P331" s="29" t="s">
        <v>1250</v>
      </c>
      <c r="Q331" t="s">
        <v>20</v>
      </c>
      <c r="S331" t="s">
        <v>2887</v>
      </c>
    </row>
    <row r="332" spans="1:19" ht="15" customHeight="1" x14ac:dyDescent="0.35">
      <c r="A332" t="s">
        <v>1252</v>
      </c>
      <c r="B332" t="s">
        <v>2886</v>
      </c>
      <c r="C332">
        <v>2018</v>
      </c>
      <c r="D332" t="s">
        <v>5053</v>
      </c>
      <c r="E332" t="s">
        <v>1253</v>
      </c>
      <c r="F332" t="s">
        <v>3413</v>
      </c>
      <c r="G332" t="s">
        <v>3521</v>
      </c>
      <c r="H332" t="s">
        <v>3403</v>
      </c>
      <c r="I332" t="s">
        <v>414</v>
      </c>
      <c r="J332" t="s">
        <v>1025</v>
      </c>
      <c r="K332" t="s">
        <v>53</v>
      </c>
      <c r="L332" t="s">
        <v>1254</v>
      </c>
      <c r="M332">
        <v>104</v>
      </c>
      <c r="N332" t="s">
        <v>92</v>
      </c>
      <c r="O332" t="s">
        <v>19</v>
      </c>
      <c r="P332" s="29" t="s">
        <v>25</v>
      </c>
      <c r="Q332" t="s">
        <v>20</v>
      </c>
      <c r="S332" t="s">
        <v>2887</v>
      </c>
    </row>
    <row r="333" spans="1:19" ht="15" customHeight="1" x14ac:dyDescent="0.35">
      <c r="A333" t="s">
        <v>1276</v>
      </c>
      <c r="B333" t="s">
        <v>2886</v>
      </c>
      <c r="C333">
        <v>2018</v>
      </c>
      <c r="D333" t="s">
        <v>5053</v>
      </c>
      <c r="E333" t="s">
        <v>1277</v>
      </c>
      <c r="F333" t="s">
        <v>5096</v>
      </c>
      <c r="G333" t="s">
        <v>3368</v>
      </c>
      <c r="H333" t="s">
        <v>3373</v>
      </c>
      <c r="I333" t="s">
        <v>15</v>
      </c>
      <c r="J333" t="s">
        <v>1133</v>
      </c>
      <c r="K333" t="s">
        <v>53</v>
      </c>
      <c r="L333" t="s">
        <v>53</v>
      </c>
      <c r="M333">
        <v>180</v>
      </c>
      <c r="N333" t="s">
        <v>1101</v>
      </c>
      <c r="O333" t="s">
        <v>19</v>
      </c>
      <c r="P333" s="29" t="s">
        <v>80</v>
      </c>
      <c r="Q333" t="s">
        <v>13</v>
      </c>
      <c r="R333" t="s">
        <v>1278</v>
      </c>
      <c r="S333" t="s">
        <v>2887</v>
      </c>
    </row>
    <row r="334" spans="1:19" ht="15" customHeight="1" x14ac:dyDescent="0.35">
      <c r="A334" t="s">
        <v>2986</v>
      </c>
      <c r="B334" t="s">
        <v>2886</v>
      </c>
      <c r="C334">
        <v>2018</v>
      </c>
      <c r="D334" t="s">
        <v>5053</v>
      </c>
      <c r="E334" t="s">
        <v>3217</v>
      </c>
      <c r="F334" t="s">
        <v>3431</v>
      </c>
      <c r="G334" t="s">
        <v>3363</v>
      </c>
      <c r="H334" t="s">
        <v>3373</v>
      </c>
      <c r="I334" t="s">
        <v>505</v>
      </c>
      <c r="J334" t="s">
        <v>1025</v>
      </c>
      <c r="K334" t="s">
        <v>53</v>
      </c>
      <c r="L334" t="s">
        <v>53</v>
      </c>
      <c r="M334">
        <v>50</v>
      </c>
      <c r="N334" t="s">
        <v>92</v>
      </c>
      <c r="O334" t="s">
        <v>19</v>
      </c>
      <c r="P334" s="29" t="s">
        <v>25</v>
      </c>
      <c r="Q334" t="s">
        <v>20</v>
      </c>
      <c r="S334" t="s">
        <v>2892</v>
      </c>
    </row>
    <row r="335" spans="1:19" ht="15" customHeight="1" x14ac:dyDescent="0.35">
      <c r="A335" t="s">
        <v>2991</v>
      </c>
      <c r="B335" t="s">
        <v>2886</v>
      </c>
      <c r="C335">
        <v>2018</v>
      </c>
      <c r="D335" t="s">
        <v>5053</v>
      </c>
      <c r="E335" t="s">
        <v>3216</v>
      </c>
      <c r="F335" t="s">
        <v>3593</v>
      </c>
      <c r="G335" t="s">
        <v>3492</v>
      </c>
      <c r="H335" t="s">
        <v>3369</v>
      </c>
      <c r="I335" t="s">
        <v>15</v>
      </c>
      <c r="J335" t="s">
        <v>1015</v>
      </c>
      <c r="K335" t="s">
        <v>53</v>
      </c>
      <c r="L335" t="s">
        <v>53</v>
      </c>
      <c r="M335">
        <v>80</v>
      </c>
      <c r="N335" t="s">
        <v>24</v>
      </c>
      <c r="O335" t="s">
        <v>19</v>
      </c>
      <c r="P335" s="29" t="s">
        <v>93</v>
      </c>
      <c r="Q335" t="s">
        <v>20</v>
      </c>
      <c r="S335" t="s">
        <v>2892</v>
      </c>
    </row>
    <row r="336" spans="1:19" ht="15" customHeight="1" x14ac:dyDescent="0.35">
      <c r="A336" t="s">
        <v>631</v>
      </c>
      <c r="B336" t="s">
        <v>2886</v>
      </c>
      <c r="C336">
        <v>2019</v>
      </c>
      <c r="D336" t="s">
        <v>5053</v>
      </c>
      <c r="E336" t="s">
        <v>632</v>
      </c>
      <c r="F336" t="s">
        <v>5098</v>
      </c>
      <c r="G336" t="s">
        <v>3432</v>
      </c>
      <c r="H336" t="s">
        <v>3403</v>
      </c>
      <c r="I336" t="s">
        <v>37</v>
      </c>
      <c r="J336" t="s">
        <v>1015</v>
      </c>
      <c r="K336" t="s">
        <v>53</v>
      </c>
      <c r="L336" t="s">
        <v>53</v>
      </c>
      <c r="M336">
        <v>210</v>
      </c>
      <c r="N336" t="s">
        <v>142</v>
      </c>
      <c r="O336" t="s">
        <v>19</v>
      </c>
      <c r="P336" s="29" t="s">
        <v>4036</v>
      </c>
      <c r="Q336" t="s">
        <v>20</v>
      </c>
      <c r="S336" t="s">
        <v>2887</v>
      </c>
    </row>
    <row r="337" spans="1:19" ht="15" customHeight="1" x14ac:dyDescent="0.35">
      <c r="A337" t="s">
        <v>625</v>
      </c>
      <c r="B337" t="s">
        <v>2886</v>
      </c>
      <c r="C337">
        <v>2019</v>
      </c>
      <c r="D337" t="s">
        <v>5053</v>
      </c>
      <c r="E337" t="s">
        <v>643</v>
      </c>
      <c r="F337" t="s">
        <v>3571</v>
      </c>
      <c r="G337" t="s">
        <v>3528</v>
      </c>
      <c r="H337" t="s">
        <v>3369</v>
      </c>
      <c r="I337" t="s">
        <v>644</v>
      </c>
      <c r="J337" t="s">
        <v>1026</v>
      </c>
      <c r="K337" t="s">
        <v>53</v>
      </c>
      <c r="L337" t="s">
        <v>53</v>
      </c>
      <c r="M337">
        <v>728</v>
      </c>
      <c r="N337" t="s">
        <v>1068</v>
      </c>
      <c r="O337" t="s">
        <v>3875</v>
      </c>
      <c r="P337" s="29" t="s">
        <v>645</v>
      </c>
      <c r="Q337" t="s">
        <v>20</v>
      </c>
      <c r="S337" t="s">
        <v>2887</v>
      </c>
    </row>
    <row r="338" spans="1:19" ht="15" customHeight="1" x14ac:dyDescent="0.35">
      <c r="A338" t="s">
        <v>657</v>
      </c>
      <c r="B338" t="s">
        <v>2886</v>
      </c>
      <c r="C338">
        <v>2019</v>
      </c>
      <c r="D338" t="s">
        <v>5053</v>
      </c>
      <c r="E338" t="s">
        <v>658</v>
      </c>
      <c r="F338" t="s">
        <v>3570</v>
      </c>
      <c r="G338" t="s">
        <v>3368</v>
      </c>
      <c r="H338" t="s">
        <v>3373</v>
      </c>
      <c r="I338" t="s">
        <v>4414</v>
      </c>
      <c r="J338" t="s">
        <v>3114</v>
      </c>
      <c r="K338" t="s">
        <v>53</v>
      </c>
      <c r="L338" t="s">
        <v>53</v>
      </c>
      <c r="M338">
        <v>84</v>
      </c>
      <c r="N338" t="s">
        <v>92</v>
      </c>
      <c r="O338" t="s">
        <v>19</v>
      </c>
      <c r="P338" s="29" t="s">
        <v>25</v>
      </c>
      <c r="Q338" t="s">
        <v>20</v>
      </c>
      <c r="S338" t="s">
        <v>2887</v>
      </c>
    </row>
    <row r="339" spans="1:19" ht="15" customHeight="1" x14ac:dyDescent="0.35">
      <c r="A339" t="s">
        <v>684</v>
      </c>
      <c r="B339" t="s">
        <v>2886</v>
      </c>
      <c r="C339">
        <v>2019</v>
      </c>
      <c r="D339" t="s">
        <v>5053</v>
      </c>
      <c r="E339" t="s">
        <v>685</v>
      </c>
      <c r="F339" t="s">
        <v>3431</v>
      </c>
      <c r="G339" t="s">
        <v>3363</v>
      </c>
      <c r="H339" t="s">
        <v>3403</v>
      </c>
      <c r="I339" t="s">
        <v>15</v>
      </c>
      <c r="J339" t="s">
        <v>1025</v>
      </c>
      <c r="K339" t="s">
        <v>53</v>
      </c>
      <c r="L339" t="s">
        <v>4413</v>
      </c>
      <c r="M339">
        <v>176</v>
      </c>
      <c r="N339" t="s">
        <v>1115</v>
      </c>
      <c r="O339" t="s">
        <v>718</v>
      </c>
      <c r="P339" s="29" t="s">
        <v>686</v>
      </c>
      <c r="Q339" t="s">
        <v>20</v>
      </c>
      <c r="S339" t="s">
        <v>2887</v>
      </c>
    </row>
    <row r="340" spans="1:19" ht="15" customHeight="1" x14ac:dyDescent="0.35">
      <c r="A340" t="s">
        <v>725</v>
      </c>
      <c r="B340" t="s">
        <v>2886</v>
      </c>
      <c r="C340">
        <v>2019</v>
      </c>
      <c r="D340" t="s">
        <v>5053</v>
      </c>
      <c r="E340" t="s">
        <v>726</v>
      </c>
      <c r="F340" t="s">
        <v>3585</v>
      </c>
      <c r="G340" t="s">
        <v>3368</v>
      </c>
      <c r="H340" t="s">
        <v>3403</v>
      </c>
      <c r="I340" t="s">
        <v>4417</v>
      </c>
      <c r="J340" t="s">
        <v>4418</v>
      </c>
      <c r="K340" t="s">
        <v>53</v>
      </c>
      <c r="L340" t="s">
        <v>53</v>
      </c>
      <c r="M340">
        <v>104</v>
      </c>
      <c r="N340" t="s">
        <v>92</v>
      </c>
      <c r="O340" t="s">
        <v>19</v>
      </c>
      <c r="P340" s="29" t="s">
        <v>25</v>
      </c>
      <c r="Q340" t="s">
        <v>20</v>
      </c>
      <c r="S340" t="s">
        <v>2887</v>
      </c>
    </row>
    <row r="341" spans="1:19" ht="15" customHeight="1" x14ac:dyDescent="0.35">
      <c r="A341" t="s">
        <v>729</v>
      </c>
      <c r="B341" t="s">
        <v>2886</v>
      </c>
      <c r="C341">
        <v>2019</v>
      </c>
      <c r="D341" t="s">
        <v>5053</v>
      </c>
      <c r="E341" t="s">
        <v>730</v>
      </c>
      <c r="F341" t="s">
        <v>5095</v>
      </c>
      <c r="G341" t="s">
        <v>3432</v>
      </c>
      <c r="H341" t="s">
        <v>3403</v>
      </c>
      <c r="I341" t="s">
        <v>37</v>
      </c>
      <c r="J341" t="s">
        <v>1015</v>
      </c>
      <c r="K341" t="s">
        <v>53</v>
      </c>
      <c r="L341" t="s">
        <v>53</v>
      </c>
      <c r="M341">
        <v>210</v>
      </c>
      <c r="N341" t="s">
        <v>1114</v>
      </c>
      <c r="O341" t="s">
        <v>19</v>
      </c>
      <c r="P341" s="29" t="s">
        <v>172</v>
      </c>
      <c r="Q341" t="s">
        <v>20</v>
      </c>
      <c r="S341" t="s">
        <v>2887</v>
      </c>
    </row>
    <row r="342" spans="1:19" ht="15" customHeight="1" x14ac:dyDescent="0.35">
      <c r="A342" t="s">
        <v>772</v>
      </c>
      <c r="B342" t="s">
        <v>1089</v>
      </c>
      <c r="C342">
        <v>2019</v>
      </c>
      <c r="D342" t="s">
        <v>5053</v>
      </c>
      <c r="E342" t="s">
        <v>773</v>
      </c>
      <c r="F342" t="s">
        <v>5096</v>
      </c>
      <c r="G342" t="s">
        <v>3366</v>
      </c>
      <c r="H342" t="s">
        <v>3373</v>
      </c>
      <c r="I342" t="s">
        <v>15</v>
      </c>
      <c r="J342" t="s">
        <v>1133</v>
      </c>
      <c r="K342" t="s">
        <v>53</v>
      </c>
      <c r="L342" t="s">
        <v>53</v>
      </c>
      <c r="M342">
        <v>112</v>
      </c>
      <c r="N342" t="s">
        <v>363</v>
      </c>
      <c r="O342" t="s">
        <v>116</v>
      </c>
      <c r="P342" s="29" t="s">
        <v>25</v>
      </c>
      <c r="Q342" t="s">
        <v>20</v>
      </c>
      <c r="S342" t="s">
        <v>2887</v>
      </c>
    </row>
    <row r="343" spans="1:19" ht="15" customHeight="1" x14ac:dyDescent="0.35">
      <c r="A343" t="s">
        <v>786</v>
      </c>
      <c r="B343" t="s">
        <v>2886</v>
      </c>
      <c r="C343">
        <v>2019</v>
      </c>
      <c r="D343" t="s">
        <v>5053</v>
      </c>
      <c r="E343" t="s">
        <v>787</v>
      </c>
      <c r="F343" t="s">
        <v>3782</v>
      </c>
      <c r="G343" t="s">
        <v>3432</v>
      </c>
      <c r="H343" t="s">
        <v>3373</v>
      </c>
      <c r="I343" t="s">
        <v>37</v>
      </c>
      <c r="J343" t="s">
        <v>1015</v>
      </c>
      <c r="K343" t="s">
        <v>53</v>
      </c>
      <c r="L343" t="s">
        <v>53</v>
      </c>
      <c r="M343">
        <v>147</v>
      </c>
      <c r="N343" t="s">
        <v>3889</v>
      </c>
      <c r="O343" t="s">
        <v>19</v>
      </c>
      <c r="P343" s="29" t="s">
        <v>3996</v>
      </c>
      <c r="Q343" t="s">
        <v>20</v>
      </c>
      <c r="S343" t="s">
        <v>2887</v>
      </c>
    </row>
    <row r="344" spans="1:19" ht="15" customHeight="1" x14ac:dyDescent="0.35">
      <c r="A344" t="s">
        <v>793</v>
      </c>
      <c r="B344" t="s">
        <v>2886</v>
      </c>
      <c r="C344">
        <v>2019</v>
      </c>
      <c r="D344" t="s">
        <v>5053</v>
      </c>
      <c r="E344" t="s">
        <v>794</v>
      </c>
      <c r="F344" t="s">
        <v>3431</v>
      </c>
      <c r="G344" t="s">
        <v>3363</v>
      </c>
      <c r="H344" t="s">
        <v>3403</v>
      </c>
      <c r="I344" t="s">
        <v>4427</v>
      </c>
      <c r="J344" t="s">
        <v>1025</v>
      </c>
      <c r="K344" t="s">
        <v>53</v>
      </c>
      <c r="L344" t="s">
        <v>53</v>
      </c>
      <c r="M344">
        <v>76</v>
      </c>
      <c r="N344" t="s">
        <v>1061</v>
      </c>
      <c r="O344" t="s">
        <v>3887</v>
      </c>
      <c r="P344" s="29" t="s">
        <v>3888</v>
      </c>
      <c r="Q344" t="s">
        <v>20</v>
      </c>
      <c r="S344" t="s">
        <v>2887</v>
      </c>
    </row>
    <row r="345" spans="1:19" ht="15" customHeight="1" x14ac:dyDescent="0.35">
      <c r="A345" t="s">
        <v>790</v>
      </c>
      <c r="B345" t="s">
        <v>2886</v>
      </c>
      <c r="C345">
        <v>2019</v>
      </c>
      <c r="D345" t="s">
        <v>5053</v>
      </c>
      <c r="E345" t="s">
        <v>791</v>
      </c>
      <c r="F345" t="s">
        <v>3387</v>
      </c>
      <c r="G345" t="s">
        <v>3492</v>
      </c>
      <c r="H345" t="s">
        <v>3369</v>
      </c>
      <c r="I345" t="s">
        <v>15</v>
      </c>
      <c r="J345" t="s">
        <v>1025</v>
      </c>
      <c r="K345" t="s">
        <v>53</v>
      </c>
      <c r="L345" t="s">
        <v>695</v>
      </c>
      <c r="M345">
        <v>24</v>
      </c>
      <c r="N345" t="s">
        <v>718</v>
      </c>
      <c r="O345" t="s">
        <v>19</v>
      </c>
      <c r="P345" s="29" t="s">
        <v>93</v>
      </c>
      <c r="Q345" t="s">
        <v>13</v>
      </c>
      <c r="R345" t="s">
        <v>792</v>
      </c>
      <c r="S345" t="s">
        <v>2887</v>
      </c>
    </row>
    <row r="346" spans="1:19" ht="15" customHeight="1" x14ac:dyDescent="0.35">
      <c r="A346" t="s">
        <v>811</v>
      </c>
      <c r="B346" t="s">
        <v>1089</v>
      </c>
      <c r="C346">
        <v>2019</v>
      </c>
      <c r="D346" t="s">
        <v>5053</v>
      </c>
      <c r="E346" t="s">
        <v>812</v>
      </c>
      <c r="F346" t="s">
        <v>3389</v>
      </c>
      <c r="G346" t="s">
        <v>3363</v>
      </c>
      <c r="H346" t="s">
        <v>3369</v>
      </c>
      <c r="I346" t="s">
        <v>409</v>
      </c>
      <c r="J346" t="s">
        <v>3119</v>
      </c>
      <c r="K346" t="s">
        <v>53</v>
      </c>
      <c r="L346" t="s">
        <v>53</v>
      </c>
      <c r="M346" t="s">
        <v>185</v>
      </c>
      <c r="N346" t="s">
        <v>1077</v>
      </c>
      <c r="O346" t="s">
        <v>3814</v>
      </c>
      <c r="P346" s="29" t="s">
        <v>93</v>
      </c>
      <c r="Q346" t="s">
        <v>20</v>
      </c>
      <c r="S346" t="s">
        <v>2887</v>
      </c>
    </row>
    <row r="347" spans="1:19" ht="15" customHeight="1" x14ac:dyDescent="0.35">
      <c r="A347" t="s">
        <v>823</v>
      </c>
      <c r="B347" t="s">
        <v>2886</v>
      </c>
      <c r="C347">
        <v>2019</v>
      </c>
      <c r="D347" t="s">
        <v>5053</v>
      </c>
      <c r="E347" t="s">
        <v>824</v>
      </c>
      <c r="F347" t="s">
        <v>5096</v>
      </c>
      <c r="G347" t="s">
        <v>3529</v>
      </c>
      <c r="H347" t="s">
        <v>3373</v>
      </c>
      <c r="I347" t="s">
        <v>15</v>
      </c>
      <c r="J347" t="s">
        <v>1025</v>
      </c>
      <c r="K347" t="s">
        <v>53</v>
      </c>
      <c r="L347" t="s">
        <v>53</v>
      </c>
      <c r="M347">
        <v>100</v>
      </c>
      <c r="N347" t="s">
        <v>92</v>
      </c>
      <c r="O347" t="s">
        <v>19</v>
      </c>
      <c r="P347" s="29" t="s">
        <v>1057</v>
      </c>
      <c r="Q347" t="s">
        <v>20</v>
      </c>
      <c r="S347" t="s">
        <v>2887</v>
      </c>
    </row>
    <row r="348" spans="1:19" ht="15" customHeight="1" x14ac:dyDescent="0.35">
      <c r="A348" t="s">
        <v>3351</v>
      </c>
      <c r="B348" t="s">
        <v>2886</v>
      </c>
      <c r="C348">
        <v>2019</v>
      </c>
      <c r="D348" t="s">
        <v>5053</v>
      </c>
      <c r="E348" t="s">
        <v>865</v>
      </c>
      <c r="F348" t="s">
        <v>3431</v>
      </c>
      <c r="G348" t="s">
        <v>3366</v>
      </c>
      <c r="H348" t="s">
        <v>3403</v>
      </c>
      <c r="I348" t="s">
        <v>15</v>
      </c>
      <c r="J348" t="s">
        <v>1025</v>
      </c>
      <c r="K348" t="s">
        <v>53</v>
      </c>
      <c r="L348" t="s">
        <v>53</v>
      </c>
      <c r="M348">
        <v>60</v>
      </c>
      <c r="N348" t="s">
        <v>4364</v>
      </c>
      <c r="O348" t="s">
        <v>4365</v>
      </c>
      <c r="P348" s="29" t="s">
        <v>25</v>
      </c>
      <c r="Q348" t="s">
        <v>20</v>
      </c>
      <c r="S348" t="s">
        <v>2887</v>
      </c>
    </row>
    <row r="349" spans="1:19" ht="15" customHeight="1" x14ac:dyDescent="0.35">
      <c r="A349" t="s">
        <v>839</v>
      </c>
      <c r="B349" t="s">
        <v>2886</v>
      </c>
      <c r="C349">
        <v>2019</v>
      </c>
      <c r="D349" t="s">
        <v>5053</v>
      </c>
      <c r="E349" t="s">
        <v>840</v>
      </c>
      <c r="F349" t="s">
        <v>5101</v>
      </c>
      <c r="G349" t="s">
        <v>3463</v>
      </c>
      <c r="H349" t="s">
        <v>3373</v>
      </c>
      <c r="I349" t="s">
        <v>15</v>
      </c>
      <c r="J349" t="s">
        <v>1025</v>
      </c>
      <c r="K349" t="s">
        <v>53</v>
      </c>
      <c r="L349" t="s">
        <v>53</v>
      </c>
      <c r="M349">
        <v>320</v>
      </c>
      <c r="N349" t="s">
        <v>24</v>
      </c>
      <c r="O349" t="s">
        <v>19</v>
      </c>
      <c r="P349" s="29" t="s">
        <v>3985</v>
      </c>
      <c r="Q349" t="s">
        <v>20</v>
      </c>
      <c r="S349" t="s">
        <v>2887</v>
      </c>
    </row>
    <row r="350" spans="1:19" ht="15" customHeight="1" x14ac:dyDescent="0.35">
      <c r="A350" t="s">
        <v>864</v>
      </c>
      <c r="B350" t="s">
        <v>2886</v>
      </c>
      <c r="C350">
        <v>2019</v>
      </c>
      <c r="D350" t="s">
        <v>5053</v>
      </c>
      <c r="E350" t="s">
        <v>3196</v>
      </c>
      <c r="F350" t="s">
        <v>3398</v>
      </c>
      <c r="G350" t="s">
        <v>3492</v>
      </c>
      <c r="H350" t="s">
        <v>3369</v>
      </c>
      <c r="I350" t="s">
        <v>3197</v>
      </c>
      <c r="J350" t="s">
        <v>1672</v>
      </c>
      <c r="K350" t="s">
        <v>53</v>
      </c>
      <c r="L350" t="s">
        <v>4429</v>
      </c>
      <c r="M350">
        <v>80</v>
      </c>
      <c r="N350" t="s">
        <v>92</v>
      </c>
      <c r="O350" t="s">
        <v>19</v>
      </c>
      <c r="P350" s="30" t="s">
        <v>3978</v>
      </c>
      <c r="Q350" t="s">
        <v>20</v>
      </c>
      <c r="S350" t="s">
        <v>2892</v>
      </c>
    </row>
    <row r="351" spans="1:19" ht="15" customHeight="1" x14ac:dyDescent="0.35">
      <c r="A351" t="s">
        <v>869</v>
      </c>
      <c r="B351" t="s">
        <v>2886</v>
      </c>
      <c r="C351">
        <v>2019</v>
      </c>
      <c r="D351" t="s">
        <v>5053</v>
      </c>
      <c r="E351" t="s">
        <v>870</v>
      </c>
      <c r="F351" t="s">
        <v>3431</v>
      </c>
      <c r="G351" t="s">
        <v>3492</v>
      </c>
      <c r="H351" t="s">
        <v>3403</v>
      </c>
      <c r="I351" t="s">
        <v>15</v>
      </c>
      <c r="J351" t="s">
        <v>1025</v>
      </c>
      <c r="K351" t="s">
        <v>53</v>
      </c>
      <c r="L351" t="s">
        <v>53</v>
      </c>
      <c r="M351">
        <v>144</v>
      </c>
      <c r="N351" t="s">
        <v>92</v>
      </c>
      <c r="O351" t="s">
        <v>19</v>
      </c>
      <c r="P351" s="29" t="s">
        <v>25</v>
      </c>
      <c r="Q351" t="s">
        <v>20</v>
      </c>
      <c r="S351" t="s">
        <v>2887</v>
      </c>
    </row>
    <row r="352" spans="1:19" ht="15" customHeight="1" x14ac:dyDescent="0.35">
      <c r="A352" t="s">
        <v>899</v>
      </c>
      <c r="B352" t="s">
        <v>2886</v>
      </c>
      <c r="C352">
        <v>2019</v>
      </c>
      <c r="D352" t="s">
        <v>5053</v>
      </c>
      <c r="E352" t="s">
        <v>900</v>
      </c>
      <c r="F352" t="s">
        <v>3595</v>
      </c>
      <c r="G352" t="s">
        <v>3492</v>
      </c>
      <c r="H352" t="s">
        <v>3403</v>
      </c>
      <c r="I352" t="s">
        <v>47</v>
      </c>
      <c r="J352" t="s">
        <v>1130</v>
      </c>
      <c r="K352" t="s">
        <v>53</v>
      </c>
      <c r="L352" t="s">
        <v>53</v>
      </c>
      <c r="M352">
        <v>112</v>
      </c>
      <c r="N352" t="s">
        <v>92</v>
      </c>
      <c r="O352" t="s">
        <v>19</v>
      </c>
      <c r="P352" s="29" t="s">
        <v>25</v>
      </c>
      <c r="Q352" t="s">
        <v>20</v>
      </c>
      <c r="S352" t="s">
        <v>2887</v>
      </c>
    </row>
    <row r="353" spans="1:19" ht="15" customHeight="1" x14ac:dyDescent="0.35">
      <c r="A353" t="s">
        <v>926</v>
      </c>
      <c r="B353" t="s">
        <v>2886</v>
      </c>
      <c r="C353">
        <v>2019</v>
      </c>
      <c r="D353" t="s">
        <v>5053</v>
      </c>
      <c r="E353" t="s">
        <v>927</v>
      </c>
      <c r="F353" t="s">
        <v>3609</v>
      </c>
      <c r="G353" t="s">
        <v>3610</v>
      </c>
      <c r="H353" t="s">
        <v>3403</v>
      </c>
      <c r="I353" t="s">
        <v>15</v>
      </c>
      <c r="J353" t="s">
        <v>1025</v>
      </c>
      <c r="K353" t="s">
        <v>53</v>
      </c>
      <c r="L353" t="s">
        <v>53</v>
      </c>
      <c r="M353">
        <v>240</v>
      </c>
      <c r="N353" t="s">
        <v>1425</v>
      </c>
      <c r="O353" t="s">
        <v>19</v>
      </c>
      <c r="P353" s="29" t="s">
        <v>928</v>
      </c>
      <c r="Q353" t="s">
        <v>20</v>
      </c>
      <c r="S353" t="s">
        <v>2887</v>
      </c>
    </row>
    <row r="354" spans="1:19" ht="15" customHeight="1" x14ac:dyDescent="0.35">
      <c r="A354" t="s">
        <v>307</v>
      </c>
      <c r="B354" t="s">
        <v>2886</v>
      </c>
      <c r="C354">
        <v>2020</v>
      </c>
      <c r="D354" t="s">
        <v>5053</v>
      </c>
      <c r="E354" t="s">
        <v>308</v>
      </c>
      <c r="F354" t="s">
        <v>3436</v>
      </c>
      <c r="G354" t="s">
        <v>3492</v>
      </c>
      <c r="H354" t="s">
        <v>3369</v>
      </c>
      <c r="I354" t="s">
        <v>47</v>
      </c>
      <c r="J354" t="s">
        <v>1026</v>
      </c>
      <c r="K354" t="s">
        <v>53</v>
      </c>
      <c r="L354" t="s">
        <v>309</v>
      </c>
      <c r="M354">
        <v>200</v>
      </c>
      <c r="N354" t="s">
        <v>24</v>
      </c>
      <c r="O354" t="s">
        <v>19</v>
      </c>
      <c r="P354" s="29" t="s">
        <v>310</v>
      </c>
      <c r="Q354" t="s">
        <v>20</v>
      </c>
      <c r="S354" t="s">
        <v>2887</v>
      </c>
    </row>
    <row r="355" spans="1:19" ht="15" customHeight="1" x14ac:dyDescent="0.35">
      <c r="A355" t="s">
        <v>337</v>
      </c>
      <c r="B355" t="s">
        <v>2886</v>
      </c>
      <c r="C355">
        <v>2020</v>
      </c>
      <c r="D355" t="s">
        <v>5053</v>
      </c>
      <c r="E355" t="s">
        <v>338</v>
      </c>
      <c r="F355" t="s">
        <v>3493</v>
      </c>
      <c r="G355" t="s">
        <v>3366</v>
      </c>
      <c r="H355" t="s">
        <v>3373</v>
      </c>
      <c r="I355" t="s">
        <v>47</v>
      </c>
      <c r="J355" t="s">
        <v>1026</v>
      </c>
      <c r="K355" t="s">
        <v>53</v>
      </c>
      <c r="L355" t="s">
        <v>4395</v>
      </c>
      <c r="M355">
        <v>240</v>
      </c>
      <c r="N355" t="s">
        <v>339</v>
      </c>
      <c r="O355" t="s">
        <v>1047</v>
      </c>
      <c r="P355" s="29" t="s">
        <v>172</v>
      </c>
      <c r="Q355" t="s">
        <v>20</v>
      </c>
      <c r="S355" t="s">
        <v>2887</v>
      </c>
    </row>
    <row r="356" spans="1:19" ht="15" customHeight="1" x14ac:dyDescent="0.35">
      <c r="A356" t="s">
        <v>331</v>
      </c>
      <c r="B356" t="s">
        <v>2886</v>
      </c>
      <c r="C356">
        <v>2020</v>
      </c>
      <c r="D356" t="s">
        <v>5053</v>
      </c>
      <c r="E356" t="s">
        <v>332</v>
      </c>
      <c r="F356" t="s">
        <v>3431</v>
      </c>
      <c r="G356" t="s">
        <v>3368</v>
      </c>
      <c r="H356" t="s">
        <v>3403</v>
      </c>
      <c r="I356" t="s">
        <v>15</v>
      </c>
      <c r="J356" t="s">
        <v>1025</v>
      </c>
      <c r="K356" t="s">
        <v>53</v>
      </c>
      <c r="L356" t="s">
        <v>53</v>
      </c>
      <c r="M356">
        <v>176</v>
      </c>
      <c r="N356" t="s">
        <v>333</v>
      </c>
      <c r="O356" t="s">
        <v>3822</v>
      </c>
      <c r="P356" s="29" t="s">
        <v>3980</v>
      </c>
      <c r="Q356" t="s">
        <v>20</v>
      </c>
      <c r="S356" t="s">
        <v>2887</v>
      </c>
    </row>
    <row r="357" spans="1:19" ht="15" customHeight="1" x14ac:dyDescent="0.35">
      <c r="A357" t="s">
        <v>348</v>
      </c>
      <c r="B357" t="s">
        <v>2886</v>
      </c>
      <c r="C357">
        <v>2020</v>
      </c>
      <c r="D357" t="s">
        <v>5053</v>
      </c>
      <c r="E357" t="s">
        <v>349</v>
      </c>
      <c r="F357" t="s">
        <v>3374</v>
      </c>
      <c r="G357" t="s">
        <v>3366</v>
      </c>
      <c r="H357" t="s">
        <v>3403</v>
      </c>
      <c r="I357" t="s">
        <v>47</v>
      </c>
      <c r="J357" t="s">
        <v>1026</v>
      </c>
      <c r="K357" t="s">
        <v>53</v>
      </c>
      <c r="L357" t="s">
        <v>53</v>
      </c>
      <c r="M357">
        <v>150</v>
      </c>
      <c r="N357" t="s">
        <v>350</v>
      </c>
      <c r="O357" t="s">
        <v>19</v>
      </c>
      <c r="P357" s="29" t="s">
        <v>534</v>
      </c>
      <c r="Q357" t="s">
        <v>13</v>
      </c>
      <c r="R357" t="s">
        <v>351</v>
      </c>
      <c r="S357" t="s">
        <v>2887</v>
      </c>
    </row>
    <row r="358" spans="1:19" ht="15" customHeight="1" x14ac:dyDescent="0.35">
      <c r="A358" t="s">
        <v>359</v>
      </c>
      <c r="B358" t="s">
        <v>1089</v>
      </c>
      <c r="C358">
        <v>2020</v>
      </c>
      <c r="D358" t="s">
        <v>5053</v>
      </c>
      <c r="E358" t="s">
        <v>360</v>
      </c>
      <c r="F358" t="s">
        <v>5096</v>
      </c>
      <c r="G358" t="s">
        <v>3363</v>
      </c>
      <c r="H358" t="s">
        <v>3373</v>
      </c>
      <c r="I358" t="s">
        <v>87</v>
      </c>
      <c r="J358" t="s">
        <v>341</v>
      </c>
      <c r="K358" t="s">
        <v>53</v>
      </c>
      <c r="L358" t="s">
        <v>4398</v>
      </c>
      <c r="M358">
        <v>150</v>
      </c>
      <c r="N358" t="s">
        <v>1048</v>
      </c>
      <c r="O358" t="s">
        <v>1098</v>
      </c>
      <c r="P358" s="29" t="s">
        <v>88</v>
      </c>
      <c r="Q358" t="s">
        <v>20</v>
      </c>
      <c r="S358" t="s">
        <v>2887</v>
      </c>
    </row>
    <row r="359" spans="1:19" ht="15" customHeight="1" x14ac:dyDescent="0.35">
      <c r="A359" t="s">
        <v>382</v>
      </c>
      <c r="B359" t="s">
        <v>2886</v>
      </c>
      <c r="C359">
        <v>2020</v>
      </c>
      <c r="D359" t="s">
        <v>5053</v>
      </c>
      <c r="E359" t="s">
        <v>383</v>
      </c>
      <c r="F359" t="s">
        <v>5073</v>
      </c>
      <c r="G359" t="s">
        <v>3371</v>
      </c>
      <c r="H359" t="s">
        <v>3373</v>
      </c>
      <c r="I359" t="s">
        <v>384</v>
      </c>
      <c r="J359" t="s">
        <v>1026</v>
      </c>
      <c r="K359" t="s">
        <v>53</v>
      </c>
      <c r="L359" t="s">
        <v>106</v>
      </c>
      <c r="M359">
        <v>200</v>
      </c>
      <c r="N359" t="s">
        <v>385</v>
      </c>
      <c r="O359" t="s">
        <v>19</v>
      </c>
      <c r="P359" s="29" t="s">
        <v>386</v>
      </c>
      <c r="Q359" t="s">
        <v>13</v>
      </c>
      <c r="R359" t="s">
        <v>387</v>
      </c>
      <c r="S359" t="s">
        <v>2887</v>
      </c>
    </row>
    <row r="360" spans="1:19" ht="15" customHeight="1" x14ac:dyDescent="0.35">
      <c r="A360" t="s">
        <v>396</v>
      </c>
      <c r="B360" t="s">
        <v>2886</v>
      </c>
      <c r="C360">
        <v>2020</v>
      </c>
      <c r="D360" t="s">
        <v>5053</v>
      </c>
      <c r="E360" t="s">
        <v>397</v>
      </c>
      <c r="F360" t="s">
        <v>3493</v>
      </c>
      <c r="G360" t="s">
        <v>3366</v>
      </c>
      <c r="H360" t="s">
        <v>3373</v>
      </c>
      <c r="I360" t="s">
        <v>15</v>
      </c>
      <c r="J360" t="s">
        <v>341</v>
      </c>
      <c r="K360" t="s">
        <v>53</v>
      </c>
      <c r="L360" t="s">
        <v>53</v>
      </c>
      <c r="M360">
        <v>200</v>
      </c>
      <c r="N360" t="s">
        <v>3834</v>
      </c>
      <c r="O360" t="s">
        <v>1080</v>
      </c>
      <c r="P360" s="29" t="s">
        <v>128</v>
      </c>
      <c r="Q360" t="s">
        <v>20</v>
      </c>
      <c r="S360" t="s">
        <v>2887</v>
      </c>
    </row>
    <row r="361" spans="1:19" ht="15" customHeight="1" x14ac:dyDescent="0.35">
      <c r="A361" t="s">
        <v>421</v>
      </c>
      <c r="B361" t="s">
        <v>2886</v>
      </c>
      <c r="C361">
        <v>2020</v>
      </c>
      <c r="D361" t="s">
        <v>5053</v>
      </c>
      <c r="E361" t="s">
        <v>422</v>
      </c>
      <c r="F361" t="s">
        <v>3532</v>
      </c>
      <c r="G361" t="s">
        <v>3368</v>
      </c>
      <c r="H361" t="s">
        <v>3373</v>
      </c>
      <c r="I361" t="s">
        <v>423</v>
      </c>
      <c r="J361" t="s">
        <v>1121</v>
      </c>
      <c r="K361" t="s">
        <v>53</v>
      </c>
      <c r="L361" t="s">
        <v>53</v>
      </c>
      <c r="M361">
        <v>192</v>
      </c>
      <c r="N361" t="s">
        <v>92</v>
      </c>
      <c r="O361" t="s">
        <v>19</v>
      </c>
      <c r="P361" s="29" t="s">
        <v>80</v>
      </c>
      <c r="Q361" t="s">
        <v>20</v>
      </c>
      <c r="S361" t="s">
        <v>2887</v>
      </c>
    </row>
    <row r="362" spans="1:19" ht="15" customHeight="1" x14ac:dyDescent="0.35">
      <c r="A362" t="s">
        <v>412</v>
      </c>
      <c r="B362" t="s">
        <v>2886</v>
      </c>
      <c r="C362">
        <v>2020</v>
      </c>
      <c r="D362" t="s">
        <v>5053</v>
      </c>
      <c r="E362" t="s">
        <v>413</v>
      </c>
      <c r="F362" t="s">
        <v>3537</v>
      </c>
      <c r="G362" t="s">
        <v>3521</v>
      </c>
      <c r="H362" t="s">
        <v>3403</v>
      </c>
      <c r="I362" t="s">
        <v>414</v>
      </c>
      <c r="J362" t="s">
        <v>1015</v>
      </c>
      <c r="K362" t="s">
        <v>53</v>
      </c>
      <c r="L362" t="s">
        <v>415</v>
      </c>
      <c r="M362">
        <v>89</v>
      </c>
      <c r="N362" t="s">
        <v>92</v>
      </c>
      <c r="O362" t="s">
        <v>19</v>
      </c>
      <c r="P362" s="29" t="s">
        <v>25</v>
      </c>
      <c r="Q362" t="s">
        <v>20</v>
      </c>
      <c r="S362" t="s">
        <v>2887</v>
      </c>
    </row>
    <row r="363" spans="1:19" ht="15" customHeight="1" x14ac:dyDescent="0.35">
      <c r="A363" t="s">
        <v>407</v>
      </c>
      <c r="B363" t="s">
        <v>1089</v>
      </c>
      <c r="C363">
        <v>2020</v>
      </c>
      <c r="D363" t="s">
        <v>5053</v>
      </c>
      <c r="E363" t="s">
        <v>408</v>
      </c>
      <c r="F363" t="s">
        <v>3384</v>
      </c>
      <c r="G363" t="s">
        <v>3366</v>
      </c>
      <c r="H363" t="s">
        <v>3373</v>
      </c>
      <c r="I363" t="s">
        <v>409</v>
      </c>
      <c r="J363" t="s">
        <v>1138</v>
      </c>
      <c r="K363" t="s">
        <v>53</v>
      </c>
      <c r="L363" t="s">
        <v>53</v>
      </c>
      <c r="M363">
        <v>200</v>
      </c>
      <c r="N363" t="s">
        <v>410</v>
      </c>
      <c r="O363" t="s">
        <v>411</v>
      </c>
      <c r="P363" s="29" t="s">
        <v>25</v>
      </c>
      <c r="Q363" t="s">
        <v>20</v>
      </c>
      <c r="S363" t="s">
        <v>2887</v>
      </c>
    </row>
    <row r="364" spans="1:19" ht="15" customHeight="1" x14ac:dyDescent="0.35">
      <c r="A364" t="s">
        <v>441</v>
      </c>
      <c r="B364" t="s">
        <v>2886</v>
      </c>
      <c r="C364">
        <v>2020</v>
      </c>
      <c r="D364" t="s">
        <v>5053</v>
      </c>
      <c r="E364" t="s">
        <v>442</v>
      </c>
      <c r="F364" t="s">
        <v>3535</v>
      </c>
      <c r="G364" t="s">
        <v>3368</v>
      </c>
      <c r="H364" t="s">
        <v>3373</v>
      </c>
      <c r="I364" t="s">
        <v>15</v>
      </c>
      <c r="J364" t="s">
        <v>1025</v>
      </c>
      <c r="K364" t="s">
        <v>53</v>
      </c>
      <c r="L364" t="s">
        <v>53</v>
      </c>
      <c r="M364">
        <v>102</v>
      </c>
      <c r="N364" t="s">
        <v>24</v>
      </c>
      <c r="O364" t="s">
        <v>19</v>
      </c>
      <c r="P364" s="29" t="s">
        <v>443</v>
      </c>
      <c r="Q364" t="s">
        <v>20</v>
      </c>
      <c r="S364" t="s">
        <v>2887</v>
      </c>
    </row>
    <row r="365" spans="1:19" ht="15" customHeight="1" x14ac:dyDescent="0.35">
      <c r="A365" t="s">
        <v>477</v>
      </c>
      <c r="B365" t="s">
        <v>2886</v>
      </c>
      <c r="C365">
        <v>2020</v>
      </c>
      <c r="D365" t="s">
        <v>5053</v>
      </c>
      <c r="E365" t="s">
        <v>478</v>
      </c>
      <c r="F365" t="s">
        <v>3540</v>
      </c>
      <c r="G365" t="s">
        <v>3368</v>
      </c>
      <c r="H365" t="s">
        <v>3403</v>
      </c>
      <c r="I365" t="s">
        <v>15</v>
      </c>
      <c r="J365" t="s">
        <v>1025</v>
      </c>
      <c r="K365" t="s">
        <v>53</v>
      </c>
      <c r="L365" t="s">
        <v>53</v>
      </c>
      <c r="M365">
        <v>240</v>
      </c>
      <c r="N365" t="s">
        <v>479</v>
      </c>
      <c r="O365" t="s">
        <v>1106</v>
      </c>
      <c r="P365" s="29" t="s">
        <v>88</v>
      </c>
      <c r="Q365" t="s">
        <v>20</v>
      </c>
      <c r="S365" t="s">
        <v>2887</v>
      </c>
    </row>
    <row r="366" spans="1:19" ht="15" customHeight="1" x14ac:dyDescent="0.35">
      <c r="A366" t="s">
        <v>480</v>
      </c>
      <c r="B366" t="s">
        <v>2886</v>
      </c>
      <c r="C366">
        <v>2020</v>
      </c>
      <c r="D366" t="s">
        <v>5053</v>
      </c>
      <c r="E366" t="s">
        <v>481</v>
      </c>
      <c r="F366" t="s">
        <v>3389</v>
      </c>
      <c r="G366" t="s">
        <v>3434</v>
      </c>
      <c r="H366" t="s">
        <v>3369</v>
      </c>
      <c r="I366" t="s">
        <v>482</v>
      </c>
      <c r="J366" t="s">
        <v>1025</v>
      </c>
      <c r="K366" t="s">
        <v>53</v>
      </c>
      <c r="L366" t="s">
        <v>53</v>
      </c>
      <c r="M366" t="s">
        <v>185</v>
      </c>
      <c r="N366" t="s">
        <v>1104</v>
      </c>
      <c r="O366" t="s">
        <v>1105</v>
      </c>
      <c r="P366" s="29" t="s">
        <v>483</v>
      </c>
      <c r="Q366" t="s">
        <v>20</v>
      </c>
      <c r="S366" t="s">
        <v>2887</v>
      </c>
    </row>
    <row r="367" spans="1:19" ht="15" customHeight="1" x14ac:dyDescent="0.35">
      <c r="A367" t="s">
        <v>484</v>
      </c>
      <c r="B367" t="s">
        <v>2886</v>
      </c>
      <c r="C367">
        <v>2020</v>
      </c>
      <c r="D367" t="s">
        <v>5053</v>
      </c>
      <c r="E367" t="s">
        <v>485</v>
      </c>
      <c r="F367" t="s">
        <v>3460</v>
      </c>
      <c r="G367" t="s">
        <v>3366</v>
      </c>
      <c r="H367" t="s">
        <v>3373</v>
      </c>
      <c r="I367" t="s">
        <v>15</v>
      </c>
      <c r="J367" t="s">
        <v>1025</v>
      </c>
      <c r="K367" t="s">
        <v>53</v>
      </c>
      <c r="L367" t="s">
        <v>53</v>
      </c>
      <c r="M367">
        <v>179</v>
      </c>
      <c r="N367" t="s">
        <v>486</v>
      </c>
      <c r="O367" t="s">
        <v>3833</v>
      </c>
      <c r="P367" s="29" t="s">
        <v>487</v>
      </c>
      <c r="Q367" t="s">
        <v>20</v>
      </c>
      <c r="S367" t="s">
        <v>2887</v>
      </c>
    </row>
    <row r="368" spans="1:19" ht="15" customHeight="1" x14ac:dyDescent="0.35">
      <c r="A368" t="s">
        <v>491</v>
      </c>
      <c r="B368" t="s">
        <v>2886</v>
      </c>
      <c r="C368">
        <v>2020</v>
      </c>
      <c r="D368" t="s">
        <v>5053</v>
      </c>
      <c r="E368" t="s">
        <v>492</v>
      </c>
      <c r="F368" t="s">
        <v>3537</v>
      </c>
      <c r="G368" t="s">
        <v>3521</v>
      </c>
      <c r="H368" t="s">
        <v>3403</v>
      </c>
      <c r="I368" t="s">
        <v>414</v>
      </c>
      <c r="J368" t="s">
        <v>1025</v>
      </c>
      <c r="K368" t="s">
        <v>53</v>
      </c>
      <c r="L368" t="s">
        <v>53</v>
      </c>
      <c r="M368">
        <v>52</v>
      </c>
      <c r="N368" t="s">
        <v>92</v>
      </c>
      <c r="O368" t="s">
        <v>19</v>
      </c>
      <c r="P368" s="29" t="s">
        <v>25</v>
      </c>
      <c r="Q368" t="s">
        <v>20</v>
      </c>
      <c r="S368" t="s">
        <v>2887</v>
      </c>
    </row>
    <row r="369" spans="1:19" ht="15" customHeight="1" x14ac:dyDescent="0.35">
      <c r="A369" t="s">
        <v>494</v>
      </c>
      <c r="B369" t="s">
        <v>1089</v>
      </c>
      <c r="C369">
        <v>2020</v>
      </c>
      <c r="D369" t="s">
        <v>5053</v>
      </c>
      <c r="E369" t="s">
        <v>495</v>
      </c>
      <c r="F369" t="s">
        <v>3460</v>
      </c>
      <c r="G369" t="s">
        <v>3366</v>
      </c>
      <c r="H369" t="s">
        <v>3373</v>
      </c>
      <c r="I369" t="s">
        <v>15</v>
      </c>
      <c r="J369" t="s">
        <v>341</v>
      </c>
      <c r="K369" t="s">
        <v>53</v>
      </c>
      <c r="L369" t="s">
        <v>53</v>
      </c>
      <c r="M369">
        <v>200</v>
      </c>
      <c r="N369" t="s">
        <v>3931</v>
      </c>
      <c r="O369" t="s">
        <v>3877</v>
      </c>
      <c r="P369" s="29" t="s">
        <v>25</v>
      </c>
      <c r="Q369" t="s">
        <v>20</v>
      </c>
      <c r="S369" t="s">
        <v>2887</v>
      </c>
    </row>
    <row r="370" spans="1:19" ht="15" customHeight="1" x14ac:dyDescent="0.35">
      <c r="A370" t="s">
        <v>520</v>
      </c>
      <c r="B370" t="s">
        <v>2886</v>
      </c>
      <c r="C370">
        <v>2020</v>
      </c>
      <c r="D370" t="s">
        <v>5053</v>
      </c>
      <c r="E370" t="s">
        <v>521</v>
      </c>
      <c r="F370" t="s">
        <v>3431</v>
      </c>
      <c r="G370" t="s">
        <v>3434</v>
      </c>
      <c r="H370" t="s">
        <v>3369</v>
      </c>
      <c r="I370" t="s">
        <v>522</v>
      </c>
      <c r="J370" t="s">
        <v>1025</v>
      </c>
      <c r="K370" t="s">
        <v>53</v>
      </c>
      <c r="L370" t="s">
        <v>53</v>
      </c>
      <c r="M370">
        <v>1697</v>
      </c>
      <c r="N370" t="s">
        <v>1096</v>
      </c>
      <c r="O370" t="s">
        <v>117</v>
      </c>
      <c r="P370" s="29" t="s">
        <v>4001</v>
      </c>
      <c r="Q370" t="s">
        <v>20</v>
      </c>
      <c r="S370" t="s">
        <v>2887</v>
      </c>
    </row>
    <row r="371" spans="1:19" ht="15" customHeight="1" x14ac:dyDescent="0.35">
      <c r="A371" t="s">
        <v>2967</v>
      </c>
      <c r="B371" t="s">
        <v>1089</v>
      </c>
      <c r="C371">
        <v>2020</v>
      </c>
      <c r="D371" t="s">
        <v>5053</v>
      </c>
      <c r="E371" t="s">
        <v>3185</v>
      </c>
      <c r="F371" t="s">
        <v>3376</v>
      </c>
      <c r="G371" t="s">
        <v>3363</v>
      </c>
      <c r="H371" t="s">
        <v>3403</v>
      </c>
      <c r="I371" t="s">
        <v>15</v>
      </c>
      <c r="J371" t="s">
        <v>1133</v>
      </c>
      <c r="K371" t="s">
        <v>53</v>
      </c>
      <c r="L371" t="s">
        <v>53</v>
      </c>
      <c r="M371">
        <v>124</v>
      </c>
      <c r="N371" t="s">
        <v>3186</v>
      </c>
      <c r="O371" t="s">
        <v>1836</v>
      </c>
      <c r="P371" s="29" t="s">
        <v>25</v>
      </c>
      <c r="Q371" t="s">
        <v>20</v>
      </c>
      <c r="S371" t="s">
        <v>2887</v>
      </c>
    </row>
    <row r="372" spans="1:19" ht="15" customHeight="1" x14ac:dyDescent="0.35">
      <c r="A372" t="s">
        <v>547</v>
      </c>
      <c r="B372" t="s">
        <v>3912</v>
      </c>
      <c r="C372">
        <v>2020</v>
      </c>
      <c r="D372" t="s">
        <v>5053</v>
      </c>
      <c r="E372" t="s">
        <v>548</v>
      </c>
      <c r="F372" t="s">
        <v>5096</v>
      </c>
      <c r="G372" t="s">
        <v>3508</v>
      </c>
      <c r="H372" t="s">
        <v>3373</v>
      </c>
      <c r="I372" t="s">
        <v>4491</v>
      </c>
      <c r="J372" t="s">
        <v>1015</v>
      </c>
      <c r="K372" t="s">
        <v>341</v>
      </c>
      <c r="M372">
        <v>150</v>
      </c>
      <c r="N372" t="s">
        <v>92</v>
      </c>
      <c r="O372" t="s">
        <v>19</v>
      </c>
      <c r="P372" s="29" t="s">
        <v>1057</v>
      </c>
      <c r="Q372" t="s">
        <v>20</v>
      </c>
      <c r="S372" t="s">
        <v>2887</v>
      </c>
    </row>
    <row r="373" spans="1:19" ht="15" customHeight="1" x14ac:dyDescent="0.35">
      <c r="A373" t="s">
        <v>531</v>
      </c>
      <c r="B373" t="s">
        <v>1089</v>
      </c>
      <c r="C373">
        <v>2020</v>
      </c>
      <c r="D373" t="s">
        <v>5053</v>
      </c>
      <c r="E373" t="s">
        <v>532</v>
      </c>
      <c r="F373" t="s">
        <v>3551</v>
      </c>
      <c r="G373" t="s">
        <v>3368</v>
      </c>
      <c r="H373" t="s">
        <v>3403</v>
      </c>
      <c r="I373" t="s">
        <v>15</v>
      </c>
      <c r="J373" t="s">
        <v>1133</v>
      </c>
      <c r="K373" t="s">
        <v>53</v>
      </c>
      <c r="L373" t="s">
        <v>4408</v>
      </c>
      <c r="M373">
        <v>141</v>
      </c>
      <c r="N373" t="s">
        <v>533</v>
      </c>
      <c r="O373" t="s">
        <v>3819</v>
      </c>
      <c r="P373" s="29" t="s">
        <v>534</v>
      </c>
      <c r="Q373" t="s">
        <v>13</v>
      </c>
      <c r="R373" t="s">
        <v>535</v>
      </c>
      <c r="S373" t="s">
        <v>2887</v>
      </c>
    </row>
    <row r="374" spans="1:19" ht="15" customHeight="1" x14ac:dyDescent="0.35">
      <c r="A374" t="s">
        <v>558</v>
      </c>
      <c r="B374" t="s">
        <v>2886</v>
      </c>
      <c r="C374">
        <v>2020</v>
      </c>
      <c r="D374" t="s">
        <v>5053</v>
      </c>
      <c r="E374" t="s">
        <v>559</v>
      </c>
      <c r="F374" t="s">
        <v>3778</v>
      </c>
      <c r="G374" t="s">
        <v>3368</v>
      </c>
      <c r="H374" t="s">
        <v>3403</v>
      </c>
      <c r="I374" t="s">
        <v>15</v>
      </c>
      <c r="J374" t="s">
        <v>1025</v>
      </c>
      <c r="K374" t="s">
        <v>53</v>
      </c>
      <c r="L374" t="s">
        <v>560</v>
      </c>
      <c r="M374">
        <v>102</v>
      </c>
      <c r="N374" t="s">
        <v>49</v>
      </c>
      <c r="O374" t="s">
        <v>19</v>
      </c>
      <c r="P374" s="29" t="s">
        <v>304</v>
      </c>
      <c r="Q374" t="s">
        <v>13</v>
      </c>
      <c r="R374" t="s">
        <v>561</v>
      </c>
      <c r="S374" t="s">
        <v>2887</v>
      </c>
    </row>
    <row r="375" spans="1:19" ht="15" customHeight="1" x14ac:dyDescent="0.35">
      <c r="A375" t="s">
        <v>569</v>
      </c>
      <c r="B375" t="s">
        <v>2886</v>
      </c>
      <c r="C375">
        <v>2020</v>
      </c>
      <c r="D375" t="s">
        <v>5053</v>
      </c>
      <c r="E375" t="s">
        <v>570</v>
      </c>
      <c r="F375" t="s">
        <v>3431</v>
      </c>
      <c r="G375" t="s">
        <v>3799</v>
      </c>
      <c r="H375" t="s">
        <v>3369</v>
      </c>
      <c r="I375" t="s">
        <v>1032</v>
      </c>
      <c r="J375" t="s">
        <v>1133</v>
      </c>
      <c r="K375" t="s">
        <v>1015</v>
      </c>
      <c r="L375" t="s">
        <v>4409</v>
      </c>
      <c r="M375">
        <v>14</v>
      </c>
      <c r="N375" t="s">
        <v>1116</v>
      </c>
      <c r="O375" t="s">
        <v>571</v>
      </c>
      <c r="P375" s="30" t="s">
        <v>5140</v>
      </c>
      <c r="Q375" t="s">
        <v>20</v>
      </c>
      <c r="S375" t="s">
        <v>2892</v>
      </c>
    </row>
    <row r="376" spans="1:19" ht="15" customHeight="1" x14ac:dyDescent="0.35">
      <c r="A376" t="s">
        <v>2968</v>
      </c>
      <c r="B376" t="s">
        <v>2886</v>
      </c>
      <c r="C376">
        <v>2020</v>
      </c>
      <c r="D376" t="s">
        <v>5053</v>
      </c>
      <c r="E376" t="s">
        <v>3189</v>
      </c>
      <c r="F376" t="s">
        <v>3376</v>
      </c>
      <c r="G376" t="s">
        <v>3644</v>
      </c>
      <c r="H376" t="s">
        <v>3373</v>
      </c>
      <c r="I376" t="s">
        <v>3190</v>
      </c>
      <c r="J376" t="s">
        <v>341</v>
      </c>
      <c r="K376" t="s">
        <v>53</v>
      </c>
      <c r="L376" t="s">
        <v>53</v>
      </c>
      <c r="M376">
        <v>342</v>
      </c>
      <c r="N376" t="s">
        <v>92</v>
      </c>
      <c r="O376" t="s">
        <v>19</v>
      </c>
      <c r="P376" s="29" t="s">
        <v>25</v>
      </c>
      <c r="Q376" t="s">
        <v>20</v>
      </c>
      <c r="S376" t="s">
        <v>2887</v>
      </c>
    </row>
    <row r="377" spans="1:19" ht="15" customHeight="1" x14ac:dyDescent="0.35">
      <c r="A377" t="s">
        <v>593</v>
      </c>
      <c r="B377" t="s">
        <v>2886</v>
      </c>
      <c r="C377">
        <v>2020</v>
      </c>
      <c r="D377" t="s">
        <v>5053</v>
      </c>
      <c r="E377" t="s">
        <v>594</v>
      </c>
      <c r="F377" t="s">
        <v>3431</v>
      </c>
      <c r="G377" t="s">
        <v>3368</v>
      </c>
      <c r="H377" t="s">
        <v>3403</v>
      </c>
      <c r="I377" t="s">
        <v>15</v>
      </c>
      <c r="J377" t="s">
        <v>1025</v>
      </c>
      <c r="K377" t="s">
        <v>53</v>
      </c>
      <c r="L377" t="s">
        <v>53</v>
      </c>
      <c r="M377">
        <v>176</v>
      </c>
      <c r="N377" t="s">
        <v>1062</v>
      </c>
      <c r="O377" t="s">
        <v>1097</v>
      </c>
      <c r="P377" s="29" t="s">
        <v>25</v>
      </c>
      <c r="Q377" t="s">
        <v>20</v>
      </c>
      <c r="S377" t="s">
        <v>2887</v>
      </c>
    </row>
    <row r="378" spans="1:19" ht="15" customHeight="1" x14ac:dyDescent="0.35">
      <c r="A378" t="s">
        <v>35</v>
      </c>
      <c r="B378" t="s">
        <v>2886</v>
      </c>
      <c r="C378">
        <v>2021</v>
      </c>
      <c r="D378" t="s">
        <v>5053</v>
      </c>
      <c r="E378" t="s">
        <v>36</v>
      </c>
      <c r="F378" t="s">
        <v>5096</v>
      </c>
      <c r="G378" t="s">
        <v>3432</v>
      </c>
      <c r="H378" t="s">
        <v>3373</v>
      </c>
      <c r="I378" t="s">
        <v>37</v>
      </c>
      <c r="J378" t="s">
        <v>1015</v>
      </c>
      <c r="K378" t="s">
        <v>53</v>
      </c>
      <c r="L378" t="s">
        <v>38</v>
      </c>
      <c r="M378">
        <v>140</v>
      </c>
      <c r="N378" t="s">
        <v>24</v>
      </c>
      <c r="O378" t="s">
        <v>19</v>
      </c>
      <c r="P378" s="29" t="s">
        <v>3989</v>
      </c>
      <c r="Q378" t="s">
        <v>20</v>
      </c>
      <c r="S378" t="s">
        <v>2887</v>
      </c>
    </row>
    <row r="379" spans="1:19" ht="15" customHeight="1" x14ac:dyDescent="0.35">
      <c r="A379" t="s">
        <v>45</v>
      </c>
      <c r="B379" t="s">
        <v>2886</v>
      </c>
      <c r="C379">
        <v>2021</v>
      </c>
      <c r="D379" t="s">
        <v>5053</v>
      </c>
      <c r="E379" t="s">
        <v>46</v>
      </c>
      <c r="F379" t="s">
        <v>3782</v>
      </c>
      <c r="G379" t="s">
        <v>3366</v>
      </c>
      <c r="H379" t="s">
        <v>3373</v>
      </c>
      <c r="I379" t="s">
        <v>47</v>
      </c>
      <c r="J379" t="s">
        <v>1026</v>
      </c>
      <c r="K379" t="s">
        <v>53</v>
      </c>
      <c r="L379" t="s">
        <v>4373</v>
      </c>
      <c r="M379">
        <v>180</v>
      </c>
      <c r="N379" t="s">
        <v>1038</v>
      </c>
      <c r="O379" t="s">
        <v>339</v>
      </c>
      <c r="P379" s="29" t="s">
        <v>534</v>
      </c>
      <c r="Q379" t="s">
        <v>20</v>
      </c>
      <c r="S379" t="s">
        <v>2887</v>
      </c>
    </row>
    <row r="380" spans="1:19" ht="15" customHeight="1" x14ac:dyDescent="0.35">
      <c r="A380" t="s">
        <v>61</v>
      </c>
      <c r="B380" t="s">
        <v>2886</v>
      </c>
      <c r="C380">
        <v>2021</v>
      </c>
      <c r="D380" t="s">
        <v>5053</v>
      </c>
      <c r="E380" t="s">
        <v>62</v>
      </c>
      <c r="F380" t="s">
        <v>5096</v>
      </c>
      <c r="G380" t="s">
        <v>3363</v>
      </c>
      <c r="H380" t="s">
        <v>3403</v>
      </c>
      <c r="I380" t="s">
        <v>15</v>
      </c>
      <c r="J380" t="s">
        <v>1025</v>
      </c>
      <c r="K380" t="s">
        <v>53</v>
      </c>
      <c r="L380" t="s">
        <v>23</v>
      </c>
      <c r="M380">
        <v>105</v>
      </c>
      <c r="N380" t="s">
        <v>63</v>
      </c>
      <c r="O380" t="s">
        <v>19</v>
      </c>
      <c r="P380" s="29" t="s">
        <v>534</v>
      </c>
      <c r="Q380" t="s">
        <v>13</v>
      </c>
      <c r="R380" t="s">
        <v>64</v>
      </c>
      <c r="S380" t="s">
        <v>2887</v>
      </c>
    </row>
    <row r="381" spans="1:19" ht="15" customHeight="1" x14ac:dyDescent="0.35">
      <c r="A381" t="s">
        <v>66</v>
      </c>
      <c r="B381" t="s">
        <v>2886</v>
      </c>
      <c r="C381">
        <v>2021</v>
      </c>
      <c r="D381" t="s">
        <v>5053</v>
      </c>
      <c r="E381" t="s">
        <v>67</v>
      </c>
      <c r="F381" t="s">
        <v>3436</v>
      </c>
      <c r="G381" t="s">
        <v>3437</v>
      </c>
      <c r="H381" t="s">
        <v>3369</v>
      </c>
      <c r="I381" t="s">
        <v>15</v>
      </c>
      <c r="J381" t="s">
        <v>1025</v>
      </c>
      <c r="K381" t="s">
        <v>53</v>
      </c>
      <c r="L381" t="s">
        <v>53</v>
      </c>
      <c r="M381">
        <v>180</v>
      </c>
      <c r="N381" t="s">
        <v>24</v>
      </c>
      <c r="O381" t="s">
        <v>19</v>
      </c>
      <c r="P381" s="29" t="s">
        <v>68</v>
      </c>
      <c r="Q381" t="s">
        <v>20</v>
      </c>
      <c r="S381" t="s">
        <v>2887</v>
      </c>
    </row>
    <row r="382" spans="1:19" ht="15" customHeight="1" x14ac:dyDescent="0.35">
      <c r="A382" t="s">
        <v>83</v>
      </c>
      <c r="B382" t="s">
        <v>1089</v>
      </c>
      <c r="C382">
        <v>2021</v>
      </c>
      <c r="D382" t="s">
        <v>5053</v>
      </c>
      <c r="E382" t="s">
        <v>84</v>
      </c>
      <c r="F382" t="s">
        <v>5096</v>
      </c>
      <c r="G382" t="s">
        <v>3371</v>
      </c>
      <c r="H382" t="s">
        <v>3403</v>
      </c>
      <c r="I382" t="s">
        <v>47</v>
      </c>
      <c r="J382" t="s">
        <v>1025</v>
      </c>
      <c r="K382" t="s">
        <v>341</v>
      </c>
      <c r="L382" t="s">
        <v>4377</v>
      </c>
      <c r="M382">
        <v>100</v>
      </c>
      <c r="N382" t="s">
        <v>24</v>
      </c>
      <c r="O382" t="s">
        <v>19</v>
      </c>
      <c r="P382" s="29" t="s">
        <v>1733</v>
      </c>
      <c r="Q382" t="s">
        <v>20</v>
      </c>
      <c r="S382" t="s">
        <v>2887</v>
      </c>
    </row>
    <row r="383" spans="1:19" ht="15" customHeight="1" x14ac:dyDescent="0.35">
      <c r="A383" t="s">
        <v>85</v>
      </c>
      <c r="B383" t="s">
        <v>1089</v>
      </c>
      <c r="C383">
        <v>2021</v>
      </c>
      <c r="D383" t="s">
        <v>5053</v>
      </c>
      <c r="E383" t="s">
        <v>86</v>
      </c>
      <c r="F383" t="s">
        <v>3446</v>
      </c>
      <c r="G383" t="s">
        <v>3371</v>
      </c>
      <c r="H383" t="s">
        <v>3403</v>
      </c>
      <c r="I383" t="s">
        <v>87</v>
      </c>
      <c r="J383" t="s">
        <v>1025</v>
      </c>
      <c r="K383" t="s">
        <v>53</v>
      </c>
      <c r="L383" t="s">
        <v>53</v>
      </c>
      <c r="M383">
        <v>120</v>
      </c>
      <c r="N383" t="s">
        <v>3834</v>
      </c>
      <c r="O383" t="s">
        <v>3835</v>
      </c>
      <c r="P383" s="29" t="s">
        <v>88</v>
      </c>
      <c r="Q383" t="s">
        <v>20</v>
      </c>
      <c r="S383" t="s">
        <v>2887</v>
      </c>
    </row>
    <row r="384" spans="1:19" ht="15" customHeight="1" x14ac:dyDescent="0.35">
      <c r="A384" t="s">
        <v>111</v>
      </c>
      <c r="B384" t="s">
        <v>2886</v>
      </c>
      <c r="C384">
        <v>2021</v>
      </c>
      <c r="D384" t="s">
        <v>5053</v>
      </c>
      <c r="E384" t="s">
        <v>112</v>
      </c>
      <c r="F384" t="s">
        <v>3451</v>
      </c>
      <c r="G384" t="s">
        <v>3363</v>
      </c>
      <c r="H384" t="s">
        <v>3373</v>
      </c>
      <c r="I384" t="s">
        <v>15</v>
      </c>
      <c r="J384" t="s">
        <v>1025</v>
      </c>
      <c r="K384" t="s">
        <v>53</v>
      </c>
      <c r="L384" t="s">
        <v>106</v>
      </c>
      <c r="M384" t="s">
        <v>341</v>
      </c>
      <c r="N384" t="s">
        <v>92</v>
      </c>
      <c r="O384" t="s">
        <v>19</v>
      </c>
      <c r="P384" s="29" t="s">
        <v>25</v>
      </c>
      <c r="Q384" t="s">
        <v>20</v>
      </c>
      <c r="S384" t="s">
        <v>2887</v>
      </c>
    </row>
    <row r="385" spans="1:19" ht="15" customHeight="1" x14ac:dyDescent="0.35">
      <c r="A385" t="s">
        <v>118</v>
      </c>
      <c r="B385" t="s">
        <v>2886</v>
      </c>
      <c r="C385">
        <v>2021</v>
      </c>
      <c r="D385" t="s">
        <v>5053</v>
      </c>
      <c r="E385" t="s">
        <v>119</v>
      </c>
      <c r="F385" t="s">
        <v>5096</v>
      </c>
      <c r="G385" t="s">
        <v>3368</v>
      </c>
      <c r="H385" t="s">
        <v>3403</v>
      </c>
      <c r="I385" t="s">
        <v>4378</v>
      </c>
      <c r="J385" t="s">
        <v>1026</v>
      </c>
      <c r="K385" t="s">
        <v>53</v>
      </c>
      <c r="L385" t="s">
        <v>4379</v>
      </c>
      <c r="M385">
        <v>100</v>
      </c>
      <c r="N385" t="s">
        <v>24</v>
      </c>
      <c r="O385" t="s">
        <v>19</v>
      </c>
      <c r="P385" s="29" t="s">
        <v>25</v>
      </c>
      <c r="Q385" t="s">
        <v>20</v>
      </c>
      <c r="S385" t="s">
        <v>2887</v>
      </c>
    </row>
    <row r="386" spans="1:19" ht="15" customHeight="1" x14ac:dyDescent="0.35">
      <c r="A386" t="s">
        <v>132</v>
      </c>
      <c r="B386" t="s">
        <v>2886</v>
      </c>
      <c r="C386">
        <v>2021</v>
      </c>
      <c r="D386" t="s">
        <v>5053</v>
      </c>
      <c r="E386" t="s">
        <v>133</v>
      </c>
      <c r="F386" t="s">
        <v>5096</v>
      </c>
      <c r="G386" t="s">
        <v>3463</v>
      </c>
      <c r="H386" t="s">
        <v>3403</v>
      </c>
      <c r="I386" t="s">
        <v>4381</v>
      </c>
      <c r="J386" t="s">
        <v>1671</v>
      </c>
      <c r="K386" t="s">
        <v>53</v>
      </c>
      <c r="L386" t="s">
        <v>48</v>
      </c>
      <c r="M386">
        <v>120</v>
      </c>
      <c r="N386" t="s">
        <v>134</v>
      </c>
      <c r="O386" t="s">
        <v>3826</v>
      </c>
      <c r="P386" s="29" t="s">
        <v>25</v>
      </c>
      <c r="Q386" t="s">
        <v>20</v>
      </c>
      <c r="R386" t="s">
        <v>135</v>
      </c>
      <c r="S386" t="s">
        <v>2887</v>
      </c>
    </row>
    <row r="387" spans="1:19" ht="15" customHeight="1" x14ac:dyDescent="0.35">
      <c r="A387" t="s">
        <v>158</v>
      </c>
      <c r="B387" t="s">
        <v>2886</v>
      </c>
      <c r="C387">
        <v>2021</v>
      </c>
      <c r="D387" t="s">
        <v>5053</v>
      </c>
      <c r="E387" t="s">
        <v>159</v>
      </c>
      <c r="F387" t="s">
        <v>3461</v>
      </c>
      <c r="G387" t="s">
        <v>3366</v>
      </c>
      <c r="H387" t="s">
        <v>3373</v>
      </c>
      <c r="I387" t="s">
        <v>47</v>
      </c>
      <c r="J387" t="s">
        <v>1026</v>
      </c>
      <c r="K387" t="s">
        <v>53</v>
      </c>
      <c r="L387" t="s">
        <v>53</v>
      </c>
      <c r="M387">
        <v>180</v>
      </c>
      <c r="N387" t="s">
        <v>3828</v>
      </c>
      <c r="O387" t="s">
        <v>3827</v>
      </c>
      <c r="P387" s="29" t="s">
        <v>534</v>
      </c>
      <c r="Q387" t="s">
        <v>20</v>
      </c>
      <c r="S387" t="s">
        <v>2887</v>
      </c>
    </row>
    <row r="388" spans="1:19" ht="15" customHeight="1" x14ac:dyDescent="0.35">
      <c r="A388" t="s">
        <v>143</v>
      </c>
      <c r="B388" t="s">
        <v>2886</v>
      </c>
      <c r="C388">
        <v>2021</v>
      </c>
      <c r="D388" t="s">
        <v>5053</v>
      </c>
      <c r="E388" t="s">
        <v>144</v>
      </c>
      <c r="F388" t="s">
        <v>3364</v>
      </c>
      <c r="G388" t="s">
        <v>3363</v>
      </c>
      <c r="H388" t="s">
        <v>3369</v>
      </c>
      <c r="I388" t="s">
        <v>4386</v>
      </c>
      <c r="J388" t="s">
        <v>1131</v>
      </c>
      <c r="K388" t="s">
        <v>53</v>
      </c>
      <c r="L388" t="s">
        <v>53</v>
      </c>
      <c r="M388">
        <v>90</v>
      </c>
      <c r="N388" t="s">
        <v>92</v>
      </c>
      <c r="O388" t="s">
        <v>19</v>
      </c>
      <c r="P388" s="29" t="s">
        <v>93</v>
      </c>
      <c r="Q388" t="s">
        <v>20</v>
      </c>
      <c r="S388" t="s">
        <v>2887</v>
      </c>
    </row>
    <row r="389" spans="1:19" ht="15" customHeight="1" x14ac:dyDescent="0.35">
      <c r="A389" t="s">
        <v>148</v>
      </c>
      <c r="B389" t="s">
        <v>2886</v>
      </c>
      <c r="C389">
        <v>2021</v>
      </c>
      <c r="D389" t="s">
        <v>5053</v>
      </c>
      <c r="E389" t="s">
        <v>149</v>
      </c>
      <c r="F389" t="s">
        <v>3376</v>
      </c>
      <c r="G389" t="s">
        <v>3368</v>
      </c>
      <c r="H389" t="s">
        <v>3403</v>
      </c>
      <c r="I389" t="s">
        <v>15</v>
      </c>
      <c r="J389" t="s">
        <v>1015</v>
      </c>
      <c r="K389" t="s">
        <v>53</v>
      </c>
      <c r="L389" t="s">
        <v>53</v>
      </c>
      <c r="M389">
        <v>102</v>
      </c>
      <c r="N389" t="s">
        <v>49</v>
      </c>
      <c r="O389" t="s">
        <v>19</v>
      </c>
      <c r="P389" s="29" t="s">
        <v>25</v>
      </c>
      <c r="Q389" t="s">
        <v>20</v>
      </c>
      <c r="S389" t="s">
        <v>2887</v>
      </c>
    </row>
    <row r="390" spans="1:19" ht="15" customHeight="1" x14ac:dyDescent="0.35">
      <c r="A390" t="s">
        <v>189</v>
      </c>
      <c r="B390" t="s">
        <v>2886</v>
      </c>
      <c r="C390">
        <v>2021</v>
      </c>
      <c r="D390" t="s">
        <v>5053</v>
      </c>
      <c r="E390" t="s">
        <v>190</v>
      </c>
      <c r="F390" t="s">
        <v>3460</v>
      </c>
      <c r="G390" t="s">
        <v>3366</v>
      </c>
      <c r="H390" t="s">
        <v>3373</v>
      </c>
      <c r="I390" t="s">
        <v>191</v>
      </c>
      <c r="J390" t="s">
        <v>1026</v>
      </c>
      <c r="K390" t="s">
        <v>53</v>
      </c>
      <c r="L390" t="s">
        <v>53</v>
      </c>
      <c r="M390">
        <v>200</v>
      </c>
      <c r="N390" t="s">
        <v>4507</v>
      </c>
      <c r="O390" t="s">
        <v>4508</v>
      </c>
      <c r="P390" s="29" t="s">
        <v>25</v>
      </c>
      <c r="Q390" t="s">
        <v>20</v>
      </c>
      <c r="S390" t="s">
        <v>2887</v>
      </c>
    </row>
    <row r="391" spans="1:19" ht="15" customHeight="1" x14ac:dyDescent="0.35">
      <c r="A391" t="s">
        <v>179</v>
      </c>
      <c r="B391" t="s">
        <v>2886</v>
      </c>
      <c r="C391">
        <v>2021</v>
      </c>
      <c r="D391" t="s">
        <v>5053</v>
      </c>
      <c r="E391" t="s">
        <v>180</v>
      </c>
      <c r="F391" t="s">
        <v>3389</v>
      </c>
      <c r="G391" t="s">
        <v>3366</v>
      </c>
      <c r="H391" t="s">
        <v>3369</v>
      </c>
      <c r="I391" t="s">
        <v>15</v>
      </c>
      <c r="J391" t="s">
        <v>4316</v>
      </c>
      <c r="K391" t="s">
        <v>53</v>
      </c>
      <c r="L391" t="s">
        <v>53</v>
      </c>
      <c r="M391">
        <v>288</v>
      </c>
      <c r="N391" t="s">
        <v>718</v>
      </c>
      <c r="O391" t="s">
        <v>19</v>
      </c>
      <c r="P391" s="29" t="s">
        <v>3993</v>
      </c>
      <c r="Q391" t="s">
        <v>13</v>
      </c>
      <c r="R391" t="s">
        <v>181</v>
      </c>
      <c r="S391" t="s">
        <v>2887</v>
      </c>
    </row>
    <row r="392" spans="1:19" ht="15" customHeight="1" x14ac:dyDescent="0.35">
      <c r="A392" t="s">
        <v>182</v>
      </c>
      <c r="B392" t="s">
        <v>2886</v>
      </c>
      <c r="C392">
        <v>2021</v>
      </c>
      <c r="D392" t="s">
        <v>5053</v>
      </c>
      <c r="E392" t="s">
        <v>183</v>
      </c>
      <c r="F392" t="s">
        <v>3451</v>
      </c>
      <c r="G392" t="s">
        <v>3363</v>
      </c>
      <c r="H392" t="s">
        <v>3373</v>
      </c>
      <c r="I392" t="s">
        <v>184</v>
      </c>
      <c r="J392" t="s">
        <v>1025</v>
      </c>
      <c r="K392" t="s">
        <v>53</v>
      </c>
      <c r="L392" t="s">
        <v>53</v>
      </c>
      <c r="M392">
        <v>84</v>
      </c>
      <c r="N392" t="s">
        <v>287</v>
      </c>
      <c r="O392" t="s">
        <v>19</v>
      </c>
      <c r="P392" s="29" t="s">
        <v>25</v>
      </c>
      <c r="Q392" t="s">
        <v>20</v>
      </c>
      <c r="S392" t="s">
        <v>2887</v>
      </c>
    </row>
    <row r="393" spans="1:19" ht="15" customHeight="1" x14ac:dyDescent="0.35">
      <c r="A393" t="s">
        <v>186</v>
      </c>
      <c r="B393" t="s">
        <v>2886</v>
      </c>
      <c r="C393">
        <v>2021</v>
      </c>
      <c r="D393" t="s">
        <v>5053</v>
      </c>
      <c r="E393" t="s">
        <v>187</v>
      </c>
      <c r="F393" t="s">
        <v>3431</v>
      </c>
      <c r="G393" t="s">
        <v>3368</v>
      </c>
      <c r="H393" t="s">
        <v>3373</v>
      </c>
      <c r="I393" t="s">
        <v>15</v>
      </c>
      <c r="J393" t="s">
        <v>1025</v>
      </c>
      <c r="K393" t="s">
        <v>53</v>
      </c>
      <c r="L393" t="s">
        <v>53</v>
      </c>
      <c r="M393">
        <v>178</v>
      </c>
      <c r="N393" t="s">
        <v>1050</v>
      </c>
      <c r="O393" t="s">
        <v>1053</v>
      </c>
      <c r="P393" s="29" t="s">
        <v>25</v>
      </c>
      <c r="Q393" t="s">
        <v>20</v>
      </c>
      <c r="S393" t="s">
        <v>2887</v>
      </c>
    </row>
    <row r="394" spans="1:19" ht="15" customHeight="1" x14ac:dyDescent="0.35">
      <c r="A394" t="s">
        <v>167</v>
      </c>
      <c r="B394" t="s">
        <v>1089</v>
      </c>
      <c r="C394">
        <v>2021</v>
      </c>
      <c r="D394" t="s">
        <v>5053</v>
      </c>
      <c r="E394" t="s">
        <v>168</v>
      </c>
      <c r="F394" t="s">
        <v>3455</v>
      </c>
      <c r="G394" t="s">
        <v>3366</v>
      </c>
      <c r="H394" t="s">
        <v>3373</v>
      </c>
      <c r="I394" t="s">
        <v>15</v>
      </c>
      <c r="J394" t="s">
        <v>1025</v>
      </c>
      <c r="K394" t="s">
        <v>53</v>
      </c>
      <c r="L394" t="s">
        <v>53</v>
      </c>
      <c r="M394">
        <v>90</v>
      </c>
      <c r="N394" t="s">
        <v>3870</v>
      </c>
      <c r="O394" t="s">
        <v>3869</v>
      </c>
      <c r="P394" s="29" t="s">
        <v>3260</v>
      </c>
      <c r="Q394" t="s">
        <v>20</v>
      </c>
      <c r="S394" t="s">
        <v>2887</v>
      </c>
    </row>
    <row r="395" spans="1:19" ht="15" customHeight="1" x14ac:dyDescent="0.35">
      <c r="A395" t="s">
        <v>204</v>
      </c>
      <c r="B395" t="s">
        <v>2886</v>
      </c>
      <c r="C395">
        <v>2021</v>
      </c>
      <c r="D395" t="s">
        <v>5053</v>
      </c>
      <c r="E395" t="s">
        <v>205</v>
      </c>
      <c r="F395" t="s">
        <v>3378</v>
      </c>
      <c r="G395" t="s">
        <v>3368</v>
      </c>
      <c r="H395" t="s">
        <v>3403</v>
      </c>
      <c r="I395" t="s">
        <v>47</v>
      </c>
      <c r="J395" t="s">
        <v>3110</v>
      </c>
      <c r="K395" t="s">
        <v>53</v>
      </c>
      <c r="L395" t="s">
        <v>53</v>
      </c>
      <c r="M395">
        <v>100</v>
      </c>
      <c r="N395" t="s">
        <v>1079</v>
      </c>
      <c r="O395" t="s">
        <v>19</v>
      </c>
      <c r="P395" s="29" t="s">
        <v>25</v>
      </c>
      <c r="Q395" t="s">
        <v>13</v>
      </c>
      <c r="R395" t="s">
        <v>206</v>
      </c>
      <c r="S395" t="s">
        <v>2887</v>
      </c>
    </row>
    <row r="396" spans="1:19" ht="15" customHeight="1" x14ac:dyDescent="0.35">
      <c r="A396" t="s">
        <v>251</v>
      </c>
      <c r="B396" t="s">
        <v>2886</v>
      </c>
      <c r="C396">
        <v>2021</v>
      </c>
      <c r="D396" t="s">
        <v>5053</v>
      </c>
      <c r="E396" t="s">
        <v>252</v>
      </c>
      <c r="F396" t="s">
        <v>5099</v>
      </c>
      <c r="G396" t="s">
        <v>3483</v>
      </c>
      <c r="H396" t="s">
        <v>3403</v>
      </c>
      <c r="I396" t="s">
        <v>15</v>
      </c>
      <c r="J396" t="s">
        <v>1130</v>
      </c>
      <c r="K396" t="s">
        <v>53</v>
      </c>
      <c r="L396" t="s">
        <v>253</v>
      </c>
      <c r="M396" s="33">
        <v>713</v>
      </c>
      <c r="N396" t="s">
        <v>92</v>
      </c>
      <c r="O396" t="s">
        <v>19</v>
      </c>
      <c r="P396" s="29" t="s">
        <v>347</v>
      </c>
      <c r="Q396" t="s">
        <v>20</v>
      </c>
      <c r="S396" t="s">
        <v>2887</v>
      </c>
    </row>
    <row r="397" spans="1:19" ht="15" customHeight="1" x14ac:dyDescent="0.35">
      <c r="A397" t="s">
        <v>274</v>
      </c>
      <c r="B397" t="s">
        <v>2886</v>
      </c>
      <c r="C397">
        <v>2021</v>
      </c>
      <c r="D397" t="s">
        <v>5053</v>
      </c>
      <c r="E397" t="s">
        <v>275</v>
      </c>
      <c r="F397" t="s">
        <v>5094</v>
      </c>
      <c r="G397" t="s">
        <v>3492</v>
      </c>
      <c r="H397" t="s">
        <v>3452</v>
      </c>
      <c r="I397" t="s">
        <v>276</v>
      </c>
      <c r="J397" t="s">
        <v>3118</v>
      </c>
      <c r="K397" t="s">
        <v>53</v>
      </c>
      <c r="L397" t="s">
        <v>53</v>
      </c>
      <c r="M397">
        <v>104</v>
      </c>
      <c r="N397" t="s">
        <v>92</v>
      </c>
      <c r="O397" t="s">
        <v>19</v>
      </c>
      <c r="P397" s="29" t="s">
        <v>25</v>
      </c>
      <c r="Q397" t="s">
        <v>20</v>
      </c>
      <c r="S397" t="s">
        <v>2887</v>
      </c>
    </row>
    <row r="398" spans="1:19" ht="15" customHeight="1" x14ac:dyDescent="0.35">
      <c r="A398" t="s">
        <v>4559</v>
      </c>
      <c r="B398" t="s">
        <v>1089</v>
      </c>
      <c r="C398">
        <v>2021</v>
      </c>
      <c r="D398" t="s">
        <v>5053</v>
      </c>
      <c r="E398" t="s">
        <v>4560</v>
      </c>
      <c r="F398" t="s">
        <v>3431</v>
      </c>
      <c r="G398" t="s">
        <v>4561</v>
      </c>
      <c r="H398" t="s">
        <v>3373</v>
      </c>
      <c r="I398" t="s">
        <v>4562</v>
      </c>
      <c r="J398" t="s">
        <v>1025</v>
      </c>
      <c r="K398" t="s">
        <v>53</v>
      </c>
      <c r="L398" t="s">
        <v>53</v>
      </c>
      <c r="M398">
        <v>120</v>
      </c>
      <c r="N398" t="s">
        <v>4563</v>
      </c>
      <c r="O398" t="s">
        <v>1448</v>
      </c>
      <c r="P398" s="29" t="s">
        <v>172</v>
      </c>
      <c r="Q398" t="s">
        <v>20</v>
      </c>
      <c r="S398" t="s">
        <v>2887</v>
      </c>
    </row>
    <row r="399" spans="1:19" ht="15" customHeight="1" x14ac:dyDescent="0.35">
      <c r="A399" t="s">
        <v>4619</v>
      </c>
      <c r="B399" t="s">
        <v>1089</v>
      </c>
      <c r="C399">
        <v>2021</v>
      </c>
      <c r="D399" t="s">
        <v>5053</v>
      </c>
      <c r="E399" t="s">
        <v>4620</v>
      </c>
      <c r="F399" t="s">
        <v>4621</v>
      </c>
      <c r="G399" t="s">
        <v>4561</v>
      </c>
      <c r="H399" t="s">
        <v>3403</v>
      </c>
      <c r="I399" t="s">
        <v>15</v>
      </c>
      <c r="J399" t="s">
        <v>341</v>
      </c>
      <c r="K399" t="s">
        <v>53</v>
      </c>
      <c r="L399" t="s">
        <v>53</v>
      </c>
      <c r="M399">
        <v>128</v>
      </c>
      <c r="N399" t="s">
        <v>4622</v>
      </c>
      <c r="O399" t="s">
        <v>108</v>
      </c>
      <c r="P399" s="29" t="s">
        <v>221</v>
      </c>
      <c r="Q399" t="s">
        <v>13</v>
      </c>
      <c r="R399" t="s">
        <v>4623</v>
      </c>
      <c r="S399" t="s">
        <v>2887</v>
      </c>
    </row>
    <row r="400" spans="1:19" ht="15" customHeight="1" x14ac:dyDescent="0.35">
      <c r="A400" t="s">
        <v>4910</v>
      </c>
      <c r="B400" t="s">
        <v>1089</v>
      </c>
      <c r="C400">
        <v>2021</v>
      </c>
      <c r="D400" t="s">
        <v>5053</v>
      </c>
      <c r="E400" t="s">
        <v>4911</v>
      </c>
      <c r="F400" t="s">
        <v>3782</v>
      </c>
      <c r="G400" t="s">
        <v>3366</v>
      </c>
      <c r="H400" t="s">
        <v>3373</v>
      </c>
      <c r="I400" t="s">
        <v>15</v>
      </c>
      <c r="J400" t="s">
        <v>185</v>
      </c>
      <c r="K400" t="s">
        <v>341</v>
      </c>
      <c r="L400" t="s">
        <v>185</v>
      </c>
      <c r="M400">
        <v>180</v>
      </c>
      <c r="N400" t="s">
        <v>4912</v>
      </c>
      <c r="O400" t="s">
        <v>4913</v>
      </c>
      <c r="P400" s="29" t="s">
        <v>25</v>
      </c>
      <c r="Q400" t="s">
        <v>20</v>
      </c>
      <c r="S400" t="s">
        <v>2887</v>
      </c>
    </row>
    <row r="401" spans="1:19" ht="15" customHeight="1" x14ac:dyDescent="0.35">
      <c r="A401" t="s">
        <v>4509</v>
      </c>
      <c r="B401" t="s">
        <v>2886</v>
      </c>
      <c r="C401">
        <v>2022</v>
      </c>
      <c r="D401" t="s">
        <v>5053</v>
      </c>
      <c r="E401" t="s">
        <v>4510</v>
      </c>
      <c r="F401" t="s">
        <v>4511</v>
      </c>
      <c r="G401" t="s">
        <v>4512</v>
      </c>
      <c r="H401" t="s">
        <v>3369</v>
      </c>
      <c r="I401" t="s">
        <v>4513</v>
      </c>
      <c r="J401" t="s">
        <v>4316</v>
      </c>
      <c r="K401" t="s">
        <v>53</v>
      </c>
      <c r="L401" t="s">
        <v>4514</v>
      </c>
      <c r="M401">
        <v>300</v>
      </c>
      <c r="N401" t="s">
        <v>4515</v>
      </c>
      <c r="O401" t="s">
        <v>108</v>
      </c>
      <c r="P401" s="29" t="s">
        <v>693</v>
      </c>
      <c r="Q401" t="s">
        <v>20</v>
      </c>
      <c r="S401" t="s">
        <v>2887</v>
      </c>
    </row>
    <row r="402" spans="1:19" ht="15" customHeight="1" x14ac:dyDescent="0.35">
      <c r="A402" t="s">
        <v>4585</v>
      </c>
      <c r="B402" t="s">
        <v>2886</v>
      </c>
      <c r="C402">
        <v>2022</v>
      </c>
      <c r="D402" t="s">
        <v>5053</v>
      </c>
      <c r="E402" t="s">
        <v>4586</v>
      </c>
      <c r="F402" t="s">
        <v>4587</v>
      </c>
      <c r="G402" t="s">
        <v>3363</v>
      </c>
      <c r="H402" t="s">
        <v>3403</v>
      </c>
      <c r="I402" t="s">
        <v>171</v>
      </c>
      <c r="J402" t="s">
        <v>341</v>
      </c>
      <c r="K402" t="s">
        <v>53</v>
      </c>
      <c r="L402" t="s">
        <v>53</v>
      </c>
      <c r="M402">
        <v>360</v>
      </c>
      <c r="N402" t="s">
        <v>4588</v>
      </c>
      <c r="O402" t="s">
        <v>4589</v>
      </c>
      <c r="P402" s="29" t="s">
        <v>5124</v>
      </c>
      <c r="Q402" t="s">
        <v>20</v>
      </c>
      <c r="S402" t="s">
        <v>2887</v>
      </c>
    </row>
    <row r="403" spans="1:19" ht="15" customHeight="1" x14ac:dyDescent="0.35">
      <c r="A403" t="s">
        <v>4590</v>
      </c>
      <c r="B403" t="s">
        <v>2886</v>
      </c>
      <c r="C403">
        <v>2022</v>
      </c>
      <c r="D403" t="s">
        <v>5053</v>
      </c>
      <c r="E403" t="s">
        <v>4591</v>
      </c>
      <c r="F403" t="s">
        <v>4592</v>
      </c>
      <c r="G403" t="s">
        <v>4593</v>
      </c>
      <c r="H403" t="s">
        <v>3403</v>
      </c>
      <c r="I403" t="s">
        <v>423</v>
      </c>
      <c r="J403" t="s">
        <v>3176</v>
      </c>
      <c r="K403" t="s">
        <v>53</v>
      </c>
      <c r="L403" t="s">
        <v>53</v>
      </c>
      <c r="M403">
        <v>120</v>
      </c>
      <c r="N403" t="s">
        <v>92</v>
      </c>
      <c r="O403" t="s">
        <v>19</v>
      </c>
      <c r="P403" s="29" t="s">
        <v>25</v>
      </c>
      <c r="Q403" t="s">
        <v>20</v>
      </c>
      <c r="S403" t="s">
        <v>2887</v>
      </c>
    </row>
    <row r="404" spans="1:19" ht="15" customHeight="1" x14ac:dyDescent="0.35">
      <c r="A404" t="s">
        <v>4634</v>
      </c>
      <c r="B404" t="s">
        <v>2886</v>
      </c>
      <c r="C404">
        <v>2022</v>
      </c>
      <c r="D404" t="s">
        <v>5053</v>
      </c>
      <c r="E404" t="s">
        <v>4635</v>
      </c>
      <c r="F404" t="s">
        <v>4636</v>
      </c>
      <c r="G404" t="s">
        <v>3363</v>
      </c>
      <c r="H404" t="s">
        <v>3373</v>
      </c>
      <c r="I404" t="s">
        <v>15</v>
      </c>
      <c r="J404" t="s">
        <v>1025</v>
      </c>
      <c r="K404" t="s">
        <v>53</v>
      </c>
      <c r="L404" t="s">
        <v>53</v>
      </c>
      <c r="M404">
        <v>256</v>
      </c>
      <c r="N404" t="s">
        <v>1050</v>
      </c>
      <c r="O404" t="s">
        <v>1053</v>
      </c>
      <c r="P404" s="29" t="s">
        <v>25</v>
      </c>
      <c r="Q404" t="s">
        <v>13</v>
      </c>
      <c r="R404" t="s">
        <v>4637</v>
      </c>
      <c r="S404" t="s">
        <v>2887</v>
      </c>
    </row>
    <row r="405" spans="1:19" ht="15" customHeight="1" x14ac:dyDescent="0.35">
      <c r="A405" t="s">
        <v>4650</v>
      </c>
      <c r="B405" t="s">
        <v>2886</v>
      </c>
      <c r="C405">
        <v>2022</v>
      </c>
      <c r="D405" t="s">
        <v>5053</v>
      </c>
      <c r="E405" t="s">
        <v>4651</v>
      </c>
      <c r="F405" t="s">
        <v>5097</v>
      </c>
      <c r="G405" t="s">
        <v>3368</v>
      </c>
      <c r="H405" t="s">
        <v>3373</v>
      </c>
      <c r="I405" t="s">
        <v>15</v>
      </c>
      <c r="J405" t="s">
        <v>1025</v>
      </c>
      <c r="K405" t="s">
        <v>53</v>
      </c>
      <c r="L405" t="s">
        <v>53</v>
      </c>
      <c r="M405">
        <v>56</v>
      </c>
      <c r="N405" t="s">
        <v>49</v>
      </c>
      <c r="O405" t="s">
        <v>19</v>
      </c>
      <c r="P405" s="29" t="s">
        <v>25</v>
      </c>
      <c r="Q405" t="s">
        <v>20</v>
      </c>
      <c r="S405" t="s">
        <v>2887</v>
      </c>
    </row>
    <row r="406" spans="1:19" ht="15" customHeight="1" x14ac:dyDescent="0.35">
      <c r="A406" t="s">
        <v>4679</v>
      </c>
      <c r="B406" t="s">
        <v>2886</v>
      </c>
      <c r="C406">
        <v>2022</v>
      </c>
      <c r="D406" t="s">
        <v>5053</v>
      </c>
      <c r="E406" t="s">
        <v>4680</v>
      </c>
      <c r="F406" t="s">
        <v>3376</v>
      </c>
      <c r="G406" t="s">
        <v>4681</v>
      </c>
      <c r="H406" t="s">
        <v>3373</v>
      </c>
      <c r="I406" t="s">
        <v>15</v>
      </c>
      <c r="J406" t="s">
        <v>341</v>
      </c>
      <c r="K406" t="s">
        <v>341</v>
      </c>
      <c r="L406" t="s">
        <v>341</v>
      </c>
      <c r="M406">
        <v>132</v>
      </c>
      <c r="N406" t="s">
        <v>4682</v>
      </c>
      <c r="O406" t="s">
        <v>4683</v>
      </c>
      <c r="P406" s="29" t="s">
        <v>25</v>
      </c>
      <c r="Q406" t="s">
        <v>20</v>
      </c>
      <c r="S406" t="s">
        <v>2887</v>
      </c>
    </row>
    <row r="407" spans="1:19" ht="15" customHeight="1" x14ac:dyDescent="0.35">
      <c r="A407" t="s">
        <v>4689</v>
      </c>
      <c r="B407" t="s">
        <v>2886</v>
      </c>
      <c r="C407">
        <v>2022</v>
      </c>
      <c r="D407" t="s">
        <v>5053</v>
      </c>
      <c r="E407" t="s">
        <v>4690</v>
      </c>
      <c r="F407" t="s">
        <v>3413</v>
      </c>
      <c r="G407" t="s">
        <v>3521</v>
      </c>
      <c r="H407" t="s">
        <v>3403</v>
      </c>
      <c r="I407" t="s">
        <v>4691</v>
      </c>
      <c r="J407" t="s">
        <v>1015</v>
      </c>
      <c r="K407" t="s">
        <v>53</v>
      </c>
      <c r="L407" t="s">
        <v>53</v>
      </c>
      <c r="M407">
        <v>33</v>
      </c>
      <c r="N407" t="s">
        <v>92</v>
      </c>
      <c r="O407" t="s">
        <v>19</v>
      </c>
      <c r="P407" s="29" t="s">
        <v>25</v>
      </c>
      <c r="Q407" t="s">
        <v>20</v>
      </c>
      <c r="S407" t="s">
        <v>2887</v>
      </c>
    </row>
    <row r="408" spans="1:19" ht="15" customHeight="1" x14ac:dyDescent="0.35">
      <c r="A408" t="s">
        <v>4742</v>
      </c>
      <c r="B408" t="s">
        <v>2886</v>
      </c>
      <c r="C408">
        <v>2022</v>
      </c>
      <c r="D408" t="s">
        <v>5053</v>
      </c>
      <c r="E408" t="s">
        <v>4743</v>
      </c>
      <c r="F408" t="s">
        <v>5096</v>
      </c>
      <c r="G408" t="s">
        <v>4561</v>
      </c>
      <c r="H408" t="s">
        <v>3373</v>
      </c>
      <c r="I408" t="s">
        <v>15</v>
      </c>
      <c r="J408" t="s">
        <v>4316</v>
      </c>
      <c r="K408" t="s">
        <v>53</v>
      </c>
      <c r="L408" t="s">
        <v>53</v>
      </c>
      <c r="M408">
        <v>100</v>
      </c>
      <c r="N408" t="s">
        <v>502</v>
      </c>
      <c r="O408" t="s">
        <v>19</v>
      </c>
      <c r="P408" s="29" t="s">
        <v>4744</v>
      </c>
      <c r="Q408" t="s">
        <v>13</v>
      </c>
      <c r="R408" t="s">
        <v>4745</v>
      </c>
      <c r="S408" t="s">
        <v>2887</v>
      </c>
    </row>
    <row r="409" spans="1:19" ht="15" customHeight="1" x14ac:dyDescent="0.35">
      <c r="A409" t="s">
        <v>4729</v>
      </c>
      <c r="B409" t="s">
        <v>2886</v>
      </c>
      <c r="C409">
        <v>2022</v>
      </c>
      <c r="D409" t="s">
        <v>5053</v>
      </c>
      <c r="E409" t="s">
        <v>4730</v>
      </c>
      <c r="F409" t="s">
        <v>4731</v>
      </c>
      <c r="G409" t="s">
        <v>3492</v>
      </c>
      <c r="H409" t="s">
        <v>3369</v>
      </c>
      <c r="I409" t="s">
        <v>505</v>
      </c>
      <c r="J409" t="s">
        <v>4316</v>
      </c>
      <c r="K409" t="s">
        <v>53</v>
      </c>
      <c r="L409" t="s">
        <v>53</v>
      </c>
      <c r="M409">
        <v>240</v>
      </c>
      <c r="N409" t="s">
        <v>4732</v>
      </c>
      <c r="O409" t="s">
        <v>127</v>
      </c>
      <c r="P409" s="29" t="s">
        <v>3981</v>
      </c>
      <c r="Q409" t="s">
        <v>20</v>
      </c>
      <c r="S409" t="s">
        <v>2887</v>
      </c>
    </row>
    <row r="410" spans="1:19" ht="15" customHeight="1" x14ac:dyDescent="0.35">
      <c r="A410" t="s">
        <v>4826</v>
      </c>
      <c r="B410" t="s">
        <v>2886</v>
      </c>
      <c r="C410">
        <v>2022</v>
      </c>
      <c r="D410" t="s">
        <v>5053</v>
      </c>
      <c r="E410" t="s">
        <v>4827</v>
      </c>
      <c r="F410" t="s">
        <v>4828</v>
      </c>
      <c r="G410" t="s">
        <v>3368</v>
      </c>
      <c r="H410" t="s">
        <v>3403</v>
      </c>
      <c r="I410" t="s">
        <v>4829</v>
      </c>
      <c r="J410" t="s">
        <v>1025</v>
      </c>
      <c r="K410" t="s">
        <v>53</v>
      </c>
      <c r="L410" t="s">
        <v>53</v>
      </c>
      <c r="M410">
        <v>240</v>
      </c>
      <c r="N410" t="s">
        <v>4830</v>
      </c>
      <c r="O410" t="s">
        <v>19</v>
      </c>
      <c r="P410" s="29" t="s">
        <v>25</v>
      </c>
      <c r="Q410" t="s">
        <v>20</v>
      </c>
      <c r="S410" t="s">
        <v>2887</v>
      </c>
    </row>
    <row r="411" spans="1:19" ht="15" customHeight="1" x14ac:dyDescent="0.35">
      <c r="A411" t="s">
        <v>4869</v>
      </c>
      <c r="B411" t="s">
        <v>2886</v>
      </c>
      <c r="C411">
        <v>2022</v>
      </c>
      <c r="D411" t="s">
        <v>5053</v>
      </c>
      <c r="E411" t="s">
        <v>4870</v>
      </c>
      <c r="F411" t="s">
        <v>4871</v>
      </c>
      <c r="G411" t="s">
        <v>3492</v>
      </c>
      <c r="H411" t="s">
        <v>3373</v>
      </c>
      <c r="I411" t="s">
        <v>47</v>
      </c>
      <c r="J411" t="s">
        <v>1130</v>
      </c>
      <c r="K411" t="s">
        <v>53</v>
      </c>
      <c r="L411" t="s">
        <v>53</v>
      </c>
      <c r="M411">
        <v>127</v>
      </c>
      <c r="N411" t="s">
        <v>4872</v>
      </c>
      <c r="O411" t="s">
        <v>4873</v>
      </c>
      <c r="P411" s="29" t="s">
        <v>88</v>
      </c>
      <c r="Q411" t="s">
        <v>20</v>
      </c>
      <c r="S411" t="s">
        <v>2887</v>
      </c>
    </row>
    <row r="412" spans="1:19" ht="15" customHeight="1" x14ac:dyDescent="0.35">
      <c r="A412" t="s">
        <v>4920</v>
      </c>
      <c r="B412" t="s">
        <v>2886</v>
      </c>
      <c r="C412">
        <v>2022</v>
      </c>
      <c r="D412" t="s">
        <v>5053</v>
      </c>
      <c r="E412" t="s">
        <v>4921</v>
      </c>
      <c r="F412" t="s">
        <v>3431</v>
      </c>
      <c r="G412" t="s">
        <v>4922</v>
      </c>
      <c r="H412" t="s">
        <v>3369</v>
      </c>
      <c r="I412" t="s">
        <v>4923</v>
      </c>
      <c r="J412" t="s">
        <v>1026</v>
      </c>
      <c r="K412" t="s">
        <v>53</v>
      </c>
      <c r="L412" t="s">
        <v>53</v>
      </c>
      <c r="M412">
        <v>1276</v>
      </c>
      <c r="N412" t="s">
        <v>4924</v>
      </c>
      <c r="O412" t="s">
        <v>108</v>
      </c>
      <c r="P412" s="29" t="s">
        <v>987</v>
      </c>
      <c r="Q412" t="s">
        <v>20</v>
      </c>
      <c r="S412" t="s">
        <v>2887</v>
      </c>
    </row>
    <row r="413" spans="1:19" ht="15" customHeight="1" x14ac:dyDescent="0.35">
      <c r="A413" t="s">
        <v>4836</v>
      </c>
      <c r="B413" t="s">
        <v>2886</v>
      </c>
      <c r="C413">
        <v>2023</v>
      </c>
      <c r="D413" t="s">
        <v>5053</v>
      </c>
      <c r="E413" t="s">
        <v>4837</v>
      </c>
      <c r="F413" t="s">
        <v>5100</v>
      </c>
      <c r="G413" t="s">
        <v>3492</v>
      </c>
      <c r="H413" t="s">
        <v>3403</v>
      </c>
      <c r="I413" t="s">
        <v>409</v>
      </c>
      <c r="J413" t="s">
        <v>1310</v>
      </c>
      <c r="K413" t="s">
        <v>53</v>
      </c>
      <c r="L413" t="s">
        <v>53</v>
      </c>
      <c r="M413">
        <v>240</v>
      </c>
      <c r="N413" t="s">
        <v>4838</v>
      </c>
      <c r="O413" t="s">
        <v>108</v>
      </c>
      <c r="P413" s="29" t="s">
        <v>25</v>
      </c>
      <c r="Q413" t="s">
        <v>20</v>
      </c>
      <c r="S413" t="s">
        <v>2887</v>
      </c>
    </row>
    <row r="414" spans="1:19" ht="15" customHeight="1" x14ac:dyDescent="0.35">
      <c r="A414" t="s">
        <v>4839</v>
      </c>
      <c r="B414" t="s">
        <v>2886</v>
      </c>
      <c r="C414">
        <v>2023</v>
      </c>
      <c r="D414" t="s">
        <v>5053</v>
      </c>
      <c r="E414" t="s">
        <v>4840</v>
      </c>
      <c r="F414" t="s">
        <v>4841</v>
      </c>
      <c r="G414" t="s">
        <v>3492</v>
      </c>
      <c r="H414" t="s">
        <v>3369</v>
      </c>
      <c r="I414" t="s">
        <v>4842</v>
      </c>
      <c r="J414" t="s">
        <v>1025</v>
      </c>
      <c r="K414" t="s">
        <v>341</v>
      </c>
      <c r="L414" t="s">
        <v>185</v>
      </c>
      <c r="M414">
        <v>80</v>
      </c>
      <c r="N414" t="s">
        <v>524</v>
      </c>
      <c r="O414" t="s">
        <v>49</v>
      </c>
      <c r="P414" s="29" t="s">
        <v>4843</v>
      </c>
      <c r="Q414" t="s">
        <v>20</v>
      </c>
      <c r="R414" t="s">
        <v>4718</v>
      </c>
      <c r="S414" t="s">
        <v>2887</v>
      </c>
    </row>
    <row r="415" spans="1:19" ht="15" customHeight="1" x14ac:dyDescent="0.35">
      <c r="A415" t="s">
        <v>4844</v>
      </c>
      <c r="B415" t="s">
        <v>2886</v>
      </c>
      <c r="C415">
        <v>2023</v>
      </c>
      <c r="D415" t="s">
        <v>5053</v>
      </c>
      <c r="E415" t="s">
        <v>4845</v>
      </c>
      <c r="F415" t="s">
        <v>4846</v>
      </c>
      <c r="G415" t="s">
        <v>3371</v>
      </c>
      <c r="H415" t="s">
        <v>3403</v>
      </c>
      <c r="I415" t="s">
        <v>87</v>
      </c>
      <c r="J415" t="s">
        <v>1025</v>
      </c>
      <c r="K415" t="s">
        <v>53</v>
      </c>
      <c r="L415" t="s">
        <v>53</v>
      </c>
      <c r="M415">
        <v>120</v>
      </c>
      <c r="N415" t="s">
        <v>4847</v>
      </c>
      <c r="O415" t="s">
        <v>4848</v>
      </c>
      <c r="P415" s="29" t="s">
        <v>25</v>
      </c>
      <c r="Q415" t="s">
        <v>20</v>
      </c>
      <c r="S415" t="s">
        <v>2887</v>
      </c>
    </row>
    <row r="416" spans="1:19" ht="15" customHeight="1" x14ac:dyDescent="0.35">
      <c r="A416" t="s">
        <v>1742</v>
      </c>
      <c r="B416" t="s">
        <v>2886</v>
      </c>
      <c r="C416">
        <v>2015</v>
      </c>
      <c r="D416" t="s">
        <v>27</v>
      </c>
      <c r="E416" t="s">
        <v>1743</v>
      </c>
      <c r="F416" t="s">
        <v>3433</v>
      </c>
      <c r="G416" t="s">
        <v>3712</v>
      </c>
      <c r="H416" t="s">
        <v>3531</v>
      </c>
      <c r="I416" t="s">
        <v>1744</v>
      </c>
      <c r="J416" t="s">
        <v>1015</v>
      </c>
      <c r="K416" t="s">
        <v>42</v>
      </c>
      <c r="L416" t="s">
        <v>4466</v>
      </c>
      <c r="M416">
        <v>8</v>
      </c>
      <c r="N416" t="s">
        <v>1085</v>
      </c>
      <c r="O416" t="s">
        <v>19</v>
      </c>
      <c r="P416" s="29" t="s">
        <v>54</v>
      </c>
      <c r="Q416" t="s">
        <v>20</v>
      </c>
      <c r="S416" t="s">
        <v>2887</v>
      </c>
    </row>
    <row r="417" spans="1:19" ht="15" customHeight="1" x14ac:dyDescent="0.35">
      <c r="A417" t="s">
        <v>618</v>
      </c>
      <c r="B417" t="s">
        <v>2886</v>
      </c>
      <c r="C417">
        <v>2019</v>
      </c>
      <c r="D417" t="s">
        <v>27</v>
      </c>
      <c r="E417" t="s">
        <v>619</v>
      </c>
      <c r="F417" t="s">
        <v>3433</v>
      </c>
      <c r="G417" t="s">
        <v>3527</v>
      </c>
      <c r="H417" t="s">
        <v>3394</v>
      </c>
      <c r="I417" t="s">
        <v>15</v>
      </c>
      <c r="J417" t="s">
        <v>1133</v>
      </c>
      <c r="K417" t="s">
        <v>42</v>
      </c>
      <c r="L417" t="s">
        <v>42</v>
      </c>
      <c r="M417">
        <v>26</v>
      </c>
      <c r="N417" t="s">
        <v>620</v>
      </c>
      <c r="O417" t="s">
        <v>142</v>
      </c>
      <c r="P417" s="29" t="s">
        <v>236</v>
      </c>
      <c r="Q417" t="s">
        <v>20</v>
      </c>
      <c r="S417" t="s">
        <v>2887</v>
      </c>
    </row>
    <row r="418" spans="1:19" ht="15" customHeight="1" x14ac:dyDescent="0.35">
      <c r="A418" t="s">
        <v>845</v>
      </c>
      <c r="B418" t="s">
        <v>2886</v>
      </c>
      <c r="C418">
        <v>2019</v>
      </c>
      <c r="D418" t="s">
        <v>27</v>
      </c>
      <c r="E418" t="s">
        <v>4315</v>
      </c>
      <c r="F418" t="s">
        <v>4318</v>
      </c>
      <c r="G418" t="s">
        <v>4317</v>
      </c>
      <c r="H418" t="s">
        <v>3369</v>
      </c>
      <c r="I418" t="s">
        <v>15</v>
      </c>
      <c r="J418" t="s">
        <v>4316</v>
      </c>
      <c r="K418" t="s">
        <v>53</v>
      </c>
      <c r="L418" t="s">
        <v>4431</v>
      </c>
      <c r="M418">
        <v>12</v>
      </c>
      <c r="N418" t="s">
        <v>4319</v>
      </c>
      <c r="O418" t="s">
        <v>19</v>
      </c>
      <c r="P418" s="29" t="s">
        <v>163</v>
      </c>
      <c r="Q418" t="s">
        <v>20</v>
      </c>
      <c r="S418" t="s">
        <v>2887</v>
      </c>
    </row>
    <row r="419" spans="1:19" ht="15" customHeight="1" x14ac:dyDescent="0.35">
      <c r="A419" t="s">
        <v>470</v>
      </c>
      <c r="B419" t="s">
        <v>2886</v>
      </c>
      <c r="C419">
        <v>2020</v>
      </c>
      <c r="D419" t="s">
        <v>27</v>
      </c>
      <c r="E419" t="s">
        <v>471</v>
      </c>
      <c r="F419" t="s">
        <v>3433</v>
      </c>
      <c r="G419" t="s">
        <v>3522</v>
      </c>
      <c r="H419" t="s">
        <v>3394</v>
      </c>
      <c r="I419" t="s">
        <v>47</v>
      </c>
      <c r="J419" t="s">
        <v>3110</v>
      </c>
      <c r="K419" t="s">
        <v>53</v>
      </c>
      <c r="L419" t="s">
        <v>106</v>
      </c>
      <c r="M419">
        <v>29</v>
      </c>
      <c r="N419" t="s">
        <v>718</v>
      </c>
      <c r="O419" t="s">
        <v>19</v>
      </c>
      <c r="P419" s="29" t="s">
        <v>472</v>
      </c>
      <c r="Q419" t="s">
        <v>20</v>
      </c>
      <c r="S419" t="s">
        <v>2887</v>
      </c>
    </row>
    <row r="420" spans="1:19" ht="15" customHeight="1" x14ac:dyDescent="0.35">
      <c r="A420" t="s">
        <v>4534</v>
      </c>
      <c r="B420" t="s">
        <v>2886</v>
      </c>
      <c r="C420">
        <v>2021</v>
      </c>
      <c r="D420" t="s">
        <v>27</v>
      </c>
      <c r="E420" t="s">
        <v>4535</v>
      </c>
      <c r="F420" t="s">
        <v>4536</v>
      </c>
      <c r="G420" t="s">
        <v>4537</v>
      </c>
      <c r="H420" t="s">
        <v>3394</v>
      </c>
      <c r="I420" t="s">
        <v>185</v>
      </c>
      <c r="J420" t="s">
        <v>341</v>
      </c>
      <c r="K420" t="s">
        <v>42</v>
      </c>
      <c r="L420" t="s">
        <v>4538</v>
      </c>
      <c r="M420">
        <v>26</v>
      </c>
      <c r="N420" t="s">
        <v>4539</v>
      </c>
      <c r="O420" t="s">
        <v>1609</v>
      </c>
      <c r="P420" s="29" t="s">
        <v>236</v>
      </c>
      <c r="Q420" t="s">
        <v>20</v>
      </c>
      <c r="S420" t="s">
        <v>2892</v>
      </c>
    </row>
    <row r="421" spans="1:19" ht="15" customHeight="1" x14ac:dyDescent="0.35">
      <c r="A421" t="s">
        <v>4566</v>
      </c>
      <c r="B421" t="s">
        <v>2886</v>
      </c>
      <c r="C421">
        <v>2021</v>
      </c>
      <c r="D421" t="s">
        <v>27</v>
      </c>
      <c r="E421" t="s">
        <v>4567</v>
      </c>
      <c r="F421" t="s">
        <v>4568</v>
      </c>
      <c r="G421" t="s">
        <v>3522</v>
      </c>
      <c r="H421" t="s">
        <v>3394</v>
      </c>
      <c r="I421" t="s">
        <v>622</v>
      </c>
      <c r="J421" t="s">
        <v>1015</v>
      </c>
      <c r="K421" t="s">
        <v>42</v>
      </c>
      <c r="L421" t="s">
        <v>42</v>
      </c>
      <c r="M421">
        <v>6</v>
      </c>
      <c r="N421" t="s">
        <v>301</v>
      </c>
      <c r="O421" t="s">
        <v>19</v>
      </c>
      <c r="P421" s="29" t="s">
        <v>3987</v>
      </c>
      <c r="Q421" t="s">
        <v>20</v>
      </c>
      <c r="S421" t="s">
        <v>2892</v>
      </c>
    </row>
    <row r="422" spans="1:19" ht="15" customHeight="1" x14ac:dyDescent="0.35">
      <c r="A422" t="s">
        <v>2955</v>
      </c>
      <c r="B422" t="s">
        <v>4483</v>
      </c>
      <c r="C422">
        <v>2011</v>
      </c>
      <c r="D422" t="s">
        <v>1015</v>
      </c>
      <c r="E422" t="s">
        <v>3348</v>
      </c>
      <c r="F422" t="s">
        <v>3517</v>
      </c>
      <c r="G422" t="s">
        <v>3721</v>
      </c>
      <c r="H422" t="s">
        <v>3394</v>
      </c>
      <c r="I422" t="s">
        <v>717</v>
      </c>
      <c r="J422" t="s">
        <v>341</v>
      </c>
      <c r="K422" t="s">
        <v>341</v>
      </c>
      <c r="L422" t="s">
        <v>341</v>
      </c>
      <c r="M422" t="s">
        <v>341</v>
      </c>
      <c r="N422" t="s">
        <v>3350</v>
      </c>
      <c r="O422" t="s">
        <v>19</v>
      </c>
      <c r="P422" s="29" t="s">
        <v>3349</v>
      </c>
      <c r="Q422" t="s">
        <v>20</v>
      </c>
      <c r="S422" t="s">
        <v>2887</v>
      </c>
    </row>
    <row r="423" spans="1:19" ht="15" customHeight="1" x14ac:dyDescent="0.35">
      <c r="A423" t="s">
        <v>2177</v>
      </c>
      <c r="B423" t="s">
        <v>2886</v>
      </c>
      <c r="C423">
        <v>2011</v>
      </c>
      <c r="D423" t="s">
        <v>1015</v>
      </c>
      <c r="E423" t="s">
        <v>3421</v>
      </c>
      <c r="F423" t="s">
        <v>3364</v>
      </c>
      <c r="G423" t="s">
        <v>3422</v>
      </c>
      <c r="H423" t="s">
        <v>3373</v>
      </c>
      <c r="I423" t="s">
        <v>2178</v>
      </c>
      <c r="J423" t="s">
        <v>1310</v>
      </c>
      <c r="K423" t="s">
        <v>341</v>
      </c>
      <c r="L423" t="s">
        <v>2179</v>
      </c>
      <c r="M423">
        <v>11</v>
      </c>
      <c r="N423" t="s">
        <v>287</v>
      </c>
      <c r="O423" t="s">
        <v>19</v>
      </c>
      <c r="P423" s="29" t="s">
        <v>25</v>
      </c>
      <c r="Q423" t="s">
        <v>13</v>
      </c>
      <c r="R423" t="s">
        <v>2180</v>
      </c>
      <c r="S423" t="s">
        <v>2887</v>
      </c>
    </row>
    <row r="424" spans="1:19" ht="15" customHeight="1" x14ac:dyDescent="0.35">
      <c r="A424" t="s">
        <v>2120</v>
      </c>
      <c r="B424" t="s">
        <v>2886</v>
      </c>
      <c r="C424">
        <v>2012</v>
      </c>
      <c r="D424" t="s">
        <v>1015</v>
      </c>
      <c r="E424" t="s">
        <v>2121</v>
      </c>
      <c r="F424" t="s">
        <v>3369</v>
      </c>
      <c r="G424" t="s">
        <v>3720</v>
      </c>
      <c r="H424" t="s">
        <v>3394</v>
      </c>
      <c r="I424" t="s">
        <v>171</v>
      </c>
      <c r="J424" t="s">
        <v>1026</v>
      </c>
      <c r="K424" t="s">
        <v>53</v>
      </c>
      <c r="L424" t="s">
        <v>2122</v>
      </c>
      <c r="M424">
        <v>700</v>
      </c>
      <c r="N424" t="s">
        <v>718</v>
      </c>
      <c r="O424" t="s">
        <v>19</v>
      </c>
      <c r="P424" s="29" t="s">
        <v>93</v>
      </c>
      <c r="Q424" t="s">
        <v>20</v>
      </c>
      <c r="R424" t="s">
        <v>2062</v>
      </c>
      <c r="S424" t="s">
        <v>2887</v>
      </c>
    </row>
    <row r="425" spans="1:19" ht="15" customHeight="1" x14ac:dyDescent="0.35">
      <c r="A425" t="s">
        <v>1780</v>
      </c>
      <c r="B425" t="s">
        <v>2886</v>
      </c>
      <c r="C425">
        <v>2015</v>
      </c>
      <c r="D425" t="s">
        <v>1015</v>
      </c>
      <c r="E425" t="s">
        <v>1781</v>
      </c>
      <c r="F425" t="s">
        <v>3717</v>
      </c>
      <c r="G425" t="s">
        <v>3716</v>
      </c>
      <c r="H425" t="s">
        <v>3369</v>
      </c>
      <c r="I425" t="s">
        <v>1782</v>
      </c>
      <c r="J425" t="s">
        <v>341</v>
      </c>
      <c r="K425" t="s">
        <v>42</v>
      </c>
      <c r="L425" t="s">
        <v>42</v>
      </c>
      <c r="M425" t="s">
        <v>185</v>
      </c>
      <c r="N425" t="s">
        <v>142</v>
      </c>
      <c r="O425" t="s">
        <v>19</v>
      </c>
      <c r="P425" s="29" t="s">
        <v>54</v>
      </c>
      <c r="Q425" t="s">
        <v>20</v>
      </c>
      <c r="S425" t="s">
        <v>2887</v>
      </c>
    </row>
    <row r="426" spans="1:19" ht="15" customHeight="1" x14ac:dyDescent="0.35">
      <c r="A426" t="s">
        <v>1852</v>
      </c>
      <c r="B426" t="s">
        <v>2886</v>
      </c>
      <c r="C426">
        <v>2015</v>
      </c>
      <c r="D426" t="s">
        <v>1015</v>
      </c>
      <c r="E426" t="s">
        <v>1853</v>
      </c>
      <c r="F426" t="s">
        <v>3738</v>
      </c>
      <c r="G426" t="s">
        <v>3199</v>
      </c>
      <c r="H426" t="s">
        <v>3373</v>
      </c>
      <c r="I426" t="s">
        <v>1854</v>
      </c>
      <c r="J426" t="s">
        <v>3110</v>
      </c>
      <c r="K426" t="s">
        <v>53</v>
      </c>
      <c r="L426" t="s">
        <v>53</v>
      </c>
      <c r="M426" t="s">
        <v>341</v>
      </c>
      <c r="N426" t="s">
        <v>3894</v>
      </c>
      <c r="O426" t="s">
        <v>19</v>
      </c>
      <c r="P426" s="29" t="s">
        <v>270</v>
      </c>
      <c r="Q426" t="s">
        <v>20</v>
      </c>
      <c r="S426" t="s">
        <v>2887</v>
      </c>
    </row>
    <row r="427" spans="1:19" ht="15" customHeight="1" x14ac:dyDescent="0.35">
      <c r="A427" t="s">
        <v>1843</v>
      </c>
      <c r="B427" t="s">
        <v>2886</v>
      </c>
      <c r="C427">
        <v>2015</v>
      </c>
      <c r="D427" t="s">
        <v>1015</v>
      </c>
      <c r="E427" t="s">
        <v>1844</v>
      </c>
      <c r="F427" t="s">
        <v>3414</v>
      </c>
      <c r="G427" t="s">
        <v>3415</v>
      </c>
      <c r="H427" t="s">
        <v>3369</v>
      </c>
      <c r="I427" t="s">
        <v>613</v>
      </c>
      <c r="J427" t="s">
        <v>1025</v>
      </c>
      <c r="K427" t="s">
        <v>53</v>
      </c>
      <c r="L427" t="s">
        <v>53</v>
      </c>
      <c r="M427">
        <v>400</v>
      </c>
      <c r="N427" t="s">
        <v>718</v>
      </c>
      <c r="O427" t="s">
        <v>1609</v>
      </c>
      <c r="P427" s="29" t="s">
        <v>854</v>
      </c>
      <c r="Q427" t="s">
        <v>13</v>
      </c>
      <c r="R427" t="s">
        <v>1845</v>
      </c>
      <c r="S427" t="s">
        <v>2887</v>
      </c>
    </row>
    <row r="428" spans="1:19" ht="15" customHeight="1" x14ac:dyDescent="0.35">
      <c r="A428" t="s">
        <v>3013</v>
      </c>
      <c r="B428" t="s">
        <v>2886</v>
      </c>
      <c r="C428">
        <v>2016</v>
      </c>
      <c r="D428" t="s">
        <v>1015</v>
      </c>
      <c r="E428" t="s">
        <v>3248</v>
      </c>
      <c r="F428" t="s">
        <v>3662</v>
      </c>
      <c r="G428" t="s">
        <v>3686</v>
      </c>
      <c r="H428" t="s">
        <v>3369</v>
      </c>
      <c r="I428" t="s">
        <v>3249</v>
      </c>
      <c r="J428" t="s">
        <v>1025</v>
      </c>
      <c r="K428" t="s">
        <v>53</v>
      </c>
      <c r="L428" t="s">
        <v>53</v>
      </c>
      <c r="M428">
        <v>24</v>
      </c>
      <c r="N428" t="s">
        <v>718</v>
      </c>
      <c r="O428" t="s">
        <v>19</v>
      </c>
      <c r="P428" s="29" t="s">
        <v>457</v>
      </c>
      <c r="Q428" t="s">
        <v>20</v>
      </c>
      <c r="S428" t="s">
        <v>2887</v>
      </c>
    </row>
    <row r="429" spans="1:19" ht="15" customHeight="1" x14ac:dyDescent="0.35">
      <c r="A429" t="s">
        <v>1663</v>
      </c>
      <c r="B429" t="s">
        <v>2886</v>
      </c>
      <c r="C429">
        <v>2016</v>
      </c>
      <c r="D429" t="s">
        <v>1015</v>
      </c>
      <c r="E429" t="s">
        <v>1664</v>
      </c>
      <c r="F429" t="s">
        <v>3413</v>
      </c>
      <c r="G429" t="s">
        <v>3707</v>
      </c>
      <c r="H429" t="s">
        <v>3403</v>
      </c>
      <c r="I429" t="s">
        <v>4465</v>
      </c>
      <c r="J429" t="s">
        <v>1026</v>
      </c>
      <c r="K429" t="s">
        <v>53</v>
      </c>
      <c r="L429" t="s">
        <v>53</v>
      </c>
      <c r="M429">
        <v>93</v>
      </c>
      <c r="N429" t="s">
        <v>1665</v>
      </c>
      <c r="O429" t="s">
        <v>963</v>
      </c>
      <c r="P429" s="29" t="s">
        <v>1666</v>
      </c>
      <c r="Q429" t="s">
        <v>20</v>
      </c>
      <c r="S429" t="s">
        <v>2887</v>
      </c>
    </row>
    <row r="430" spans="1:19" ht="15" customHeight="1" x14ac:dyDescent="0.35">
      <c r="A430" t="s">
        <v>1353</v>
      </c>
      <c r="B430" t="s">
        <v>2886</v>
      </c>
      <c r="C430">
        <v>2017</v>
      </c>
      <c r="D430" t="s">
        <v>1015</v>
      </c>
      <c r="E430" t="s">
        <v>1354</v>
      </c>
      <c r="F430" t="s">
        <v>3660</v>
      </c>
      <c r="G430" t="s">
        <v>3659</v>
      </c>
      <c r="H430" t="s">
        <v>3369</v>
      </c>
      <c r="I430" t="s">
        <v>4450</v>
      </c>
      <c r="J430" t="s">
        <v>1037</v>
      </c>
      <c r="K430" t="s">
        <v>53</v>
      </c>
      <c r="L430" t="s">
        <v>1355</v>
      </c>
      <c r="M430">
        <v>22</v>
      </c>
      <c r="N430" t="s">
        <v>1676</v>
      </c>
      <c r="O430" t="s">
        <v>19</v>
      </c>
      <c r="P430" s="29" t="s">
        <v>236</v>
      </c>
      <c r="Q430" t="s">
        <v>20</v>
      </c>
      <c r="S430" t="s">
        <v>2892</v>
      </c>
    </row>
    <row r="431" spans="1:19" ht="15" customHeight="1" x14ac:dyDescent="0.35">
      <c r="A431" t="s">
        <v>1449</v>
      </c>
      <c r="B431" t="s">
        <v>2886</v>
      </c>
      <c r="C431">
        <v>2017</v>
      </c>
      <c r="D431" t="s">
        <v>1015</v>
      </c>
      <c r="E431" t="s">
        <v>1450</v>
      </c>
      <c r="F431" t="s">
        <v>5069</v>
      </c>
      <c r="G431" t="s">
        <v>3672</v>
      </c>
      <c r="H431" t="s">
        <v>3403</v>
      </c>
      <c r="I431" t="s">
        <v>15</v>
      </c>
      <c r="J431" t="s">
        <v>1025</v>
      </c>
      <c r="K431" t="s">
        <v>1021</v>
      </c>
      <c r="L431" t="s">
        <v>1021</v>
      </c>
      <c r="M431">
        <v>315</v>
      </c>
      <c r="N431" t="s">
        <v>24</v>
      </c>
      <c r="O431" t="s">
        <v>19</v>
      </c>
      <c r="P431" s="29" t="s">
        <v>854</v>
      </c>
      <c r="Q431" t="s">
        <v>20</v>
      </c>
      <c r="S431" t="s">
        <v>2887</v>
      </c>
    </row>
    <row r="432" spans="1:19" ht="15" customHeight="1" x14ac:dyDescent="0.35">
      <c r="A432" t="s">
        <v>3002</v>
      </c>
      <c r="B432" t="s">
        <v>2886</v>
      </c>
      <c r="C432">
        <v>2017</v>
      </c>
      <c r="D432" t="s">
        <v>1015</v>
      </c>
      <c r="E432" t="s">
        <v>3236</v>
      </c>
      <c r="F432" t="s">
        <v>3598</v>
      </c>
      <c r="G432" t="s">
        <v>3597</v>
      </c>
      <c r="H432" t="s">
        <v>3394</v>
      </c>
      <c r="I432" t="s">
        <v>3237</v>
      </c>
      <c r="J432" t="s">
        <v>341</v>
      </c>
      <c r="K432" t="s">
        <v>53</v>
      </c>
      <c r="L432" t="s">
        <v>53</v>
      </c>
      <c r="M432" t="s">
        <v>185</v>
      </c>
      <c r="N432" t="s">
        <v>718</v>
      </c>
      <c r="O432" t="s">
        <v>19</v>
      </c>
      <c r="P432" s="29" t="s">
        <v>236</v>
      </c>
      <c r="Q432" t="s">
        <v>20</v>
      </c>
      <c r="R432" t="s">
        <v>1804</v>
      </c>
      <c r="S432" t="s">
        <v>2892</v>
      </c>
    </row>
    <row r="433" spans="1:19" ht="15" customHeight="1" x14ac:dyDescent="0.35">
      <c r="A433" t="s">
        <v>982</v>
      </c>
      <c r="B433" t="s">
        <v>2886</v>
      </c>
      <c r="C433">
        <v>2018</v>
      </c>
      <c r="D433" t="s">
        <v>1015</v>
      </c>
      <c r="E433" t="s">
        <v>983</v>
      </c>
      <c r="F433" t="s">
        <v>3389</v>
      </c>
      <c r="G433" t="s">
        <v>3520</v>
      </c>
      <c r="H433" t="s">
        <v>3369</v>
      </c>
      <c r="I433" t="s">
        <v>15</v>
      </c>
      <c r="J433" t="s">
        <v>1025</v>
      </c>
      <c r="K433" t="s">
        <v>53</v>
      </c>
      <c r="L433" t="s">
        <v>53</v>
      </c>
      <c r="M433">
        <v>350</v>
      </c>
      <c r="N433" t="s">
        <v>984</v>
      </c>
      <c r="O433" t="s">
        <v>1448</v>
      </c>
      <c r="P433" s="29" t="s">
        <v>236</v>
      </c>
      <c r="Q433" t="s">
        <v>20</v>
      </c>
      <c r="S433" t="s">
        <v>2887</v>
      </c>
    </row>
    <row r="434" spans="1:19" ht="15" customHeight="1" x14ac:dyDescent="0.35">
      <c r="A434" t="s">
        <v>985</v>
      </c>
      <c r="B434" t="s">
        <v>2886</v>
      </c>
      <c r="C434">
        <v>2018</v>
      </c>
      <c r="D434" t="s">
        <v>1015</v>
      </c>
      <c r="E434" t="s">
        <v>986</v>
      </c>
      <c r="F434" t="s">
        <v>3390</v>
      </c>
      <c r="G434" t="s">
        <v>3382</v>
      </c>
      <c r="H434" t="s">
        <v>3369</v>
      </c>
      <c r="I434" t="s">
        <v>505</v>
      </c>
      <c r="J434" t="s">
        <v>1025</v>
      </c>
      <c r="K434" t="s">
        <v>53</v>
      </c>
      <c r="L434" t="s">
        <v>53</v>
      </c>
      <c r="M434">
        <v>288</v>
      </c>
      <c r="N434" t="s">
        <v>24</v>
      </c>
      <c r="O434" t="s">
        <v>19</v>
      </c>
      <c r="P434" s="29" t="s">
        <v>987</v>
      </c>
      <c r="Q434" t="s">
        <v>13</v>
      </c>
      <c r="R434" t="s">
        <v>988</v>
      </c>
      <c r="S434" t="s">
        <v>2887</v>
      </c>
    </row>
    <row r="435" spans="1:19" ht="15" customHeight="1" x14ac:dyDescent="0.35">
      <c r="A435" t="s">
        <v>1002</v>
      </c>
      <c r="B435" t="s">
        <v>2886</v>
      </c>
      <c r="C435">
        <v>2018</v>
      </c>
      <c r="D435" t="s">
        <v>1015</v>
      </c>
      <c r="E435" t="s">
        <v>1003</v>
      </c>
      <c r="F435" t="s">
        <v>3598</v>
      </c>
      <c r="G435" t="s">
        <v>3520</v>
      </c>
      <c r="H435" t="s">
        <v>3394</v>
      </c>
      <c r="I435" t="s">
        <v>3237</v>
      </c>
      <c r="J435" t="s">
        <v>341</v>
      </c>
      <c r="K435" t="s">
        <v>53</v>
      </c>
      <c r="L435" t="s">
        <v>53</v>
      </c>
      <c r="M435">
        <v>10</v>
      </c>
      <c r="N435" t="s">
        <v>718</v>
      </c>
      <c r="O435" t="s">
        <v>19</v>
      </c>
      <c r="P435" s="29" t="s">
        <v>236</v>
      </c>
      <c r="Q435" t="s">
        <v>20</v>
      </c>
      <c r="S435" t="s">
        <v>2887</v>
      </c>
    </row>
    <row r="436" spans="1:19" ht="15" customHeight="1" x14ac:dyDescent="0.35">
      <c r="A436" t="s">
        <v>1237</v>
      </c>
      <c r="B436" t="s">
        <v>2886</v>
      </c>
      <c r="C436">
        <v>2018</v>
      </c>
      <c r="D436" t="s">
        <v>1015</v>
      </c>
      <c r="E436" t="s">
        <v>1238</v>
      </c>
      <c r="F436" t="s">
        <v>3626</v>
      </c>
      <c r="G436" t="s">
        <v>3624</v>
      </c>
      <c r="H436" t="s">
        <v>3373</v>
      </c>
      <c r="I436" t="s">
        <v>4444</v>
      </c>
      <c r="J436" t="s">
        <v>1026</v>
      </c>
      <c r="K436" t="s">
        <v>53</v>
      </c>
      <c r="L436" t="s">
        <v>53</v>
      </c>
      <c r="M436">
        <v>148</v>
      </c>
      <c r="N436" t="s">
        <v>24</v>
      </c>
      <c r="O436" t="s">
        <v>19</v>
      </c>
      <c r="P436" s="29" t="s">
        <v>4019</v>
      </c>
      <c r="Q436" t="s">
        <v>20</v>
      </c>
      <c r="S436" t="s">
        <v>2887</v>
      </c>
    </row>
    <row r="437" spans="1:19" ht="15" customHeight="1" x14ac:dyDescent="0.35">
      <c r="A437" t="s">
        <v>1226</v>
      </c>
      <c r="B437" t="s">
        <v>2886</v>
      </c>
      <c r="C437">
        <v>2018</v>
      </c>
      <c r="D437" t="s">
        <v>1015</v>
      </c>
      <c r="E437" t="s">
        <v>1227</v>
      </c>
      <c r="F437" t="s">
        <v>3598</v>
      </c>
      <c r="G437" t="s">
        <v>3597</v>
      </c>
      <c r="H437" t="s">
        <v>3394</v>
      </c>
      <c r="I437" t="s">
        <v>4442</v>
      </c>
      <c r="J437" t="s">
        <v>1015</v>
      </c>
      <c r="K437" t="s">
        <v>53</v>
      </c>
      <c r="L437" t="s">
        <v>53</v>
      </c>
      <c r="M437">
        <v>36</v>
      </c>
      <c r="N437" t="s">
        <v>49</v>
      </c>
      <c r="O437" t="s">
        <v>19</v>
      </c>
      <c r="P437" s="29" t="s">
        <v>236</v>
      </c>
      <c r="Q437" t="s">
        <v>20</v>
      </c>
      <c r="S437" t="s">
        <v>2887</v>
      </c>
    </row>
    <row r="438" spans="1:19" ht="15" customHeight="1" x14ac:dyDescent="0.35">
      <c r="A438" t="s">
        <v>2984</v>
      </c>
      <c r="B438" t="s">
        <v>2886</v>
      </c>
      <c r="C438">
        <v>2018</v>
      </c>
      <c r="D438" t="s">
        <v>1015</v>
      </c>
      <c r="E438" t="s">
        <v>3200</v>
      </c>
      <c r="F438" t="s">
        <v>3776</v>
      </c>
      <c r="G438" t="s">
        <v>3199</v>
      </c>
      <c r="H438" t="s">
        <v>3403</v>
      </c>
      <c r="I438" t="s">
        <v>3201</v>
      </c>
      <c r="J438" t="s">
        <v>1015</v>
      </c>
      <c r="K438" t="s">
        <v>53</v>
      </c>
      <c r="L438" t="s">
        <v>4446</v>
      </c>
      <c r="M438" t="s">
        <v>185</v>
      </c>
      <c r="N438" t="s">
        <v>49</v>
      </c>
      <c r="O438" t="s">
        <v>19</v>
      </c>
      <c r="P438" s="29" t="s">
        <v>25</v>
      </c>
      <c r="Q438" t="s">
        <v>20</v>
      </c>
      <c r="S438" t="s">
        <v>2887</v>
      </c>
    </row>
    <row r="439" spans="1:19" ht="15" customHeight="1" x14ac:dyDescent="0.35">
      <c r="A439" t="s">
        <v>731</v>
      </c>
      <c r="B439" t="s">
        <v>2886</v>
      </c>
      <c r="C439">
        <v>2019</v>
      </c>
      <c r="D439" t="s">
        <v>1015</v>
      </c>
      <c r="E439" t="s">
        <v>732</v>
      </c>
      <c r="H439" t="s">
        <v>3369</v>
      </c>
      <c r="I439" t="s">
        <v>733</v>
      </c>
      <c r="J439" t="s">
        <v>1128</v>
      </c>
      <c r="K439" t="s">
        <v>341</v>
      </c>
      <c r="L439" t="s">
        <v>734</v>
      </c>
      <c r="M439" t="s">
        <v>1037</v>
      </c>
      <c r="N439" t="s">
        <v>1059</v>
      </c>
      <c r="O439" t="s">
        <v>735</v>
      </c>
      <c r="P439" s="29" t="s">
        <v>3880</v>
      </c>
      <c r="Q439" t="s">
        <v>20</v>
      </c>
      <c r="S439" t="s">
        <v>2892</v>
      </c>
    </row>
    <row r="440" spans="1:19" ht="15" customHeight="1" x14ac:dyDescent="0.35">
      <c r="A440" t="s">
        <v>752</v>
      </c>
      <c r="B440" t="s">
        <v>2886</v>
      </c>
      <c r="C440">
        <v>2019</v>
      </c>
      <c r="D440" t="s">
        <v>1015</v>
      </c>
      <c r="E440" t="s">
        <v>753</v>
      </c>
      <c r="F440" t="s">
        <v>3389</v>
      </c>
      <c r="G440" t="s">
        <v>3579</v>
      </c>
      <c r="H440" t="s">
        <v>3369</v>
      </c>
      <c r="I440" t="s">
        <v>754</v>
      </c>
      <c r="J440" t="s">
        <v>3115</v>
      </c>
      <c r="K440" t="s">
        <v>341</v>
      </c>
      <c r="L440" t="s">
        <v>185</v>
      </c>
      <c r="M440">
        <v>13</v>
      </c>
      <c r="N440" t="s">
        <v>3878</v>
      </c>
      <c r="O440" t="s">
        <v>19</v>
      </c>
      <c r="P440" s="29" t="s">
        <v>236</v>
      </c>
      <c r="Q440" t="s">
        <v>20</v>
      </c>
      <c r="R440" t="s">
        <v>755</v>
      </c>
      <c r="S440" t="s">
        <v>2887</v>
      </c>
    </row>
    <row r="441" spans="1:19" ht="15" customHeight="1" x14ac:dyDescent="0.35">
      <c r="A441" t="s">
        <v>848</v>
      </c>
      <c r="B441" t="s">
        <v>2886</v>
      </c>
      <c r="C441">
        <v>2019</v>
      </c>
      <c r="D441" t="s">
        <v>1015</v>
      </c>
      <c r="E441" t="s">
        <v>849</v>
      </c>
      <c r="F441" t="s">
        <v>3388</v>
      </c>
      <c r="G441" t="s">
        <v>3382</v>
      </c>
      <c r="H441" t="s">
        <v>3369</v>
      </c>
      <c r="I441" t="s">
        <v>505</v>
      </c>
      <c r="J441" t="s">
        <v>1025</v>
      </c>
      <c r="K441" t="s">
        <v>53</v>
      </c>
      <c r="L441" t="s">
        <v>53</v>
      </c>
      <c r="M441">
        <v>520</v>
      </c>
      <c r="N441" t="s">
        <v>24</v>
      </c>
      <c r="O441" t="s">
        <v>19</v>
      </c>
      <c r="P441" s="29" t="s">
        <v>4032</v>
      </c>
      <c r="Q441" t="s">
        <v>13</v>
      </c>
      <c r="R441" t="s">
        <v>850</v>
      </c>
      <c r="S441" t="s">
        <v>2887</v>
      </c>
    </row>
    <row r="442" spans="1:19" ht="15" customHeight="1" x14ac:dyDescent="0.35">
      <c r="A442" t="s">
        <v>877</v>
      </c>
      <c r="B442" t="s">
        <v>2886</v>
      </c>
      <c r="C442">
        <v>2019</v>
      </c>
      <c r="D442" t="s">
        <v>1015</v>
      </c>
      <c r="E442" t="s">
        <v>878</v>
      </c>
      <c r="F442" t="s">
        <v>3598</v>
      </c>
      <c r="G442" t="s">
        <v>3597</v>
      </c>
      <c r="H442" t="s">
        <v>3369</v>
      </c>
      <c r="I442" t="s">
        <v>4428</v>
      </c>
      <c r="J442" t="s">
        <v>1015</v>
      </c>
      <c r="K442" t="s">
        <v>53</v>
      </c>
      <c r="L442" t="s">
        <v>879</v>
      </c>
      <c r="M442">
        <v>540</v>
      </c>
      <c r="N442" t="s">
        <v>49</v>
      </c>
      <c r="O442" t="s">
        <v>19</v>
      </c>
      <c r="P442" s="29" t="s">
        <v>236</v>
      </c>
      <c r="Q442" t="s">
        <v>20</v>
      </c>
      <c r="S442" t="s">
        <v>2892</v>
      </c>
    </row>
    <row r="443" spans="1:19" ht="15" customHeight="1" x14ac:dyDescent="0.35">
      <c r="A443" t="s">
        <v>916</v>
      </c>
      <c r="B443" t="s">
        <v>2886</v>
      </c>
      <c r="C443">
        <v>2019</v>
      </c>
      <c r="D443" t="s">
        <v>1015</v>
      </c>
      <c r="E443" t="s">
        <v>918</v>
      </c>
      <c r="F443" t="s">
        <v>3433</v>
      </c>
      <c r="G443" t="s">
        <v>917</v>
      </c>
      <c r="H443" t="s">
        <v>3369</v>
      </c>
      <c r="I443" t="s">
        <v>15</v>
      </c>
      <c r="J443" t="s">
        <v>1015</v>
      </c>
      <c r="K443" t="s">
        <v>42</v>
      </c>
      <c r="L443" t="s">
        <v>4439</v>
      </c>
      <c r="M443" t="s">
        <v>341</v>
      </c>
      <c r="N443" t="s">
        <v>718</v>
      </c>
      <c r="O443" t="s">
        <v>19</v>
      </c>
      <c r="P443" s="29" t="s">
        <v>236</v>
      </c>
      <c r="Q443" t="s">
        <v>20</v>
      </c>
      <c r="S443" t="s">
        <v>2887</v>
      </c>
    </row>
    <row r="444" spans="1:19" ht="15" customHeight="1" x14ac:dyDescent="0.35">
      <c r="A444" t="s">
        <v>355</v>
      </c>
      <c r="B444" t="s">
        <v>1089</v>
      </c>
      <c r="C444">
        <v>2020</v>
      </c>
      <c r="D444" t="s">
        <v>1015</v>
      </c>
      <c r="E444" t="s">
        <v>356</v>
      </c>
      <c r="F444" t="s">
        <v>3530</v>
      </c>
      <c r="G444" t="s">
        <v>3520</v>
      </c>
      <c r="H444" t="s">
        <v>3531</v>
      </c>
      <c r="I444" t="s">
        <v>357</v>
      </c>
      <c r="J444" t="s">
        <v>1025</v>
      </c>
      <c r="K444" t="s">
        <v>341</v>
      </c>
      <c r="L444" t="s">
        <v>4400</v>
      </c>
      <c r="M444" t="s">
        <v>341</v>
      </c>
      <c r="N444" t="s">
        <v>142</v>
      </c>
      <c r="O444" t="s">
        <v>19</v>
      </c>
      <c r="P444" s="29" t="s">
        <v>80</v>
      </c>
      <c r="Q444" t="s">
        <v>20</v>
      </c>
      <c r="R444" t="s">
        <v>358</v>
      </c>
      <c r="S444" t="s">
        <v>2887</v>
      </c>
    </row>
    <row r="445" spans="1:19" ht="15" customHeight="1" x14ac:dyDescent="0.35">
      <c r="A445" t="s">
        <v>462</v>
      </c>
      <c r="B445" t="s">
        <v>2886</v>
      </c>
      <c r="C445">
        <v>2020</v>
      </c>
      <c r="D445" t="s">
        <v>1015</v>
      </c>
      <c r="E445" t="s">
        <v>463</v>
      </c>
      <c r="F445" t="s">
        <v>3517</v>
      </c>
      <c r="G445" t="s">
        <v>3199</v>
      </c>
      <c r="H445" t="s">
        <v>3369</v>
      </c>
      <c r="I445" t="s">
        <v>47</v>
      </c>
      <c r="J445" t="s">
        <v>1122</v>
      </c>
      <c r="K445" t="s">
        <v>53</v>
      </c>
      <c r="L445" t="s">
        <v>464</v>
      </c>
      <c r="M445">
        <v>270</v>
      </c>
      <c r="N445" t="s">
        <v>718</v>
      </c>
      <c r="O445" t="s">
        <v>19</v>
      </c>
      <c r="P445" s="29"/>
      <c r="Q445" t="s">
        <v>20</v>
      </c>
      <c r="S445" t="s">
        <v>2887</v>
      </c>
    </row>
    <row r="446" spans="1:19" ht="15" customHeight="1" x14ac:dyDescent="0.35">
      <c r="A446" t="s">
        <v>523</v>
      </c>
      <c r="B446" t="s">
        <v>2886</v>
      </c>
      <c r="C446">
        <v>2020</v>
      </c>
      <c r="D446" t="s">
        <v>1015</v>
      </c>
      <c r="E446" t="s">
        <v>3545</v>
      </c>
      <c r="F446" t="s">
        <v>3389</v>
      </c>
      <c r="G446" t="s">
        <v>3520</v>
      </c>
      <c r="H446" t="s">
        <v>3369</v>
      </c>
      <c r="I446" t="s">
        <v>15</v>
      </c>
      <c r="J446" t="s">
        <v>1025</v>
      </c>
      <c r="K446" t="s">
        <v>1021</v>
      </c>
      <c r="L446" t="s">
        <v>4405</v>
      </c>
      <c r="M446">
        <v>2210</v>
      </c>
      <c r="N446" t="s">
        <v>524</v>
      </c>
      <c r="O446" t="s">
        <v>116</v>
      </c>
      <c r="P446" s="29" t="s">
        <v>236</v>
      </c>
      <c r="Q446" t="s">
        <v>20</v>
      </c>
      <c r="S446" t="s">
        <v>2887</v>
      </c>
    </row>
    <row r="447" spans="1:19" ht="15" customHeight="1" x14ac:dyDescent="0.35">
      <c r="A447" t="s">
        <v>553</v>
      </c>
      <c r="B447" t="s">
        <v>2886</v>
      </c>
      <c r="C447">
        <v>2020</v>
      </c>
      <c r="D447" t="s">
        <v>1015</v>
      </c>
      <c r="E447" t="s">
        <v>554</v>
      </c>
      <c r="F447" t="s">
        <v>3389</v>
      </c>
      <c r="G447" t="s">
        <v>3520</v>
      </c>
      <c r="H447" t="s">
        <v>3369</v>
      </c>
      <c r="I447" t="s">
        <v>3347</v>
      </c>
      <c r="J447" t="s">
        <v>1025</v>
      </c>
      <c r="K447" t="s">
        <v>42</v>
      </c>
      <c r="L447" t="s">
        <v>42</v>
      </c>
      <c r="M447">
        <v>320</v>
      </c>
      <c r="N447" t="s">
        <v>1055</v>
      </c>
      <c r="O447" t="s">
        <v>3832</v>
      </c>
      <c r="P447" s="29" t="s">
        <v>555</v>
      </c>
      <c r="Q447" t="s">
        <v>20</v>
      </c>
      <c r="S447" t="s">
        <v>2887</v>
      </c>
    </row>
    <row r="448" spans="1:19" ht="15" customHeight="1" x14ac:dyDescent="0.35">
      <c r="A448" t="s">
        <v>556</v>
      </c>
      <c r="B448" t="s">
        <v>2886</v>
      </c>
      <c r="C448">
        <v>2020</v>
      </c>
      <c r="D448" t="s">
        <v>1015</v>
      </c>
      <c r="E448" t="s">
        <v>557</v>
      </c>
      <c r="F448" t="s">
        <v>3554</v>
      </c>
      <c r="G448" t="s">
        <v>3524</v>
      </c>
      <c r="H448" t="s">
        <v>3394</v>
      </c>
      <c r="I448" t="s">
        <v>15</v>
      </c>
      <c r="J448" t="s">
        <v>1025</v>
      </c>
      <c r="K448" t="s">
        <v>53</v>
      </c>
      <c r="L448" t="s">
        <v>48</v>
      </c>
      <c r="M448">
        <v>105</v>
      </c>
      <c r="N448" t="s">
        <v>24</v>
      </c>
      <c r="O448" t="s">
        <v>24</v>
      </c>
      <c r="P448" s="29" t="s">
        <v>236</v>
      </c>
      <c r="Q448" t="s">
        <v>20</v>
      </c>
      <c r="S448" t="s">
        <v>2887</v>
      </c>
    </row>
    <row r="449" spans="1:19" ht="15" customHeight="1" x14ac:dyDescent="0.35">
      <c r="A449" t="s">
        <v>176</v>
      </c>
      <c r="B449" t="s">
        <v>2886</v>
      </c>
      <c r="C449">
        <v>2021</v>
      </c>
      <c r="D449" t="s">
        <v>1015</v>
      </c>
      <c r="E449" t="s">
        <v>177</v>
      </c>
      <c r="F449" t="s">
        <v>3467</v>
      </c>
      <c r="G449" t="s">
        <v>3465</v>
      </c>
      <c r="H449" t="s">
        <v>3403</v>
      </c>
      <c r="I449" t="s">
        <v>47</v>
      </c>
      <c r="J449" t="s">
        <v>1026</v>
      </c>
      <c r="K449" t="s">
        <v>53</v>
      </c>
      <c r="L449" t="s">
        <v>53</v>
      </c>
      <c r="M449">
        <v>160</v>
      </c>
      <c r="N449" t="s">
        <v>178</v>
      </c>
      <c r="O449" t="s">
        <v>3862</v>
      </c>
      <c r="P449" s="29" t="s">
        <v>25</v>
      </c>
      <c r="Q449" t="s">
        <v>20</v>
      </c>
      <c r="S449" t="s">
        <v>2887</v>
      </c>
    </row>
    <row r="450" spans="1:19" ht="15" customHeight="1" x14ac:dyDescent="0.35">
      <c r="A450" t="s">
        <v>207</v>
      </c>
      <c r="B450" t="s">
        <v>2886</v>
      </c>
      <c r="C450">
        <v>2021</v>
      </c>
      <c r="D450" t="s">
        <v>1015</v>
      </c>
      <c r="E450" t="s">
        <v>209</v>
      </c>
      <c r="F450" t="s">
        <v>3473</v>
      </c>
      <c r="G450" t="s">
        <v>3465</v>
      </c>
      <c r="H450" t="s">
        <v>3403</v>
      </c>
      <c r="I450" t="s">
        <v>47</v>
      </c>
      <c r="J450" t="s">
        <v>1026</v>
      </c>
      <c r="K450" t="s">
        <v>53</v>
      </c>
      <c r="L450" t="s">
        <v>53</v>
      </c>
      <c r="M450">
        <v>140</v>
      </c>
      <c r="N450" t="s">
        <v>178</v>
      </c>
      <c r="O450" t="s">
        <v>1060</v>
      </c>
      <c r="P450" s="29" t="s">
        <v>88</v>
      </c>
      <c r="Q450" t="s">
        <v>20</v>
      </c>
      <c r="S450" t="s">
        <v>2887</v>
      </c>
    </row>
    <row r="451" spans="1:19" ht="15" customHeight="1" x14ac:dyDescent="0.35">
      <c r="A451" t="s">
        <v>247</v>
      </c>
      <c r="B451" t="s">
        <v>2886</v>
      </c>
      <c r="C451">
        <v>2021</v>
      </c>
      <c r="D451" t="s">
        <v>1015</v>
      </c>
      <c r="E451" t="s">
        <v>248</v>
      </c>
      <c r="F451" t="s">
        <v>3484</v>
      </c>
      <c r="G451" t="s">
        <v>3481</v>
      </c>
      <c r="H451" t="s">
        <v>3369</v>
      </c>
      <c r="I451" t="s">
        <v>249</v>
      </c>
      <c r="J451" t="s">
        <v>1025</v>
      </c>
      <c r="K451" t="s">
        <v>341</v>
      </c>
      <c r="L451" t="s">
        <v>4389</v>
      </c>
      <c r="M451">
        <v>240</v>
      </c>
      <c r="N451" t="s">
        <v>92</v>
      </c>
      <c r="O451" t="s">
        <v>19</v>
      </c>
      <c r="P451" s="29" t="s">
        <v>3994</v>
      </c>
      <c r="Q451" t="s">
        <v>20</v>
      </c>
      <c r="R451" t="s">
        <v>250</v>
      </c>
      <c r="S451" t="s">
        <v>2887</v>
      </c>
    </row>
    <row r="452" spans="1:19" ht="15" customHeight="1" x14ac:dyDescent="0.35">
      <c r="A452" t="s">
        <v>4545</v>
      </c>
      <c r="B452" t="s">
        <v>2886</v>
      </c>
      <c r="C452">
        <v>2021</v>
      </c>
      <c r="D452" t="s">
        <v>1015</v>
      </c>
      <c r="E452" t="s">
        <v>4546</v>
      </c>
      <c r="F452" t="s">
        <v>5047</v>
      </c>
      <c r="G452" t="s">
        <v>4547</v>
      </c>
      <c r="H452" t="s">
        <v>3394</v>
      </c>
      <c r="I452" t="s">
        <v>717</v>
      </c>
      <c r="J452" t="s">
        <v>1121</v>
      </c>
      <c r="K452" t="s">
        <v>42</v>
      </c>
      <c r="L452" t="s">
        <v>4548</v>
      </c>
      <c r="M452">
        <v>36</v>
      </c>
      <c r="N452" t="s">
        <v>49</v>
      </c>
      <c r="O452" t="s">
        <v>19</v>
      </c>
      <c r="P452" s="29" t="s">
        <v>93</v>
      </c>
      <c r="Q452" t="s">
        <v>20</v>
      </c>
      <c r="S452" t="s">
        <v>2887</v>
      </c>
    </row>
    <row r="453" spans="1:19" ht="15" customHeight="1" x14ac:dyDescent="0.35">
      <c r="A453" t="s">
        <v>4614</v>
      </c>
      <c r="B453" t="s">
        <v>1089</v>
      </c>
      <c r="C453">
        <v>2021</v>
      </c>
      <c r="D453" t="s">
        <v>1015</v>
      </c>
      <c r="E453" t="s">
        <v>4615</v>
      </c>
      <c r="F453" t="s">
        <v>4616</v>
      </c>
      <c r="G453" t="s">
        <v>4617</v>
      </c>
      <c r="H453" t="s">
        <v>3369</v>
      </c>
      <c r="I453" t="s">
        <v>4618</v>
      </c>
      <c r="J453" t="s">
        <v>1125</v>
      </c>
      <c r="K453" t="s">
        <v>53</v>
      </c>
      <c r="L453" t="s">
        <v>53</v>
      </c>
      <c r="M453">
        <v>168</v>
      </c>
      <c r="N453" t="s">
        <v>116</v>
      </c>
      <c r="O453" t="s">
        <v>108</v>
      </c>
      <c r="P453" s="29" t="s">
        <v>3981</v>
      </c>
      <c r="Q453" t="s">
        <v>20</v>
      </c>
      <c r="S453" t="s">
        <v>2887</v>
      </c>
    </row>
    <row r="454" spans="1:19" ht="15" customHeight="1" x14ac:dyDescent="0.35">
      <c r="A454" t="s">
        <v>4761</v>
      </c>
      <c r="B454" t="s">
        <v>2886</v>
      </c>
      <c r="C454">
        <v>2022</v>
      </c>
      <c r="D454" t="s">
        <v>1015</v>
      </c>
      <c r="E454" t="s">
        <v>4763</v>
      </c>
      <c r="F454" t="s">
        <v>3389</v>
      </c>
      <c r="G454" t="s">
        <v>4762</v>
      </c>
      <c r="H454" t="s">
        <v>3369</v>
      </c>
      <c r="I454" t="s">
        <v>47</v>
      </c>
      <c r="J454" t="s">
        <v>1122</v>
      </c>
      <c r="K454" t="s">
        <v>341</v>
      </c>
      <c r="L454" t="s">
        <v>185</v>
      </c>
      <c r="M454" t="s">
        <v>185</v>
      </c>
      <c r="N454" t="s">
        <v>718</v>
      </c>
      <c r="O454" t="s">
        <v>19</v>
      </c>
      <c r="P454" s="29" t="s">
        <v>236</v>
      </c>
      <c r="Q454" t="s">
        <v>20</v>
      </c>
      <c r="S454" t="s">
        <v>2887</v>
      </c>
    </row>
    <row r="455" spans="1:19" ht="15" customHeight="1" x14ac:dyDescent="0.35">
      <c r="A455" t="s">
        <v>4906</v>
      </c>
      <c r="B455" t="s">
        <v>2886</v>
      </c>
      <c r="C455">
        <v>2022</v>
      </c>
      <c r="D455" t="s">
        <v>1015</v>
      </c>
      <c r="E455" t="s">
        <v>4907</v>
      </c>
      <c r="F455" t="s">
        <v>4908</v>
      </c>
      <c r="G455" t="s">
        <v>3465</v>
      </c>
      <c r="H455" t="s">
        <v>3403</v>
      </c>
      <c r="I455" t="s">
        <v>185</v>
      </c>
      <c r="J455" t="s">
        <v>1026</v>
      </c>
      <c r="K455" t="s">
        <v>53</v>
      </c>
      <c r="L455" t="s">
        <v>53</v>
      </c>
      <c r="M455">
        <v>140</v>
      </c>
      <c r="N455" t="s">
        <v>4909</v>
      </c>
      <c r="O455" t="s">
        <v>108</v>
      </c>
      <c r="P455" s="29" t="s">
        <v>25</v>
      </c>
      <c r="Q455" t="s">
        <v>20</v>
      </c>
      <c r="S455" t="s">
        <v>2887</v>
      </c>
    </row>
    <row r="456" spans="1:19" ht="15" customHeight="1" x14ac:dyDescent="0.35">
      <c r="A456" t="s">
        <v>2221</v>
      </c>
      <c r="B456" t="s">
        <v>2886</v>
      </c>
      <c r="C456">
        <v>2006</v>
      </c>
      <c r="D456" t="s">
        <v>5054</v>
      </c>
      <c r="E456" t="s">
        <v>2222</v>
      </c>
      <c r="F456" t="s">
        <v>5084</v>
      </c>
      <c r="G456" t="s">
        <v>3423</v>
      </c>
      <c r="H456" t="s">
        <v>3373</v>
      </c>
      <c r="I456" t="s">
        <v>1162</v>
      </c>
      <c r="J456" t="s">
        <v>1015</v>
      </c>
      <c r="K456" t="s">
        <v>53</v>
      </c>
      <c r="L456" t="s">
        <v>53</v>
      </c>
      <c r="M456">
        <v>400</v>
      </c>
      <c r="N456" t="s">
        <v>142</v>
      </c>
      <c r="O456" t="s">
        <v>19</v>
      </c>
      <c r="P456" s="29" t="s">
        <v>88</v>
      </c>
      <c r="Q456" t="s">
        <v>20</v>
      </c>
      <c r="S456" t="s">
        <v>2887</v>
      </c>
    </row>
    <row r="457" spans="1:19" ht="15" customHeight="1" x14ac:dyDescent="0.35">
      <c r="A457" t="s">
        <v>2182</v>
      </c>
      <c r="B457" t="s">
        <v>1089</v>
      </c>
      <c r="C457">
        <v>2011</v>
      </c>
      <c r="D457" t="s">
        <v>5054</v>
      </c>
      <c r="E457" t="s">
        <v>3724</v>
      </c>
      <c r="F457" t="s">
        <v>3389</v>
      </c>
      <c r="G457" t="s">
        <v>3723</v>
      </c>
      <c r="H457" t="s">
        <v>3369</v>
      </c>
      <c r="I457" t="s">
        <v>2183</v>
      </c>
      <c r="J457" t="s">
        <v>1015</v>
      </c>
      <c r="K457" t="s">
        <v>42</v>
      </c>
      <c r="L457" t="s">
        <v>2184</v>
      </c>
      <c r="M457">
        <v>12</v>
      </c>
      <c r="N457" t="s">
        <v>3847</v>
      </c>
      <c r="O457" t="s">
        <v>19</v>
      </c>
      <c r="P457" s="29"/>
      <c r="Q457" t="s">
        <v>20</v>
      </c>
      <c r="S457" t="s">
        <v>2887</v>
      </c>
    </row>
    <row r="458" spans="1:19" ht="15" customHeight="1" x14ac:dyDescent="0.35">
      <c r="A458" t="s">
        <v>2185</v>
      </c>
      <c r="B458" t="s">
        <v>2886</v>
      </c>
      <c r="C458">
        <v>2011</v>
      </c>
      <c r="D458" t="s">
        <v>5054</v>
      </c>
      <c r="E458" t="s">
        <v>2186</v>
      </c>
      <c r="F458" t="s">
        <v>3377</v>
      </c>
      <c r="G458" t="s">
        <v>3427</v>
      </c>
      <c r="H458" t="s">
        <v>3369</v>
      </c>
      <c r="I458" t="s">
        <v>139</v>
      </c>
      <c r="J458" t="s">
        <v>1025</v>
      </c>
      <c r="K458" t="s">
        <v>53</v>
      </c>
      <c r="L458" t="s">
        <v>53</v>
      </c>
      <c r="M458">
        <v>800</v>
      </c>
      <c r="N458" t="s">
        <v>718</v>
      </c>
      <c r="O458" t="s">
        <v>19</v>
      </c>
      <c r="P458" s="29" t="s">
        <v>457</v>
      </c>
      <c r="Q458" t="s">
        <v>20</v>
      </c>
      <c r="S458" t="s">
        <v>2887</v>
      </c>
    </row>
    <row r="459" spans="1:19" ht="15" customHeight="1" x14ac:dyDescent="0.35">
      <c r="A459" t="s">
        <v>2070</v>
      </c>
      <c r="B459" t="s">
        <v>1089</v>
      </c>
      <c r="C459">
        <v>2012</v>
      </c>
      <c r="D459" t="s">
        <v>5054</v>
      </c>
      <c r="E459" t="s">
        <v>1482</v>
      </c>
      <c r="F459" t="s">
        <v>3389</v>
      </c>
      <c r="G459" t="s">
        <v>3496</v>
      </c>
      <c r="H459" t="s">
        <v>3369</v>
      </c>
      <c r="I459" t="s">
        <v>15</v>
      </c>
      <c r="J459" t="s">
        <v>1133</v>
      </c>
      <c r="K459" t="s">
        <v>341</v>
      </c>
      <c r="L459" t="s">
        <v>3123</v>
      </c>
      <c r="M459">
        <v>1632</v>
      </c>
      <c r="N459" t="s">
        <v>1101</v>
      </c>
      <c r="O459" t="s">
        <v>19</v>
      </c>
      <c r="P459" s="29" t="s">
        <v>93</v>
      </c>
      <c r="Q459" t="s">
        <v>20</v>
      </c>
      <c r="S459" t="s">
        <v>2887</v>
      </c>
    </row>
    <row r="460" spans="1:19" ht="15" customHeight="1" x14ac:dyDescent="0.35">
      <c r="A460" t="s">
        <v>2072</v>
      </c>
      <c r="B460" t="s">
        <v>2886</v>
      </c>
      <c r="C460">
        <v>2012</v>
      </c>
      <c r="D460" t="s">
        <v>5054</v>
      </c>
      <c r="E460" t="s">
        <v>2073</v>
      </c>
      <c r="F460" t="s">
        <v>3389</v>
      </c>
      <c r="G460" t="s">
        <v>3496</v>
      </c>
      <c r="H460" t="s">
        <v>3369</v>
      </c>
      <c r="I460" t="s">
        <v>1553</v>
      </c>
      <c r="J460" t="s">
        <v>1025</v>
      </c>
      <c r="K460" t="s">
        <v>53</v>
      </c>
      <c r="L460" t="s">
        <v>53</v>
      </c>
      <c r="M460">
        <v>330</v>
      </c>
      <c r="N460" t="s">
        <v>718</v>
      </c>
      <c r="O460" t="s">
        <v>19</v>
      </c>
      <c r="P460" s="29" t="s">
        <v>2074</v>
      </c>
      <c r="Q460" t="s">
        <v>13</v>
      </c>
      <c r="R460" t="s">
        <v>2075</v>
      </c>
      <c r="S460" t="s">
        <v>2887</v>
      </c>
    </row>
    <row r="461" spans="1:19" ht="15" customHeight="1" x14ac:dyDescent="0.35">
      <c r="A461" t="s">
        <v>2099</v>
      </c>
      <c r="B461" t="s">
        <v>2886</v>
      </c>
      <c r="C461">
        <v>2012</v>
      </c>
      <c r="D461" t="s">
        <v>5054</v>
      </c>
      <c r="E461" t="s">
        <v>2100</v>
      </c>
      <c r="F461" t="s">
        <v>3377</v>
      </c>
      <c r="G461" t="s">
        <v>3427</v>
      </c>
      <c r="H461" t="s">
        <v>3394</v>
      </c>
      <c r="I461" t="s">
        <v>2061</v>
      </c>
      <c r="J461" t="s">
        <v>1026</v>
      </c>
      <c r="K461" t="s">
        <v>341</v>
      </c>
      <c r="L461" t="s">
        <v>1576</v>
      </c>
      <c r="M461" t="s">
        <v>185</v>
      </c>
      <c r="N461" t="s">
        <v>718</v>
      </c>
      <c r="O461" t="s">
        <v>19</v>
      </c>
      <c r="P461" s="29" t="s">
        <v>93</v>
      </c>
      <c r="Q461" t="s">
        <v>20</v>
      </c>
      <c r="R461" t="s">
        <v>2101</v>
      </c>
      <c r="S461" t="s">
        <v>2892</v>
      </c>
    </row>
    <row r="462" spans="1:19" ht="15" customHeight="1" x14ac:dyDescent="0.35">
      <c r="A462" t="s">
        <v>2123</v>
      </c>
      <c r="B462" t="s">
        <v>2886</v>
      </c>
      <c r="C462">
        <v>2012</v>
      </c>
      <c r="D462" t="s">
        <v>5054</v>
      </c>
      <c r="E462" t="s">
        <v>2124</v>
      </c>
      <c r="F462" t="s">
        <v>1938</v>
      </c>
      <c r="G462" t="s">
        <v>3651</v>
      </c>
      <c r="H462" t="s">
        <v>3369</v>
      </c>
      <c r="I462" t="s">
        <v>2125</v>
      </c>
      <c r="J462" t="s">
        <v>1015</v>
      </c>
      <c r="K462" t="s">
        <v>1021</v>
      </c>
      <c r="L462" t="s">
        <v>2126</v>
      </c>
      <c r="M462">
        <v>120</v>
      </c>
      <c r="N462" t="s">
        <v>3846</v>
      </c>
      <c r="O462" t="s">
        <v>19</v>
      </c>
      <c r="P462" s="29" t="s">
        <v>93</v>
      </c>
      <c r="Q462" t="s">
        <v>20</v>
      </c>
      <c r="S462" t="s">
        <v>2887</v>
      </c>
    </row>
    <row r="463" spans="1:19" ht="15" customHeight="1" x14ac:dyDescent="0.35">
      <c r="A463" t="s">
        <v>3058</v>
      </c>
      <c r="B463" t="s">
        <v>2886</v>
      </c>
      <c r="C463">
        <v>2013</v>
      </c>
      <c r="D463" t="s">
        <v>5054</v>
      </c>
      <c r="E463" t="s">
        <v>3332</v>
      </c>
      <c r="F463" t="s">
        <v>3376</v>
      </c>
      <c r="G463" t="s">
        <v>3391</v>
      </c>
      <c r="H463" t="s">
        <v>3373</v>
      </c>
      <c r="I463" t="s">
        <v>3345</v>
      </c>
      <c r="J463" t="s">
        <v>1025</v>
      </c>
      <c r="K463" t="s">
        <v>53</v>
      </c>
      <c r="L463" t="s">
        <v>53</v>
      </c>
      <c r="M463">
        <v>152</v>
      </c>
      <c r="N463" t="s">
        <v>24</v>
      </c>
      <c r="O463" t="s">
        <v>19</v>
      </c>
      <c r="P463" s="29" t="s">
        <v>25</v>
      </c>
      <c r="Q463" t="s">
        <v>20</v>
      </c>
      <c r="R463" t="s">
        <v>3333</v>
      </c>
      <c r="S463" t="s">
        <v>2887</v>
      </c>
    </row>
    <row r="464" spans="1:19" ht="15" customHeight="1" x14ac:dyDescent="0.35">
      <c r="A464" t="s">
        <v>2011</v>
      </c>
      <c r="B464" t="s">
        <v>2886</v>
      </c>
      <c r="C464">
        <v>2013</v>
      </c>
      <c r="D464" t="s">
        <v>5054</v>
      </c>
      <c r="E464" t="s">
        <v>2012</v>
      </c>
      <c r="F464" t="s">
        <v>3377</v>
      </c>
      <c r="G464" t="s">
        <v>3427</v>
      </c>
      <c r="H464" t="s">
        <v>3394</v>
      </c>
      <c r="I464" t="s">
        <v>2013</v>
      </c>
      <c r="J464" t="s">
        <v>1026</v>
      </c>
      <c r="K464" t="s">
        <v>42</v>
      </c>
      <c r="L464" t="s">
        <v>42</v>
      </c>
      <c r="M464" t="s">
        <v>185</v>
      </c>
      <c r="N464" t="s">
        <v>922</v>
      </c>
      <c r="O464" t="s">
        <v>19</v>
      </c>
      <c r="P464" s="29" t="s">
        <v>93</v>
      </c>
      <c r="Q464" t="s">
        <v>20</v>
      </c>
      <c r="S464" t="s">
        <v>2887</v>
      </c>
    </row>
    <row r="465" spans="1:19" ht="15" customHeight="1" x14ac:dyDescent="0.35">
      <c r="A465" t="s">
        <v>2029</v>
      </c>
      <c r="B465" t="s">
        <v>2886</v>
      </c>
      <c r="C465">
        <v>2013</v>
      </c>
      <c r="D465" t="s">
        <v>5054</v>
      </c>
      <c r="E465" t="s">
        <v>2030</v>
      </c>
      <c r="F465" t="s">
        <v>3418</v>
      </c>
      <c r="G465" t="s">
        <v>3391</v>
      </c>
      <c r="H465" t="s">
        <v>3373</v>
      </c>
      <c r="I465" t="s">
        <v>47</v>
      </c>
      <c r="J465" t="s">
        <v>1015</v>
      </c>
      <c r="K465" t="s">
        <v>341</v>
      </c>
      <c r="L465" t="s">
        <v>185</v>
      </c>
      <c r="M465">
        <v>192</v>
      </c>
      <c r="N465" t="s">
        <v>718</v>
      </c>
      <c r="O465" t="s">
        <v>19</v>
      </c>
      <c r="P465" s="29" t="s">
        <v>4020</v>
      </c>
      <c r="Q465" t="s">
        <v>13</v>
      </c>
      <c r="R465" t="s">
        <v>2031</v>
      </c>
      <c r="S465" t="s">
        <v>2887</v>
      </c>
    </row>
    <row r="466" spans="1:19" ht="15" customHeight="1" x14ac:dyDescent="0.35">
      <c r="A466" t="s">
        <v>2041</v>
      </c>
      <c r="B466" t="s">
        <v>2886</v>
      </c>
      <c r="C466">
        <v>2013</v>
      </c>
      <c r="D466" t="s">
        <v>5054</v>
      </c>
      <c r="E466" t="s">
        <v>2042</v>
      </c>
      <c r="F466" t="s">
        <v>3389</v>
      </c>
      <c r="G466" t="s">
        <v>3420</v>
      </c>
      <c r="H466" t="s">
        <v>3369</v>
      </c>
      <c r="I466" t="s">
        <v>2043</v>
      </c>
      <c r="J466" t="s">
        <v>1026</v>
      </c>
      <c r="K466" t="s">
        <v>53</v>
      </c>
      <c r="L466" t="s">
        <v>106</v>
      </c>
      <c r="M466">
        <v>240</v>
      </c>
      <c r="N466" t="s">
        <v>24</v>
      </c>
      <c r="O466" t="s">
        <v>19</v>
      </c>
      <c r="P466" s="29" t="s">
        <v>80</v>
      </c>
      <c r="Q466" t="s">
        <v>13</v>
      </c>
      <c r="R466" t="s">
        <v>2044</v>
      </c>
      <c r="S466" t="s">
        <v>2887</v>
      </c>
    </row>
    <row r="467" spans="1:19" ht="15" customHeight="1" x14ac:dyDescent="0.35">
      <c r="A467" t="s">
        <v>3066</v>
      </c>
      <c r="B467" t="s">
        <v>2886</v>
      </c>
      <c r="C467">
        <v>2013</v>
      </c>
      <c r="D467" t="s">
        <v>5054</v>
      </c>
      <c r="E467" t="s">
        <v>3341</v>
      </c>
      <c r="F467" t="s">
        <v>3752</v>
      </c>
      <c r="G467" t="s">
        <v>3496</v>
      </c>
      <c r="H467" t="s">
        <v>3369</v>
      </c>
      <c r="I467" t="s">
        <v>717</v>
      </c>
      <c r="J467" t="s">
        <v>1672</v>
      </c>
      <c r="K467" t="s">
        <v>53</v>
      </c>
      <c r="L467" t="s">
        <v>53</v>
      </c>
      <c r="M467">
        <v>150</v>
      </c>
      <c r="N467" t="s">
        <v>287</v>
      </c>
      <c r="O467" t="s">
        <v>19</v>
      </c>
      <c r="P467" s="29" t="s">
        <v>93</v>
      </c>
      <c r="Q467" t="s">
        <v>20</v>
      </c>
      <c r="S467" t="s">
        <v>2892</v>
      </c>
    </row>
    <row r="468" spans="1:19" ht="15" customHeight="1" x14ac:dyDescent="0.35">
      <c r="A468" t="s">
        <v>2059</v>
      </c>
      <c r="B468" t="s">
        <v>2886</v>
      </c>
      <c r="C468">
        <v>2013</v>
      </c>
      <c r="D468" t="s">
        <v>5054</v>
      </c>
      <c r="E468" t="s">
        <v>2060</v>
      </c>
      <c r="F468" t="s">
        <v>3768</v>
      </c>
      <c r="G468" t="s">
        <v>3650</v>
      </c>
      <c r="H468" t="s">
        <v>3394</v>
      </c>
      <c r="I468" t="s">
        <v>2061</v>
      </c>
      <c r="J468" t="s">
        <v>1026</v>
      </c>
      <c r="K468" t="s">
        <v>53</v>
      </c>
      <c r="L468" t="s">
        <v>106</v>
      </c>
      <c r="M468">
        <v>300</v>
      </c>
      <c r="N468" t="s">
        <v>287</v>
      </c>
      <c r="O468" t="s">
        <v>19</v>
      </c>
      <c r="P468" s="29" t="s">
        <v>93</v>
      </c>
      <c r="Q468" t="s">
        <v>20</v>
      </c>
      <c r="R468" t="s">
        <v>2062</v>
      </c>
      <c r="S468" t="s">
        <v>2887</v>
      </c>
    </row>
    <row r="469" spans="1:19" ht="15" customHeight="1" x14ac:dyDescent="0.35">
      <c r="A469" t="s">
        <v>1911</v>
      </c>
      <c r="B469" t="s">
        <v>2886</v>
      </c>
      <c r="C469">
        <v>2014</v>
      </c>
      <c r="D469" t="s">
        <v>5054</v>
      </c>
      <c r="E469" t="s">
        <v>1912</v>
      </c>
      <c r="F469" t="s">
        <v>3389</v>
      </c>
      <c r="G469" t="s">
        <v>3734</v>
      </c>
      <c r="H469" t="s">
        <v>3369</v>
      </c>
      <c r="I469" t="s">
        <v>4474</v>
      </c>
      <c r="J469" t="s">
        <v>1026</v>
      </c>
      <c r="K469" t="s">
        <v>53</v>
      </c>
      <c r="L469" t="s">
        <v>53</v>
      </c>
      <c r="M469">
        <v>200</v>
      </c>
      <c r="N469" t="s">
        <v>1913</v>
      </c>
      <c r="O469" t="s">
        <v>116</v>
      </c>
      <c r="P469" s="29" t="s">
        <v>1867</v>
      </c>
      <c r="Q469" t="s">
        <v>20</v>
      </c>
      <c r="S469" t="s">
        <v>2887</v>
      </c>
    </row>
    <row r="470" spans="1:19" ht="15" customHeight="1" x14ac:dyDescent="0.35">
      <c r="A470" t="s">
        <v>2910</v>
      </c>
      <c r="B470" t="s">
        <v>2886</v>
      </c>
      <c r="C470">
        <v>2014</v>
      </c>
      <c r="D470" t="s">
        <v>5054</v>
      </c>
      <c r="E470" t="s">
        <v>3304</v>
      </c>
      <c r="F470" t="s">
        <v>3747</v>
      </c>
      <c r="G470" t="s">
        <v>3500</v>
      </c>
      <c r="H470" t="s">
        <v>3373</v>
      </c>
      <c r="I470" t="s">
        <v>717</v>
      </c>
      <c r="J470" t="s">
        <v>185</v>
      </c>
      <c r="K470" t="s">
        <v>53</v>
      </c>
      <c r="L470" t="s">
        <v>53</v>
      </c>
      <c r="M470">
        <v>2000</v>
      </c>
      <c r="N470" t="s">
        <v>92</v>
      </c>
      <c r="O470" t="s">
        <v>19</v>
      </c>
      <c r="P470" s="29" t="s">
        <v>854</v>
      </c>
      <c r="Q470" t="s">
        <v>20</v>
      </c>
      <c r="S470" t="s">
        <v>2887</v>
      </c>
    </row>
    <row r="471" spans="1:19" ht="15" customHeight="1" x14ac:dyDescent="0.35">
      <c r="A471" t="s">
        <v>3048</v>
      </c>
      <c r="B471" t="s">
        <v>1089</v>
      </c>
      <c r="C471">
        <v>2014</v>
      </c>
      <c r="D471" t="s">
        <v>5054</v>
      </c>
      <c r="E471" t="s">
        <v>3309</v>
      </c>
      <c r="F471" t="s">
        <v>3431</v>
      </c>
      <c r="G471" t="s">
        <v>3372</v>
      </c>
      <c r="H471" t="s">
        <v>3369</v>
      </c>
      <c r="I471" t="s">
        <v>3302</v>
      </c>
      <c r="J471" t="s">
        <v>1025</v>
      </c>
      <c r="K471" t="s">
        <v>53</v>
      </c>
      <c r="L471" t="s">
        <v>53</v>
      </c>
      <c r="M471">
        <v>200</v>
      </c>
      <c r="N471" t="s">
        <v>718</v>
      </c>
      <c r="O471" t="s">
        <v>19</v>
      </c>
      <c r="P471" s="29" t="s">
        <v>236</v>
      </c>
      <c r="Q471" t="s">
        <v>20</v>
      </c>
      <c r="S471" t="s">
        <v>2887</v>
      </c>
    </row>
    <row r="472" spans="1:19" ht="15" customHeight="1" x14ac:dyDescent="0.35">
      <c r="A472" t="s">
        <v>2912</v>
      </c>
      <c r="B472" t="s">
        <v>2886</v>
      </c>
      <c r="C472">
        <v>2014</v>
      </c>
      <c r="D472" t="s">
        <v>5054</v>
      </c>
      <c r="E472" t="s">
        <v>3310</v>
      </c>
      <c r="F472" t="s">
        <v>3752</v>
      </c>
      <c r="G472" t="s">
        <v>3496</v>
      </c>
      <c r="H472" t="s">
        <v>3369</v>
      </c>
      <c r="I472" t="s">
        <v>15</v>
      </c>
      <c r="J472" t="s">
        <v>5157</v>
      </c>
      <c r="K472" t="s">
        <v>53</v>
      </c>
      <c r="L472" t="s">
        <v>3311</v>
      </c>
      <c r="M472">
        <v>150</v>
      </c>
      <c r="N472" t="s">
        <v>287</v>
      </c>
      <c r="O472" t="s">
        <v>19</v>
      </c>
      <c r="P472" s="30" t="s">
        <v>5139</v>
      </c>
      <c r="Q472" t="s">
        <v>20</v>
      </c>
      <c r="S472" t="s">
        <v>2892</v>
      </c>
    </row>
    <row r="473" spans="1:19" ht="15" customHeight="1" x14ac:dyDescent="0.35">
      <c r="A473" t="s">
        <v>3049</v>
      </c>
      <c r="B473" t="s">
        <v>1089</v>
      </c>
      <c r="C473">
        <v>2014</v>
      </c>
      <c r="D473" t="s">
        <v>5054</v>
      </c>
      <c r="E473" t="s">
        <v>3318</v>
      </c>
      <c r="F473" t="s">
        <v>3749</v>
      </c>
      <c r="G473" t="s">
        <v>3629</v>
      </c>
      <c r="H473" t="s">
        <v>3373</v>
      </c>
      <c r="I473" t="s">
        <v>357</v>
      </c>
      <c r="J473" t="s">
        <v>1025</v>
      </c>
      <c r="K473" t="s">
        <v>53</v>
      </c>
      <c r="L473" t="s">
        <v>53</v>
      </c>
      <c r="M473">
        <v>60</v>
      </c>
      <c r="N473" t="s">
        <v>1273</v>
      </c>
      <c r="O473" t="s">
        <v>19</v>
      </c>
      <c r="P473" s="29" t="s">
        <v>88</v>
      </c>
      <c r="Q473" t="s">
        <v>20</v>
      </c>
      <c r="S473" t="s">
        <v>2887</v>
      </c>
    </row>
    <row r="474" spans="1:19" ht="15" customHeight="1" x14ac:dyDescent="0.35">
      <c r="A474" t="s">
        <v>3050</v>
      </c>
      <c r="B474" t="s">
        <v>1089</v>
      </c>
      <c r="C474">
        <v>2014</v>
      </c>
      <c r="D474" t="s">
        <v>5054</v>
      </c>
      <c r="E474" t="s">
        <v>3314</v>
      </c>
      <c r="F474" t="s">
        <v>3752</v>
      </c>
      <c r="G474" t="s">
        <v>3423</v>
      </c>
      <c r="H474" t="s">
        <v>3369</v>
      </c>
      <c r="I474" t="s">
        <v>15</v>
      </c>
      <c r="J474" t="s">
        <v>5157</v>
      </c>
      <c r="K474" t="s">
        <v>53</v>
      </c>
      <c r="L474" t="s">
        <v>53</v>
      </c>
      <c r="M474">
        <v>150</v>
      </c>
      <c r="N474" t="s">
        <v>3315</v>
      </c>
      <c r="O474" t="s">
        <v>19</v>
      </c>
      <c r="P474" s="29" t="s">
        <v>3316</v>
      </c>
      <c r="Q474" t="s">
        <v>20</v>
      </c>
      <c r="S474" t="s">
        <v>2887</v>
      </c>
    </row>
    <row r="475" spans="1:19" ht="15" customHeight="1" x14ac:dyDescent="0.35">
      <c r="A475" t="s">
        <v>1740</v>
      </c>
      <c r="B475" t="s">
        <v>2886</v>
      </c>
      <c r="C475">
        <v>2015</v>
      </c>
      <c r="D475" t="s">
        <v>5054</v>
      </c>
      <c r="E475" t="s">
        <v>668</v>
      </c>
      <c r="F475" t="s">
        <v>3376</v>
      </c>
      <c r="G475" t="s">
        <v>3468</v>
      </c>
      <c r="H475" t="s">
        <v>3403</v>
      </c>
      <c r="I475" t="s">
        <v>1593</v>
      </c>
      <c r="J475" t="s">
        <v>1670</v>
      </c>
      <c r="K475" t="s">
        <v>53</v>
      </c>
      <c r="L475" t="s">
        <v>1741</v>
      </c>
      <c r="M475">
        <v>150</v>
      </c>
      <c r="N475" t="s">
        <v>92</v>
      </c>
      <c r="O475" t="s">
        <v>19</v>
      </c>
      <c r="P475" s="29" t="s">
        <v>25</v>
      </c>
      <c r="Q475" t="s">
        <v>20</v>
      </c>
      <c r="S475" t="s">
        <v>2887</v>
      </c>
    </row>
    <row r="476" spans="1:19" ht="15" customHeight="1" x14ac:dyDescent="0.35">
      <c r="A476" t="s">
        <v>1729</v>
      </c>
      <c r="B476" t="s">
        <v>2886</v>
      </c>
      <c r="C476">
        <v>2015</v>
      </c>
      <c r="D476" t="s">
        <v>5054</v>
      </c>
      <c r="E476" t="s">
        <v>1730</v>
      </c>
      <c r="F476" t="s">
        <v>3713</v>
      </c>
      <c r="G476" t="s">
        <v>3496</v>
      </c>
      <c r="H476" t="s">
        <v>3403</v>
      </c>
      <c r="I476" t="s">
        <v>15</v>
      </c>
      <c r="J476" t="s">
        <v>1025</v>
      </c>
      <c r="K476" t="s">
        <v>53</v>
      </c>
      <c r="L476" t="s">
        <v>53</v>
      </c>
      <c r="M476">
        <v>255</v>
      </c>
      <c r="N476" t="s">
        <v>24</v>
      </c>
      <c r="O476" t="s">
        <v>19</v>
      </c>
      <c r="P476" s="29" t="s">
        <v>25</v>
      </c>
      <c r="Q476" t="s">
        <v>20</v>
      </c>
      <c r="S476" t="s">
        <v>2887</v>
      </c>
    </row>
    <row r="477" spans="1:19" ht="15" customHeight="1" x14ac:dyDescent="0.35">
      <c r="A477" t="s">
        <v>1767</v>
      </c>
      <c r="B477" t="s">
        <v>2886</v>
      </c>
      <c r="C477">
        <v>2015</v>
      </c>
      <c r="D477" t="s">
        <v>5054</v>
      </c>
      <c r="E477" t="s">
        <v>1768</v>
      </c>
      <c r="F477" t="s">
        <v>5092</v>
      </c>
      <c r="G477" t="s">
        <v>3699</v>
      </c>
      <c r="H477" t="s">
        <v>3373</v>
      </c>
      <c r="I477" t="s">
        <v>1769</v>
      </c>
      <c r="J477" t="s">
        <v>1026</v>
      </c>
      <c r="K477" t="s">
        <v>53</v>
      </c>
      <c r="L477" t="s">
        <v>106</v>
      </c>
      <c r="M477">
        <v>133</v>
      </c>
      <c r="N477" t="s">
        <v>1770</v>
      </c>
      <c r="O477" t="s">
        <v>721</v>
      </c>
      <c r="P477" s="29" t="s">
        <v>294</v>
      </c>
      <c r="Q477" t="s">
        <v>20</v>
      </c>
      <c r="S477" t="s">
        <v>2887</v>
      </c>
    </row>
    <row r="478" spans="1:19" ht="15" customHeight="1" x14ac:dyDescent="0.35">
      <c r="A478" t="s">
        <v>1858</v>
      </c>
      <c r="B478" t="s">
        <v>2886</v>
      </c>
      <c r="C478">
        <v>2015</v>
      </c>
      <c r="D478" t="s">
        <v>5054</v>
      </c>
      <c r="E478" t="s">
        <v>1859</v>
      </c>
      <c r="F478" t="s">
        <v>3752</v>
      </c>
      <c r="G478" t="s">
        <v>3496</v>
      </c>
      <c r="H478" t="s">
        <v>3394</v>
      </c>
      <c r="I478" t="s">
        <v>717</v>
      </c>
      <c r="J478" t="s">
        <v>1672</v>
      </c>
      <c r="K478" t="s">
        <v>53</v>
      </c>
      <c r="L478" t="s">
        <v>53</v>
      </c>
      <c r="M478">
        <v>120</v>
      </c>
      <c r="N478" t="s">
        <v>718</v>
      </c>
      <c r="O478" t="s">
        <v>19</v>
      </c>
      <c r="P478" s="29"/>
      <c r="Q478" t="s">
        <v>20</v>
      </c>
      <c r="S478" t="s">
        <v>2887</v>
      </c>
    </row>
    <row r="479" spans="1:19" ht="15" customHeight="1" x14ac:dyDescent="0.35">
      <c r="A479" t="s">
        <v>3025</v>
      </c>
      <c r="B479" t="s">
        <v>1089</v>
      </c>
      <c r="C479">
        <v>2015</v>
      </c>
      <c r="D479" t="s">
        <v>5054</v>
      </c>
      <c r="E479" t="s">
        <v>3256</v>
      </c>
      <c r="F479" t="s">
        <v>3785</v>
      </c>
      <c r="G479" t="s">
        <v>3740</v>
      </c>
      <c r="H479" t="s">
        <v>3373</v>
      </c>
      <c r="I479" t="s">
        <v>3257</v>
      </c>
      <c r="J479" t="s">
        <v>1026</v>
      </c>
      <c r="K479" t="s">
        <v>53</v>
      </c>
      <c r="L479" t="s">
        <v>53</v>
      </c>
      <c r="M479">
        <v>240</v>
      </c>
      <c r="N479" t="s">
        <v>3258</v>
      </c>
      <c r="O479" t="s">
        <v>3259</v>
      </c>
      <c r="P479" s="29" t="s">
        <v>3260</v>
      </c>
      <c r="Q479" t="s">
        <v>13</v>
      </c>
      <c r="R479" t="s">
        <v>3261</v>
      </c>
      <c r="S479" t="s">
        <v>2887</v>
      </c>
    </row>
    <row r="480" spans="1:19" ht="15" customHeight="1" x14ac:dyDescent="0.35">
      <c r="A480" t="s">
        <v>1868</v>
      </c>
      <c r="B480" t="s">
        <v>1089</v>
      </c>
      <c r="C480">
        <v>2015</v>
      </c>
      <c r="D480" t="s">
        <v>5054</v>
      </c>
      <c r="E480" t="s">
        <v>950</v>
      </c>
      <c r="F480" t="s">
        <v>3389</v>
      </c>
      <c r="G480" t="s">
        <v>3504</v>
      </c>
      <c r="H480" t="s">
        <v>3369</v>
      </c>
      <c r="I480" t="s">
        <v>1869</v>
      </c>
      <c r="J480" t="s">
        <v>1026</v>
      </c>
      <c r="K480" t="s">
        <v>53</v>
      </c>
      <c r="L480" t="s">
        <v>53</v>
      </c>
      <c r="M480">
        <v>2400</v>
      </c>
      <c r="N480" t="s">
        <v>24</v>
      </c>
      <c r="O480" t="s">
        <v>19</v>
      </c>
      <c r="P480" s="29" t="s">
        <v>1870</v>
      </c>
      <c r="Q480" t="s">
        <v>20</v>
      </c>
      <c r="S480" t="s">
        <v>2887</v>
      </c>
    </row>
    <row r="481" spans="1:19" ht="15" customHeight="1" x14ac:dyDescent="0.35">
      <c r="A481" t="s">
        <v>1886</v>
      </c>
      <c r="B481" t="s">
        <v>2886</v>
      </c>
      <c r="C481">
        <v>2015</v>
      </c>
      <c r="D481" t="s">
        <v>5054</v>
      </c>
      <c r="E481" t="s">
        <v>4339</v>
      </c>
      <c r="F481" t="s">
        <v>3752</v>
      </c>
      <c r="G481" t="s">
        <v>3496</v>
      </c>
      <c r="H481" t="s">
        <v>3369</v>
      </c>
      <c r="I481" t="s">
        <v>4473</v>
      </c>
      <c r="J481" t="s">
        <v>1025</v>
      </c>
      <c r="K481" t="s">
        <v>53</v>
      </c>
      <c r="L481" t="s">
        <v>1510</v>
      </c>
      <c r="M481">
        <v>150</v>
      </c>
      <c r="N481" t="s">
        <v>4341</v>
      </c>
      <c r="O481" t="s">
        <v>19</v>
      </c>
      <c r="P481" s="29" t="s">
        <v>4340</v>
      </c>
      <c r="Q481" t="s">
        <v>20</v>
      </c>
      <c r="S481" t="s">
        <v>2887</v>
      </c>
    </row>
    <row r="482" spans="1:19" ht="15" customHeight="1" x14ac:dyDescent="0.35">
      <c r="A482" t="s">
        <v>1527</v>
      </c>
      <c r="B482" t="s">
        <v>1089</v>
      </c>
      <c r="C482">
        <v>2016</v>
      </c>
      <c r="D482" t="s">
        <v>5054</v>
      </c>
      <c r="E482" t="s">
        <v>1528</v>
      </c>
      <c r="F482" t="s">
        <v>3682</v>
      </c>
      <c r="G482" t="s">
        <v>3391</v>
      </c>
      <c r="H482" t="s">
        <v>3369</v>
      </c>
      <c r="I482" t="s">
        <v>1529</v>
      </c>
      <c r="J482" t="s">
        <v>1026</v>
      </c>
      <c r="K482" t="s">
        <v>53</v>
      </c>
      <c r="L482" t="s">
        <v>53</v>
      </c>
      <c r="M482">
        <v>168</v>
      </c>
      <c r="N482" t="s">
        <v>718</v>
      </c>
      <c r="O482" t="s">
        <v>19</v>
      </c>
      <c r="P482" s="29" t="s">
        <v>1530</v>
      </c>
      <c r="Q482" t="s">
        <v>13</v>
      </c>
      <c r="R482" t="s">
        <v>1531</v>
      </c>
      <c r="S482" t="s">
        <v>2887</v>
      </c>
    </row>
    <row r="483" spans="1:19" ht="15" customHeight="1" x14ac:dyDescent="0.35">
      <c r="A483" t="s">
        <v>1539</v>
      </c>
      <c r="B483" t="s">
        <v>1089</v>
      </c>
      <c r="C483">
        <v>2016</v>
      </c>
      <c r="D483" t="s">
        <v>5054</v>
      </c>
      <c r="E483" t="s">
        <v>1540</v>
      </c>
      <c r="F483" t="s">
        <v>3376</v>
      </c>
      <c r="G483" t="s">
        <v>3496</v>
      </c>
      <c r="H483" t="s">
        <v>3373</v>
      </c>
      <c r="I483" t="s">
        <v>717</v>
      </c>
      <c r="J483" t="s">
        <v>1121</v>
      </c>
      <c r="K483" t="s">
        <v>53</v>
      </c>
      <c r="L483" t="s">
        <v>4461</v>
      </c>
      <c r="M483">
        <v>300</v>
      </c>
      <c r="N483" t="s">
        <v>1541</v>
      </c>
      <c r="O483" t="s">
        <v>127</v>
      </c>
      <c r="P483" s="29" t="s">
        <v>88</v>
      </c>
      <c r="Q483" t="s">
        <v>20</v>
      </c>
      <c r="S483" t="s">
        <v>2887</v>
      </c>
    </row>
    <row r="484" spans="1:19" ht="15" customHeight="1" x14ac:dyDescent="0.35">
      <c r="A484" t="s">
        <v>1591</v>
      </c>
      <c r="B484" t="s">
        <v>2886</v>
      </c>
      <c r="C484">
        <v>2016</v>
      </c>
      <c r="D484" t="s">
        <v>5054</v>
      </c>
      <c r="E484" t="s">
        <v>1592</v>
      </c>
      <c r="F484" t="s">
        <v>3449</v>
      </c>
      <c r="G484" t="s">
        <v>3468</v>
      </c>
      <c r="H484" t="s">
        <v>3403</v>
      </c>
      <c r="I484" t="s">
        <v>1593</v>
      </c>
      <c r="J484" t="s">
        <v>1670</v>
      </c>
      <c r="K484" t="s">
        <v>53</v>
      </c>
      <c r="L484" t="s">
        <v>4462</v>
      </c>
      <c r="M484">
        <v>150</v>
      </c>
      <c r="N484" t="s">
        <v>92</v>
      </c>
      <c r="O484" t="s">
        <v>19</v>
      </c>
      <c r="P484" s="29" t="s">
        <v>25</v>
      </c>
      <c r="Q484" t="s">
        <v>20</v>
      </c>
      <c r="S484" t="s">
        <v>2887</v>
      </c>
    </row>
    <row r="485" spans="1:19" ht="15" customHeight="1" x14ac:dyDescent="0.35">
      <c r="A485" t="s">
        <v>1583</v>
      </c>
      <c r="B485" t="s">
        <v>1089</v>
      </c>
      <c r="C485">
        <v>2016</v>
      </c>
      <c r="D485" t="s">
        <v>5054</v>
      </c>
      <c r="E485" t="s">
        <v>1584</v>
      </c>
      <c r="F485" t="s">
        <v>3389</v>
      </c>
      <c r="G485" t="s">
        <v>3689</v>
      </c>
      <c r="H485" t="s">
        <v>3369</v>
      </c>
      <c r="I485" t="s">
        <v>768</v>
      </c>
      <c r="J485" t="s">
        <v>1025</v>
      </c>
      <c r="K485" t="s">
        <v>53</v>
      </c>
      <c r="L485" t="s">
        <v>53</v>
      </c>
      <c r="M485">
        <v>162</v>
      </c>
      <c r="N485" t="s">
        <v>24</v>
      </c>
      <c r="O485" t="s">
        <v>19</v>
      </c>
      <c r="P485" s="29" t="s">
        <v>1585</v>
      </c>
      <c r="Q485" t="s">
        <v>20</v>
      </c>
      <c r="S485" t="s">
        <v>2887</v>
      </c>
    </row>
    <row r="486" spans="1:19" ht="15" customHeight="1" x14ac:dyDescent="0.35">
      <c r="A486" t="s">
        <v>1602</v>
      </c>
      <c r="B486" t="s">
        <v>1089</v>
      </c>
      <c r="C486">
        <v>2016</v>
      </c>
      <c r="D486" t="s">
        <v>5054</v>
      </c>
      <c r="E486" t="s">
        <v>1603</v>
      </c>
      <c r="F486" t="s">
        <v>3389</v>
      </c>
      <c r="G486" t="s">
        <v>3500</v>
      </c>
      <c r="H486" t="s">
        <v>3369</v>
      </c>
      <c r="I486" t="s">
        <v>1604</v>
      </c>
      <c r="J486" t="s">
        <v>1026</v>
      </c>
      <c r="K486" t="s">
        <v>53</v>
      </c>
      <c r="L486" t="s">
        <v>53</v>
      </c>
      <c r="M486" t="s">
        <v>185</v>
      </c>
      <c r="N486" t="s">
        <v>1101</v>
      </c>
      <c r="O486" t="s">
        <v>19</v>
      </c>
      <c r="P486" s="29" t="s">
        <v>93</v>
      </c>
      <c r="Q486" t="s">
        <v>20</v>
      </c>
      <c r="S486" t="s">
        <v>2887</v>
      </c>
    </row>
    <row r="487" spans="1:19" ht="15" customHeight="1" x14ac:dyDescent="0.35">
      <c r="A487" t="s">
        <v>1622</v>
      </c>
      <c r="B487" t="s">
        <v>2886</v>
      </c>
      <c r="C487">
        <v>2016</v>
      </c>
      <c r="D487" t="s">
        <v>5054</v>
      </c>
      <c r="E487" t="s">
        <v>1623</v>
      </c>
      <c r="F487" t="s">
        <v>3389</v>
      </c>
      <c r="G487" t="s">
        <v>3500</v>
      </c>
      <c r="H487" t="s">
        <v>3369</v>
      </c>
      <c r="I487" t="s">
        <v>15</v>
      </c>
      <c r="J487" t="s">
        <v>1133</v>
      </c>
      <c r="K487" t="s">
        <v>53</v>
      </c>
      <c r="L487" t="s">
        <v>1624</v>
      </c>
      <c r="M487">
        <v>165</v>
      </c>
      <c r="N487" t="s">
        <v>1681</v>
      </c>
      <c r="O487" t="s">
        <v>1625</v>
      </c>
      <c r="P487" s="29" t="s">
        <v>1626</v>
      </c>
      <c r="Q487" t="s">
        <v>20</v>
      </c>
      <c r="S487" t="s">
        <v>2887</v>
      </c>
    </row>
    <row r="488" spans="1:19" ht="15" customHeight="1" x14ac:dyDescent="0.35">
      <c r="A488" t="s">
        <v>1656</v>
      </c>
      <c r="B488" t="s">
        <v>1089</v>
      </c>
      <c r="C488">
        <v>2016</v>
      </c>
      <c r="D488" t="s">
        <v>5054</v>
      </c>
      <c r="E488" t="s">
        <v>1657</v>
      </c>
      <c r="F488" t="s">
        <v>3377</v>
      </c>
      <c r="G488" t="s">
        <v>3427</v>
      </c>
      <c r="H488" t="s">
        <v>3369</v>
      </c>
      <c r="I488" t="s">
        <v>1658</v>
      </c>
      <c r="J488" t="s">
        <v>341</v>
      </c>
      <c r="K488" t="s">
        <v>53</v>
      </c>
      <c r="L488" t="s">
        <v>53</v>
      </c>
      <c r="M488">
        <v>320</v>
      </c>
      <c r="N488" t="s">
        <v>116</v>
      </c>
      <c r="O488" t="s">
        <v>24</v>
      </c>
      <c r="P488" s="29" t="s">
        <v>3972</v>
      </c>
      <c r="Q488" t="s">
        <v>13</v>
      </c>
      <c r="R488" t="s">
        <v>1659</v>
      </c>
      <c r="S488" t="s">
        <v>2887</v>
      </c>
    </row>
    <row r="489" spans="1:19" ht="15" customHeight="1" x14ac:dyDescent="0.35">
      <c r="A489" t="s">
        <v>1653</v>
      </c>
      <c r="B489" t="s">
        <v>2886</v>
      </c>
      <c r="C489">
        <v>2016</v>
      </c>
      <c r="D489" t="s">
        <v>5054</v>
      </c>
      <c r="E489" t="s">
        <v>1654</v>
      </c>
      <c r="F489" t="s">
        <v>3698</v>
      </c>
      <c r="G489" t="s">
        <v>3515</v>
      </c>
      <c r="H489" t="s">
        <v>3369</v>
      </c>
      <c r="I489" t="s">
        <v>139</v>
      </c>
      <c r="J489" t="s">
        <v>1025</v>
      </c>
      <c r="K489" t="s">
        <v>341</v>
      </c>
      <c r="L489" t="s">
        <v>341</v>
      </c>
      <c r="M489">
        <v>102</v>
      </c>
      <c r="N489" t="s">
        <v>92</v>
      </c>
      <c r="O489" t="s">
        <v>19</v>
      </c>
      <c r="P489" s="29" t="s">
        <v>93</v>
      </c>
      <c r="Q489" t="s">
        <v>20</v>
      </c>
      <c r="S489" t="s">
        <v>2887</v>
      </c>
    </row>
    <row r="490" spans="1:19" ht="15" customHeight="1" x14ac:dyDescent="0.35">
      <c r="A490" t="s">
        <v>1651</v>
      </c>
      <c r="B490" t="s">
        <v>1089</v>
      </c>
      <c r="C490">
        <v>2016</v>
      </c>
      <c r="D490" t="s">
        <v>5054</v>
      </c>
      <c r="E490" t="s">
        <v>1652</v>
      </c>
      <c r="F490" t="s">
        <v>3389</v>
      </c>
      <c r="G490" t="s">
        <v>3496</v>
      </c>
      <c r="H490" t="s">
        <v>3394</v>
      </c>
      <c r="I490" t="s">
        <v>622</v>
      </c>
      <c r="J490" t="s">
        <v>341</v>
      </c>
      <c r="K490" t="s">
        <v>53</v>
      </c>
      <c r="L490" t="s">
        <v>1272</v>
      </c>
      <c r="M490">
        <v>384</v>
      </c>
      <c r="N490" t="s">
        <v>24</v>
      </c>
      <c r="O490" t="s">
        <v>19</v>
      </c>
      <c r="P490" s="29" t="s">
        <v>88</v>
      </c>
      <c r="Q490" t="s">
        <v>20</v>
      </c>
      <c r="S490" t="s">
        <v>2887</v>
      </c>
    </row>
    <row r="491" spans="1:19" ht="15" customHeight="1" x14ac:dyDescent="0.35">
      <c r="A491" t="s">
        <v>1617</v>
      </c>
      <c r="B491" t="s">
        <v>2886</v>
      </c>
      <c r="C491">
        <v>2016</v>
      </c>
      <c r="D491" t="s">
        <v>5054</v>
      </c>
      <c r="E491" t="s">
        <v>1618</v>
      </c>
      <c r="F491" t="s">
        <v>3389</v>
      </c>
      <c r="G491" t="s">
        <v>3496</v>
      </c>
      <c r="H491" t="s">
        <v>3369</v>
      </c>
      <c r="I491" t="s">
        <v>15</v>
      </c>
      <c r="J491" t="s">
        <v>1133</v>
      </c>
      <c r="K491" t="s">
        <v>53</v>
      </c>
      <c r="L491" t="s">
        <v>53</v>
      </c>
      <c r="M491">
        <v>1632</v>
      </c>
      <c r="N491" t="s">
        <v>24</v>
      </c>
      <c r="O491" t="s">
        <v>19</v>
      </c>
      <c r="P491" s="29" t="s">
        <v>80</v>
      </c>
      <c r="Q491" t="s">
        <v>13</v>
      </c>
      <c r="R491" t="s">
        <v>1619</v>
      </c>
      <c r="S491" t="s">
        <v>2887</v>
      </c>
    </row>
    <row r="492" spans="1:19" ht="15" customHeight="1" x14ac:dyDescent="0.35">
      <c r="A492" t="s">
        <v>1696</v>
      </c>
      <c r="B492" t="s">
        <v>2886</v>
      </c>
      <c r="C492">
        <v>2016</v>
      </c>
      <c r="D492" t="s">
        <v>5054</v>
      </c>
      <c r="E492" t="s">
        <v>1697</v>
      </c>
      <c r="F492" t="s">
        <v>3389</v>
      </c>
      <c r="G492" t="s">
        <v>3408</v>
      </c>
      <c r="H492" t="s">
        <v>3369</v>
      </c>
      <c r="I492" t="s">
        <v>4485</v>
      </c>
      <c r="J492" t="s">
        <v>1025</v>
      </c>
      <c r="K492" t="s">
        <v>53</v>
      </c>
      <c r="L492" t="s">
        <v>53</v>
      </c>
      <c r="M492">
        <v>300</v>
      </c>
      <c r="N492" t="s">
        <v>24</v>
      </c>
      <c r="O492" t="s">
        <v>19</v>
      </c>
      <c r="P492" s="29" t="s">
        <v>3979</v>
      </c>
      <c r="Q492" t="s">
        <v>13</v>
      </c>
      <c r="R492" t="s">
        <v>1698</v>
      </c>
      <c r="S492" t="s">
        <v>2887</v>
      </c>
    </row>
    <row r="493" spans="1:19" ht="15" customHeight="1" x14ac:dyDescent="0.35">
      <c r="A493" t="s">
        <v>1710</v>
      </c>
      <c r="B493" t="s">
        <v>2886</v>
      </c>
      <c r="C493">
        <v>2016</v>
      </c>
      <c r="D493" t="s">
        <v>5054</v>
      </c>
      <c r="E493" t="s">
        <v>1711</v>
      </c>
      <c r="F493" t="s">
        <v>3389</v>
      </c>
      <c r="G493" t="s">
        <v>3697</v>
      </c>
      <c r="H493" t="s">
        <v>3369</v>
      </c>
      <c r="I493" t="s">
        <v>1712</v>
      </c>
      <c r="J493" t="s">
        <v>1025</v>
      </c>
      <c r="K493" t="s">
        <v>53</v>
      </c>
      <c r="L493" t="s">
        <v>53</v>
      </c>
      <c r="M493">
        <v>440</v>
      </c>
      <c r="N493" t="s">
        <v>24</v>
      </c>
      <c r="O493" t="s">
        <v>19</v>
      </c>
      <c r="P493" s="29" t="s">
        <v>1713</v>
      </c>
      <c r="Q493" t="s">
        <v>20</v>
      </c>
      <c r="S493" t="s">
        <v>2887</v>
      </c>
    </row>
    <row r="494" spans="1:19" ht="15" customHeight="1" x14ac:dyDescent="0.35">
      <c r="A494" t="s">
        <v>1714</v>
      </c>
      <c r="B494" t="s">
        <v>2886</v>
      </c>
      <c r="C494">
        <v>2016</v>
      </c>
      <c r="D494" t="s">
        <v>5054</v>
      </c>
      <c r="E494" t="s">
        <v>1715</v>
      </c>
      <c r="F494" t="s">
        <v>3389</v>
      </c>
      <c r="G494" t="s">
        <v>3496</v>
      </c>
      <c r="H494" t="s">
        <v>3394</v>
      </c>
      <c r="I494" t="s">
        <v>15</v>
      </c>
      <c r="J494" t="s">
        <v>1025</v>
      </c>
      <c r="K494" t="s">
        <v>53</v>
      </c>
      <c r="L494" t="s">
        <v>53</v>
      </c>
      <c r="M494">
        <v>378</v>
      </c>
      <c r="N494" t="s">
        <v>24</v>
      </c>
      <c r="O494" t="s">
        <v>19</v>
      </c>
      <c r="P494" s="29" t="s">
        <v>80</v>
      </c>
      <c r="Q494" t="s">
        <v>13</v>
      </c>
      <c r="R494" t="s">
        <v>1716</v>
      </c>
      <c r="S494" t="s">
        <v>2887</v>
      </c>
    </row>
    <row r="495" spans="1:19" ht="15" customHeight="1" x14ac:dyDescent="0.35">
      <c r="A495" t="s">
        <v>1313</v>
      </c>
      <c r="B495" t="s">
        <v>2886</v>
      </c>
      <c r="C495">
        <v>2017</v>
      </c>
      <c r="D495" t="s">
        <v>5054</v>
      </c>
      <c r="E495" t="s">
        <v>1314</v>
      </c>
      <c r="F495" t="s">
        <v>3389</v>
      </c>
      <c r="G495" t="s">
        <v>3391</v>
      </c>
      <c r="H495" t="s">
        <v>3369</v>
      </c>
      <c r="I495" t="s">
        <v>15</v>
      </c>
      <c r="J495" t="s">
        <v>1025</v>
      </c>
      <c r="K495" t="s">
        <v>53</v>
      </c>
      <c r="L495" t="s">
        <v>53</v>
      </c>
      <c r="M495">
        <v>206</v>
      </c>
      <c r="N495" t="s">
        <v>718</v>
      </c>
      <c r="O495" t="s">
        <v>19</v>
      </c>
      <c r="P495" s="29" t="s">
        <v>4014</v>
      </c>
      <c r="Q495" t="s">
        <v>13</v>
      </c>
      <c r="R495" t="s">
        <v>1315</v>
      </c>
      <c r="S495" t="s">
        <v>2887</v>
      </c>
    </row>
    <row r="496" spans="1:19" ht="15" customHeight="1" x14ac:dyDescent="0.35">
      <c r="A496" t="s">
        <v>1316</v>
      </c>
      <c r="B496" t="s">
        <v>2886</v>
      </c>
      <c r="C496">
        <v>2017</v>
      </c>
      <c r="D496" t="s">
        <v>5054</v>
      </c>
      <c r="E496" t="s">
        <v>1317</v>
      </c>
      <c r="F496" t="s">
        <v>3443</v>
      </c>
      <c r="G496" t="s">
        <v>3372</v>
      </c>
      <c r="H496" t="s">
        <v>3373</v>
      </c>
      <c r="I496" t="s">
        <v>1318</v>
      </c>
      <c r="J496" t="s">
        <v>1025</v>
      </c>
      <c r="K496" t="s">
        <v>53</v>
      </c>
      <c r="L496" t="s">
        <v>53</v>
      </c>
      <c r="M496">
        <v>100</v>
      </c>
      <c r="N496" t="s">
        <v>718</v>
      </c>
      <c r="O496" t="s">
        <v>19</v>
      </c>
      <c r="P496" s="29" t="s">
        <v>304</v>
      </c>
      <c r="Q496" t="s">
        <v>20</v>
      </c>
      <c r="S496" t="s">
        <v>2887</v>
      </c>
    </row>
    <row r="497" spans="1:19" ht="15" customHeight="1" x14ac:dyDescent="0.35">
      <c r="A497" t="s">
        <v>1337</v>
      </c>
      <c r="B497" t="s">
        <v>2886</v>
      </c>
      <c r="C497">
        <v>2017</v>
      </c>
      <c r="D497" t="s">
        <v>5054</v>
      </c>
      <c r="E497" t="s">
        <v>1338</v>
      </c>
      <c r="F497" t="s">
        <v>3649</v>
      </c>
      <c r="G497" t="s">
        <v>3468</v>
      </c>
      <c r="H497" t="s">
        <v>3373</v>
      </c>
      <c r="I497" t="s">
        <v>717</v>
      </c>
      <c r="J497" t="s">
        <v>185</v>
      </c>
      <c r="K497" t="s">
        <v>53</v>
      </c>
      <c r="L497" t="s">
        <v>53</v>
      </c>
      <c r="M497">
        <v>225</v>
      </c>
      <c r="N497" t="s">
        <v>92</v>
      </c>
      <c r="O497" t="s">
        <v>19</v>
      </c>
      <c r="P497" s="29" t="s">
        <v>25</v>
      </c>
      <c r="Q497" t="s">
        <v>20</v>
      </c>
      <c r="S497" t="s">
        <v>2887</v>
      </c>
    </row>
    <row r="498" spans="1:19" ht="15" customHeight="1" x14ac:dyDescent="0.35">
      <c r="A498" t="s">
        <v>1325</v>
      </c>
      <c r="B498" t="s">
        <v>1089</v>
      </c>
      <c r="C498">
        <v>2017</v>
      </c>
      <c r="D498" t="s">
        <v>5054</v>
      </c>
      <c r="E498" t="s">
        <v>1326</v>
      </c>
      <c r="F498" t="s">
        <v>3377</v>
      </c>
      <c r="G498" t="s">
        <v>3391</v>
      </c>
      <c r="H498" t="s">
        <v>3369</v>
      </c>
      <c r="I498" t="s">
        <v>4451</v>
      </c>
      <c r="J498" t="s">
        <v>1025</v>
      </c>
      <c r="K498" t="s">
        <v>53</v>
      </c>
      <c r="L498" t="s">
        <v>695</v>
      </c>
      <c r="M498">
        <v>292</v>
      </c>
      <c r="N498" t="s">
        <v>718</v>
      </c>
      <c r="O498" t="s">
        <v>19</v>
      </c>
      <c r="P498" s="29" t="s">
        <v>1327</v>
      </c>
      <c r="Q498" t="s">
        <v>13</v>
      </c>
      <c r="R498" t="s">
        <v>1328</v>
      </c>
      <c r="S498" t="s">
        <v>2887</v>
      </c>
    </row>
    <row r="499" spans="1:19" ht="15" customHeight="1" x14ac:dyDescent="0.35">
      <c r="A499" t="s">
        <v>1329</v>
      </c>
      <c r="B499" t="s">
        <v>1089</v>
      </c>
      <c r="C499">
        <v>2017</v>
      </c>
      <c r="D499" t="s">
        <v>5054</v>
      </c>
      <c r="E499" t="s">
        <v>1330</v>
      </c>
      <c r="F499" t="s">
        <v>3389</v>
      </c>
      <c r="G499" t="s">
        <v>3372</v>
      </c>
      <c r="H499" t="s">
        <v>3394</v>
      </c>
      <c r="I499" t="s">
        <v>947</v>
      </c>
      <c r="J499" t="s">
        <v>341</v>
      </c>
      <c r="K499" t="s">
        <v>53</v>
      </c>
      <c r="L499" t="s">
        <v>53</v>
      </c>
      <c r="M499">
        <v>2700</v>
      </c>
      <c r="N499" t="s">
        <v>24</v>
      </c>
      <c r="O499" t="s">
        <v>19</v>
      </c>
      <c r="P499" s="29" t="s">
        <v>987</v>
      </c>
      <c r="Q499" t="s">
        <v>20</v>
      </c>
      <c r="S499" t="s">
        <v>2887</v>
      </c>
    </row>
    <row r="500" spans="1:19" ht="15" customHeight="1" x14ac:dyDescent="0.35">
      <c r="A500" t="s">
        <v>1383</v>
      </c>
      <c r="B500" t="s">
        <v>2886</v>
      </c>
      <c r="C500">
        <v>2017</v>
      </c>
      <c r="D500" t="s">
        <v>5054</v>
      </c>
      <c r="E500" t="s">
        <v>1384</v>
      </c>
      <c r="F500" t="s">
        <v>3658</v>
      </c>
      <c r="G500" t="s">
        <v>3650</v>
      </c>
      <c r="H500" t="s">
        <v>3369</v>
      </c>
      <c r="I500" t="s">
        <v>1385</v>
      </c>
      <c r="J500" t="s">
        <v>1026</v>
      </c>
      <c r="K500" t="s">
        <v>53</v>
      </c>
      <c r="L500" t="s">
        <v>53</v>
      </c>
      <c r="M500">
        <v>1872</v>
      </c>
      <c r="N500" t="s">
        <v>287</v>
      </c>
      <c r="O500" t="s">
        <v>19</v>
      </c>
      <c r="P500" s="29" t="s">
        <v>93</v>
      </c>
      <c r="Q500" t="s">
        <v>20</v>
      </c>
      <c r="S500" t="s">
        <v>2887</v>
      </c>
    </row>
    <row r="501" spans="1:19" ht="15" customHeight="1" x14ac:dyDescent="0.35">
      <c r="A501" t="s">
        <v>1386</v>
      </c>
      <c r="B501" t="s">
        <v>2886</v>
      </c>
      <c r="C501">
        <v>2017</v>
      </c>
      <c r="D501" t="s">
        <v>5054</v>
      </c>
      <c r="E501" t="s">
        <v>1387</v>
      </c>
      <c r="F501" t="s">
        <v>3389</v>
      </c>
      <c r="G501" t="s">
        <v>3496</v>
      </c>
      <c r="H501" t="s">
        <v>3394</v>
      </c>
      <c r="I501" t="s">
        <v>1388</v>
      </c>
      <c r="J501" t="s">
        <v>1026</v>
      </c>
      <c r="K501" t="s">
        <v>53</v>
      </c>
      <c r="L501" t="s">
        <v>53</v>
      </c>
      <c r="M501">
        <v>2100</v>
      </c>
      <c r="N501" t="s">
        <v>49</v>
      </c>
      <c r="O501" t="s">
        <v>19</v>
      </c>
      <c r="P501" s="29" t="s">
        <v>68</v>
      </c>
      <c r="Q501" t="s">
        <v>20</v>
      </c>
      <c r="S501" t="s">
        <v>2887</v>
      </c>
    </row>
    <row r="502" spans="1:19" ht="15" customHeight="1" x14ac:dyDescent="0.35">
      <c r="A502" t="s">
        <v>1412</v>
      </c>
      <c r="B502" t="s">
        <v>2886</v>
      </c>
      <c r="C502">
        <v>2017</v>
      </c>
      <c r="D502" t="s">
        <v>5054</v>
      </c>
      <c r="E502" t="s">
        <v>1413</v>
      </c>
      <c r="F502" t="s">
        <v>3737</v>
      </c>
      <c r="G502" t="s">
        <v>3651</v>
      </c>
      <c r="H502" t="s">
        <v>3394</v>
      </c>
      <c r="I502" t="s">
        <v>1414</v>
      </c>
      <c r="J502" t="s">
        <v>1025</v>
      </c>
      <c r="K502" t="s">
        <v>1015</v>
      </c>
      <c r="L502" t="s">
        <v>4452</v>
      </c>
      <c r="M502">
        <v>200</v>
      </c>
      <c r="N502" t="s">
        <v>1415</v>
      </c>
      <c r="O502" t="s">
        <v>19</v>
      </c>
      <c r="P502" s="29" t="s">
        <v>93</v>
      </c>
      <c r="Q502" t="s">
        <v>20</v>
      </c>
      <c r="S502" t="s">
        <v>2887</v>
      </c>
    </row>
    <row r="503" spans="1:19" ht="15" customHeight="1" x14ac:dyDescent="0.35">
      <c r="A503" t="s">
        <v>1431</v>
      </c>
      <c r="B503" t="s">
        <v>2886</v>
      </c>
      <c r="C503">
        <v>2017</v>
      </c>
      <c r="D503" t="s">
        <v>5054</v>
      </c>
      <c r="E503" t="s">
        <v>1432</v>
      </c>
      <c r="F503" t="s">
        <v>3376</v>
      </c>
      <c r="G503" t="s">
        <v>3372</v>
      </c>
      <c r="H503" t="s">
        <v>3373</v>
      </c>
      <c r="I503" t="s">
        <v>1318</v>
      </c>
      <c r="J503" t="s">
        <v>1025</v>
      </c>
      <c r="K503" t="s">
        <v>53</v>
      </c>
      <c r="L503" t="s">
        <v>1272</v>
      </c>
      <c r="M503">
        <v>120</v>
      </c>
      <c r="N503" t="s">
        <v>1099</v>
      </c>
      <c r="O503" t="s">
        <v>24</v>
      </c>
      <c r="P503" s="29" t="s">
        <v>4017</v>
      </c>
      <c r="Q503" t="s">
        <v>20</v>
      </c>
      <c r="S503" t="s">
        <v>2887</v>
      </c>
    </row>
    <row r="504" spans="1:19" ht="15" customHeight="1" x14ac:dyDescent="0.35">
      <c r="A504" t="s">
        <v>1462</v>
      </c>
      <c r="B504" t="s">
        <v>2886</v>
      </c>
      <c r="C504">
        <v>2017</v>
      </c>
      <c r="D504" t="s">
        <v>5054</v>
      </c>
      <c r="E504" t="s">
        <v>1463</v>
      </c>
      <c r="F504" t="s">
        <v>3752</v>
      </c>
      <c r="G504" t="s">
        <v>3496</v>
      </c>
      <c r="H504" t="s">
        <v>3394</v>
      </c>
      <c r="I504" t="s">
        <v>717</v>
      </c>
      <c r="J504" t="s">
        <v>1672</v>
      </c>
      <c r="K504" t="s">
        <v>53</v>
      </c>
      <c r="L504" t="s">
        <v>53</v>
      </c>
      <c r="M504">
        <v>120</v>
      </c>
      <c r="N504" t="s">
        <v>718</v>
      </c>
      <c r="O504" t="s">
        <v>19</v>
      </c>
      <c r="P504" s="29" t="s">
        <v>236</v>
      </c>
      <c r="Q504" t="s">
        <v>20</v>
      </c>
      <c r="S504" t="s">
        <v>2887</v>
      </c>
    </row>
    <row r="505" spans="1:19" ht="15" customHeight="1" x14ac:dyDescent="0.35">
      <c r="A505" t="s">
        <v>1459</v>
      </c>
      <c r="B505" t="s">
        <v>2886</v>
      </c>
      <c r="C505">
        <v>2017</v>
      </c>
      <c r="D505" t="s">
        <v>5054</v>
      </c>
      <c r="E505" t="s">
        <v>1460</v>
      </c>
      <c r="F505" t="s">
        <v>3431</v>
      </c>
      <c r="G505" t="s">
        <v>3566</v>
      </c>
      <c r="H505" t="s">
        <v>3403</v>
      </c>
      <c r="I505" t="s">
        <v>4456</v>
      </c>
      <c r="J505" t="s">
        <v>1026</v>
      </c>
      <c r="K505" t="s">
        <v>53</v>
      </c>
      <c r="L505" t="s">
        <v>53</v>
      </c>
      <c r="M505">
        <v>210</v>
      </c>
      <c r="N505" t="s">
        <v>1461</v>
      </c>
      <c r="O505" t="s">
        <v>108</v>
      </c>
      <c r="P505" s="29" t="s">
        <v>487</v>
      </c>
      <c r="Q505" t="s">
        <v>20</v>
      </c>
      <c r="S505" t="s">
        <v>2887</v>
      </c>
    </row>
    <row r="506" spans="1:19" ht="15" customHeight="1" x14ac:dyDescent="0.35">
      <c r="A506" t="s">
        <v>1481</v>
      </c>
      <c r="B506" t="s">
        <v>2886</v>
      </c>
      <c r="C506">
        <v>2017</v>
      </c>
      <c r="D506" t="s">
        <v>5054</v>
      </c>
      <c r="E506" t="s">
        <v>1482</v>
      </c>
      <c r="F506" t="s">
        <v>3389</v>
      </c>
      <c r="G506" t="s">
        <v>3496</v>
      </c>
      <c r="H506" t="s">
        <v>3369</v>
      </c>
      <c r="I506" t="s">
        <v>1483</v>
      </c>
      <c r="J506" t="s">
        <v>1133</v>
      </c>
      <c r="K506" t="s">
        <v>53</v>
      </c>
      <c r="L506" t="s">
        <v>53</v>
      </c>
      <c r="M506">
        <v>960</v>
      </c>
      <c r="N506" t="s">
        <v>3899</v>
      </c>
      <c r="O506" t="s">
        <v>3898</v>
      </c>
      <c r="P506" s="29" t="s">
        <v>236</v>
      </c>
      <c r="Q506" t="s">
        <v>20</v>
      </c>
      <c r="S506" t="s">
        <v>2887</v>
      </c>
    </row>
    <row r="507" spans="1:19" ht="15" customHeight="1" x14ac:dyDescent="0.35">
      <c r="A507" t="s">
        <v>1490</v>
      </c>
      <c r="B507" t="s">
        <v>2886</v>
      </c>
      <c r="C507">
        <v>2017</v>
      </c>
      <c r="D507" t="s">
        <v>5054</v>
      </c>
      <c r="E507" t="s">
        <v>1491</v>
      </c>
      <c r="F507" t="s">
        <v>3389</v>
      </c>
      <c r="G507" t="s">
        <v>3496</v>
      </c>
      <c r="H507" t="s">
        <v>3369</v>
      </c>
      <c r="I507" t="s">
        <v>1492</v>
      </c>
      <c r="J507" t="s">
        <v>1026</v>
      </c>
      <c r="K507" t="s">
        <v>53</v>
      </c>
      <c r="L507" t="s">
        <v>53</v>
      </c>
      <c r="M507">
        <v>1120</v>
      </c>
      <c r="N507" t="s">
        <v>1679</v>
      </c>
      <c r="O507" t="s">
        <v>19</v>
      </c>
      <c r="P507" s="29" t="s">
        <v>80</v>
      </c>
      <c r="Q507" t="s">
        <v>20</v>
      </c>
      <c r="S507" t="s">
        <v>2887</v>
      </c>
    </row>
    <row r="508" spans="1:19" ht="15" customHeight="1" x14ac:dyDescent="0.35">
      <c r="A508" t="s">
        <v>3001</v>
      </c>
      <c r="B508" t="s">
        <v>2886</v>
      </c>
      <c r="C508">
        <v>2017</v>
      </c>
      <c r="D508" t="s">
        <v>5054</v>
      </c>
      <c r="E508" t="s">
        <v>3235</v>
      </c>
      <c r="F508" t="s">
        <v>3389</v>
      </c>
      <c r="G508" t="s">
        <v>3496</v>
      </c>
      <c r="H508" t="s">
        <v>3369</v>
      </c>
      <c r="I508" t="s">
        <v>717</v>
      </c>
      <c r="J508" t="s">
        <v>341</v>
      </c>
      <c r="K508" t="s">
        <v>53</v>
      </c>
      <c r="L508" t="s">
        <v>53</v>
      </c>
      <c r="M508">
        <v>80</v>
      </c>
      <c r="N508" t="s">
        <v>49</v>
      </c>
      <c r="O508" t="s">
        <v>19</v>
      </c>
      <c r="P508" s="29" t="s">
        <v>93</v>
      </c>
      <c r="Q508" t="s">
        <v>20</v>
      </c>
      <c r="S508" t="s">
        <v>2892</v>
      </c>
    </row>
    <row r="509" spans="1:19" ht="15" customHeight="1" x14ac:dyDescent="0.35">
      <c r="A509" t="s">
        <v>1508</v>
      </c>
      <c r="B509" t="s">
        <v>2886</v>
      </c>
      <c r="C509">
        <v>2017</v>
      </c>
      <c r="D509" t="s">
        <v>5054</v>
      </c>
      <c r="E509" t="s">
        <v>1509</v>
      </c>
      <c r="F509" t="s">
        <v>3685</v>
      </c>
      <c r="G509" t="s">
        <v>3496</v>
      </c>
      <c r="H509" t="s">
        <v>3369</v>
      </c>
      <c r="I509" t="s">
        <v>717</v>
      </c>
      <c r="J509" t="s">
        <v>341</v>
      </c>
      <c r="K509" t="s">
        <v>53</v>
      </c>
      <c r="L509" t="s">
        <v>1510</v>
      </c>
      <c r="M509">
        <v>288</v>
      </c>
      <c r="N509" t="s">
        <v>718</v>
      </c>
      <c r="O509" t="s">
        <v>19</v>
      </c>
      <c r="P509" s="29" t="s">
        <v>236</v>
      </c>
      <c r="Q509" t="s">
        <v>20</v>
      </c>
      <c r="S509" t="s">
        <v>2887</v>
      </c>
    </row>
    <row r="510" spans="1:19" ht="15" customHeight="1" x14ac:dyDescent="0.35">
      <c r="A510" t="s">
        <v>1520</v>
      </c>
      <c r="B510" t="s">
        <v>2886</v>
      </c>
      <c r="C510">
        <v>2017</v>
      </c>
      <c r="D510" t="s">
        <v>5054</v>
      </c>
      <c r="E510" t="s">
        <v>1521</v>
      </c>
      <c r="F510" t="s">
        <v>3683</v>
      </c>
      <c r="G510" t="s">
        <v>3504</v>
      </c>
      <c r="H510" t="s">
        <v>3403</v>
      </c>
      <c r="I510" t="s">
        <v>1522</v>
      </c>
      <c r="J510" t="s">
        <v>1026</v>
      </c>
      <c r="K510" t="s">
        <v>53</v>
      </c>
      <c r="L510" t="s">
        <v>53</v>
      </c>
      <c r="M510">
        <v>108</v>
      </c>
      <c r="N510" t="s">
        <v>4362</v>
      </c>
      <c r="O510" t="s">
        <v>4363</v>
      </c>
      <c r="P510" s="29" t="s">
        <v>25</v>
      </c>
      <c r="Q510" t="s">
        <v>20</v>
      </c>
      <c r="S510" t="s">
        <v>2887</v>
      </c>
    </row>
    <row r="511" spans="1:19" ht="15" customHeight="1" x14ac:dyDescent="0.35">
      <c r="A511" t="s">
        <v>945</v>
      </c>
      <c r="B511" t="s">
        <v>2886</v>
      </c>
      <c r="C511">
        <v>2018</v>
      </c>
      <c r="D511" t="s">
        <v>5054</v>
      </c>
      <c r="E511" t="s">
        <v>946</v>
      </c>
      <c r="F511" t="s">
        <v>3612</v>
      </c>
      <c r="G511" t="s">
        <v>3599</v>
      </c>
      <c r="H511" t="s">
        <v>3403</v>
      </c>
      <c r="I511" t="s">
        <v>947</v>
      </c>
      <c r="J511" t="s">
        <v>1026</v>
      </c>
      <c r="K511" t="s">
        <v>53</v>
      </c>
      <c r="L511" t="s">
        <v>53</v>
      </c>
      <c r="M511">
        <v>600</v>
      </c>
      <c r="N511" t="s">
        <v>1078</v>
      </c>
      <c r="O511" t="s">
        <v>24</v>
      </c>
      <c r="P511" s="29" t="s">
        <v>948</v>
      </c>
      <c r="Q511" t="s">
        <v>20</v>
      </c>
      <c r="S511" t="s">
        <v>2887</v>
      </c>
    </row>
    <row r="512" spans="1:19" ht="15" customHeight="1" x14ac:dyDescent="0.35">
      <c r="A512" t="s">
        <v>949</v>
      </c>
      <c r="B512" t="s">
        <v>2886</v>
      </c>
      <c r="C512">
        <v>2018</v>
      </c>
      <c r="D512" t="s">
        <v>5054</v>
      </c>
      <c r="E512" t="s">
        <v>4324</v>
      </c>
      <c r="F512" t="s">
        <v>3389</v>
      </c>
      <c r="G512" t="s">
        <v>3504</v>
      </c>
      <c r="H512" t="s">
        <v>3394</v>
      </c>
      <c r="I512" t="s">
        <v>105</v>
      </c>
      <c r="J512" t="s">
        <v>1026</v>
      </c>
      <c r="K512" t="s">
        <v>1021</v>
      </c>
      <c r="L512" t="s">
        <v>1021</v>
      </c>
      <c r="M512">
        <v>1200</v>
      </c>
      <c r="N512" t="s">
        <v>4321</v>
      </c>
      <c r="O512" t="s">
        <v>19</v>
      </c>
      <c r="P512" s="29" t="s">
        <v>236</v>
      </c>
      <c r="Q512" t="s">
        <v>20</v>
      </c>
      <c r="S512" t="s">
        <v>2887</v>
      </c>
    </row>
    <row r="513" spans="1:19" ht="15" customHeight="1" x14ac:dyDescent="0.35">
      <c r="A513" t="s">
        <v>961</v>
      </c>
      <c r="B513" t="s">
        <v>2886</v>
      </c>
      <c r="C513">
        <v>2018</v>
      </c>
      <c r="D513" t="s">
        <v>5054</v>
      </c>
      <c r="E513" t="s">
        <v>962</v>
      </c>
      <c r="F513" t="s">
        <v>3466</v>
      </c>
      <c r="G513" t="s">
        <v>3427</v>
      </c>
      <c r="H513" t="s">
        <v>3394</v>
      </c>
      <c r="I513" t="s">
        <v>15</v>
      </c>
      <c r="J513" t="s">
        <v>1025</v>
      </c>
      <c r="K513" t="s">
        <v>53</v>
      </c>
      <c r="L513" t="s">
        <v>53</v>
      </c>
      <c r="M513">
        <v>180</v>
      </c>
      <c r="N513" t="s">
        <v>963</v>
      </c>
      <c r="O513" t="s">
        <v>24</v>
      </c>
      <c r="P513" s="29" t="s">
        <v>236</v>
      </c>
      <c r="Q513" t="s">
        <v>20</v>
      </c>
      <c r="S513" t="s">
        <v>2887</v>
      </c>
    </row>
    <row r="514" spans="1:19" ht="15" customHeight="1" x14ac:dyDescent="0.35">
      <c r="A514" t="s">
        <v>996</v>
      </c>
      <c r="B514" t="s">
        <v>2886</v>
      </c>
      <c r="C514">
        <v>2018</v>
      </c>
      <c r="D514" t="s">
        <v>5054</v>
      </c>
      <c r="E514" t="s">
        <v>997</v>
      </c>
      <c r="F514" t="s">
        <v>5063</v>
      </c>
      <c r="G514" t="s">
        <v>3617</v>
      </c>
      <c r="H514" t="s">
        <v>3403</v>
      </c>
      <c r="I514" t="s">
        <v>3112</v>
      </c>
      <c r="J514" t="s">
        <v>3111</v>
      </c>
      <c r="K514" t="s">
        <v>53</v>
      </c>
      <c r="L514" t="s">
        <v>53</v>
      </c>
      <c r="M514">
        <v>100</v>
      </c>
      <c r="N514" t="s">
        <v>998</v>
      </c>
      <c r="O514" t="s">
        <v>3784</v>
      </c>
      <c r="P514" s="29" t="s">
        <v>683</v>
      </c>
      <c r="Q514" t="s">
        <v>20</v>
      </c>
      <c r="S514" t="s">
        <v>2887</v>
      </c>
    </row>
    <row r="515" spans="1:19" ht="15" customHeight="1" x14ac:dyDescent="0.35">
      <c r="A515" t="s">
        <v>989</v>
      </c>
      <c r="B515" t="s">
        <v>2886</v>
      </c>
      <c r="C515">
        <v>2018</v>
      </c>
      <c r="D515" t="s">
        <v>5054</v>
      </c>
      <c r="E515" t="s">
        <v>990</v>
      </c>
      <c r="F515" t="s">
        <v>3392</v>
      </c>
      <c r="G515" t="s">
        <v>3391</v>
      </c>
      <c r="H515" t="s">
        <v>3369</v>
      </c>
      <c r="I515" t="s">
        <v>15</v>
      </c>
      <c r="J515" t="s">
        <v>1025</v>
      </c>
      <c r="K515" t="s">
        <v>53</v>
      </c>
      <c r="L515" t="s">
        <v>53</v>
      </c>
      <c r="M515">
        <v>120</v>
      </c>
      <c r="N515" t="s">
        <v>718</v>
      </c>
      <c r="O515" t="s">
        <v>19</v>
      </c>
      <c r="P515" s="29" t="s">
        <v>991</v>
      </c>
      <c r="Q515" t="s">
        <v>13</v>
      </c>
      <c r="R515" t="s">
        <v>992</v>
      </c>
      <c r="S515" t="s">
        <v>2887</v>
      </c>
    </row>
    <row r="516" spans="1:19" ht="15" customHeight="1" x14ac:dyDescent="0.35">
      <c r="A516" t="s">
        <v>1169</v>
      </c>
      <c r="B516" t="s">
        <v>2886</v>
      </c>
      <c r="C516">
        <v>2018</v>
      </c>
      <c r="D516" t="s">
        <v>5054</v>
      </c>
      <c r="E516" t="s">
        <v>1170</v>
      </c>
      <c r="F516" t="s">
        <v>5082</v>
      </c>
      <c r="G516" t="s">
        <v>3621</v>
      </c>
      <c r="H516" t="s">
        <v>3373</v>
      </c>
      <c r="I516" t="s">
        <v>15</v>
      </c>
      <c r="J516" t="s">
        <v>1135</v>
      </c>
      <c r="K516" t="s">
        <v>53</v>
      </c>
      <c r="L516" t="s">
        <v>2220</v>
      </c>
      <c r="M516">
        <v>888</v>
      </c>
      <c r="N516" t="s">
        <v>92</v>
      </c>
      <c r="O516" t="s">
        <v>19</v>
      </c>
      <c r="P516" s="29" t="s">
        <v>25</v>
      </c>
      <c r="Q516" t="s">
        <v>20</v>
      </c>
      <c r="S516" t="s">
        <v>2887</v>
      </c>
    </row>
    <row r="517" spans="1:19" ht="15" customHeight="1" x14ac:dyDescent="0.35">
      <c r="A517" t="s">
        <v>1160</v>
      </c>
      <c r="B517" t="s">
        <v>2886</v>
      </c>
      <c r="C517">
        <v>2018</v>
      </c>
      <c r="D517" t="s">
        <v>5054</v>
      </c>
      <c r="E517" t="s">
        <v>1161</v>
      </c>
      <c r="F517" t="s">
        <v>3431</v>
      </c>
      <c r="G517" t="s">
        <v>3566</v>
      </c>
      <c r="H517" t="s">
        <v>3403</v>
      </c>
      <c r="I517" t="s">
        <v>1162</v>
      </c>
      <c r="J517" t="s">
        <v>1122</v>
      </c>
      <c r="K517" t="s">
        <v>53</v>
      </c>
      <c r="L517" t="s">
        <v>1163</v>
      </c>
      <c r="M517">
        <v>19</v>
      </c>
      <c r="N517" t="s">
        <v>1164</v>
      </c>
      <c r="O517" t="s">
        <v>906</v>
      </c>
      <c r="P517" s="29" t="s">
        <v>25</v>
      </c>
      <c r="Q517" t="s">
        <v>20</v>
      </c>
      <c r="S517" t="s">
        <v>2887</v>
      </c>
    </row>
    <row r="518" spans="1:19" ht="15" customHeight="1" x14ac:dyDescent="0.35">
      <c r="A518" t="s">
        <v>1211</v>
      </c>
      <c r="B518" t="s">
        <v>1089</v>
      </c>
      <c r="C518">
        <v>2018</v>
      </c>
      <c r="D518" t="s">
        <v>5054</v>
      </c>
      <c r="E518" t="s">
        <v>1212</v>
      </c>
      <c r="F518" t="s">
        <v>3389</v>
      </c>
      <c r="G518" t="s">
        <v>3515</v>
      </c>
      <c r="H518" t="s">
        <v>3369</v>
      </c>
      <c r="I518" t="s">
        <v>15</v>
      </c>
      <c r="J518" t="s">
        <v>1025</v>
      </c>
      <c r="K518" t="s">
        <v>53</v>
      </c>
      <c r="L518" t="s">
        <v>53</v>
      </c>
      <c r="M518">
        <v>224</v>
      </c>
      <c r="N518" t="s">
        <v>1213</v>
      </c>
      <c r="O518" t="s">
        <v>3908</v>
      </c>
      <c r="P518" s="29" t="s">
        <v>229</v>
      </c>
      <c r="Q518" t="s">
        <v>20</v>
      </c>
      <c r="S518" t="s">
        <v>2887</v>
      </c>
    </row>
    <row r="519" spans="1:19" ht="15" customHeight="1" x14ac:dyDescent="0.35">
      <c r="A519" t="s">
        <v>2980</v>
      </c>
      <c r="B519" t="s">
        <v>1089</v>
      </c>
      <c r="C519">
        <v>2018</v>
      </c>
      <c r="D519" t="s">
        <v>5054</v>
      </c>
      <c r="E519" t="s">
        <v>3204</v>
      </c>
      <c r="F519" t="s">
        <v>3376</v>
      </c>
      <c r="G519" t="s">
        <v>3629</v>
      </c>
      <c r="H519" t="s">
        <v>3403</v>
      </c>
      <c r="I519" t="s">
        <v>321</v>
      </c>
      <c r="J519" t="s">
        <v>1025</v>
      </c>
      <c r="K519" t="s">
        <v>53</v>
      </c>
      <c r="L519" t="s">
        <v>53</v>
      </c>
      <c r="M519">
        <v>81</v>
      </c>
      <c r="N519" t="s">
        <v>5107</v>
      </c>
      <c r="O519" t="s">
        <v>5108</v>
      </c>
      <c r="P519" s="29" t="s">
        <v>88</v>
      </c>
      <c r="Q519" t="s">
        <v>20</v>
      </c>
      <c r="S519" t="s">
        <v>2887</v>
      </c>
    </row>
    <row r="520" spans="1:19" ht="15" customHeight="1" x14ac:dyDescent="0.35">
      <c r="A520" t="s">
        <v>1251</v>
      </c>
      <c r="B520" t="s">
        <v>1089</v>
      </c>
      <c r="C520">
        <v>2018</v>
      </c>
      <c r="D520" t="s">
        <v>5054</v>
      </c>
      <c r="E520" t="s">
        <v>4346</v>
      </c>
      <c r="F520" t="s">
        <v>4347</v>
      </c>
      <c r="G520" t="s">
        <v>3372</v>
      </c>
      <c r="H520" t="s">
        <v>3394</v>
      </c>
      <c r="I520" t="s">
        <v>947</v>
      </c>
      <c r="J520" t="s">
        <v>1026</v>
      </c>
      <c r="K520" t="s">
        <v>53</v>
      </c>
      <c r="L520" t="s">
        <v>53</v>
      </c>
      <c r="M520">
        <v>1200</v>
      </c>
      <c r="N520" t="s">
        <v>4321</v>
      </c>
      <c r="O520" t="s">
        <v>19</v>
      </c>
      <c r="P520" s="29" t="s">
        <v>4348</v>
      </c>
      <c r="Q520" t="s">
        <v>20</v>
      </c>
      <c r="S520" t="s">
        <v>2887</v>
      </c>
    </row>
    <row r="521" spans="1:19" ht="15" customHeight="1" x14ac:dyDescent="0.35">
      <c r="A521" t="s">
        <v>1279</v>
      </c>
      <c r="B521" t="s">
        <v>2886</v>
      </c>
      <c r="C521">
        <v>2018</v>
      </c>
      <c r="D521" t="s">
        <v>5054</v>
      </c>
      <c r="E521" t="s">
        <v>1280</v>
      </c>
      <c r="F521" t="s">
        <v>3643</v>
      </c>
      <c r="G521" t="s">
        <v>3427</v>
      </c>
      <c r="H521" t="s">
        <v>3369</v>
      </c>
      <c r="I521" t="s">
        <v>505</v>
      </c>
      <c r="J521" t="s">
        <v>1037</v>
      </c>
      <c r="K521" t="s">
        <v>42</v>
      </c>
      <c r="L521" t="s">
        <v>42</v>
      </c>
      <c r="M521" t="s">
        <v>341</v>
      </c>
      <c r="N521" t="s">
        <v>3906</v>
      </c>
      <c r="O521" t="s">
        <v>3926</v>
      </c>
      <c r="P521" s="29" t="s">
        <v>3349</v>
      </c>
      <c r="Q521" t="s">
        <v>20</v>
      </c>
      <c r="S521" t="s">
        <v>2887</v>
      </c>
    </row>
    <row r="522" spans="1:19" ht="15" customHeight="1" x14ac:dyDescent="0.35">
      <c r="A522" t="s">
        <v>2947</v>
      </c>
      <c r="B522" t="s">
        <v>2886</v>
      </c>
      <c r="C522">
        <v>2018</v>
      </c>
      <c r="D522" t="s">
        <v>5054</v>
      </c>
      <c r="E522" t="s">
        <v>3218</v>
      </c>
      <c r="F522" t="s">
        <v>3377</v>
      </c>
      <c r="G522" t="s">
        <v>3427</v>
      </c>
      <c r="H522" t="s">
        <v>3369</v>
      </c>
      <c r="I522" t="s">
        <v>15</v>
      </c>
      <c r="J522" t="s">
        <v>1025</v>
      </c>
      <c r="K522" t="s">
        <v>53</v>
      </c>
      <c r="L522" t="s">
        <v>53</v>
      </c>
      <c r="M522">
        <v>320</v>
      </c>
      <c r="N522" t="s">
        <v>3219</v>
      </c>
      <c r="O522" t="s">
        <v>718</v>
      </c>
      <c r="P522" s="29" t="s">
        <v>3220</v>
      </c>
      <c r="Q522" t="s">
        <v>20</v>
      </c>
      <c r="S522" t="s">
        <v>2892</v>
      </c>
    </row>
    <row r="523" spans="1:19" ht="15" customHeight="1" x14ac:dyDescent="0.35">
      <c r="A523" t="s">
        <v>2990</v>
      </c>
      <c r="B523" t="s">
        <v>2886</v>
      </c>
      <c r="C523">
        <v>2018</v>
      </c>
      <c r="D523" t="s">
        <v>5054</v>
      </c>
      <c r="E523" t="s">
        <v>3221</v>
      </c>
      <c r="F523" t="s">
        <v>3469</v>
      </c>
      <c r="G523" t="s">
        <v>3496</v>
      </c>
      <c r="H523" t="s">
        <v>3369</v>
      </c>
      <c r="I523" t="s">
        <v>15</v>
      </c>
      <c r="J523" t="s">
        <v>1025</v>
      </c>
      <c r="K523" t="s">
        <v>53</v>
      </c>
      <c r="L523" t="s">
        <v>53</v>
      </c>
      <c r="M523">
        <v>200</v>
      </c>
      <c r="N523" t="s">
        <v>24</v>
      </c>
      <c r="O523" t="s">
        <v>19</v>
      </c>
      <c r="P523" s="29" t="s">
        <v>236</v>
      </c>
      <c r="Q523" t="s">
        <v>20</v>
      </c>
      <c r="S523" t="s">
        <v>2892</v>
      </c>
    </row>
    <row r="524" spans="1:19" ht="15" customHeight="1" x14ac:dyDescent="0.35">
      <c r="A524" t="s">
        <v>1295</v>
      </c>
      <c r="B524" t="s">
        <v>2886</v>
      </c>
      <c r="C524">
        <v>2018</v>
      </c>
      <c r="D524" t="s">
        <v>5054</v>
      </c>
      <c r="E524" t="s">
        <v>1296</v>
      </c>
      <c r="F524" t="s">
        <v>3389</v>
      </c>
      <c r="G524" t="s">
        <v>3773</v>
      </c>
      <c r="H524" t="s">
        <v>3369</v>
      </c>
      <c r="I524" t="s">
        <v>4449</v>
      </c>
      <c r="J524" t="s">
        <v>1025</v>
      </c>
      <c r="K524" t="s">
        <v>53</v>
      </c>
      <c r="L524" t="s">
        <v>1286</v>
      </c>
      <c r="M524">
        <v>360</v>
      </c>
      <c r="N524" t="s">
        <v>1675</v>
      </c>
      <c r="O524" t="s">
        <v>19</v>
      </c>
      <c r="P524" s="29" t="s">
        <v>1297</v>
      </c>
      <c r="Q524" t="s">
        <v>20</v>
      </c>
      <c r="S524" t="s">
        <v>2887</v>
      </c>
    </row>
    <row r="525" spans="1:19" ht="15" customHeight="1" x14ac:dyDescent="0.35">
      <c r="A525" t="s">
        <v>1298</v>
      </c>
      <c r="B525" t="s">
        <v>2886</v>
      </c>
      <c r="C525">
        <v>2018</v>
      </c>
      <c r="D525" t="s">
        <v>5054</v>
      </c>
      <c r="E525" t="s">
        <v>1299</v>
      </c>
      <c r="F525" t="s">
        <v>3389</v>
      </c>
      <c r="G525" t="s">
        <v>3496</v>
      </c>
      <c r="H525" t="s">
        <v>3394</v>
      </c>
      <c r="I525" t="s">
        <v>947</v>
      </c>
      <c r="J525" t="s">
        <v>1026</v>
      </c>
      <c r="K525" t="s">
        <v>53</v>
      </c>
      <c r="L525" t="s">
        <v>53</v>
      </c>
      <c r="M525">
        <v>12900</v>
      </c>
      <c r="N525" t="s">
        <v>718</v>
      </c>
      <c r="O525" t="s">
        <v>19</v>
      </c>
      <c r="P525" s="29" t="s">
        <v>1300</v>
      </c>
      <c r="Q525" t="s">
        <v>20</v>
      </c>
      <c r="S525" t="s">
        <v>2887</v>
      </c>
    </row>
    <row r="526" spans="1:19" ht="15" customHeight="1" x14ac:dyDescent="0.35">
      <c r="A526" t="s">
        <v>1284</v>
      </c>
      <c r="B526" t="s">
        <v>2886</v>
      </c>
      <c r="C526">
        <v>2018</v>
      </c>
      <c r="D526" t="s">
        <v>5054</v>
      </c>
      <c r="E526" t="s">
        <v>1285</v>
      </c>
      <c r="F526" t="s">
        <v>3455</v>
      </c>
      <c r="G526" t="s">
        <v>3468</v>
      </c>
      <c r="H526" t="s">
        <v>3403</v>
      </c>
      <c r="I526" t="s">
        <v>717</v>
      </c>
      <c r="J526" t="s">
        <v>185</v>
      </c>
      <c r="K526" t="s">
        <v>53</v>
      </c>
      <c r="L526" t="s">
        <v>1286</v>
      </c>
      <c r="M526">
        <v>180</v>
      </c>
      <c r="N526" t="s">
        <v>1287</v>
      </c>
      <c r="O526" t="s">
        <v>447</v>
      </c>
      <c r="P526" s="29" t="s">
        <v>25</v>
      </c>
      <c r="Q526" t="s">
        <v>20</v>
      </c>
      <c r="S526" t="s">
        <v>2887</v>
      </c>
    </row>
    <row r="527" spans="1:19" ht="15" customHeight="1" x14ac:dyDescent="0.35">
      <c r="A527" t="s">
        <v>1320</v>
      </c>
      <c r="B527" t="s">
        <v>2886</v>
      </c>
      <c r="C527">
        <v>2018</v>
      </c>
      <c r="D527" t="s">
        <v>5054</v>
      </c>
      <c r="E527" t="s">
        <v>1321</v>
      </c>
      <c r="F527" t="s">
        <v>3647</v>
      </c>
      <c r="G527" t="s">
        <v>3408</v>
      </c>
      <c r="H527" t="s">
        <v>3373</v>
      </c>
      <c r="I527" t="s">
        <v>15</v>
      </c>
      <c r="J527" t="s">
        <v>1025</v>
      </c>
      <c r="K527" t="s">
        <v>53</v>
      </c>
      <c r="L527" t="s">
        <v>53</v>
      </c>
      <c r="M527">
        <v>500</v>
      </c>
      <c r="N527" t="s">
        <v>1066</v>
      </c>
      <c r="O527" t="s">
        <v>19</v>
      </c>
      <c r="P527" s="29" t="s">
        <v>25</v>
      </c>
      <c r="Q527" t="s">
        <v>20</v>
      </c>
      <c r="S527" t="s">
        <v>2887</v>
      </c>
    </row>
    <row r="528" spans="1:19" ht="15" customHeight="1" x14ac:dyDescent="0.35">
      <c r="A528" t="s">
        <v>604</v>
      </c>
      <c r="B528" t="s">
        <v>2886</v>
      </c>
      <c r="C528">
        <v>2019</v>
      </c>
      <c r="D528" t="s">
        <v>5054</v>
      </c>
      <c r="E528" t="s">
        <v>605</v>
      </c>
      <c r="F528" t="s">
        <v>3443</v>
      </c>
      <c r="G528" t="s">
        <v>3372</v>
      </c>
      <c r="H528" t="s">
        <v>3403</v>
      </c>
      <c r="I528" t="s">
        <v>147</v>
      </c>
      <c r="J528" t="s">
        <v>1121</v>
      </c>
      <c r="K528" t="s">
        <v>53</v>
      </c>
      <c r="L528" t="s">
        <v>53</v>
      </c>
      <c r="M528">
        <v>87</v>
      </c>
      <c r="N528" t="s">
        <v>92</v>
      </c>
      <c r="O528" t="s">
        <v>19</v>
      </c>
      <c r="P528" s="29" t="s">
        <v>606</v>
      </c>
      <c r="Q528" t="s">
        <v>20</v>
      </c>
      <c r="S528" t="s">
        <v>2887</v>
      </c>
    </row>
    <row r="529" spans="1:19" ht="15" customHeight="1" x14ac:dyDescent="0.35">
      <c r="A529" t="s">
        <v>621</v>
      </c>
      <c r="B529" t="s">
        <v>2886</v>
      </c>
      <c r="C529">
        <v>2019</v>
      </c>
      <c r="D529" t="s">
        <v>5054</v>
      </c>
      <c r="E529" t="s">
        <v>623</v>
      </c>
      <c r="H529" t="s">
        <v>3369</v>
      </c>
      <c r="I529" t="s">
        <v>622</v>
      </c>
      <c r="J529" t="s">
        <v>341</v>
      </c>
      <c r="K529" t="s">
        <v>1015</v>
      </c>
      <c r="L529" t="s">
        <v>4488</v>
      </c>
      <c r="M529" t="s">
        <v>623</v>
      </c>
      <c r="N529" t="s">
        <v>3920</v>
      </c>
      <c r="O529" t="s">
        <v>3922</v>
      </c>
      <c r="P529" s="29" t="s">
        <v>426</v>
      </c>
      <c r="Q529" t="s">
        <v>13</v>
      </c>
      <c r="R529" t="s">
        <v>624</v>
      </c>
      <c r="S529" t="s">
        <v>2887</v>
      </c>
    </row>
    <row r="530" spans="1:19" ht="15" customHeight="1" x14ac:dyDescent="0.35">
      <c r="A530" t="s">
        <v>627</v>
      </c>
      <c r="B530" t="s">
        <v>2886</v>
      </c>
      <c r="C530">
        <v>2019</v>
      </c>
      <c r="D530" t="s">
        <v>5054</v>
      </c>
      <c r="E530" t="s">
        <v>628</v>
      </c>
      <c r="F530" t="s">
        <v>3383</v>
      </c>
      <c r="G530" t="s">
        <v>3496</v>
      </c>
      <c r="H530" t="s">
        <v>3369</v>
      </c>
      <c r="I530" t="s">
        <v>15</v>
      </c>
      <c r="J530" t="s">
        <v>1133</v>
      </c>
      <c r="K530" t="s">
        <v>53</v>
      </c>
      <c r="L530" t="s">
        <v>53</v>
      </c>
      <c r="M530">
        <v>1632</v>
      </c>
      <c r="N530" t="s">
        <v>3909</v>
      </c>
      <c r="O530" t="s">
        <v>3910</v>
      </c>
      <c r="P530" s="29" t="s">
        <v>80</v>
      </c>
      <c r="Q530" t="s">
        <v>13</v>
      </c>
      <c r="R530" t="s">
        <v>3783</v>
      </c>
      <c r="S530" t="s">
        <v>2887</v>
      </c>
    </row>
    <row r="531" spans="1:19" ht="15" customHeight="1" x14ac:dyDescent="0.35">
      <c r="A531" t="s">
        <v>633</v>
      </c>
      <c r="B531" t="s">
        <v>2886</v>
      </c>
      <c r="C531">
        <v>2019</v>
      </c>
      <c r="D531" t="s">
        <v>5054</v>
      </c>
      <c r="E531" t="s">
        <v>634</v>
      </c>
      <c r="F531" t="s">
        <v>3389</v>
      </c>
      <c r="G531" t="s">
        <v>3510</v>
      </c>
      <c r="H531" t="s">
        <v>3394</v>
      </c>
      <c r="I531" t="s">
        <v>635</v>
      </c>
      <c r="J531" t="s">
        <v>341</v>
      </c>
      <c r="K531" t="s">
        <v>53</v>
      </c>
      <c r="L531" t="s">
        <v>53</v>
      </c>
      <c r="M531">
        <v>100</v>
      </c>
      <c r="N531" t="s">
        <v>367</v>
      </c>
      <c r="O531" t="s">
        <v>92</v>
      </c>
      <c r="P531" s="29" t="s">
        <v>3976</v>
      </c>
      <c r="Q531" t="s">
        <v>20</v>
      </c>
      <c r="S531" t="s">
        <v>2887</v>
      </c>
    </row>
    <row r="532" spans="1:19" ht="15" customHeight="1" x14ac:dyDescent="0.35">
      <c r="A532" t="s">
        <v>672</v>
      </c>
      <c r="B532" t="s">
        <v>1089</v>
      </c>
      <c r="C532">
        <v>2019</v>
      </c>
      <c r="D532" t="s">
        <v>5054</v>
      </c>
      <c r="E532" t="s">
        <v>673</v>
      </c>
      <c r="F532" t="s">
        <v>3389</v>
      </c>
      <c r="G532" t="s">
        <v>3491</v>
      </c>
      <c r="H532" t="s">
        <v>3394</v>
      </c>
      <c r="I532" t="s">
        <v>15</v>
      </c>
      <c r="J532" t="s">
        <v>1025</v>
      </c>
      <c r="K532" t="s">
        <v>53</v>
      </c>
      <c r="L532" t="s">
        <v>53</v>
      </c>
      <c r="M532">
        <v>96</v>
      </c>
      <c r="N532" t="s">
        <v>24</v>
      </c>
      <c r="O532" t="s">
        <v>19</v>
      </c>
      <c r="P532" s="29" t="s">
        <v>93</v>
      </c>
      <c r="Q532" t="s">
        <v>20</v>
      </c>
      <c r="S532" t="s">
        <v>2887</v>
      </c>
    </row>
    <row r="533" spans="1:19" ht="15" customHeight="1" x14ac:dyDescent="0.35">
      <c r="A533" t="s">
        <v>667</v>
      </c>
      <c r="B533" t="s">
        <v>2886</v>
      </c>
      <c r="C533">
        <v>2019</v>
      </c>
      <c r="D533" t="s">
        <v>5054</v>
      </c>
      <c r="E533" t="s">
        <v>668</v>
      </c>
      <c r="F533" t="s">
        <v>3376</v>
      </c>
      <c r="G533" t="s">
        <v>3468</v>
      </c>
      <c r="H533" t="s">
        <v>3373</v>
      </c>
      <c r="I533" t="s">
        <v>669</v>
      </c>
      <c r="J533" t="s">
        <v>1025</v>
      </c>
      <c r="K533" t="s">
        <v>53</v>
      </c>
      <c r="L533" t="s">
        <v>53</v>
      </c>
      <c r="M533">
        <v>144</v>
      </c>
      <c r="N533" t="s">
        <v>367</v>
      </c>
      <c r="O533" t="s">
        <v>24</v>
      </c>
      <c r="P533" s="29" t="s">
        <v>670</v>
      </c>
      <c r="Q533" t="s">
        <v>20</v>
      </c>
      <c r="S533" t="s">
        <v>2887</v>
      </c>
    </row>
    <row r="534" spans="1:19" ht="15" customHeight="1" x14ac:dyDescent="0.35">
      <c r="A534" t="s">
        <v>710</v>
      </c>
      <c r="B534" t="s">
        <v>2886</v>
      </c>
      <c r="C534">
        <v>2019</v>
      </c>
      <c r="D534" t="s">
        <v>5054</v>
      </c>
      <c r="E534" t="s">
        <v>711</v>
      </c>
      <c r="F534" t="s">
        <v>3431</v>
      </c>
      <c r="G534" t="s">
        <v>3372</v>
      </c>
      <c r="H534" t="s">
        <v>3403</v>
      </c>
      <c r="I534" t="s">
        <v>414</v>
      </c>
      <c r="J534" t="s">
        <v>341</v>
      </c>
      <c r="K534" t="s">
        <v>53</v>
      </c>
      <c r="L534" t="s">
        <v>53</v>
      </c>
      <c r="M534">
        <v>30</v>
      </c>
      <c r="N534" t="s">
        <v>92</v>
      </c>
      <c r="O534" t="s">
        <v>19</v>
      </c>
      <c r="P534" s="29" t="s">
        <v>25</v>
      </c>
      <c r="Q534" t="s">
        <v>20</v>
      </c>
      <c r="S534" t="s">
        <v>2887</v>
      </c>
    </row>
    <row r="535" spans="1:19" ht="15" customHeight="1" x14ac:dyDescent="0.35">
      <c r="A535" t="s">
        <v>719</v>
      </c>
      <c r="B535" t="s">
        <v>1089</v>
      </c>
      <c r="C535">
        <v>2019</v>
      </c>
      <c r="D535" t="s">
        <v>5054</v>
      </c>
      <c r="E535" t="s">
        <v>720</v>
      </c>
      <c r="F535" t="s">
        <v>3581</v>
      </c>
      <c r="G535" t="s">
        <v>3496</v>
      </c>
      <c r="H535" t="s">
        <v>3373</v>
      </c>
      <c r="I535" t="s">
        <v>4419</v>
      </c>
      <c r="J535" t="s">
        <v>1025</v>
      </c>
      <c r="K535" t="s">
        <v>53</v>
      </c>
      <c r="L535" t="s">
        <v>53</v>
      </c>
      <c r="M535">
        <v>2000</v>
      </c>
      <c r="N535" t="s">
        <v>721</v>
      </c>
      <c r="O535" t="s">
        <v>142</v>
      </c>
      <c r="P535" s="29" t="s">
        <v>25</v>
      </c>
      <c r="Q535" t="s">
        <v>20</v>
      </c>
      <c r="S535" t="s">
        <v>2887</v>
      </c>
    </row>
    <row r="536" spans="1:19" ht="15" customHeight="1" x14ac:dyDescent="0.35">
      <c r="A536" t="s">
        <v>722</v>
      </c>
      <c r="B536" t="s">
        <v>2886</v>
      </c>
      <c r="C536">
        <v>2019</v>
      </c>
      <c r="D536" t="s">
        <v>5054</v>
      </c>
      <c r="E536" t="s">
        <v>723</v>
      </c>
      <c r="F536" t="s">
        <v>3431</v>
      </c>
      <c r="G536" t="s">
        <v>3566</v>
      </c>
      <c r="H536" t="s">
        <v>3403</v>
      </c>
      <c r="I536" t="s">
        <v>724</v>
      </c>
      <c r="J536" t="s">
        <v>1122</v>
      </c>
      <c r="K536" t="s">
        <v>53</v>
      </c>
      <c r="L536" t="s">
        <v>695</v>
      </c>
      <c r="M536">
        <v>23</v>
      </c>
      <c r="N536" t="s">
        <v>49</v>
      </c>
      <c r="O536" t="s">
        <v>19</v>
      </c>
      <c r="P536" s="29" t="s">
        <v>25</v>
      </c>
      <c r="Q536" t="s">
        <v>20</v>
      </c>
      <c r="S536" t="s">
        <v>2887</v>
      </c>
    </row>
    <row r="537" spans="1:19" ht="15" customHeight="1" x14ac:dyDescent="0.35">
      <c r="A537" t="s">
        <v>736</v>
      </c>
      <c r="B537" t="s">
        <v>2886</v>
      </c>
      <c r="C537">
        <v>2019</v>
      </c>
      <c r="D537" t="s">
        <v>5054</v>
      </c>
      <c r="E537" t="s">
        <v>737</v>
      </c>
      <c r="F537" t="s">
        <v>3584</v>
      </c>
      <c r="G537" t="s">
        <v>3427</v>
      </c>
      <c r="H537" t="s">
        <v>3394</v>
      </c>
      <c r="I537" t="s">
        <v>4416</v>
      </c>
      <c r="J537" t="s">
        <v>1036</v>
      </c>
      <c r="K537" t="s">
        <v>53</v>
      </c>
      <c r="L537" t="s">
        <v>53</v>
      </c>
      <c r="M537">
        <v>400</v>
      </c>
      <c r="N537" t="s">
        <v>1070</v>
      </c>
      <c r="O537" t="s">
        <v>1071</v>
      </c>
      <c r="P537" s="29" t="s">
        <v>4006</v>
      </c>
      <c r="Q537" t="s">
        <v>20</v>
      </c>
      <c r="S537" t="s">
        <v>2887</v>
      </c>
    </row>
    <row r="538" spans="1:19" ht="15" customHeight="1" x14ac:dyDescent="0.35">
      <c r="A538" t="s">
        <v>749</v>
      </c>
      <c r="B538" t="s">
        <v>1089</v>
      </c>
      <c r="C538">
        <v>2019</v>
      </c>
      <c r="D538" t="s">
        <v>5054</v>
      </c>
      <c r="E538" t="s">
        <v>750</v>
      </c>
      <c r="F538" t="s">
        <v>3383</v>
      </c>
      <c r="G538" t="s">
        <v>3578</v>
      </c>
      <c r="H538" t="s">
        <v>3369</v>
      </c>
      <c r="I538" t="s">
        <v>47</v>
      </c>
      <c r="J538" t="s">
        <v>341</v>
      </c>
      <c r="K538" t="s">
        <v>53</v>
      </c>
      <c r="L538" t="s">
        <v>53</v>
      </c>
      <c r="M538">
        <v>23</v>
      </c>
      <c r="N538" t="s">
        <v>1065</v>
      </c>
      <c r="O538" t="s">
        <v>19</v>
      </c>
      <c r="P538" s="29" t="s">
        <v>751</v>
      </c>
      <c r="Q538" t="s">
        <v>20</v>
      </c>
      <c r="S538" t="s">
        <v>2887</v>
      </c>
    </row>
    <row r="539" spans="1:19" ht="15" customHeight="1" x14ac:dyDescent="0.35">
      <c r="A539" t="s">
        <v>774</v>
      </c>
      <c r="B539" t="s">
        <v>1089</v>
      </c>
      <c r="C539">
        <v>2019</v>
      </c>
      <c r="D539" t="s">
        <v>5054</v>
      </c>
      <c r="E539" t="s">
        <v>775</v>
      </c>
      <c r="F539" t="s">
        <v>3377</v>
      </c>
      <c r="G539" t="s">
        <v>3372</v>
      </c>
      <c r="H539" t="s">
        <v>3369</v>
      </c>
      <c r="I539" t="s">
        <v>4422</v>
      </c>
      <c r="J539" t="s">
        <v>1025</v>
      </c>
      <c r="K539" t="s">
        <v>53</v>
      </c>
      <c r="L539" t="s">
        <v>4421</v>
      </c>
      <c r="M539">
        <v>240</v>
      </c>
      <c r="N539" t="s">
        <v>718</v>
      </c>
      <c r="O539" t="s">
        <v>19</v>
      </c>
      <c r="P539" s="29" t="s">
        <v>776</v>
      </c>
      <c r="Q539" t="s">
        <v>20</v>
      </c>
      <c r="S539" t="s">
        <v>2887</v>
      </c>
    </row>
    <row r="540" spans="1:19" ht="15" customHeight="1" x14ac:dyDescent="0.35">
      <c r="A540" t="s">
        <v>770</v>
      </c>
      <c r="B540" t="s">
        <v>1089</v>
      </c>
      <c r="C540">
        <v>2019</v>
      </c>
      <c r="D540" t="s">
        <v>5054</v>
      </c>
      <c r="E540" t="s">
        <v>771</v>
      </c>
      <c r="F540" t="s">
        <v>3519</v>
      </c>
      <c r="G540" t="s">
        <v>3427</v>
      </c>
      <c r="H540" t="s">
        <v>3369</v>
      </c>
      <c r="I540" t="s">
        <v>4420</v>
      </c>
      <c r="J540" t="s">
        <v>1025</v>
      </c>
      <c r="K540" t="s">
        <v>53</v>
      </c>
      <c r="L540" t="s">
        <v>53</v>
      </c>
      <c r="M540">
        <v>190</v>
      </c>
      <c r="N540" t="s">
        <v>3921</v>
      </c>
      <c r="O540" t="s">
        <v>3890</v>
      </c>
      <c r="P540" s="29" t="s">
        <v>93</v>
      </c>
      <c r="Q540" t="s">
        <v>20</v>
      </c>
      <c r="S540" t="s">
        <v>2887</v>
      </c>
    </row>
    <row r="541" spans="1:19" ht="15" customHeight="1" x14ac:dyDescent="0.35">
      <c r="A541" t="s">
        <v>766</v>
      </c>
      <c r="B541" t="s">
        <v>1089</v>
      </c>
      <c r="C541">
        <v>2019</v>
      </c>
      <c r="D541" t="s">
        <v>5054</v>
      </c>
      <c r="E541" t="s">
        <v>767</v>
      </c>
      <c r="F541" t="s">
        <v>3583</v>
      </c>
      <c r="G541" t="s">
        <v>3651</v>
      </c>
      <c r="H541" t="s">
        <v>3373</v>
      </c>
      <c r="I541" t="s">
        <v>768</v>
      </c>
      <c r="J541" t="s">
        <v>1025</v>
      </c>
      <c r="K541" t="s">
        <v>341</v>
      </c>
      <c r="L541" t="s">
        <v>341</v>
      </c>
      <c r="M541">
        <v>220</v>
      </c>
      <c r="N541" t="s">
        <v>1099</v>
      </c>
      <c r="O541" t="s">
        <v>19</v>
      </c>
      <c r="P541" s="29" t="s">
        <v>25</v>
      </c>
      <c r="Q541" t="s">
        <v>13</v>
      </c>
      <c r="R541" t="s">
        <v>769</v>
      </c>
      <c r="S541" t="s">
        <v>2887</v>
      </c>
    </row>
    <row r="542" spans="1:19" ht="15" customHeight="1" x14ac:dyDescent="0.35">
      <c r="A542" t="s">
        <v>805</v>
      </c>
      <c r="B542" t="s">
        <v>2886</v>
      </c>
      <c r="C542">
        <v>2019</v>
      </c>
      <c r="D542" t="s">
        <v>5054</v>
      </c>
      <c r="E542" t="s">
        <v>806</v>
      </c>
      <c r="F542" t="s">
        <v>3376</v>
      </c>
      <c r="G542" t="s">
        <v>3391</v>
      </c>
      <c r="H542" t="s">
        <v>3403</v>
      </c>
      <c r="I542" t="s">
        <v>807</v>
      </c>
      <c r="J542" t="s">
        <v>1026</v>
      </c>
      <c r="K542" t="s">
        <v>53</v>
      </c>
      <c r="L542" t="s">
        <v>53</v>
      </c>
      <c r="M542">
        <v>302</v>
      </c>
      <c r="N542" t="s">
        <v>1073</v>
      </c>
      <c r="O542" t="s">
        <v>3837</v>
      </c>
      <c r="P542" s="29" t="s">
        <v>294</v>
      </c>
      <c r="Q542" t="s">
        <v>20</v>
      </c>
      <c r="S542" t="s">
        <v>2887</v>
      </c>
    </row>
    <row r="543" spans="1:19" ht="15" customHeight="1" x14ac:dyDescent="0.35">
      <c r="A543" t="s">
        <v>802</v>
      </c>
      <c r="B543" t="s">
        <v>2886</v>
      </c>
      <c r="C543">
        <v>2019</v>
      </c>
      <c r="D543" t="s">
        <v>5054</v>
      </c>
      <c r="E543" t="s">
        <v>803</v>
      </c>
      <c r="F543" t="s">
        <v>3377</v>
      </c>
      <c r="G543" t="s">
        <v>3427</v>
      </c>
      <c r="H543" t="s">
        <v>3369</v>
      </c>
      <c r="I543" t="s">
        <v>804</v>
      </c>
      <c r="J543" t="s">
        <v>1672</v>
      </c>
      <c r="K543" t="s">
        <v>53</v>
      </c>
      <c r="L543" t="s">
        <v>53</v>
      </c>
      <c r="M543">
        <v>19000</v>
      </c>
      <c r="N543" t="s">
        <v>718</v>
      </c>
      <c r="O543" t="s">
        <v>19</v>
      </c>
      <c r="P543" s="29" t="s">
        <v>3974</v>
      </c>
      <c r="Q543" t="s">
        <v>20</v>
      </c>
      <c r="S543" t="s">
        <v>2887</v>
      </c>
    </row>
    <row r="544" spans="1:19" ht="15" customHeight="1" x14ac:dyDescent="0.35">
      <c r="A544" t="s">
        <v>798</v>
      </c>
      <c r="B544" t="s">
        <v>2886</v>
      </c>
      <c r="C544">
        <v>2019</v>
      </c>
      <c r="D544" t="s">
        <v>5054</v>
      </c>
      <c r="E544" t="s">
        <v>799</v>
      </c>
      <c r="F544" t="s">
        <v>3588</v>
      </c>
      <c r="G544" t="s">
        <v>3515</v>
      </c>
      <c r="H544" t="s">
        <v>3373</v>
      </c>
      <c r="I544" t="s">
        <v>269</v>
      </c>
      <c r="J544" t="s">
        <v>3116</v>
      </c>
      <c r="K544" t="s">
        <v>53</v>
      </c>
      <c r="L544" t="s">
        <v>53</v>
      </c>
      <c r="M544">
        <v>108</v>
      </c>
      <c r="N544" t="s">
        <v>49</v>
      </c>
      <c r="O544" t="s">
        <v>19</v>
      </c>
      <c r="P544" s="29" t="s">
        <v>800</v>
      </c>
      <c r="Q544" t="s">
        <v>20</v>
      </c>
      <c r="S544" t="s">
        <v>2887</v>
      </c>
    </row>
    <row r="545" spans="1:19" ht="15" customHeight="1" x14ac:dyDescent="0.35">
      <c r="A545" t="s">
        <v>813</v>
      </c>
      <c r="B545" t="s">
        <v>1089</v>
      </c>
      <c r="C545">
        <v>2019</v>
      </c>
      <c r="D545" t="s">
        <v>5054</v>
      </c>
      <c r="E545" t="s">
        <v>814</v>
      </c>
      <c r="F545" t="s">
        <v>3590</v>
      </c>
      <c r="G545" t="s">
        <v>3587</v>
      </c>
      <c r="H545" t="s">
        <v>3369</v>
      </c>
      <c r="I545" t="s">
        <v>15</v>
      </c>
      <c r="J545" t="s">
        <v>1025</v>
      </c>
      <c r="K545" t="s">
        <v>53</v>
      </c>
      <c r="L545" t="s">
        <v>4426</v>
      </c>
      <c r="M545">
        <v>480</v>
      </c>
      <c r="N545" t="s">
        <v>1111</v>
      </c>
      <c r="O545" t="s">
        <v>19</v>
      </c>
      <c r="P545" s="29" t="s">
        <v>3995</v>
      </c>
      <c r="Q545" t="s">
        <v>13</v>
      </c>
      <c r="R545" t="s">
        <v>815</v>
      </c>
      <c r="S545" t="s">
        <v>2887</v>
      </c>
    </row>
    <row r="546" spans="1:19" ht="15" customHeight="1" x14ac:dyDescent="0.35">
      <c r="A546" t="s">
        <v>818</v>
      </c>
      <c r="B546" t="s">
        <v>2886</v>
      </c>
      <c r="C546">
        <v>2019</v>
      </c>
      <c r="D546" t="s">
        <v>5054</v>
      </c>
      <c r="E546" t="s">
        <v>819</v>
      </c>
      <c r="F546" t="s">
        <v>3589</v>
      </c>
      <c r="G546" t="s">
        <v>3372</v>
      </c>
      <c r="H546" t="s">
        <v>3369</v>
      </c>
      <c r="I546" t="s">
        <v>4425</v>
      </c>
      <c r="J546" t="s">
        <v>1025</v>
      </c>
      <c r="K546" t="s">
        <v>53</v>
      </c>
      <c r="L546" t="s">
        <v>53</v>
      </c>
      <c r="M546">
        <v>287</v>
      </c>
      <c r="N546" t="s">
        <v>24</v>
      </c>
      <c r="O546" t="s">
        <v>19</v>
      </c>
      <c r="P546" s="29" t="s">
        <v>820</v>
      </c>
      <c r="Q546" t="s">
        <v>20</v>
      </c>
      <c r="S546" t="s">
        <v>2887</v>
      </c>
    </row>
    <row r="547" spans="1:19" ht="15" customHeight="1" x14ac:dyDescent="0.35">
      <c r="A547" t="s">
        <v>825</v>
      </c>
      <c r="B547" t="s">
        <v>2886</v>
      </c>
      <c r="C547">
        <v>2019</v>
      </c>
      <c r="D547" t="s">
        <v>5054</v>
      </c>
      <c r="E547" t="s">
        <v>826</v>
      </c>
      <c r="F547" t="s">
        <v>3745</v>
      </c>
      <c r="G547" t="s">
        <v>3391</v>
      </c>
      <c r="H547" t="s">
        <v>3373</v>
      </c>
      <c r="I547" t="s">
        <v>15</v>
      </c>
      <c r="J547" t="s">
        <v>341</v>
      </c>
      <c r="K547" t="s">
        <v>53</v>
      </c>
      <c r="L547" t="s">
        <v>53</v>
      </c>
      <c r="M547">
        <v>150</v>
      </c>
      <c r="N547" t="s">
        <v>4359</v>
      </c>
      <c r="O547" t="s">
        <v>4321</v>
      </c>
      <c r="P547" s="29" t="s">
        <v>25</v>
      </c>
      <c r="Q547" t="s">
        <v>20</v>
      </c>
      <c r="S547" t="s">
        <v>2887</v>
      </c>
    </row>
    <row r="548" spans="1:19" ht="15" customHeight="1" x14ac:dyDescent="0.35">
      <c r="A548" t="s">
        <v>852</v>
      </c>
      <c r="B548" t="s">
        <v>2886</v>
      </c>
      <c r="C548">
        <v>2019</v>
      </c>
      <c r="D548" t="s">
        <v>5054</v>
      </c>
      <c r="E548" t="s">
        <v>853</v>
      </c>
      <c r="F548" t="s">
        <v>3573</v>
      </c>
      <c r="G548" t="s">
        <v>3427</v>
      </c>
      <c r="H548" t="s">
        <v>3403</v>
      </c>
      <c r="I548" t="s">
        <v>1744</v>
      </c>
      <c r="J548" t="s">
        <v>1025</v>
      </c>
      <c r="K548" t="s">
        <v>53</v>
      </c>
      <c r="L548" t="s">
        <v>53</v>
      </c>
      <c r="M548">
        <v>184</v>
      </c>
      <c r="N548" t="s">
        <v>1063</v>
      </c>
      <c r="O548" t="s">
        <v>718</v>
      </c>
      <c r="P548" s="29" t="s">
        <v>854</v>
      </c>
      <c r="Q548" t="s">
        <v>20</v>
      </c>
      <c r="S548" t="s">
        <v>2887</v>
      </c>
    </row>
    <row r="549" spans="1:19" ht="15" customHeight="1" x14ac:dyDescent="0.35">
      <c r="A549" t="s">
        <v>866</v>
      </c>
      <c r="B549" t="s">
        <v>2886</v>
      </c>
      <c r="C549">
        <v>2019</v>
      </c>
      <c r="D549" t="s">
        <v>5054</v>
      </c>
      <c r="E549" t="s">
        <v>867</v>
      </c>
      <c r="F549" t="s">
        <v>3376</v>
      </c>
      <c r="G549" t="s">
        <v>3500</v>
      </c>
      <c r="H549" t="s">
        <v>3373</v>
      </c>
      <c r="I549" t="s">
        <v>15</v>
      </c>
      <c r="J549" t="s">
        <v>1133</v>
      </c>
      <c r="K549" t="s">
        <v>53</v>
      </c>
      <c r="L549" t="s">
        <v>53</v>
      </c>
      <c r="M549">
        <v>270</v>
      </c>
      <c r="N549" t="s">
        <v>1082</v>
      </c>
      <c r="O549" t="s">
        <v>868</v>
      </c>
      <c r="P549" s="29" t="s">
        <v>25</v>
      </c>
      <c r="Q549" t="s">
        <v>20</v>
      </c>
      <c r="S549" t="s">
        <v>2887</v>
      </c>
    </row>
    <row r="550" spans="1:19" ht="15" customHeight="1" x14ac:dyDescent="0.35">
      <c r="A550" t="s">
        <v>858</v>
      </c>
      <c r="B550" t="s">
        <v>2886</v>
      </c>
      <c r="C550">
        <v>2019</v>
      </c>
      <c r="D550" t="s">
        <v>5054</v>
      </c>
      <c r="E550" t="s">
        <v>859</v>
      </c>
      <c r="F550" t="s">
        <v>3519</v>
      </c>
      <c r="G550" t="s">
        <v>3500</v>
      </c>
      <c r="H550" t="s">
        <v>3369</v>
      </c>
      <c r="I550" t="s">
        <v>517</v>
      </c>
      <c r="J550" t="s">
        <v>1672</v>
      </c>
      <c r="K550" t="s">
        <v>1021</v>
      </c>
      <c r="L550" t="s">
        <v>860</v>
      </c>
      <c r="M550">
        <v>400</v>
      </c>
      <c r="N550" t="s">
        <v>287</v>
      </c>
      <c r="O550" t="s">
        <v>19</v>
      </c>
      <c r="P550" s="29" t="s">
        <v>93</v>
      </c>
      <c r="Q550" t="s">
        <v>20</v>
      </c>
      <c r="S550" t="s">
        <v>2887</v>
      </c>
    </row>
    <row r="551" spans="1:19" ht="15" customHeight="1" x14ac:dyDescent="0.35">
      <c r="A551" t="s">
        <v>861</v>
      </c>
      <c r="B551" t="s">
        <v>2886</v>
      </c>
      <c r="C551">
        <v>2019</v>
      </c>
      <c r="D551" t="s">
        <v>5054</v>
      </c>
      <c r="E551" t="s">
        <v>862</v>
      </c>
      <c r="F551" t="s">
        <v>1938</v>
      </c>
      <c r="G551" t="s">
        <v>3496</v>
      </c>
      <c r="H551" t="s">
        <v>3394</v>
      </c>
      <c r="I551" t="s">
        <v>863</v>
      </c>
      <c r="J551" t="s">
        <v>1025</v>
      </c>
      <c r="K551" t="s">
        <v>53</v>
      </c>
      <c r="L551" t="s">
        <v>4430</v>
      </c>
      <c r="M551">
        <v>12900</v>
      </c>
      <c r="N551" t="s">
        <v>1119</v>
      </c>
      <c r="O551" t="s">
        <v>1099</v>
      </c>
      <c r="P551" s="29" t="s">
        <v>1174</v>
      </c>
      <c r="Q551" t="s">
        <v>20</v>
      </c>
      <c r="S551" t="s">
        <v>2887</v>
      </c>
    </row>
    <row r="552" spans="1:19" ht="15" customHeight="1" x14ac:dyDescent="0.35">
      <c r="A552" t="s">
        <v>2970</v>
      </c>
      <c r="B552" t="s">
        <v>2886</v>
      </c>
      <c r="C552">
        <v>2019</v>
      </c>
      <c r="D552" t="s">
        <v>5054</v>
      </c>
      <c r="E552" t="s">
        <v>3195</v>
      </c>
      <c r="F552" t="s">
        <v>3596</v>
      </c>
      <c r="G552" t="s">
        <v>3496</v>
      </c>
      <c r="H552" t="s">
        <v>3369</v>
      </c>
      <c r="I552" t="s">
        <v>15</v>
      </c>
      <c r="J552" t="s">
        <v>341</v>
      </c>
      <c r="K552" t="s">
        <v>53</v>
      </c>
      <c r="L552" t="s">
        <v>106</v>
      </c>
      <c r="M552">
        <v>180</v>
      </c>
      <c r="N552" t="s">
        <v>24</v>
      </c>
      <c r="O552" t="s">
        <v>19</v>
      </c>
      <c r="P552" s="29" t="s">
        <v>93</v>
      </c>
      <c r="Q552" t="s">
        <v>20</v>
      </c>
      <c r="S552" t="s">
        <v>2892</v>
      </c>
    </row>
    <row r="553" spans="1:19" ht="15" customHeight="1" x14ac:dyDescent="0.35">
      <c r="A553" t="s">
        <v>2975</v>
      </c>
      <c r="B553" t="s">
        <v>2886</v>
      </c>
      <c r="C553">
        <v>2019</v>
      </c>
      <c r="D553" t="s">
        <v>5054</v>
      </c>
      <c r="E553" t="s">
        <v>3207</v>
      </c>
      <c r="F553" t="s">
        <v>3389</v>
      </c>
      <c r="G553" t="s">
        <v>3500</v>
      </c>
      <c r="H553" t="s">
        <v>3369</v>
      </c>
      <c r="I553" t="s">
        <v>3208</v>
      </c>
      <c r="J553" t="s">
        <v>341</v>
      </c>
      <c r="K553" t="s">
        <v>53</v>
      </c>
      <c r="L553" t="s">
        <v>4487</v>
      </c>
      <c r="M553">
        <v>1000</v>
      </c>
      <c r="N553" t="s">
        <v>718</v>
      </c>
      <c r="O553" t="s">
        <v>19</v>
      </c>
      <c r="P553" s="29" t="s">
        <v>3209</v>
      </c>
      <c r="Q553" t="s">
        <v>13</v>
      </c>
      <c r="R553" t="s">
        <v>3210</v>
      </c>
      <c r="S553" t="s">
        <v>2887</v>
      </c>
    </row>
    <row r="554" spans="1:19" ht="15" customHeight="1" x14ac:dyDescent="0.35">
      <c r="A554" t="s">
        <v>2933</v>
      </c>
      <c r="B554" t="s">
        <v>1089</v>
      </c>
      <c r="C554">
        <v>2019</v>
      </c>
      <c r="D554" t="s">
        <v>5054</v>
      </c>
      <c r="E554" t="s">
        <v>3211</v>
      </c>
      <c r="F554" t="s">
        <v>3595</v>
      </c>
      <c r="G554" t="s">
        <v>3515</v>
      </c>
      <c r="H554" t="s">
        <v>3403</v>
      </c>
      <c r="I554" t="s">
        <v>3212</v>
      </c>
      <c r="J554" t="s">
        <v>185</v>
      </c>
      <c r="K554" t="s">
        <v>53</v>
      </c>
      <c r="L554" t="s">
        <v>53</v>
      </c>
      <c r="M554">
        <v>150</v>
      </c>
      <c r="N554" t="s">
        <v>24</v>
      </c>
      <c r="O554" t="s">
        <v>19</v>
      </c>
      <c r="P554" s="29" t="s">
        <v>3213</v>
      </c>
      <c r="Q554" t="s">
        <v>20</v>
      </c>
      <c r="S554" t="s">
        <v>2887</v>
      </c>
    </row>
    <row r="555" spans="1:19" ht="15" customHeight="1" x14ac:dyDescent="0.35">
      <c r="A555" t="s">
        <v>2976</v>
      </c>
      <c r="B555" t="s">
        <v>2886</v>
      </c>
      <c r="C555">
        <v>2019</v>
      </c>
      <c r="D555" t="s">
        <v>5054</v>
      </c>
      <c r="E555" t="s">
        <v>3214</v>
      </c>
      <c r="F555" t="s">
        <v>3752</v>
      </c>
      <c r="G555" t="s">
        <v>3592</v>
      </c>
      <c r="H555" t="s">
        <v>3369</v>
      </c>
      <c r="I555" t="s">
        <v>3215</v>
      </c>
      <c r="J555" t="s">
        <v>1025</v>
      </c>
      <c r="K555" t="s">
        <v>53</v>
      </c>
      <c r="L555" t="s">
        <v>53</v>
      </c>
      <c r="M555">
        <v>300</v>
      </c>
      <c r="N555" t="s">
        <v>3855</v>
      </c>
      <c r="O555" t="s">
        <v>19</v>
      </c>
      <c r="P555" s="29" t="s">
        <v>457</v>
      </c>
      <c r="Q555" t="s">
        <v>20</v>
      </c>
      <c r="S555" t="s">
        <v>2887</v>
      </c>
    </row>
    <row r="556" spans="1:19" ht="15" customHeight="1" x14ac:dyDescent="0.35">
      <c r="A556" t="s">
        <v>892</v>
      </c>
      <c r="B556" t="s">
        <v>2886</v>
      </c>
      <c r="C556">
        <v>2019</v>
      </c>
      <c r="D556" t="s">
        <v>5054</v>
      </c>
      <c r="E556" t="s">
        <v>893</v>
      </c>
      <c r="F556" t="s">
        <v>5050</v>
      </c>
      <c r="G556" t="s">
        <v>3427</v>
      </c>
      <c r="H556" t="s">
        <v>3394</v>
      </c>
      <c r="I556" t="s">
        <v>4435</v>
      </c>
      <c r="J556" t="s">
        <v>1036</v>
      </c>
      <c r="K556" t="s">
        <v>53</v>
      </c>
      <c r="L556" t="s">
        <v>53</v>
      </c>
      <c r="M556">
        <v>880</v>
      </c>
      <c r="N556" t="s">
        <v>718</v>
      </c>
      <c r="O556" t="s">
        <v>19</v>
      </c>
      <c r="P556" s="29" t="s">
        <v>3981</v>
      </c>
      <c r="Q556" t="s">
        <v>20</v>
      </c>
      <c r="S556" t="s">
        <v>2887</v>
      </c>
    </row>
    <row r="557" spans="1:19" ht="15" customHeight="1" x14ac:dyDescent="0.35">
      <c r="A557" t="s">
        <v>894</v>
      </c>
      <c r="B557" t="s">
        <v>2886</v>
      </c>
      <c r="C557">
        <v>2019</v>
      </c>
      <c r="D557" t="s">
        <v>5054</v>
      </c>
      <c r="E557" t="s">
        <v>895</v>
      </c>
      <c r="F557" t="s">
        <v>3593</v>
      </c>
      <c r="G557" t="s">
        <v>3391</v>
      </c>
      <c r="H557" t="s">
        <v>3369</v>
      </c>
      <c r="I557" t="s">
        <v>4434</v>
      </c>
      <c r="J557" t="s">
        <v>1025</v>
      </c>
      <c r="K557" t="s">
        <v>53</v>
      </c>
      <c r="L557" t="s">
        <v>896</v>
      </c>
      <c r="M557">
        <v>309</v>
      </c>
      <c r="N557" t="s">
        <v>3916</v>
      </c>
      <c r="O557" t="s">
        <v>3917</v>
      </c>
      <c r="P557" s="29" t="s">
        <v>236</v>
      </c>
      <c r="Q557" t="s">
        <v>20</v>
      </c>
      <c r="S557" t="s">
        <v>2887</v>
      </c>
    </row>
    <row r="558" spans="1:19" ht="15" customHeight="1" x14ac:dyDescent="0.35">
      <c r="A558" t="s">
        <v>929</v>
      </c>
      <c r="B558" t="s">
        <v>2886</v>
      </c>
      <c r="C558">
        <v>2019</v>
      </c>
      <c r="D558" t="s">
        <v>5054</v>
      </c>
      <c r="E558" t="s">
        <v>4320</v>
      </c>
      <c r="F558" t="s">
        <v>3389</v>
      </c>
      <c r="G558" t="s">
        <v>3650</v>
      </c>
      <c r="H558" t="s">
        <v>3394</v>
      </c>
      <c r="I558" t="s">
        <v>947</v>
      </c>
      <c r="J558" t="s">
        <v>1026</v>
      </c>
      <c r="K558" t="s">
        <v>53</v>
      </c>
      <c r="L558" t="s">
        <v>53</v>
      </c>
      <c r="M558">
        <v>14846</v>
      </c>
      <c r="N558" t="s">
        <v>4321</v>
      </c>
      <c r="O558" t="s">
        <v>19</v>
      </c>
      <c r="P558" s="29" t="s">
        <v>4322</v>
      </c>
      <c r="Q558" t="s">
        <v>20</v>
      </c>
      <c r="R558" t="s">
        <v>4323</v>
      </c>
      <c r="S558" t="s">
        <v>2887</v>
      </c>
    </row>
    <row r="559" spans="1:19" ht="15" customHeight="1" x14ac:dyDescent="0.35">
      <c r="A559" t="s">
        <v>908</v>
      </c>
      <c r="B559" t="s">
        <v>1089</v>
      </c>
      <c r="C559">
        <v>2019</v>
      </c>
      <c r="D559" t="s">
        <v>5054</v>
      </c>
      <c r="E559" t="s">
        <v>909</v>
      </c>
      <c r="F559" t="s">
        <v>5050</v>
      </c>
      <c r="G559" t="s">
        <v>3427</v>
      </c>
      <c r="H559" t="s">
        <v>3369</v>
      </c>
      <c r="I559" t="s">
        <v>4433</v>
      </c>
      <c r="J559" t="s">
        <v>341</v>
      </c>
      <c r="K559" t="s">
        <v>53</v>
      </c>
      <c r="L559" t="s">
        <v>53</v>
      </c>
      <c r="M559">
        <v>1000</v>
      </c>
      <c r="N559" t="s">
        <v>24</v>
      </c>
      <c r="O559" t="s">
        <v>19</v>
      </c>
      <c r="P559" s="29" t="s">
        <v>4005</v>
      </c>
      <c r="Q559" t="s">
        <v>13</v>
      </c>
      <c r="R559" t="s">
        <v>910</v>
      </c>
      <c r="S559" t="s">
        <v>2887</v>
      </c>
    </row>
    <row r="560" spans="1:19" ht="15" customHeight="1" x14ac:dyDescent="0.35">
      <c r="A560" t="s">
        <v>2936</v>
      </c>
      <c r="B560" t="s">
        <v>1089</v>
      </c>
      <c r="C560">
        <v>2020</v>
      </c>
      <c r="D560" t="s">
        <v>5054</v>
      </c>
      <c r="E560" t="s">
        <v>3174</v>
      </c>
      <c r="F560" t="s">
        <v>3431</v>
      </c>
      <c r="G560" t="s">
        <v>3478</v>
      </c>
      <c r="H560" t="s">
        <v>3373</v>
      </c>
      <c r="I560" t="s">
        <v>3175</v>
      </c>
      <c r="J560" t="s">
        <v>3176</v>
      </c>
      <c r="K560" t="s">
        <v>53</v>
      </c>
      <c r="L560" t="s">
        <v>53</v>
      </c>
      <c r="M560">
        <v>120</v>
      </c>
      <c r="N560" t="s">
        <v>92</v>
      </c>
      <c r="O560" t="s">
        <v>19</v>
      </c>
      <c r="P560" s="29" t="s">
        <v>4038</v>
      </c>
      <c r="Q560" t="s">
        <v>20</v>
      </c>
      <c r="S560" t="s">
        <v>2887</v>
      </c>
    </row>
    <row r="561" spans="1:19" ht="15" customHeight="1" x14ac:dyDescent="0.35">
      <c r="A561" t="s">
        <v>267</v>
      </c>
      <c r="B561" t="s">
        <v>2886</v>
      </c>
      <c r="C561">
        <v>2020</v>
      </c>
      <c r="D561" t="s">
        <v>5054</v>
      </c>
      <c r="E561" t="s">
        <v>268</v>
      </c>
      <c r="F561" t="s">
        <v>3488</v>
      </c>
      <c r="G561" t="s">
        <v>3515</v>
      </c>
      <c r="H561" t="s">
        <v>3373</v>
      </c>
      <c r="I561" t="s">
        <v>269</v>
      </c>
      <c r="J561" t="s">
        <v>3116</v>
      </c>
      <c r="K561" t="s">
        <v>53</v>
      </c>
      <c r="L561" t="s">
        <v>48</v>
      </c>
      <c r="M561">
        <v>108</v>
      </c>
      <c r="N561" t="s">
        <v>1093</v>
      </c>
      <c r="O561" t="s">
        <v>1094</v>
      </c>
      <c r="P561" s="29" t="s">
        <v>270</v>
      </c>
      <c r="Q561" t="s">
        <v>20</v>
      </c>
      <c r="S561" t="s">
        <v>2892</v>
      </c>
    </row>
    <row r="562" spans="1:19" ht="15" customHeight="1" x14ac:dyDescent="0.35">
      <c r="A562" t="s">
        <v>302</v>
      </c>
      <c r="B562" t="s">
        <v>2886</v>
      </c>
      <c r="C562">
        <v>2020</v>
      </c>
      <c r="D562" t="s">
        <v>5054</v>
      </c>
      <c r="E562" t="s">
        <v>303</v>
      </c>
      <c r="F562" t="s">
        <v>3469</v>
      </c>
      <c r="G562" t="s">
        <v>3391</v>
      </c>
      <c r="H562" t="s">
        <v>3373</v>
      </c>
      <c r="I562" t="s">
        <v>4394</v>
      </c>
      <c r="J562" t="s">
        <v>1025</v>
      </c>
      <c r="K562" t="s">
        <v>53</v>
      </c>
      <c r="L562" t="s">
        <v>53</v>
      </c>
      <c r="M562">
        <v>120</v>
      </c>
      <c r="N562" t="s">
        <v>542</v>
      </c>
      <c r="O562" t="s">
        <v>49</v>
      </c>
      <c r="P562" s="29" t="s">
        <v>304</v>
      </c>
      <c r="Q562" t="s">
        <v>20</v>
      </c>
      <c r="S562" t="s">
        <v>2887</v>
      </c>
    </row>
    <row r="563" spans="1:19" ht="15" customHeight="1" x14ac:dyDescent="0.35">
      <c r="A563" t="s">
        <v>305</v>
      </c>
      <c r="B563" t="s">
        <v>2886</v>
      </c>
      <c r="C563">
        <v>2020</v>
      </c>
      <c r="D563" t="s">
        <v>5054</v>
      </c>
      <c r="E563" t="s">
        <v>306</v>
      </c>
      <c r="F563" t="s">
        <v>3431</v>
      </c>
      <c r="G563" t="s">
        <v>3491</v>
      </c>
      <c r="H563" t="s">
        <v>3394</v>
      </c>
      <c r="I563" t="s">
        <v>15</v>
      </c>
      <c r="J563" t="s">
        <v>1025</v>
      </c>
      <c r="K563" t="s">
        <v>53</v>
      </c>
      <c r="L563" t="s">
        <v>53</v>
      </c>
      <c r="M563" t="s">
        <v>341</v>
      </c>
      <c r="N563" t="s">
        <v>367</v>
      </c>
      <c r="O563" t="s">
        <v>24</v>
      </c>
      <c r="P563" s="29" t="s">
        <v>68</v>
      </c>
      <c r="Q563" t="s">
        <v>20</v>
      </c>
      <c r="S563" t="s">
        <v>2887</v>
      </c>
    </row>
    <row r="564" spans="1:19" ht="15" customHeight="1" x14ac:dyDescent="0.35">
      <c r="A564" t="s">
        <v>315</v>
      </c>
      <c r="B564" t="s">
        <v>2886</v>
      </c>
      <c r="C564">
        <v>2020</v>
      </c>
      <c r="D564" t="s">
        <v>5054</v>
      </c>
      <c r="E564" t="s">
        <v>316</v>
      </c>
      <c r="F564" t="s">
        <v>3376</v>
      </c>
      <c r="G564" t="s">
        <v>3375</v>
      </c>
      <c r="H564" t="s">
        <v>3403</v>
      </c>
      <c r="I564" t="s">
        <v>286</v>
      </c>
      <c r="J564" t="s">
        <v>1026</v>
      </c>
      <c r="K564" t="s">
        <v>53</v>
      </c>
      <c r="L564" t="s">
        <v>317</v>
      </c>
      <c r="M564" t="s">
        <v>341</v>
      </c>
      <c r="N564" t="s">
        <v>92</v>
      </c>
      <c r="O564" t="s">
        <v>19</v>
      </c>
      <c r="P564" s="29" t="s">
        <v>25</v>
      </c>
      <c r="Q564" t="s">
        <v>20</v>
      </c>
      <c r="R564" t="s">
        <v>318</v>
      </c>
      <c r="S564" t="s">
        <v>2887</v>
      </c>
    </row>
    <row r="565" spans="1:19" ht="15" customHeight="1" x14ac:dyDescent="0.35">
      <c r="A565" t="s">
        <v>1022</v>
      </c>
      <c r="B565" t="s">
        <v>2886</v>
      </c>
      <c r="C565">
        <v>2020</v>
      </c>
      <c r="D565" t="s">
        <v>5054</v>
      </c>
      <c r="E565" t="s">
        <v>340</v>
      </c>
      <c r="F565" t="s">
        <v>4704</v>
      </c>
      <c r="G565" t="s">
        <v>3494</v>
      </c>
      <c r="H565" t="s">
        <v>3373</v>
      </c>
      <c r="I565" t="s">
        <v>185</v>
      </c>
      <c r="J565" t="s">
        <v>1015</v>
      </c>
      <c r="K565" t="s">
        <v>53</v>
      </c>
      <c r="L565" t="s">
        <v>53</v>
      </c>
      <c r="M565">
        <v>140</v>
      </c>
      <c r="N565" t="s">
        <v>718</v>
      </c>
      <c r="O565" t="s">
        <v>19</v>
      </c>
      <c r="P565" s="29" t="s">
        <v>342</v>
      </c>
      <c r="Q565" t="s">
        <v>20</v>
      </c>
      <c r="S565" t="s">
        <v>2892</v>
      </c>
    </row>
    <row r="566" spans="1:19" ht="15" customHeight="1" x14ac:dyDescent="0.35">
      <c r="A566" t="s">
        <v>319</v>
      </c>
      <c r="B566" t="s">
        <v>1089</v>
      </c>
      <c r="C566">
        <v>2020</v>
      </c>
      <c r="D566" t="s">
        <v>5054</v>
      </c>
      <c r="E566" t="s">
        <v>320</v>
      </c>
      <c r="F566" t="s">
        <v>3497</v>
      </c>
      <c r="G566" t="s">
        <v>3495</v>
      </c>
      <c r="H566" t="s">
        <v>3403</v>
      </c>
      <c r="I566" t="s">
        <v>321</v>
      </c>
      <c r="J566" t="s">
        <v>1025</v>
      </c>
      <c r="K566" t="s">
        <v>53</v>
      </c>
      <c r="L566" t="s">
        <v>53</v>
      </c>
      <c r="M566">
        <v>480</v>
      </c>
      <c r="N566" t="s">
        <v>24</v>
      </c>
      <c r="O566" t="s">
        <v>19</v>
      </c>
      <c r="P566" s="29" t="s">
        <v>25</v>
      </c>
      <c r="Q566" t="s">
        <v>20</v>
      </c>
      <c r="S566" t="s">
        <v>2887</v>
      </c>
    </row>
    <row r="567" spans="1:19" ht="15" customHeight="1" x14ac:dyDescent="0.35">
      <c r="A567" t="s">
        <v>322</v>
      </c>
      <c r="B567" t="s">
        <v>1089</v>
      </c>
      <c r="C567">
        <v>2020</v>
      </c>
      <c r="D567" t="s">
        <v>5054</v>
      </c>
      <c r="E567" t="s">
        <v>323</v>
      </c>
      <c r="F567" t="s">
        <v>3389</v>
      </c>
      <c r="G567" t="s">
        <v>3498</v>
      </c>
      <c r="H567" t="s">
        <v>3394</v>
      </c>
      <c r="I567" t="s">
        <v>105</v>
      </c>
      <c r="J567" t="s">
        <v>1026</v>
      </c>
      <c r="K567" t="s">
        <v>53</v>
      </c>
      <c r="L567" t="s">
        <v>53</v>
      </c>
      <c r="M567">
        <v>150</v>
      </c>
      <c r="N567" t="s">
        <v>1095</v>
      </c>
      <c r="O567" t="s">
        <v>3840</v>
      </c>
      <c r="P567" s="29" t="s">
        <v>324</v>
      </c>
      <c r="Q567" t="s">
        <v>20</v>
      </c>
      <c r="S567" t="s">
        <v>2887</v>
      </c>
    </row>
    <row r="568" spans="1:19" ht="15" customHeight="1" x14ac:dyDescent="0.35">
      <c r="A568" t="s">
        <v>343</v>
      </c>
      <c r="B568" t="s">
        <v>2886</v>
      </c>
      <c r="C568">
        <v>2020</v>
      </c>
      <c r="D568" t="s">
        <v>5054</v>
      </c>
      <c r="E568" t="s">
        <v>344</v>
      </c>
      <c r="F568" t="s">
        <v>3443</v>
      </c>
      <c r="G568" t="s">
        <v>3496</v>
      </c>
      <c r="H568" t="s">
        <v>3373</v>
      </c>
      <c r="I568" t="s">
        <v>345</v>
      </c>
      <c r="J568" t="s">
        <v>1121</v>
      </c>
      <c r="K568" t="s">
        <v>53</v>
      </c>
      <c r="L568" t="s">
        <v>346</v>
      </c>
      <c r="M568">
        <v>180</v>
      </c>
      <c r="N568" t="s">
        <v>49</v>
      </c>
      <c r="O568" t="s">
        <v>19</v>
      </c>
      <c r="P568" s="29" t="s">
        <v>347</v>
      </c>
      <c r="Q568" t="s">
        <v>20</v>
      </c>
      <c r="S568" t="s">
        <v>2887</v>
      </c>
    </row>
    <row r="569" spans="1:19" ht="15" customHeight="1" x14ac:dyDescent="0.35">
      <c r="A569" t="s">
        <v>334</v>
      </c>
      <c r="B569" t="s">
        <v>2886</v>
      </c>
      <c r="C569">
        <v>2020</v>
      </c>
      <c r="D569" t="s">
        <v>5054</v>
      </c>
      <c r="E569" t="s">
        <v>335</v>
      </c>
      <c r="F569" t="s">
        <v>3381</v>
      </c>
      <c r="G569" t="s">
        <v>3391</v>
      </c>
      <c r="H569" t="s">
        <v>3369</v>
      </c>
      <c r="I569" t="s">
        <v>15</v>
      </c>
      <c r="J569" t="s">
        <v>1025</v>
      </c>
      <c r="K569" t="s">
        <v>53</v>
      </c>
      <c r="L569" t="s">
        <v>336</v>
      </c>
      <c r="M569">
        <v>150</v>
      </c>
      <c r="N569" t="s">
        <v>4360</v>
      </c>
      <c r="O569" t="s">
        <v>4361</v>
      </c>
      <c r="P569" s="29" t="s">
        <v>68</v>
      </c>
      <c r="Q569" t="s">
        <v>20</v>
      </c>
      <c r="S569" t="s">
        <v>2887</v>
      </c>
    </row>
    <row r="570" spans="1:19" ht="15" customHeight="1" x14ac:dyDescent="0.35">
      <c r="A570" t="s">
        <v>365</v>
      </c>
      <c r="B570" t="s">
        <v>2886</v>
      </c>
      <c r="C570">
        <v>2020</v>
      </c>
      <c r="D570" t="s">
        <v>5054</v>
      </c>
      <c r="E570" t="s">
        <v>366</v>
      </c>
      <c r="F570" t="s">
        <v>3798</v>
      </c>
      <c r="G570" t="s">
        <v>3427</v>
      </c>
      <c r="H570" t="s">
        <v>3403</v>
      </c>
      <c r="I570" t="s">
        <v>4399</v>
      </c>
      <c r="J570" t="s">
        <v>1125</v>
      </c>
      <c r="K570" t="s">
        <v>53</v>
      </c>
      <c r="L570" t="s">
        <v>53</v>
      </c>
      <c r="M570" t="s">
        <v>185</v>
      </c>
      <c r="N570" t="s">
        <v>367</v>
      </c>
      <c r="O570" t="s">
        <v>92</v>
      </c>
      <c r="P570" s="29" t="s">
        <v>25</v>
      </c>
      <c r="Q570" t="s">
        <v>20</v>
      </c>
      <c r="S570" t="s">
        <v>2887</v>
      </c>
    </row>
    <row r="571" spans="1:19" ht="15" customHeight="1" x14ac:dyDescent="0.35">
      <c r="A571" t="s">
        <v>361</v>
      </c>
      <c r="B571" t="s">
        <v>1089</v>
      </c>
      <c r="C571">
        <v>2020</v>
      </c>
      <c r="D571" t="s">
        <v>5054</v>
      </c>
      <c r="E571" t="s">
        <v>362</v>
      </c>
      <c r="F571" t="s">
        <v>3389</v>
      </c>
      <c r="G571" t="s">
        <v>3372</v>
      </c>
      <c r="H571" t="s">
        <v>3369</v>
      </c>
      <c r="I571" t="s">
        <v>15</v>
      </c>
      <c r="J571" t="s">
        <v>4316</v>
      </c>
      <c r="K571" t="s">
        <v>53</v>
      </c>
      <c r="L571" t="s">
        <v>53</v>
      </c>
      <c r="M571">
        <v>2016</v>
      </c>
      <c r="N571" t="s">
        <v>363</v>
      </c>
      <c r="O571" t="s">
        <v>116</v>
      </c>
      <c r="P571" s="29" t="s">
        <v>1051</v>
      </c>
      <c r="Q571" t="s">
        <v>13</v>
      </c>
      <c r="R571" t="s">
        <v>364</v>
      </c>
      <c r="S571" t="s">
        <v>2887</v>
      </c>
    </row>
    <row r="572" spans="1:19" ht="15" customHeight="1" x14ac:dyDescent="0.35">
      <c r="A572" t="s">
        <v>392</v>
      </c>
      <c r="B572" t="s">
        <v>2886</v>
      </c>
      <c r="C572">
        <v>2020</v>
      </c>
      <c r="D572" t="s">
        <v>5054</v>
      </c>
      <c r="E572" t="s">
        <v>393</v>
      </c>
      <c r="F572" t="s">
        <v>3533</v>
      </c>
      <c r="G572" t="s">
        <v>3496</v>
      </c>
      <c r="H572" t="s">
        <v>3373</v>
      </c>
      <c r="I572" t="s">
        <v>394</v>
      </c>
      <c r="J572" t="s">
        <v>1015</v>
      </c>
      <c r="K572" t="s">
        <v>53</v>
      </c>
      <c r="L572" t="s">
        <v>53</v>
      </c>
      <c r="M572">
        <v>89</v>
      </c>
      <c r="N572" t="s">
        <v>3872</v>
      </c>
      <c r="O572" t="s">
        <v>108</v>
      </c>
      <c r="P572" s="29" t="s">
        <v>395</v>
      </c>
      <c r="Q572" t="s">
        <v>20</v>
      </c>
      <c r="S572" t="s">
        <v>2887</v>
      </c>
    </row>
    <row r="573" spans="1:19" ht="15" customHeight="1" x14ac:dyDescent="0.35">
      <c r="A573" t="s">
        <v>377</v>
      </c>
      <c r="B573" t="s">
        <v>2886</v>
      </c>
      <c r="C573">
        <v>2020</v>
      </c>
      <c r="D573" t="s">
        <v>5054</v>
      </c>
      <c r="E573" t="s">
        <v>378</v>
      </c>
      <c r="F573" t="s">
        <v>3389</v>
      </c>
      <c r="G573" t="s">
        <v>3496</v>
      </c>
      <c r="H573" t="s">
        <v>3369</v>
      </c>
      <c r="I573" t="s">
        <v>4397</v>
      </c>
      <c r="J573" t="s">
        <v>1025</v>
      </c>
      <c r="K573" t="s">
        <v>53</v>
      </c>
      <c r="L573" t="s">
        <v>53</v>
      </c>
      <c r="M573">
        <v>810</v>
      </c>
      <c r="N573" t="s">
        <v>116</v>
      </c>
      <c r="O573" t="s">
        <v>49</v>
      </c>
      <c r="P573" s="29" t="s">
        <v>4031</v>
      </c>
      <c r="Q573" t="s">
        <v>20</v>
      </c>
      <c r="S573" t="s">
        <v>2887</v>
      </c>
    </row>
    <row r="574" spans="1:19" ht="15" customHeight="1" x14ac:dyDescent="0.35">
      <c r="A574" t="s">
        <v>379</v>
      </c>
      <c r="B574" t="s">
        <v>2886</v>
      </c>
      <c r="C574">
        <v>2020</v>
      </c>
      <c r="D574" t="s">
        <v>5054</v>
      </c>
      <c r="E574" t="s">
        <v>380</v>
      </c>
      <c r="F574" t="s">
        <v>5085</v>
      </c>
      <c r="G574" t="s">
        <v>3496</v>
      </c>
      <c r="H574" t="s">
        <v>3394</v>
      </c>
      <c r="I574" t="s">
        <v>15</v>
      </c>
      <c r="J574" t="s">
        <v>1025</v>
      </c>
      <c r="K574" t="s">
        <v>53</v>
      </c>
      <c r="L574" t="s">
        <v>53</v>
      </c>
      <c r="M574">
        <v>285</v>
      </c>
      <c r="N574" t="s">
        <v>1052</v>
      </c>
      <c r="O574" t="s">
        <v>381</v>
      </c>
      <c r="P574" s="29" t="s">
        <v>3986</v>
      </c>
      <c r="Q574" t="s">
        <v>20</v>
      </c>
      <c r="S574" t="s">
        <v>2887</v>
      </c>
    </row>
    <row r="575" spans="1:19" ht="15" customHeight="1" x14ac:dyDescent="0.35">
      <c r="A575" t="s">
        <v>398</v>
      </c>
      <c r="B575" t="s">
        <v>2886</v>
      </c>
      <c r="C575">
        <v>2020</v>
      </c>
      <c r="D575" t="s">
        <v>5054</v>
      </c>
      <c r="E575" t="s">
        <v>399</v>
      </c>
      <c r="F575" t="s">
        <v>3499</v>
      </c>
      <c r="G575" t="s">
        <v>3503</v>
      </c>
      <c r="H575" t="s">
        <v>3373</v>
      </c>
      <c r="I575" t="s">
        <v>400</v>
      </c>
      <c r="J575" t="s">
        <v>1672</v>
      </c>
      <c r="K575" t="s">
        <v>53</v>
      </c>
      <c r="L575" t="s">
        <v>401</v>
      </c>
      <c r="M575">
        <v>140</v>
      </c>
      <c r="N575" t="s">
        <v>1053</v>
      </c>
      <c r="O575" t="s">
        <v>92</v>
      </c>
      <c r="P575" s="29" t="s">
        <v>402</v>
      </c>
      <c r="Q575" t="s">
        <v>20</v>
      </c>
      <c r="S575" t="s">
        <v>2887</v>
      </c>
    </row>
    <row r="576" spans="1:19" ht="15" customHeight="1" x14ac:dyDescent="0.35">
      <c r="A576" t="s">
        <v>418</v>
      </c>
      <c r="B576" t="s">
        <v>2886</v>
      </c>
      <c r="C576">
        <v>2020</v>
      </c>
      <c r="D576" t="s">
        <v>5054</v>
      </c>
      <c r="E576" t="s">
        <v>419</v>
      </c>
      <c r="F576" t="s">
        <v>3370</v>
      </c>
      <c r="G576" t="s">
        <v>3427</v>
      </c>
      <c r="H576" t="s">
        <v>3369</v>
      </c>
      <c r="I576" t="s">
        <v>15</v>
      </c>
      <c r="J576" t="s">
        <v>4316</v>
      </c>
      <c r="K576" t="s">
        <v>53</v>
      </c>
      <c r="L576" t="s">
        <v>4489</v>
      </c>
      <c r="M576">
        <v>810</v>
      </c>
      <c r="N576" t="s">
        <v>3927</v>
      </c>
      <c r="O576" t="s">
        <v>1099</v>
      </c>
      <c r="P576" s="29" t="s">
        <v>3999</v>
      </c>
      <c r="Q576" t="s">
        <v>13</v>
      </c>
      <c r="R576" t="s">
        <v>420</v>
      </c>
      <c r="S576" t="s">
        <v>2887</v>
      </c>
    </row>
    <row r="577" spans="1:19" ht="15" customHeight="1" x14ac:dyDescent="0.35">
      <c r="A577" t="s">
        <v>416</v>
      </c>
      <c r="B577" t="s">
        <v>2886</v>
      </c>
      <c r="C577">
        <v>2020</v>
      </c>
      <c r="D577" t="s">
        <v>5054</v>
      </c>
      <c r="E577" t="s">
        <v>417</v>
      </c>
      <c r="F577" t="s">
        <v>3538</v>
      </c>
      <c r="G577" t="s">
        <v>3447</v>
      </c>
      <c r="H577" t="s">
        <v>3394</v>
      </c>
      <c r="I577" t="s">
        <v>15</v>
      </c>
      <c r="J577" t="s">
        <v>1133</v>
      </c>
      <c r="K577" t="s">
        <v>42</v>
      </c>
      <c r="L577" t="s">
        <v>42</v>
      </c>
      <c r="M577" t="s">
        <v>185</v>
      </c>
      <c r="N577" t="s">
        <v>1053</v>
      </c>
      <c r="O577" t="s">
        <v>92</v>
      </c>
      <c r="P577" s="29" t="s">
        <v>93</v>
      </c>
      <c r="Q577" t="s">
        <v>20</v>
      </c>
      <c r="S577" t="s">
        <v>2887</v>
      </c>
    </row>
    <row r="578" spans="1:19" ht="15" customHeight="1" x14ac:dyDescent="0.35">
      <c r="A578" t="s">
        <v>424</v>
      </c>
      <c r="B578" t="s">
        <v>2886</v>
      </c>
      <c r="C578">
        <v>2020</v>
      </c>
      <c r="D578" t="s">
        <v>5054</v>
      </c>
      <c r="E578" t="s">
        <v>425</v>
      </c>
      <c r="F578" t="s">
        <v>3536</v>
      </c>
      <c r="G578" t="s">
        <v>3504</v>
      </c>
      <c r="H578" t="s">
        <v>3394</v>
      </c>
      <c r="I578" t="s">
        <v>15</v>
      </c>
      <c r="J578" t="s">
        <v>1131</v>
      </c>
      <c r="K578" t="s">
        <v>341</v>
      </c>
      <c r="M578">
        <v>1139</v>
      </c>
      <c r="N578" t="s">
        <v>1141</v>
      </c>
      <c r="O578" t="s">
        <v>1143</v>
      </c>
      <c r="P578" s="29" t="s">
        <v>426</v>
      </c>
      <c r="Q578" t="s">
        <v>20</v>
      </c>
      <c r="R578" t="s">
        <v>427</v>
      </c>
      <c r="S578" t="s">
        <v>2887</v>
      </c>
    </row>
    <row r="579" spans="1:19" ht="15" customHeight="1" x14ac:dyDescent="0.35">
      <c r="A579" t="s">
        <v>428</v>
      </c>
      <c r="B579" t="s">
        <v>2886</v>
      </c>
      <c r="C579">
        <v>2020</v>
      </c>
      <c r="D579" t="s">
        <v>5054</v>
      </c>
      <c r="E579" t="s">
        <v>429</v>
      </c>
      <c r="F579" t="s">
        <v>3389</v>
      </c>
      <c r="G579" t="s">
        <v>3500</v>
      </c>
      <c r="H579" t="s">
        <v>3369</v>
      </c>
      <c r="I579" t="s">
        <v>15</v>
      </c>
      <c r="J579" t="s">
        <v>1133</v>
      </c>
      <c r="K579" t="s">
        <v>53</v>
      </c>
      <c r="L579" t="s">
        <v>53</v>
      </c>
      <c r="M579">
        <v>165</v>
      </c>
      <c r="N579" t="s">
        <v>1054</v>
      </c>
      <c r="O579" t="s">
        <v>19</v>
      </c>
      <c r="P579" s="29" t="s">
        <v>1626</v>
      </c>
      <c r="Q579" t="s">
        <v>20</v>
      </c>
      <c r="S579" t="s">
        <v>2887</v>
      </c>
    </row>
    <row r="580" spans="1:19" ht="15" customHeight="1" x14ac:dyDescent="0.35">
      <c r="A580" t="s">
        <v>436</v>
      </c>
      <c r="B580" t="s">
        <v>2886</v>
      </c>
      <c r="C580">
        <v>2020</v>
      </c>
      <c r="D580" t="s">
        <v>5054</v>
      </c>
      <c r="E580" t="s">
        <v>437</v>
      </c>
      <c r="F580" t="s">
        <v>3539</v>
      </c>
      <c r="G580" t="s">
        <v>3501</v>
      </c>
      <c r="H580" t="s">
        <v>3373</v>
      </c>
      <c r="I580" t="s">
        <v>1202</v>
      </c>
      <c r="J580" t="s">
        <v>1025</v>
      </c>
      <c r="K580" t="s">
        <v>53</v>
      </c>
      <c r="L580" t="s">
        <v>106</v>
      </c>
      <c r="M580">
        <v>73</v>
      </c>
      <c r="N580" t="s">
        <v>1076</v>
      </c>
      <c r="O580" t="s">
        <v>1100</v>
      </c>
      <c r="P580" s="29" t="s">
        <v>25</v>
      </c>
      <c r="Q580" t="s">
        <v>20</v>
      </c>
      <c r="S580" t="s">
        <v>2887</v>
      </c>
    </row>
    <row r="581" spans="1:19" ht="15" customHeight="1" x14ac:dyDescent="0.35">
      <c r="A581" t="s">
        <v>438</v>
      </c>
      <c r="B581" t="s">
        <v>2886</v>
      </c>
      <c r="C581">
        <v>2020</v>
      </c>
      <c r="D581" t="s">
        <v>5054</v>
      </c>
      <c r="E581" t="s">
        <v>439</v>
      </c>
      <c r="F581" t="s">
        <v>5080</v>
      </c>
      <c r="G581" t="s">
        <v>3391</v>
      </c>
      <c r="H581" t="s">
        <v>3373</v>
      </c>
      <c r="I581" t="s">
        <v>15</v>
      </c>
      <c r="J581" t="s">
        <v>1025</v>
      </c>
      <c r="K581" t="s">
        <v>53</v>
      </c>
      <c r="L581" t="s">
        <v>53</v>
      </c>
      <c r="M581">
        <v>90</v>
      </c>
      <c r="N581" t="s">
        <v>127</v>
      </c>
      <c r="O581" t="s">
        <v>24</v>
      </c>
      <c r="P581" s="29" t="s">
        <v>440</v>
      </c>
      <c r="Q581" t="s">
        <v>20</v>
      </c>
      <c r="S581" t="s">
        <v>2887</v>
      </c>
    </row>
    <row r="582" spans="1:19" ht="15" customHeight="1" x14ac:dyDescent="0.35">
      <c r="A582" t="s">
        <v>444</v>
      </c>
      <c r="B582" t="s">
        <v>2886</v>
      </c>
      <c r="C582">
        <v>2020</v>
      </c>
      <c r="D582" t="s">
        <v>5054</v>
      </c>
      <c r="E582" t="s">
        <v>445</v>
      </c>
      <c r="F582" t="s">
        <v>3534</v>
      </c>
      <c r="G582" t="s">
        <v>3391</v>
      </c>
      <c r="H582" t="s">
        <v>3373</v>
      </c>
      <c r="I582" t="s">
        <v>446</v>
      </c>
      <c r="J582" t="s">
        <v>1026</v>
      </c>
      <c r="K582" t="s">
        <v>53</v>
      </c>
      <c r="L582" t="s">
        <v>106</v>
      </c>
      <c r="M582">
        <v>87</v>
      </c>
      <c r="N582" t="s">
        <v>447</v>
      </c>
      <c r="O582" t="s">
        <v>24</v>
      </c>
      <c r="P582" s="29" t="s">
        <v>266</v>
      </c>
      <c r="Q582" t="s">
        <v>20</v>
      </c>
      <c r="S582" t="s">
        <v>2887</v>
      </c>
    </row>
    <row r="583" spans="1:19" ht="15" customHeight="1" x14ac:dyDescent="0.35">
      <c r="A583" t="s">
        <v>465</v>
      </c>
      <c r="B583" t="s">
        <v>2886</v>
      </c>
      <c r="C583">
        <v>2020</v>
      </c>
      <c r="D583" t="s">
        <v>5054</v>
      </c>
      <c r="E583" t="s">
        <v>466</v>
      </c>
      <c r="F583" t="s">
        <v>3543</v>
      </c>
      <c r="G583" t="s">
        <v>3515</v>
      </c>
      <c r="H583" t="s">
        <v>3369</v>
      </c>
      <c r="I583" t="s">
        <v>467</v>
      </c>
      <c r="J583" t="s">
        <v>1025</v>
      </c>
      <c r="K583" t="s">
        <v>53</v>
      </c>
      <c r="L583" t="s">
        <v>53</v>
      </c>
      <c r="M583">
        <v>200</v>
      </c>
      <c r="N583" t="s">
        <v>468</v>
      </c>
      <c r="O583" t="s">
        <v>3871</v>
      </c>
      <c r="P583" s="29" t="s">
        <v>236</v>
      </c>
      <c r="Q583" t="s">
        <v>20</v>
      </c>
      <c r="S583" t="s">
        <v>2887</v>
      </c>
    </row>
    <row r="584" spans="1:19" ht="15" customHeight="1" x14ac:dyDescent="0.35">
      <c r="A584" t="s">
        <v>499</v>
      </c>
      <c r="B584" t="s">
        <v>2886</v>
      </c>
      <c r="C584">
        <v>2020</v>
      </c>
      <c r="D584" t="s">
        <v>5054</v>
      </c>
      <c r="E584" t="s">
        <v>1030</v>
      </c>
      <c r="F584" t="s">
        <v>3370</v>
      </c>
      <c r="G584" t="s">
        <v>3427</v>
      </c>
      <c r="H584" t="s">
        <v>3373</v>
      </c>
      <c r="I584" t="s">
        <v>500</v>
      </c>
      <c r="J584" t="s">
        <v>4316</v>
      </c>
      <c r="K584" t="s">
        <v>341</v>
      </c>
      <c r="L584" t="s">
        <v>501</v>
      </c>
      <c r="M584">
        <v>378</v>
      </c>
      <c r="N584" t="s">
        <v>1081</v>
      </c>
      <c r="O584" t="s">
        <v>19</v>
      </c>
      <c r="P584" s="29" t="s">
        <v>3983</v>
      </c>
      <c r="Q584" t="s">
        <v>20</v>
      </c>
      <c r="S584" t="s">
        <v>2887</v>
      </c>
    </row>
    <row r="585" spans="1:19" ht="15" customHeight="1" x14ac:dyDescent="0.35">
      <c r="A585" t="s">
        <v>503</v>
      </c>
      <c r="B585" t="s">
        <v>2886</v>
      </c>
      <c r="C585">
        <v>2020</v>
      </c>
      <c r="D585" t="s">
        <v>5054</v>
      </c>
      <c r="E585" t="s">
        <v>504</v>
      </c>
      <c r="F585" t="s">
        <v>3549</v>
      </c>
      <c r="G585" t="s">
        <v>3496</v>
      </c>
      <c r="H585" t="s">
        <v>3373</v>
      </c>
      <c r="I585" t="s">
        <v>4406</v>
      </c>
      <c r="J585" t="s">
        <v>1134</v>
      </c>
      <c r="K585" t="s">
        <v>341</v>
      </c>
      <c r="L585" t="s">
        <v>341</v>
      </c>
      <c r="M585" t="s">
        <v>341</v>
      </c>
      <c r="N585" t="s">
        <v>301</v>
      </c>
      <c r="O585" t="s">
        <v>19</v>
      </c>
      <c r="P585" s="29" t="s">
        <v>506</v>
      </c>
      <c r="Q585" t="s">
        <v>20</v>
      </c>
      <c r="S585" t="s">
        <v>2887</v>
      </c>
    </row>
    <row r="586" spans="1:19" ht="15" customHeight="1" x14ac:dyDescent="0.35">
      <c r="A586" t="s">
        <v>513</v>
      </c>
      <c r="B586" t="s">
        <v>2886</v>
      </c>
      <c r="C586">
        <v>2020</v>
      </c>
      <c r="D586" t="s">
        <v>5054</v>
      </c>
      <c r="E586" t="s">
        <v>514</v>
      </c>
      <c r="F586" t="s">
        <v>3544</v>
      </c>
      <c r="G586" t="s">
        <v>3500</v>
      </c>
      <c r="H586" t="s">
        <v>3369</v>
      </c>
      <c r="I586" t="s">
        <v>15</v>
      </c>
      <c r="J586" t="s">
        <v>1133</v>
      </c>
      <c r="K586" t="s">
        <v>53</v>
      </c>
      <c r="L586" t="s">
        <v>106</v>
      </c>
      <c r="M586">
        <v>240</v>
      </c>
      <c r="N586" t="s">
        <v>1107</v>
      </c>
      <c r="O586" t="s">
        <v>1056</v>
      </c>
      <c r="P586" s="29" t="s">
        <v>1626</v>
      </c>
      <c r="Q586" t="s">
        <v>20</v>
      </c>
      <c r="S586" t="s">
        <v>2887</v>
      </c>
    </row>
    <row r="587" spans="1:19" ht="15" customHeight="1" x14ac:dyDescent="0.35">
      <c r="A587" t="s">
        <v>2943</v>
      </c>
      <c r="B587" t="s">
        <v>1089</v>
      </c>
      <c r="C587">
        <v>2020</v>
      </c>
      <c r="D587" t="s">
        <v>5054</v>
      </c>
      <c r="E587" t="s">
        <v>3187</v>
      </c>
      <c r="F587" t="s">
        <v>3383</v>
      </c>
      <c r="G587" t="s">
        <v>3372</v>
      </c>
      <c r="H587" t="s">
        <v>3369</v>
      </c>
      <c r="I587" t="s">
        <v>47</v>
      </c>
      <c r="J587" t="s">
        <v>1122</v>
      </c>
      <c r="K587" t="s">
        <v>53</v>
      </c>
      <c r="L587" t="s">
        <v>53</v>
      </c>
      <c r="M587">
        <v>1000</v>
      </c>
      <c r="N587" t="s">
        <v>24</v>
      </c>
      <c r="O587" t="s">
        <v>19</v>
      </c>
      <c r="P587" s="29" t="s">
        <v>236</v>
      </c>
      <c r="Q587" t="s">
        <v>13</v>
      </c>
      <c r="R587" t="s">
        <v>3188</v>
      </c>
      <c r="S587" t="s">
        <v>2887</v>
      </c>
    </row>
    <row r="588" spans="1:19" ht="15" customHeight="1" x14ac:dyDescent="0.35">
      <c r="A588" t="s">
        <v>549</v>
      </c>
      <c r="B588" t="s">
        <v>2886</v>
      </c>
      <c r="C588">
        <v>2020</v>
      </c>
      <c r="D588" t="s">
        <v>5054</v>
      </c>
      <c r="E588" t="s">
        <v>550</v>
      </c>
      <c r="F588" t="s">
        <v>3685</v>
      </c>
      <c r="G588" t="s">
        <v>3496</v>
      </c>
      <c r="H588" t="s">
        <v>3394</v>
      </c>
      <c r="I588" t="s">
        <v>551</v>
      </c>
      <c r="J588" t="s">
        <v>1122</v>
      </c>
      <c r="K588" t="s">
        <v>1021</v>
      </c>
      <c r="L588" t="s">
        <v>552</v>
      </c>
      <c r="M588">
        <v>892</v>
      </c>
      <c r="N588" t="s">
        <v>24</v>
      </c>
      <c r="O588" t="s">
        <v>24</v>
      </c>
      <c r="P588" s="29" t="s">
        <v>236</v>
      </c>
      <c r="Q588" t="s">
        <v>20</v>
      </c>
      <c r="S588" t="s">
        <v>2887</v>
      </c>
    </row>
    <row r="589" spans="1:19" ht="15" customHeight="1" x14ac:dyDescent="0.35">
      <c r="A589" t="s">
        <v>536</v>
      </c>
      <c r="B589" t="s">
        <v>2886</v>
      </c>
      <c r="C589">
        <v>2020</v>
      </c>
      <c r="D589" t="s">
        <v>5054</v>
      </c>
      <c r="E589" t="s">
        <v>537</v>
      </c>
      <c r="F589" t="s">
        <v>3553</v>
      </c>
      <c r="G589" t="s">
        <v>3526</v>
      </c>
      <c r="H589" t="s">
        <v>3369</v>
      </c>
      <c r="I589" t="s">
        <v>1217</v>
      </c>
      <c r="J589" t="s">
        <v>341</v>
      </c>
      <c r="K589" t="s">
        <v>53</v>
      </c>
      <c r="L589" t="s">
        <v>53</v>
      </c>
      <c r="M589">
        <v>1800</v>
      </c>
      <c r="N589" t="s">
        <v>539</v>
      </c>
      <c r="O589" t="s">
        <v>3831</v>
      </c>
      <c r="P589" s="29" t="s">
        <v>854</v>
      </c>
      <c r="Q589" t="s">
        <v>20</v>
      </c>
      <c r="S589" t="s">
        <v>2887</v>
      </c>
    </row>
    <row r="590" spans="1:19" ht="15" customHeight="1" x14ac:dyDescent="0.35">
      <c r="A590" t="s">
        <v>565</v>
      </c>
      <c r="B590" t="s">
        <v>2886</v>
      </c>
      <c r="C590">
        <v>2020</v>
      </c>
      <c r="D590" t="s">
        <v>5054</v>
      </c>
      <c r="E590" t="s">
        <v>566</v>
      </c>
      <c r="F590" t="s">
        <v>3376</v>
      </c>
      <c r="G590" t="s">
        <v>3496</v>
      </c>
      <c r="H590" t="s">
        <v>3403</v>
      </c>
      <c r="I590" t="s">
        <v>126</v>
      </c>
      <c r="J590" t="s">
        <v>1121</v>
      </c>
      <c r="K590" t="s">
        <v>53</v>
      </c>
      <c r="L590" t="s">
        <v>567</v>
      </c>
      <c r="M590">
        <v>289</v>
      </c>
      <c r="N590" t="s">
        <v>63</v>
      </c>
      <c r="O590" t="s">
        <v>19</v>
      </c>
      <c r="P590" s="29" t="s">
        <v>128</v>
      </c>
      <c r="Q590" t="s">
        <v>20</v>
      </c>
      <c r="S590" t="s">
        <v>2887</v>
      </c>
    </row>
    <row r="591" spans="1:19" ht="15" customHeight="1" x14ac:dyDescent="0.35">
      <c r="A591" t="s">
        <v>573</v>
      </c>
      <c r="B591" t="s">
        <v>2886</v>
      </c>
      <c r="C591">
        <v>2020</v>
      </c>
      <c r="D591" t="s">
        <v>5054</v>
      </c>
      <c r="E591" t="s">
        <v>574</v>
      </c>
      <c r="F591" t="s">
        <v>3376</v>
      </c>
      <c r="G591" t="s">
        <v>5057</v>
      </c>
      <c r="H591" t="s">
        <v>3403</v>
      </c>
      <c r="I591" t="s">
        <v>575</v>
      </c>
      <c r="J591" t="s">
        <v>1036</v>
      </c>
      <c r="K591" t="s">
        <v>53</v>
      </c>
      <c r="L591" t="s">
        <v>53</v>
      </c>
      <c r="M591">
        <v>300</v>
      </c>
      <c r="N591" t="s">
        <v>116</v>
      </c>
      <c r="O591" t="s">
        <v>24</v>
      </c>
      <c r="P591" s="29" t="s">
        <v>506</v>
      </c>
      <c r="Q591" t="s">
        <v>20</v>
      </c>
      <c r="S591" t="s">
        <v>2887</v>
      </c>
    </row>
    <row r="592" spans="1:19" ht="15" customHeight="1" x14ac:dyDescent="0.35">
      <c r="A592" t="s">
        <v>611</v>
      </c>
      <c r="B592" t="s">
        <v>2886</v>
      </c>
      <c r="C592">
        <v>2020</v>
      </c>
      <c r="D592" t="s">
        <v>5054</v>
      </c>
      <c r="E592" t="s">
        <v>612</v>
      </c>
      <c r="F592" t="s">
        <v>3381</v>
      </c>
      <c r="G592" t="s">
        <v>3372</v>
      </c>
      <c r="H592" t="s">
        <v>3369</v>
      </c>
      <c r="I592" t="s">
        <v>613</v>
      </c>
      <c r="J592" t="s">
        <v>341</v>
      </c>
      <c r="K592" t="s">
        <v>53</v>
      </c>
      <c r="L592" t="s">
        <v>614</v>
      </c>
      <c r="M592">
        <v>165</v>
      </c>
      <c r="N592" t="s">
        <v>1108</v>
      </c>
      <c r="O592" t="s">
        <v>19</v>
      </c>
      <c r="P592" s="29" t="s">
        <v>615</v>
      </c>
      <c r="Q592" t="s">
        <v>13</v>
      </c>
      <c r="R592" t="s">
        <v>616</v>
      </c>
      <c r="S592" t="s">
        <v>2887</v>
      </c>
    </row>
    <row r="593" spans="1:19" ht="15" customHeight="1" x14ac:dyDescent="0.35">
      <c r="A593" t="s">
        <v>30</v>
      </c>
      <c r="B593" t="s">
        <v>2886</v>
      </c>
      <c r="C593">
        <v>2021</v>
      </c>
      <c r="D593" t="s">
        <v>5054</v>
      </c>
      <c r="E593" t="s">
        <v>31</v>
      </c>
      <c r="F593" t="s">
        <v>3441</v>
      </c>
      <c r="G593" t="s">
        <v>3427</v>
      </c>
      <c r="H593" t="s">
        <v>3373</v>
      </c>
      <c r="I593" t="s">
        <v>139</v>
      </c>
      <c r="J593" t="s">
        <v>1126</v>
      </c>
      <c r="K593" t="s">
        <v>53</v>
      </c>
      <c r="L593" t="s">
        <v>33</v>
      </c>
      <c r="M593">
        <v>124</v>
      </c>
      <c r="N593" t="s">
        <v>34</v>
      </c>
      <c r="O593" t="s">
        <v>1394</v>
      </c>
      <c r="P593" s="29" t="s">
        <v>4027</v>
      </c>
      <c r="Q593" t="s">
        <v>20</v>
      </c>
      <c r="S593" t="s">
        <v>2887</v>
      </c>
    </row>
    <row r="594" spans="1:19" ht="15" customHeight="1" x14ac:dyDescent="0.35">
      <c r="A594" t="s">
        <v>90</v>
      </c>
      <c r="B594" t="s">
        <v>2886</v>
      </c>
      <c r="C594">
        <v>2021</v>
      </c>
      <c r="D594" t="s">
        <v>5054</v>
      </c>
      <c r="E594" t="s">
        <v>91</v>
      </c>
      <c r="F594" t="s">
        <v>3450</v>
      </c>
      <c r="G594" t="s">
        <v>3430</v>
      </c>
      <c r="H594" t="s">
        <v>3369</v>
      </c>
      <c r="I594" t="s">
        <v>15</v>
      </c>
      <c r="J594" t="s">
        <v>1025</v>
      </c>
      <c r="K594" t="s">
        <v>53</v>
      </c>
      <c r="L594" t="s">
        <v>53</v>
      </c>
      <c r="M594">
        <v>400</v>
      </c>
      <c r="N594" t="s">
        <v>92</v>
      </c>
      <c r="O594" t="s">
        <v>19</v>
      </c>
      <c r="P594" s="29" t="s">
        <v>93</v>
      </c>
      <c r="Q594" t="s">
        <v>20</v>
      </c>
      <c r="S594" t="s">
        <v>2887</v>
      </c>
    </row>
    <row r="595" spans="1:19" ht="15" customHeight="1" x14ac:dyDescent="0.35">
      <c r="A595" t="s">
        <v>100</v>
      </c>
      <c r="B595" t="s">
        <v>2886</v>
      </c>
      <c r="C595">
        <v>2021</v>
      </c>
      <c r="D595" t="s">
        <v>5054</v>
      </c>
      <c r="E595" t="s">
        <v>101</v>
      </c>
      <c r="F595" t="s">
        <v>3389</v>
      </c>
      <c r="G595" t="s">
        <v>5057</v>
      </c>
      <c r="H595" t="s">
        <v>3394</v>
      </c>
      <c r="I595" t="s">
        <v>102</v>
      </c>
      <c r="J595" t="s">
        <v>341</v>
      </c>
      <c r="K595" t="s">
        <v>53</v>
      </c>
      <c r="L595" t="s">
        <v>53</v>
      </c>
      <c r="M595">
        <v>1600</v>
      </c>
      <c r="N595" t="s">
        <v>24</v>
      </c>
      <c r="O595" t="s">
        <v>19</v>
      </c>
      <c r="P595" s="29" t="s">
        <v>3990</v>
      </c>
      <c r="Q595" t="s">
        <v>20</v>
      </c>
      <c r="S595" t="s">
        <v>2887</v>
      </c>
    </row>
    <row r="596" spans="1:19" ht="15" customHeight="1" x14ac:dyDescent="0.35">
      <c r="A596" t="s">
        <v>103</v>
      </c>
      <c r="B596" t="s">
        <v>2886</v>
      </c>
      <c r="C596">
        <v>2021</v>
      </c>
      <c r="D596" t="s">
        <v>5054</v>
      </c>
      <c r="E596" t="s">
        <v>104</v>
      </c>
      <c r="F596" t="s">
        <v>5072</v>
      </c>
      <c r="G596" t="s">
        <v>3391</v>
      </c>
      <c r="H596" t="s">
        <v>3373</v>
      </c>
      <c r="I596" t="s">
        <v>105</v>
      </c>
      <c r="J596" t="s">
        <v>1026</v>
      </c>
      <c r="K596" t="s">
        <v>53</v>
      </c>
      <c r="L596" t="s">
        <v>106</v>
      </c>
      <c r="M596">
        <v>150</v>
      </c>
      <c r="N596" t="s">
        <v>107</v>
      </c>
      <c r="O596" t="s">
        <v>108</v>
      </c>
      <c r="P596" s="29" t="s">
        <v>109</v>
      </c>
      <c r="Q596" t="s">
        <v>20</v>
      </c>
      <c r="R596" t="s">
        <v>110</v>
      </c>
      <c r="S596" t="s">
        <v>2887</v>
      </c>
    </row>
    <row r="597" spans="1:19" ht="15" customHeight="1" x14ac:dyDescent="0.35">
      <c r="A597" t="s">
        <v>81</v>
      </c>
      <c r="B597" t="s">
        <v>2886</v>
      </c>
      <c r="C597">
        <v>2021</v>
      </c>
      <c r="D597" t="s">
        <v>5054</v>
      </c>
      <c r="E597" t="s">
        <v>82</v>
      </c>
      <c r="F597" t="s">
        <v>3448</v>
      </c>
      <c r="G597" t="s">
        <v>3391</v>
      </c>
      <c r="H597" t="s">
        <v>3403</v>
      </c>
      <c r="I597" t="s">
        <v>384</v>
      </c>
      <c r="J597" t="s">
        <v>1026</v>
      </c>
      <c r="K597" t="s">
        <v>53</v>
      </c>
      <c r="L597" t="s">
        <v>53</v>
      </c>
      <c r="M597">
        <v>160</v>
      </c>
      <c r="N597" t="s">
        <v>92</v>
      </c>
      <c r="O597" t="s">
        <v>19</v>
      </c>
      <c r="P597" s="29" t="s">
        <v>25</v>
      </c>
      <c r="Q597" t="s">
        <v>20</v>
      </c>
      <c r="S597" t="s">
        <v>2887</v>
      </c>
    </row>
    <row r="598" spans="1:19" ht="15" customHeight="1" x14ac:dyDescent="0.35">
      <c r="A598" t="s">
        <v>113</v>
      </c>
      <c r="B598" t="s">
        <v>2886</v>
      </c>
      <c r="C598">
        <v>2021</v>
      </c>
      <c r="D598" t="s">
        <v>5054</v>
      </c>
      <c r="E598" t="s">
        <v>114</v>
      </c>
      <c r="F598" t="s">
        <v>3454</v>
      </c>
      <c r="G598" t="s">
        <v>3447</v>
      </c>
      <c r="H598" t="s">
        <v>3452</v>
      </c>
      <c r="I598" t="s">
        <v>115</v>
      </c>
      <c r="J598" t="s">
        <v>1122</v>
      </c>
      <c r="K598" t="s">
        <v>53</v>
      </c>
      <c r="L598" t="s">
        <v>1355</v>
      </c>
      <c r="M598" t="s">
        <v>185</v>
      </c>
      <c r="N598" t="s">
        <v>116</v>
      </c>
      <c r="O598" t="s">
        <v>117</v>
      </c>
      <c r="P598" s="29" t="s">
        <v>3980</v>
      </c>
      <c r="Q598" t="s">
        <v>20</v>
      </c>
      <c r="S598" t="s">
        <v>2887</v>
      </c>
    </row>
    <row r="599" spans="1:19" ht="15" customHeight="1" x14ac:dyDescent="0.35">
      <c r="A599" t="s">
        <v>121</v>
      </c>
      <c r="B599" t="s">
        <v>2886</v>
      </c>
      <c r="C599">
        <v>2021</v>
      </c>
      <c r="D599" t="s">
        <v>5054</v>
      </c>
      <c r="E599" t="s">
        <v>122</v>
      </c>
      <c r="F599" t="s">
        <v>3448</v>
      </c>
      <c r="G599" t="s">
        <v>3391</v>
      </c>
      <c r="H599" t="s">
        <v>3373</v>
      </c>
      <c r="I599" t="s">
        <v>123</v>
      </c>
      <c r="J599" t="s">
        <v>1015</v>
      </c>
      <c r="K599" t="s">
        <v>53</v>
      </c>
      <c r="L599" t="s">
        <v>53</v>
      </c>
      <c r="M599">
        <v>102</v>
      </c>
      <c r="N599" t="s">
        <v>5147</v>
      </c>
      <c r="O599" t="s">
        <v>19</v>
      </c>
      <c r="P599" s="30" t="s">
        <v>5144</v>
      </c>
      <c r="Q599" t="s">
        <v>20</v>
      </c>
      <c r="S599" t="s">
        <v>2887</v>
      </c>
    </row>
    <row r="600" spans="1:19" ht="15" customHeight="1" x14ac:dyDescent="0.35">
      <c r="A600" t="s">
        <v>136</v>
      </c>
      <c r="B600" t="s">
        <v>2886</v>
      </c>
      <c r="C600">
        <v>2021</v>
      </c>
      <c r="D600" t="s">
        <v>5054</v>
      </c>
      <c r="E600" t="s">
        <v>3178</v>
      </c>
      <c r="F600" t="s">
        <v>3752</v>
      </c>
      <c r="G600" t="s">
        <v>3496</v>
      </c>
      <c r="H600" t="s">
        <v>3369</v>
      </c>
      <c r="I600" t="s">
        <v>3179</v>
      </c>
      <c r="J600" t="s">
        <v>1121</v>
      </c>
      <c r="K600" t="s">
        <v>53</v>
      </c>
      <c r="L600" t="s">
        <v>53</v>
      </c>
      <c r="M600">
        <v>450</v>
      </c>
      <c r="N600" t="s">
        <v>3860</v>
      </c>
      <c r="O600" t="s">
        <v>19</v>
      </c>
      <c r="P600" s="29" t="s">
        <v>4013</v>
      </c>
      <c r="Q600" t="s">
        <v>20</v>
      </c>
      <c r="S600" t="s">
        <v>2887</v>
      </c>
    </row>
    <row r="601" spans="1:19" ht="15" customHeight="1" x14ac:dyDescent="0.35">
      <c r="A601" t="s">
        <v>124</v>
      </c>
      <c r="B601" t="s">
        <v>2886</v>
      </c>
      <c r="C601">
        <v>2021</v>
      </c>
      <c r="D601" t="s">
        <v>5054</v>
      </c>
      <c r="E601" t="s">
        <v>125</v>
      </c>
      <c r="F601" t="s">
        <v>3376</v>
      </c>
      <c r="G601" t="s">
        <v>3496</v>
      </c>
      <c r="H601" t="s">
        <v>3373</v>
      </c>
      <c r="I601" t="s">
        <v>126</v>
      </c>
      <c r="J601" t="s">
        <v>1121</v>
      </c>
      <c r="K601" t="s">
        <v>53</v>
      </c>
      <c r="L601" t="s">
        <v>53</v>
      </c>
      <c r="M601">
        <v>292</v>
      </c>
      <c r="N601" t="s">
        <v>34</v>
      </c>
      <c r="O601" t="s">
        <v>3841</v>
      </c>
      <c r="P601" s="29" t="s">
        <v>128</v>
      </c>
      <c r="Q601" t="s">
        <v>20</v>
      </c>
      <c r="S601" t="s">
        <v>2887</v>
      </c>
    </row>
    <row r="602" spans="1:19" ht="15" customHeight="1" x14ac:dyDescent="0.35">
      <c r="A602" t="s">
        <v>145</v>
      </c>
      <c r="B602" t="s">
        <v>2886</v>
      </c>
      <c r="C602">
        <v>2021</v>
      </c>
      <c r="D602" t="s">
        <v>5054</v>
      </c>
      <c r="E602" t="s">
        <v>146</v>
      </c>
      <c r="F602" t="s">
        <v>3455</v>
      </c>
      <c r="G602" t="s">
        <v>3372</v>
      </c>
      <c r="H602" t="s">
        <v>3403</v>
      </c>
      <c r="I602" t="s">
        <v>147</v>
      </c>
      <c r="J602" t="s">
        <v>1121</v>
      </c>
      <c r="K602" t="s">
        <v>53</v>
      </c>
      <c r="L602" t="s">
        <v>53</v>
      </c>
      <c r="M602">
        <v>87</v>
      </c>
      <c r="N602" t="s">
        <v>92</v>
      </c>
      <c r="O602" t="s">
        <v>19</v>
      </c>
      <c r="P602" s="29" t="s">
        <v>25</v>
      </c>
      <c r="Q602" t="s">
        <v>20</v>
      </c>
      <c r="S602" t="s">
        <v>2887</v>
      </c>
    </row>
    <row r="603" spans="1:19" ht="15" customHeight="1" x14ac:dyDescent="0.35">
      <c r="A603" t="s">
        <v>153</v>
      </c>
      <c r="B603" t="s">
        <v>2886</v>
      </c>
      <c r="C603">
        <v>2021</v>
      </c>
      <c r="D603" t="s">
        <v>5054</v>
      </c>
      <c r="E603" t="s">
        <v>154</v>
      </c>
      <c r="F603" t="s">
        <v>3466</v>
      </c>
      <c r="G603" t="s">
        <v>5057</v>
      </c>
      <c r="H603" t="s">
        <v>3369</v>
      </c>
      <c r="I603" t="s">
        <v>155</v>
      </c>
      <c r="J603" t="s">
        <v>1025</v>
      </c>
      <c r="K603" t="s">
        <v>53</v>
      </c>
      <c r="L603" t="s">
        <v>53</v>
      </c>
      <c r="M603">
        <v>1004</v>
      </c>
      <c r="N603" t="s">
        <v>1043</v>
      </c>
      <c r="O603" t="s">
        <v>1091</v>
      </c>
      <c r="P603" s="30" t="s">
        <v>4037</v>
      </c>
      <c r="Q603" t="s">
        <v>20</v>
      </c>
      <c r="S603" t="s">
        <v>2887</v>
      </c>
    </row>
    <row r="604" spans="1:19" ht="15" customHeight="1" x14ac:dyDescent="0.35">
      <c r="A604" t="s">
        <v>210</v>
      </c>
      <c r="B604" t="s">
        <v>2886</v>
      </c>
      <c r="C604">
        <v>2021</v>
      </c>
      <c r="D604" t="s">
        <v>5054</v>
      </c>
      <c r="E604" t="s">
        <v>211</v>
      </c>
      <c r="F604" t="s">
        <v>3389</v>
      </c>
      <c r="G604" t="s">
        <v>3391</v>
      </c>
      <c r="H604" t="s">
        <v>3369</v>
      </c>
      <c r="I604" t="s">
        <v>1028</v>
      </c>
      <c r="J604" t="s">
        <v>341</v>
      </c>
      <c r="K604" t="s">
        <v>53</v>
      </c>
      <c r="L604" t="s">
        <v>106</v>
      </c>
      <c r="M604">
        <v>320</v>
      </c>
      <c r="N604" t="s">
        <v>212</v>
      </c>
      <c r="O604" t="s">
        <v>49</v>
      </c>
      <c r="P604" s="29" t="s">
        <v>4000</v>
      </c>
      <c r="Q604" t="s">
        <v>20</v>
      </c>
      <c r="S604" t="s">
        <v>2887</v>
      </c>
    </row>
    <row r="605" spans="1:19" ht="15" customHeight="1" x14ac:dyDescent="0.35">
      <c r="A605" t="s">
        <v>200</v>
      </c>
      <c r="B605" t="s">
        <v>2886</v>
      </c>
      <c r="C605">
        <v>2021</v>
      </c>
      <c r="D605" t="s">
        <v>5054</v>
      </c>
      <c r="E605" t="s">
        <v>201</v>
      </c>
      <c r="F605" t="s">
        <v>3383</v>
      </c>
      <c r="G605" t="s">
        <v>3464</v>
      </c>
      <c r="H605" t="s">
        <v>3369</v>
      </c>
      <c r="I605" t="s">
        <v>15</v>
      </c>
      <c r="J605" t="s">
        <v>4316</v>
      </c>
      <c r="K605" t="s">
        <v>53</v>
      </c>
      <c r="L605" t="s">
        <v>202</v>
      </c>
      <c r="M605">
        <v>58</v>
      </c>
      <c r="N605" t="s">
        <v>3868</v>
      </c>
      <c r="O605" t="s">
        <v>19</v>
      </c>
      <c r="P605" s="29" t="s">
        <v>203</v>
      </c>
      <c r="Q605" t="s">
        <v>20</v>
      </c>
      <c r="S605" t="s">
        <v>2887</v>
      </c>
    </row>
    <row r="606" spans="1:19" ht="15" customHeight="1" x14ac:dyDescent="0.35">
      <c r="A606" t="s">
        <v>216</v>
      </c>
      <c r="B606" t="s">
        <v>2886</v>
      </c>
      <c r="C606">
        <v>2021</v>
      </c>
      <c r="D606" t="s">
        <v>5054</v>
      </c>
      <c r="E606" t="s">
        <v>217</v>
      </c>
      <c r="F606" t="s">
        <v>3752</v>
      </c>
      <c r="G606" t="s">
        <v>3423</v>
      </c>
      <c r="H606" t="s">
        <v>3452</v>
      </c>
      <c r="I606" t="s">
        <v>218</v>
      </c>
      <c r="J606" t="s">
        <v>1025</v>
      </c>
      <c r="K606" t="s">
        <v>53</v>
      </c>
      <c r="L606" t="s">
        <v>614</v>
      </c>
      <c r="M606">
        <v>240</v>
      </c>
      <c r="N606" t="s">
        <v>718</v>
      </c>
      <c r="O606" t="s">
        <v>19</v>
      </c>
      <c r="P606" s="29" t="s">
        <v>198</v>
      </c>
      <c r="Q606" t="s">
        <v>20</v>
      </c>
      <c r="S606" t="s">
        <v>2887</v>
      </c>
    </row>
    <row r="607" spans="1:19" ht="15" customHeight="1" x14ac:dyDescent="0.35">
      <c r="A607" t="s">
        <v>230</v>
      </c>
      <c r="B607" t="s">
        <v>2886</v>
      </c>
      <c r="C607">
        <v>2021</v>
      </c>
      <c r="D607" t="s">
        <v>5054</v>
      </c>
      <c r="E607" t="s">
        <v>231</v>
      </c>
      <c r="F607" t="s">
        <v>3469</v>
      </c>
      <c r="G607" t="s">
        <v>3468</v>
      </c>
      <c r="H607" t="s">
        <v>3394</v>
      </c>
      <c r="I607" t="s">
        <v>232</v>
      </c>
      <c r="J607" t="s">
        <v>1121</v>
      </c>
      <c r="K607" t="s">
        <v>53</v>
      </c>
      <c r="L607" t="s">
        <v>53</v>
      </c>
      <c r="M607">
        <v>336</v>
      </c>
      <c r="N607" t="s">
        <v>24</v>
      </c>
      <c r="O607" t="s">
        <v>19</v>
      </c>
      <c r="P607" s="29" t="s">
        <v>233</v>
      </c>
      <c r="Q607" t="s">
        <v>20</v>
      </c>
      <c r="S607" t="s">
        <v>2887</v>
      </c>
    </row>
    <row r="608" spans="1:19" ht="15" customHeight="1" x14ac:dyDescent="0.35">
      <c r="A608" t="s">
        <v>281</v>
      </c>
      <c r="B608" t="s">
        <v>2886</v>
      </c>
      <c r="C608">
        <v>2021</v>
      </c>
      <c r="D608" t="s">
        <v>5054</v>
      </c>
      <c r="E608" t="s">
        <v>282</v>
      </c>
      <c r="F608" t="s">
        <v>3457</v>
      </c>
      <c r="G608" t="s">
        <v>3496</v>
      </c>
      <c r="H608" t="s">
        <v>3369</v>
      </c>
      <c r="I608" t="s">
        <v>283</v>
      </c>
      <c r="J608" t="s">
        <v>1121</v>
      </c>
      <c r="K608" t="s">
        <v>53</v>
      </c>
      <c r="L608" t="s">
        <v>53</v>
      </c>
      <c r="M608">
        <v>400</v>
      </c>
      <c r="N608" t="s">
        <v>718</v>
      </c>
      <c r="O608" t="s">
        <v>19</v>
      </c>
      <c r="P608" s="29" t="s">
        <v>5121</v>
      </c>
      <c r="Q608" t="s">
        <v>20</v>
      </c>
      <c r="S608" t="s">
        <v>2887</v>
      </c>
    </row>
    <row r="609" spans="1:19" ht="15" customHeight="1" x14ac:dyDescent="0.35">
      <c r="A609" t="s">
        <v>284</v>
      </c>
      <c r="B609" t="s">
        <v>2886</v>
      </c>
      <c r="C609">
        <v>2021</v>
      </c>
      <c r="D609" t="s">
        <v>5054</v>
      </c>
      <c r="E609" t="s">
        <v>285</v>
      </c>
      <c r="F609" t="s">
        <v>3376</v>
      </c>
      <c r="G609" t="s">
        <v>3375</v>
      </c>
      <c r="H609" t="s">
        <v>3403</v>
      </c>
      <c r="I609" t="s">
        <v>286</v>
      </c>
      <c r="J609" t="s">
        <v>1026</v>
      </c>
      <c r="K609" t="s">
        <v>53</v>
      </c>
      <c r="L609" t="s">
        <v>4392</v>
      </c>
      <c r="M609">
        <v>110</v>
      </c>
      <c r="N609" t="s">
        <v>265</v>
      </c>
      <c r="O609" t="s">
        <v>92</v>
      </c>
      <c r="P609" s="29" t="s">
        <v>68</v>
      </c>
      <c r="Q609" t="s">
        <v>20</v>
      </c>
      <c r="S609" t="s">
        <v>2887</v>
      </c>
    </row>
    <row r="610" spans="1:19" ht="15" customHeight="1" x14ac:dyDescent="0.35">
      <c r="A610" t="s">
        <v>4555</v>
      </c>
      <c r="B610" t="s">
        <v>2886</v>
      </c>
      <c r="C610">
        <v>2021</v>
      </c>
      <c r="D610" t="s">
        <v>5054</v>
      </c>
      <c r="E610" t="s">
        <v>4556</v>
      </c>
      <c r="F610" t="s">
        <v>3431</v>
      </c>
      <c r="G610" t="s">
        <v>3697</v>
      </c>
      <c r="H610" t="s">
        <v>3369</v>
      </c>
      <c r="I610" t="s">
        <v>4557</v>
      </c>
      <c r="J610" t="s">
        <v>1025</v>
      </c>
      <c r="K610" t="s">
        <v>53</v>
      </c>
      <c r="L610" t="s">
        <v>53</v>
      </c>
      <c r="M610">
        <v>417</v>
      </c>
      <c r="N610" t="s">
        <v>116</v>
      </c>
      <c r="O610" t="s">
        <v>24</v>
      </c>
      <c r="P610" s="29" t="s">
        <v>5131</v>
      </c>
      <c r="Q610" t="s">
        <v>20</v>
      </c>
      <c r="R610" t="s">
        <v>4558</v>
      </c>
      <c r="S610" t="s">
        <v>2887</v>
      </c>
    </row>
    <row r="611" spans="1:19" ht="15" customHeight="1" x14ac:dyDescent="0.35">
      <c r="A611" t="s">
        <v>4569</v>
      </c>
      <c r="B611" t="s">
        <v>2886</v>
      </c>
      <c r="C611">
        <v>2021</v>
      </c>
      <c r="D611" t="s">
        <v>5054</v>
      </c>
      <c r="E611" t="s">
        <v>4570</v>
      </c>
      <c r="F611" t="s">
        <v>3389</v>
      </c>
      <c r="G611" t="s">
        <v>5055</v>
      </c>
      <c r="H611" t="s">
        <v>3394</v>
      </c>
      <c r="I611" t="s">
        <v>15</v>
      </c>
      <c r="J611" t="s">
        <v>5156</v>
      </c>
      <c r="K611" t="s">
        <v>53</v>
      </c>
      <c r="L611" t="s">
        <v>53</v>
      </c>
      <c r="M611">
        <v>400</v>
      </c>
      <c r="N611" t="s">
        <v>3219</v>
      </c>
      <c r="O611" t="s">
        <v>116</v>
      </c>
      <c r="P611" s="29" t="s">
        <v>1174</v>
      </c>
      <c r="Q611" t="s">
        <v>20</v>
      </c>
      <c r="S611" t="s">
        <v>2887</v>
      </c>
    </row>
    <row r="612" spans="1:19" ht="15" customHeight="1" x14ac:dyDescent="0.35">
      <c r="A612" t="s">
        <v>5028</v>
      </c>
      <c r="B612" t="s">
        <v>1089</v>
      </c>
      <c r="C612">
        <v>2021</v>
      </c>
      <c r="D612" t="s">
        <v>5054</v>
      </c>
      <c r="E612" t="s">
        <v>5029</v>
      </c>
      <c r="F612" t="s">
        <v>3364</v>
      </c>
      <c r="G612" t="s">
        <v>4811</v>
      </c>
      <c r="H612" t="s">
        <v>3369</v>
      </c>
      <c r="I612" t="s">
        <v>4800</v>
      </c>
      <c r="J612" t="s">
        <v>1025</v>
      </c>
      <c r="K612" t="s">
        <v>53</v>
      </c>
      <c r="L612" t="s">
        <v>53</v>
      </c>
      <c r="M612">
        <v>384</v>
      </c>
      <c r="N612" t="s">
        <v>5030</v>
      </c>
      <c r="O612" t="s">
        <v>5031</v>
      </c>
      <c r="P612" s="29" t="s">
        <v>236</v>
      </c>
      <c r="Q612" t="s">
        <v>20</v>
      </c>
      <c r="S612" t="s">
        <v>2887</v>
      </c>
    </row>
    <row r="613" spans="1:19" ht="15" customHeight="1" x14ac:dyDescent="0.35">
      <c r="A613" t="s">
        <v>12</v>
      </c>
      <c r="B613" t="s">
        <v>2886</v>
      </c>
      <c r="C613">
        <v>2022</v>
      </c>
      <c r="D613" t="s">
        <v>5054</v>
      </c>
      <c r="E613" t="s">
        <v>14</v>
      </c>
      <c r="F613" t="s">
        <v>3440</v>
      </c>
      <c r="G613" t="s">
        <v>3427</v>
      </c>
      <c r="H613" t="s">
        <v>3369</v>
      </c>
      <c r="I613" t="s">
        <v>3107</v>
      </c>
      <c r="J613" t="s">
        <v>1025</v>
      </c>
      <c r="K613" t="s">
        <v>53</v>
      </c>
      <c r="L613" t="s">
        <v>4369</v>
      </c>
      <c r="M613">
        <v>1000</v>
      </c>
      <c r="N613" t="s">
        <v>1087</v>
      </c>
      <c r="O613" t="s">
        <v>108</v>
      </c>
      <c r="P613" s="29" t="s">
        <v>16</v>
      </c>
      <c r="Q613" t="s">
        <v>20</v>
      </c>
      <c r="R613" t="s">
        <v>17</v>
      </c>
      <c r="S613" t="s">
        <v>2887</v>
      </c>
    </row>
    <row r="614" spans="1:19" ht="15" customHeight="1" x14ac:dyDescent="0.35">
      <c r="A614" t="s">
        <v>21</v>
      </c>
      <c r="B614" t="s">
        <v>2886</v>
      </c>
      <c r="C614">
        <v>2022</v>
      </c>
      <c r="D614" t="s">
        <v>5054</v>
      </c>
      <c r="E614" t="s">
        <v>22</v>
      </c>
      <c r="F614" t="s">
        <v>3426</v>
      </c>
      <c r="G614" t="s">
        <v>3423</v>
      </c>
      <c r="H614" t="s">
        <v>3373</v>
      </c>
      <c r="I614" t="s">
        <v>3108</v>
      </c>
      <c r="J614" t="s">
        <v>4316</v>
      </c>
      <c r="K614" t="s">
        <v>53</v>
      </c>
      <c r="L614" t="s">
        <v>4370</v>
      </c>
      <c r="M614">
        <v>231</v>
      </c>
      <c r="N614" t="s">
        <v>24</v>
      </c>
      <c r="O614" t="s">
        <v>19</v>
      </c>
      <c r="P614" s="29" t="s">
        <v>25</v>
      </c>
      <c r="Q614" t="s">
        <v>20</v>
      </c>
      <c r="S614" t="s">
        <v>2887</v>
      </c>
    </row>
    <row r="615" spans="1:19" ht="15" customHeight="1" x14ac:dyDescent="0.35">
      <c r="A615" t="s">
        <v>4576</v>
      </c>
      <c r="B615" t="s">
        <v>2886</v>
      </c>
      <c r="C615">
        <v>2022</v>
      </c>
      <c r="D615" t="s">
        <v>5054</v>
      </c>
      <c r="E615" t="s">
        <v>4577</v>
      </c>
      <c r="F615" t="s">
        <v>4578</v>
      </c>
      <c r="G615" t="s">
        <v>3375</v>
      </c>
      <c r="H615" t="s">
        <v>3373</v>
      </c>
      <c r="I615" t="s">
        <v>15</v>
      </c>
      <c r="J615" t="s">
        <v>1129</v>
      </c>
      <c r="K615" t="s">
        <v>53</v>
      </c>
      <c r="L615" t="s">
        <v>53</v>
      </c>
      <c r="M615">
        <v>89</v>
      </c>
      <c r="N615" t="s">
        <v>4579</v>
      </c>
      <c r="O615" t="s">
        <v>301</v>
      </c>
      <c r="P615" s="29" t="s">
        <v>25</v>
      </c>
      <c r="Q615" t="s">
        <v>20</v>
      </c>
      <c r="S615" t="s">
        <v>2887</v>
      </c>
    </row>
    <row r="616" spans="1:19" ht="15" customHeight="1" x14ac:dyDescent="0.35">
      <c r="A616" t="s">
        <v>4604</v>
      </c>
      <c r="B616" t="s">
        <v>2886</v>
      </c>
      <c r="C616">
        <v>2022</v>
      </c>
      <c r="D616" t="s">
        <v>5054</v>
      </c>
      <c r="E616" t="s">
        <v>4605</v>
      </c>
      <c r="F616" t="s">
        <v>3752</v>
      </c>
      <c r="G616" t="s">
        <v>4606</v>
      </c>
      <c r="H616" t="s">
        <v>3369</v>
      </c>
      <c r="I616" t="s">
        <v>4607</v>
      </c>
      <c r="J616" t="s">
        <v>1125</v>
      </c>
      <c r="K616" t="s">
        <v>53</v>
      </c>
      <c r="L616" t="s">
        <v>53</v>
      </c>
      <c r="M616">
        <v>72</v>
      </c>
      <c r="N616" t="s">
        <v>4608</v>
      </c>
      <c r="O616" t="s">
        <v>4609</v>
      </c>
      <c r="P616" s="29" t="s">
        <v>5119</v>
      </c>
      <c r="Q616" t="s">
        <v>20</v>
      </c>
      <c r="S616" t="s">
        <v>2887</v>
      </c>
    </row>
    <row r="617" spans="1:19" ht="15" customHeight="1" x14ac:dyDescent="0.35">
      <c r="A617" t="s">
        <v>4595</v>
      </c>
      <c r="B617" t="s">
        <v>2886</v>
      </c>
      <c r="C617">
        <v>2022</v>
      </c>
      <c r="D617" t="s">
        <v>5054</v>
      </c>
      <c r="E617" t="s">
        <v>4596</v>
      </c>
      <c r="F617" t="s">
        <v>3752</v>
      </c>
      <c r="G617" t="s">
        <v>4597</v>
      </c>
      <c r="H617" t="s">
        <v>3373</v>
      </c>
      <c r="I617" t="s">
        <v>47</v>
      </c>
      <c r="J617" t="s">
        <v>1122</v>
      </c>
      <c r="K617" t="s">
        <v>53</v>
      </c>
      <c r="L617" t="s">
        <v>53</v>
      </c>
      <c r="M617">
        <v>465</v>
      </c>
      <c r="N617" t="s">
        <v>49</v>
      </c>
      <c r="O617" t="s">
        <v>19</v>
      </c>
      <c r="P617" s="29" t="s">
        <v>266</v>
      </c>
      <c r="Q617" t="s">
        <v>20</v>
      </c>
      <c r="S617" t="s">
        <v>2887</v>
      </c>
    </row>
    <row r="618" spans="1:19" ht="15" customHeight="1" x14ac:dyDescent="0.35">
      <c r="A618" t="s">
        <v>4628</v>
      </c>
      <c r="B618" t="s">
        <v>2886</v>
      </c>
      <c r="C618">
        <v>2022</v>
      </c>
      <c r="D618" t="s">
        <v>5054</v>
      </c>
      <c r="E618" t="s">
        <v>4629</v>
      </c>
      <c r="F618" t="s">
        <v>3389</v>
      </c>
      <c r="G618" t="s">
        <v>3372</v>
      </c>
      <c r="H618" t="s">
        <v>3369</v>
      </c>
      <c r="I618" t="s">
        <v>4630</v>
      </c>
      <c r="J618" t="s">
        <v>1015</v>
      </c>
      <c r="K618" t="s">
        <v>53</v>
      </c>
      <c r="L618" t="s">
        <v>53</v>
      </c>
      <c r="M618">
        <v>2430</v>
      </c>
      <c r="N618" t="s">
        <v>4321</v>
      </c>
      <c r="O618" t="s">
        <v>19</v>
      </c>
      <c r="P618" s="29" t="s">
        <v>4631</v>
      </c>
      <c r="Q618" t="s">
        <v>13</v>
      </c>
      <c r="R618" t="s">
        <v>4632</v>
      </c>
      <c r="S618" t="s">
        <v>2887</v>
      </c>
    </row>
    <row r="619" spans="1:19" ht="15" customHeight="1" x14ac:dyDescent="0.35">
      <c r="A619" t="s">
        <v>4611</v>
      </c>
      <c r="B619" t="s">
        <v>2886</v>
      </c>
      <c r="C619">
        <v>2022</v>
      </c>
      <c r="D619" t="s">
        <v>5054</v>
      </c>
      <c r="E619" t="s">
        <v>4612</v>
      </c>
      <c r="F619" t="s">
        <v>4613</v>
      </c>
      <c r="G619" t="s">
        <v>3496</v>
      </c>
      <c r="H619" t="s">
        <v>3369</v>
      </c>
      <c r="I619" t="s">
        <v>139</v>
      </c>
      <c r="J619" t="s">
        <v>341</v>
      </c>
      <c r="K619" t="s">
        <v>341</v>
      </c>
      <c r="L619" t="s">
        <v>341</v>
      </c>
      <c r="M619">
        <v>66</v>
      </c>
      <c r="N619" t="s">
        <v>1065</v>
      </c>
      <c r="O619" t="s">
        <v>19</v>
      </c>
      <c r="P619" s="29" t="s">
        <v>3923</v>
      </c>
      <c r="Q619" t="s">
        <v>20</v>
      </c>
      <c r="S619" t="s">
        <v>2892</v>
      </c>
    </row>
    <row r="620" spans="1:19" ht="15" customHeight="1" x14ac:dyDescent="0.35">
      <c r="A620" t="s">
        <v>4652</v>
      </c>
      <c r="B620" t="s">
        <v>1089</v>
      </c>
      <c r="C620">
        <v>2022</v>
      </c>
      <c r="D620" t="s">
        <v>5054</v>
      </c>
      <c r="E620" t="s">
        <v>4653</v>
      </c>
      <c r="F620" t="s">
        <v>3662</v>
      </c>
      <c r="G620" t="s">
        <v>4654</v>
      </c>
      <c r="H620" t="s">
        <v>3531</v>
      </c>
      <c r="I620" t="s">
        <v>321</v>
      </c>
      <c r="J620" t="s">
        <v>341</v>
      </c>
      <c r="K620" t="s">
        <v>53</v>
      </c>
      <c r="L620" t="s">
        <v>53</v>
      </c>
      <c r="M620">
        <v>180</v>
      </c>
      <c r="N620" t="s">
        <v>24</v>
      </c>
      <c r="O620" t="s">
        <v>19</v>
      </c>
      <c r="P620" s="29" t="s">
        <v>3995</v>
      </c>
      <c r="Q620" t="s">
        <v>20</v>
      </c>
      <c r="S620" t="s">
        <v>2887</v>
      </c>
    </row>
    <row r="621" spans="1:19" ht="15" customHeight="1" x14ac:dyDescent="0.35">
      <c r="A621" t="s">
        <v>4659</v>
      </c>
      <c r="B621" t="s">
        <v>2886</v>
      </c>
      <c r="C621">
        <v>2022</v>
      </c>
      <c r="D621" t="s">
        <v>5054</v>
      </c>
      <c r="E621" t="s">
        <v>4660</v>
      </c>
      <c r="F621" t="s">
        <v>4661</v>
      </c>
      <c r="G621" t="s">
        <v>4662</v>
      </c>
      <c r="H621" t="s">
        <v>3452</v>
      </c>
      <c r="I621" t="s">
        <v>4663</v>
      </c>
      <c r="J621" t="s">
        <v>1015</v>
      </c>
      <c r="K621" t="s">
        <v>53</v>
      </c>
      <c r="L621" t="s">
        <v>53</v>
      </c>
      <c r="M621">
        <v>240</v>
      </c>
      <c r="N621" t="s">
        <v>4664</v>
      </c>
      <c r="O621" t="s">
        <v>4665</v>
      </c>
      <c r="P621" s="29" t="s">
        <v>4666</v>
      </c>
      <c r="Q621" t="s">
        <v>20</v>
      </c>
      <c r="S621" t="s">
        <v>2887</v>
      </c>
    </row>
    <row r="622" spans="1:19" ht="15" customHeight="1" x14ac:dyDescent="0.35">
      <c r="A622" t="s">
        <v>4638</v>
      </c>
      <c r="B622" t="s">
        <v>2886</v>
      </c>
      <c r="C622">
        <v>2022</v>
      </c>
      <c r="D622" t="s">
        <v>5054</v>
      </c>
      <c r="E622" t="s">
        <v>4639</v>
      </c>
      <c r="F622" t="s">
        <v>4640</v>
      </c>
      <c r="G622" t="s">
        <v>4641</v>
      </c>
      <c r="H622" t="s">
        <v>3373</v>
      </c>
      <c r="I622" t="s">
        <v>4642</v>
      </c>
      <c r="J622" t="s">
        <v>341</v>
      </c>
      <c r="K622" t="s">
        <v>53</v>
      </c>
      <c r="L622" t="s">
        <v>53</v>
      </c>
      <c r="M622">
        <v>16</v>
      </c>
      <c r="N622" t="s">
        <v>5281</v>
      </c>
      <c r="O622" t="s">
        <v>4643</v>
      </c>
      <c r="P622" s="29" t="s">
        <v>686</v>
      </c>
      <c r="Q622" t="s">
        <v>20</v>
      </c>
      <c r="S622" t="s">
        <v>2892</v>
      </c>
    </row>
    <row r="623" spans="1:19" ht="15" customHeight="1" x14ac:dyDescent="0.35">
      <c r="A623" t="s">
        <v>4702</v>
      </c>
      <c r="B623" t="s">
        <v>2886</v>
      </c>
      <c r="C623">
        <v>2022</v>
      </c>
      <c r="D623" t="s">
        <v>5054</v>
      </c>
      <c r="E623" t="s">
        <v>4703</v>
      </c>
      <c r="F623" t="s">
        <v>4704</v>
      </c>
      <c r="G623" t="s">
        <v>4705</v>
      </c>
      <c r="H623" t="s">
        <v>3373</v>
      </c>
      <c r="I623" t="s">
        <v>4706</v>
      </c>
      <c r="J623" t="s">
        <v>185</v>
      </c>
      <c r="K623" t="s">
        <v>53</v>
      </c>
      <c r="L623" t="s">
        <v>4707</v>
      </c>
      <c r="M623">
        <v>70</v>
      </c>
      <c r="N623" t="s">
        <v>92</v>
      </c>
      <c r="O623" t="s">
        <v>19</v>
      </c>
      <c r="P623" s="29" t="s">
        <v>99</v>
      </c>
      <c r="Q623" t="s">
        <v>20</v>
      </c>
      <c r="R623" t="s">
        <v>4708</v>
      </c>
      <c r="S623" t="s">
        <v>2887</v>
      </c>
    </row>
    <row r="624" spans="1:19" ht="15" customHeight="1" x14ac:dyDescent="0.35">
      <c r="A624" t="s">
        <v>4674</v>
      </c>
      <c r="B624" t="s">
        <v>2886</v>
      </c>
      <c r="C624">
        <v>2022</v>
      </c>
      <c r="D624" t="s">
        <v>5054</v>
      </c>
      <c r="E624" t="s">
        <v>4675</v>
      </c>
      <c r="F624" t="s">
        <v>4676</v>
      </c>
      <c r="G624" t="s">
        <v>3496</v>
      </c>
      <c r="H624" t="s">
        <v>3369</v>
      </c>
      <c r="I624" t="s">
        <v>105</v>
      </c>
      <c r="J624" t="s">
        <v>341</v>
      </c>
      <c r="K624" t="s">
        <v>53</v>
      </c>
      <c r="L624" t="s">
        <v>53</v>
      </c>
      <c r="M624">
        <v>400</v>
      </c>
      <c r="N624" t="s">
        <v>4677</v>
      </c>
      <c r="O624" t="s">
        <v>108</v>
      </c>
      <c r="P624" s="29" t="s">
        <v>93</v>
      </c>
      <c r="Q624" t="s">
        <v>20</v>
      </c>
      <c r="S624" t="s">
        <v>2887</v>
      </c>
    </row>
    <row r="625" spans="1:19" ht="15" customHeight="1" x14ac:dyDescent="0.35">
      <c r="A625" t="s">
        <v>4724</v>
      </c>
      <c r="B625" t="s">
        <v>1089</v>
      </c>
      <c r="C625">
        <v>2022</v>
      </c>
      <c r="D625" t="s">
        <v>5054</v>
      </c>
      <c r="E625" t="s">
        <v>4725</v>
      </c>
      <c r="F625" t="s">
        <v>4726</v>
      </c>
      <c r="G625" t="s">
        <v>4727</v>
      </c>
      <c r="H625" t="s">
        <v>3403</v>
      </c>
      <c r="I625" t="s">
        <v>269</v>
      </c>
      <c r="J625" t="s">
        <v>3116</v>
      </c>
      <c r="K625" t="s">
        <v>53</v>
      </c>
      <c r="L625" t="s">
        <v>53</v>
      </c>
      <c r="M625">
        <v>180</v>
      </c>
      <c r="N625" t="s">
        <v>4728</v>
      </c>
      <c r="O625" t="s">
        <v>117</v>
      </c>
      <c r="P625" s="29" t="s">
        <v>1057</v>
      </c>
      <c r="Q625" t="s">
        <v>20</v>
      </c>
      <c r="S625" t="s">
        <v>2887</v>
      </c>
    </row>
    <row r="626" spans="1:19" ht="15" customHeight="1" x14ac:dyDescent="0.35">
      <c r="A626" t="s">
        <v>4750</v>
      </c>
      <c r="B626" t="s">
        <v>2886</v>
      </c>
      <c r="C626">
        <v>2022</v>
      </c>
      <c r="D626" t="s">
        <v>5054</v>
      </c>
      <c r="E626" t="s">
        <v>4751</v>
      </c>
      <c r="F626" t="s">
        <v>4751</v>
      </c>
      <c r="G626" t="s">
        <v>3372</v>
      </c>
      <c r="H626" t="s">
        <v>3369</v>
      </c>
      <c r="I626" t="s">
        <v>15</v>
      </c>
      <c r="J626" t="s">
        <v>1025</v>
      </c>
      <c r="K626" t="s">
        <v>53</v>
      </c>
      <c r="L626" t="s">
        <v>53</v>
      </c>
      <c r="M626">
        <v>649</v>
      </c>
      <c r="N626" t="s">
        <v>24</v>
      </c>
      <c r="O626" t="s">
        <v>19</v>
      </c>
      <c r="P626" s="29" t="s">
        <v>236</v>
      </c>
      <c r="Q626" t="s">
        <v>20</v>
      </c>
      <c r="S626" t="s">
        <v>2887</v>
      </c>
    </row>
    <row r="627" spans="1:19" ht="15" customHeight="1" x14ac:dyDescent="0.35">
      <c r="A627" t="s">
        <v>4792</v>
      </c>
      <c r="B627" t="s">
        <v>1089</v>
      </c>
      <c r="C627">
        <v>2022</v>
      </c>
      <c r="D627" t="s">
        <v>5054</v>
      </c>
      <c r="E627" t="s">
        <v>4793</v>
      </c>
      <c r="F627" t="s">
        <v>5085</v>
      </c>
      <c r="G627" t="s">
        <v>3427</v>
      </c>
      <c r="H627" t="s">
        <v>3369</v>
      </c>
      <c r="I627" t="s">
        <v>15</v>
      </c>
      <c r="J627" t="s">
        <v>341</v>
      </c>
      <c r="K627" t="s">
        <v>53</v>
      </c>
      <c r="L627" t="s">
        <v>53</v>
      </c>
      <c r="M627">
        <v>200</v>
      </c>
      <c r="N627" t="s">
        <v>127</v>
      </c>
      <c r="O627" t="s">
        <v>24</v>
      </c>
      <c r="P627" s="29" t="s">
        <v>987</v>
      </c>
      <c r="Q627" t="s">
        <v>20</v>
      </c>
      <c r="S627" t="s">
        <v>2887</v>
      </c>
    </row>
    <row r="628" spans="1:19" ht="15" customHeight="1" x14ac:dyDescent="0.35">
      <c r="A628" t="s">
        <v>4788</v>
      </c>
      <c r="B628" t="s">
        <v>1089</v>
      </c>
      <c r="C628">
        <v>2022</v>
      </c>
      <c r="D628" t="s">
        <v>5054</v>
      </c>
      <c r="E628" t="s">
        <v>4789</v>
      </c>
      <c r="F628" t="s">
        <v>4790</v>
      </c>
      <c r="G628" t="s">
        <v>3496</v>
      </c>
      <c r="H628" t="s">
        <v>3369</v>
      </c>
      <c r="I628" t="s">
        <v>4791</v>
      </c>
      <c r="J628" t="s">
        <v>4316</v>
      </c>
      <c r="K628" t="s">
        <v>53</v>
      </c>
      <c r="L628" t="s">
        <v>53</v>
      </c>
      <c r="M628">
        <v>747</v>
      </c>
      <c r="N628" t="s">
        <v>24</v>
      </c>
      <c r="O628" t="s">
        <v>19</v>
      </c>
      <c r="P628" s="29" t="s">
        <v>236</v>
      </c>
      <c r="Q628" t="s">
        <v>20</v>
      </c>
      <c r="S628" t="s">
        <v>2887</v>
      </c>
    </row>
    <row r="629" spans="1:19" ht="15" customHeight="1" x14ac:dyDescent="0.35">
      <c r="A629" t="s">
        <v>4777</v>
      </c>
      <c r="B629" t="s">
        <v>1089</v>
      </c>
      <c r="C629">
        <v>2022</v>
      </c>
      <c r="D629" t="s">
        <v>5054</v>
      </c>
      <c r="E629" t="s">
        <v>4778</v>
      </c>
      <c r="F629" t="s">
        <v>3457</v>
      </c>
      <c r="G629" t="s">
        <v>4772</v>
      </c>
      <c r="H629" t="s">
        <v>3369</v>
      </c>
      <c r="I629" t="s">
        <v>15</v>
      </c>
      <c r="J629" t="s">
        <v>1025</v>
      </c>
      <c r="K629" t="s">
        <v>341</v>
      </c>
      <c r="L629" t="s">
        <v>185</v>
      </c>
      <c r="M629">
        <v>220</v>
      </c>
      <c r="N629" t="s">
        <v>4779</v>
      </c>
      <c r="O629" t="s">
        <v>4780</v>
      </c>
      <c r="P629" s="29" t="s">
        <v>5127</v>
      </c>
      <c r="Q629" t="s">
        <v>13</v>
      </c>
      <c r="R629" t="s">
        <v>4087</v>
      </c>
      <c r="S629" t="s">
        <v>2887</v>
      </c>
    </row>
    <row r="630" spans="1:19" ht="15" customHeight="1" x14ac:dyDescent="0.35">
      <c r="A630" t="s">
        <v>4770</v>
      </c>
      <c r="B630" t="s">
        <v>2886</v>
      </c>
      <c r="C630">
        <v>2022</v>
      </c>
      <c r="D630" t="s">
        <v>5054</v>
      </c>
      <c r="E630" t="s">
        <v>4771</v>
      </c>
      <c r="F630" t="s">
        <v>3457</v>
      </c>
      <c r="G630" t="s">
        <v>4772</v>
      </c>
      <c r="H630" t="s">
        <v>3369</v>
      </c>
      <c r="I630" t="s">
        <v>4773</v>
      </c>
      <c r="J630" t="s">
        <v>1025</v>
      </c>
      <c r="K630" t="s">
        <v>53</v>
      </c>
      <c r="L630" t="s">
        <v>53</v>
      </c>
      <c r="M630">
        <v>1000</v>
      </c>
      <c r="N630" t="s">
        <v>4774</v>
      </c>
      <c r="O630" t="s">
        <v>4775</v>
      </c>
      <c r="P630" s="29" t="s">
        <v>5133</v>
      </c>
      <c r="Q630" t="s">
        <v>20</v>
      </c>
      <c r="S630" t="s">
        <v>2887</v>
      </c>
    </row>
    <row r="631" spans="1:19" ht="15" customHeight="1" x14ac:dyDescent="0.35">
      <c r="A631" t="s">
        <v>4794</v>
      </c>
      <c r="B631" t="s">
        <v>2886</v>
      </c>
      <c r="C631">
        <v>2022</v>
      </c>
      <c r="D631" t="s">
        <v>5054</v>
      </c>
      <c r="E631" t="s">
        <v>4795</v>
      </c>
      <c r="F631" t="s">
        <v>3752</v>
      </c>
      <c r="G631" t="s">
        <v>3496</v>
      </c>
      <c r="H631" t="s">
        <v>3369</v>
      </c>
      <c r="I631" t="s">
        <v>4796</v>
      </c>
      <c r="J631" t="s">
        <v>5155</v>
      </c>
      <c r="K631" t="s">
        <v>53</v>
      </c>
      <c r="L631" t="s">
        <v>53</v>
      </c>
      <c r="M631">
        <v>900</v>
      </c>
      <c r="N631" t="s">
        <v>49</v>
      </c>
      <c r="O631" t="s">
        <v>19</v>
      </c>
      <c r="P631" s="29" t="s">
        <v>93</v>
      </c>
      <c r="Q631" t="s">
        <v>20</v>
      </c>
      <c r="S631" t="s">
        <v>2887</v>
      </c>
    </row>
    <row r="632" spans="1:19" ht="15" customHeight="1" x14ac:dyDescent="0.35">
      <c r="A632" t="s">
        <v>4821</v>
      </c>
      <c r="B632" t="s">
        <v>1089</v>
      </c>
      <c r="C632">
        <v>2022</v>
      </c>
      <c r="D632" t="s">
        <v>5054</v>
      </c>
      <c r="E632" t="s">
        <v>4822</v>
      </c>
      <c r="F632" t="s">
        <v>3376</v>
      </c>
      <c r="G632" t="s">
        <v>3500</v>
      </c>
      <c r="H632" t="s">
        <v>3403</v>
      </c>
      <c r="I632" t="s">
        <v>147</v>
      </c>
      <c r="J632" t="s">
        <v>1121</v>
      </c>
      <c r="K632" t="s">
        <v>53</v>
      </c>
      <c r="L632" t="s">
        <v>53</v>
      </c>
      <c r="M632">
        <v>96</v>
      </c>
      <c r="N632" t="s">
        <v>1835</v>
      </c>
      <c r="O632" t="s">
        <v>1164</v>
      </c>
      <c r="P632" s="29" t="s">
        <v>4823</v>
      </c>
      <c r="Q632" t="s">
        <v>20</v>
      </c>
      <c r="S632" t="s">
        <v>2887</v>
      </c>
    </row>
    <row r="633" spans="1:19" ht="15" customHeight="1" x14ac:dyDescent="0.35">
      <c r="A633" t="s">
        <v>4824</v>
      </c>
      <c r="B633" t="s">
        <v>2886</v>
      </c>
      <c r="C633">
        <v>2022</v>
      </c>
      <c r="D633" t="s">
        <v>5054</v>
      </c>
      <c r="E633" t="s">
        <v>4825</v>
      </c>
      <c r="F633" t="s">
        <v>3431</v>
      </c>
      <c r="G633" t="s">
        <v>4811</v>
      </c>
      <c r="H633" t="s">
        <v>3373</v>
      </c>
      <c r="I633" t="s">
        <v>913</v>
      </c>
      <c r="J633" t="s">
        <v>1025</v>
      </c>
      <c r="K633" t="s">
        <v>53</v>
      </c>
      <c r="L633" t="s">
        <v>53</v>
      </c>
      <c r="M633">
        <v>80</v>
      </c>
      <c r="N633" t="s">
        <v>1092</v>
      </c>
      <c r="O633" t="s">
        <v>49</v>
      </c>
      <c r="P633" s="29" t="s">
        <v>304</v>
      </c>
      <c r="Q633" t="s">
        <v>20</v>
      </c>
      <c r="S633" t="s">
        <v>2887</v>
      </c>
    </row>
    <row r="634" spans="1:19" ht="15" customHeight="1" x14ac:dyDescent="0.35">
      <c r="A634" t="s">
        <v>4797</v>
      </c>
      <c r="B634" t="s">
        <v>2886</v>
      </c>
      <c r="C634">
        <v>2022</v>
      </c>
      <c r="D634" t="s">
        <v>5054</v>
      </c>
      <c r="E634" t="s">
        <v>4798</v>
      </c>
      <c r="F634" t="s">
        <v>4799</v>
      </c>
      <c r="G634" t="s">
        <v>3515</v>
      </c>
      <c r="H634" t="s">
        <v>5106</v>
      </c>
      <c r="I634" t="s">
        <v>4800</v>
      </c>
      <c r="J634" t="s">
        <v>1025</v>
      </c>
      <c r="K634" t="s">
        <v>53</v>
      </c>
      <c r="L634" t="s">
        <v>53</v>
      </c>
      <c r="M634">
        <v>450</v>
      </c>
      <c r="N634" t="s">
        <v>4801</v>
      </c>
      <c r="O634" t="s">
        <v>1040</v>
      </c>
      <c r="P634" s="29" t="s">
        <v>4802</v>
      </c>
      <c r="Q634" t="s">
        <v>13</v>
      </c>
      <c r="R634" t="s">
        <v>4803</v>
      </c>
      <c r="S634" t="s">
        <v>2887</v>
      </c>
    </row>
    <row r="635" spans="1:19" ht="15" customHeight="1" x14ac:dyDescent="0.35">
      <c r="A635" t="s">
        <v>4808</v>
      </c>
      <c r="B635" t="s">
        <v>2886</v>
      </c>
      <c r="C635">
        <v>2022</v>
      </c>
      <c r="D635" t="s">
        <v>5054</v>
      </c>
      <c r="E635" t="s">
        <v>4809</v>
      </c>
      <c r="F635" t="s">
        <v>4810</v>
      </c>
      <c r="G635" t="s">
        <v>4811</v>
      </c>
      <c r="H635" t="s">
        <v>3373</v>
      </c>
      <c r="I635" t="s">
        <v>913</v>
      </c>
      <c r="J635" t="s">
        <v>1025</v>
      </c>
      <c r="K635" t="s">
        <v>53</v>
      </c>
      <c r="L635" t="s">
        <v>1741</v>
      </c>
      <c r="M635">
        <v>160</v>
      </c>
      <c r="N635" t="s">
        <v>4812</v>
      </c>
      <c r="O635" t="s">
        <v>4813</v>
      </c>
      <c r="P635" s="29" t="s">
        <v>304</v>
      </c>
      <c r="Q635" t="s">
        <v>20</v>
      </c>
      <c r="S635" t="s">
        <v>2887</v>
      </c>
    </row>
    <row r="636" spans="1:19" ht="15" customHeight="1" x14ac:dyDescent="0.35">
      <c r="A636" t="s">
        <v>4903</v>
      </c>
      <c r="B636" t="s">
        <v>2886</v>
      </c>
      <c r="C636">
        <v>2022</v>
      </c>
      <c r="D636" t="s">
        <v>5054</v>
      </c>
      <c r="E636" t="s">
        <v>4904</v>
      </c>
      <c r="F636" t="s">
        <v>3457</v>
      </c>
      <c r="G636" t="s">
        <v>3468</v>
      </c>
      <c r="H636" t="s">
        <v>3369</v>
      </c>
      <c r="I636" t="s">
        <v>15</v>
      </c>
      <c r="J636" t="s">
        <v>341</v>
      </c>
      <c r="K636" t="s">
        <v>53</v>
      </c>
      <c r="L636" t="s">
        <v>53</v>
      </c>
      <c r="M636">
        <v>340</v>
      </c>
      <c r="N636" t="s">
        <v>5279</v>
      </c>
      <c r="O636" t="s">
        <v>4905</v>
      </c>
      <c r="P636" s="29" t="s">
        <v>1081</v>
      </c>
      <c r="Q636" t="s">
        <v>20</v>
      </c>
      <c r="S636" t="s">
        <v>2892</v>
      </c>
    </row>
    <row r="637" spans="1:19" ht="15" customHeight="1" x14ac:dyDescent="0.35">
      <c r="A637" t="s">
        <v>4928</v>
      </c>
      <c r="B637" t="s">
        <v>2886</v>
      </c>
      <c r="C637">
        <v>2022</v>
      </c>
      <c r="D637" t="s">
        <v>5054</v>
      </c>
      <c r="E637" t="s">
        <v>4929</v>
      </c>
      <c r="F637" t="s">
        <v>4930</v>
      </c>
      <c r="G637" t="s">
        <v>4851</v>
      </c>
      <c r="H637" t="s">
        <v>3403</v>
      </c>
      <c r="I637" t="s">
        <v>717</v>
      </c>
      <c r="J637" t="s">
        <v>1672</v>
      </c>
      <c r="K637" t="s">
        <v>341</v>
      </c>
      <c r="L637" t="s">
        <v>185</v>
      </c>
      <c r="M637" t="s">
        <v>185</v>
      </c>
      <c r="N637" t="s">
        <v>922</v>
      </c>
      <c r="O637" t="s">
        <v>19</v>
      </c>
      <c r="P637" s="29" t="s">
        <v>25</v>
      </c>
      <c r="Q637" t="s">
        <v>20</v>
      </c>
      <c r="S637" t="s">
        <v>2887</v>
      </c>
    </row>
    <row r="638" spans="1:19" ht="15" customHeight="1" x14ac:dyDescent="0.35">
      <c r="A638" t="s">
        <v>4925</v>
      </c>
      <c r="B638" t="s">
        <v>2886</v>
      </c>
      <c r="C638">
        <v>2022</v>
      </c>
      <c r="D638" t="s">
        <v>5054</v>
      </c>
      <c r="E638" t="s">
        <v>4926</v>
      </c>
      <c r="F638" t="s">
        <v>3457</v>
      </c>
      <c r="G638" t="s">
        <v>3496</v>
      </c>
      <c r="H638" t="s">
        <v>3369</v>
      </c>
      <c r="I638" t="s">
        <v>423</v>
      </c>
      <c r="J638" t="s">
        <v>1121</v>
      </c>
      <c r="K638" t="s">
        <v>53</v>
      </c>
      <c r="L638" t="s">
        <v>53</v>
      </c>
      <c r="M638">
        <v>360</v>
      </c>
      <c r="N638" t="s">
        <v>718</v>
      </c>
      <c r="O638" t="s">
        <v>19</v>
      </c>
      <c r="P638" s="29" t="s">
        <v>236</v>
      </c>
      <c r="Q638" t="s">
        <v>13</v>
      </c>
      <c r="R638" t="s">
        <v>4927</v>
      </c>
      <c r="S638" t="s">
        <v>2887</v>
      </c>
    </row>
    <row r="639" spans="1:19" ht="15" customHeight="1" x14ac:dyDescent="0.35">
      <c r="A639" t="s">
        <v>4917</v>
      </c>
      <c r="B639" t="s">
        <v>2886</v>
      </c>
      <c r="C639">
        <v>2022</v>
      </c>
      <c r="D639" t="s">
        <v>5054</v>
      </c>
      <c r="E639" t="s">
        <v>4918</v>
      </c>
      <c r="F639" t="s">
        <v>5085</v>
      </c>
      <c r="G639" t="s">
        <v>4772</v>
      </c>
      <c r="H639" t="s">
        <v>3394</v>
      </c>
      <c r="I639" t="s">
        <v>15</v>
      </c>
      <c r="J639" t="s">
        <v>1025</v>
      </c>
      <c r="K639" t="s">
        <v>53</v>
      </c>
      <c r="L639" t="s">
        <v>53</v>
      </c>
      <c r="M639">
        <v>240</v>
      </c>
      <c r="N639" t="s">
        <v>4919</v>
      </c>
      <c r="O639" t="s">
        <v>116</v>
      </c>
      <c r="P639" s="29" t="s">
        <v>5129</v>
      </c>
      <c r="Q639" t="s">
        <v>20</v>
      </c>
      <c r="S639" t="s">
        <v>2887</v>
      </c>
    </row>
    <row r="640" spans="1:19" ht="15" customHeight="1" x14ac:dyDescent="0.35">
      <c r="A640" t="s">
        <v>4934</v>
      </c>
      <c r="B640" t="s">
        <v>2886</v>
      </c>
      <c r="C640">
        <v>2022</v>
      </c>
      <c r="D640" t="s">
        <v>5054</v>
      </c>
      <c r="E640" t="s">
        <v>4935</v>
      </c>
      <c r="F640" t="s">
        <v>4936</v>
      </c>
      <c r="G640" t="s">
        <v>3468</v>
      </c>
      <c r="H640" t="s">
        <v>3369</v>
      </c>
      <c r="I640" t="s">
        <v>15</v>
      </c>
      <c r="J640" t="s">
        <v>1036</v>
      </c>
      <c r="K640" t="s">
        <v>53</v>
      </c>
      <c r="L640" t="s">
        <v>53</v>
      </c>
      <c r="M640">
        <v>400</v>
      </c>
      <c r="N640" t="s">
        <v>5146</v>
      </c>
      <c r="O640" t="s">
        <v>4937</v>
      </c>
      <c r="P640" s="29" t="s">
        <v>5259</v>
      </c>
      <c r="Q640" t="s">
        <v>20</v>
      </c>
      <c r="S640" t="s">
        <v>2887</v>
      </c>
    </row>
    <row r="641" spans="1:19" ht="15" customHeight="1" x14ac:dyDescent="0.35">
      <c r="A641" t="s">
        <v>4967</v>
      </c>
      <c r="B641" t="s">
        <v>2886</v>
      </c>
      <c r="C641">
        <v>2022</v>
      </c>
      <c r="D641" t="s">
        <v>5054</v>
      </c>
      <c r="E641" t="s">
        <v>4968</v>
      </c>
      <c r="F641" t="s">
        <v>3376</v>
      </c>
      <c r="G641" t="s">
        <v>3391</v>
      </c>
      <c r="H641" t="s">
        <v>3403</v>
      </c>
      <c r="I641" t="s">
        <v>15</v>
      </c>
      <c r="J641" t="s">
        <v>1025</v>
      </c>
      <c r="K641" t="s">
        <v>53</v>
      </c>
      <c r="L641" t="s">
        <v>53</v>
      </c>
      <c r="M641">
        <v>252</v>
      </c>
      <c r="N641" t="s">
        <v>4969</v>
      </c>
      <c r="O641" t="s">
        <v>108</v>
      </c>
      <c r="P641" s="29" t="s">
        <v>4970</v>
      </c>
      <c r="Q641" t="s">
        <v>20</v>
      </c>
      <c r="S641" t="s">
        <v>2887</v>
      </c>
    </row>
    <row r="642" spans="1:19" ht="15" customHeight="1" x14ac:dyDescent="0.35">
      <c r="A642" t="s">
        <v>4976</v>
      </c>
      <c r="B642" t="s">
        <v>1089</v>
      </c>
      <c r="C642">
        <v>2022</v>
      </c>
      <c r="D642" t="s">
        <v>5054</v>
      </c>
      <c r="E642" t="s">
        <v>4977</v>
      </c>
      <c r="F642" t="s">
        <v>4978</v>
      </c>
      <c r="G642" t="s">
        <v>3723</v>
      </c>
      <c r="H642" t="s">
        <v>3373</v>
      </c>
      <c r="I642" t="s">
        <v>15</v>
      </c>
      <c r="J642" t="s">
        <v>185</v>
      </c>
      <c r="K642" t="s">
        <v>341</v>
      </c>
      <c r="L642" t="s">
        <v>185</v>
      </c>
      <c r="M642">
        <v>240</v>
      </c>
      <c r="N642" t="s">
        <v>4979</v>
      </c>
      <c r="O642" t="s">
        <v>4980</v>
      </c>
      <c r="P642" s="29" t="s">
        <v>4981</v>
      </c>
      <c r="Q642" t="s">
        <v>20</v>
      </c>
      <c r="S642" t="s">
        <v>2887</v>
      </c>
    </row>
    <row r="643" spans="1:19" ht="15" customHeight="1" x14ac:dyDescent="0.35">
      <c r="A643" t="s">
        <v>4982</v>
      </c>
      <c r="B643" t="s">
        <v>2886</v>
      </c>
      <c r="C643">
        <v>2022</v>
      </c>
      <c r="D643" t="s">
        <v>5054</v>
      </c>
      <c r="E643" t="s">
        <v>4983</v>
      </c>
      <c r="F643" t="s">
        <v>4884</v>
      </c>
      <c r="G643" t="s">
        <v>3496</v>
      </c>
      <c r="H643" t="s">
        <v>3394</v>
      </c>
      <c r="I643" t="s">
        <v>4984</v>
      </c>
      <c r="J643" t="s">
        <v>1036</v>
      </c>
      <c r="K643" t="s">
        <v>53</v>
      </c>
      <c r="L643" t="s">
        <v>53</v>
      </c>
      <c r="M643">
        <v>1680</v>
      </c>
      <c r="N643" t="s">
        <v>4985</v>
      </c>
      <c r="O643" t="s">
        <v>4986</v>
      </c>
      <c r="P643" s="29" t="s">
        <v>5143</v>
      </c>
      <c r="Q643" t="s">
        <v>20</v>
      </c>
      <c r="S643" t="s">
        <v>2887</v>
      </c>
    </row>
    <row r="644" spans="1:19" ht="15" customHeight="1" x14ac:dyDescent="0.35">
      <c r="A644" t="s">
        <v>4989</v>
      </c>
      <c r="B644" t="s">
        <v>2886</v>
      </c>
      <c r="C644">
        <v>2022</v>
      </c>
      <c r="D644" t="s">
        <v>5054</v>
      </c>
      <c r="E644" t="s">
        <v>4990</v>
      </c>
      <c r="F644" t="s">
        <v>4613</v>
      </c>
      <c r="G644" t="s">
        <v>3578</v>
      </c>
      <c r="H644" t="s">
        <v>3369</v>
      </c>
      <c r="I644" t="s">
        <v>15</v>
      </c>
      <c r="J644" t="s">
        <v>1128</v>
      </c>
      <c r="K644" t="s">
        <v>42</v>
      </c>
      <c r="L644" t="s">
        <v>4991</v>
      </c>
      <c r="M644" t="s">
        <v>185</v>
      </c>
      <c r="N644" t="s">
        <v>5109</v>
      </c>
      <c r="O644" t="s">
        <v>4992</v>
      </c>
      <c r="P644" s="29" t="s">
        <v>3923</v>
      </c>
      <c r="Q644" t="s">
        <v>20</v>
      </c>
      <c r="S644" t="s">
        <v>2892</v>
      </c>
    </row>
    <row r="645" spans="1:19" ht="15" customHeight="1" x14ac:dyDescent="0.35">
      <c r="A645" t="s">
        <v>5004</v>
      </c>
      <c r="B645" t="s">
        <v>2886</v>
      </c>
      <c r="C645">
        <v>2022</v>
      </c>
      <c r="D645" t="s">
        <v>5054</v>
      </c>
      <c r="E645" t="s">
        <v>5005</v>
      </c>
      <c r="F645" t="s">
        <v>3647</v>
      </c>
      <c r="G645" t="s">
        <v>5006</v>
      </c>
      <c r="H645" t="s">
        <v>3369</v>
      </c>
      <c r="I645" t="s">
        <v>15</v>
      </c>
      <c r="J645" t="s">
        <v>1025</v>
      </c>
      <c r="K645" t="s">
        <v>53</v>
      </c>
      <c r="L645" t="s">
        <v>53</v>
      </c>
      <c r="M645">
        <v>45</v>
      </c>
      <c r="N645" t="s">
        <v>718</v>
      </c>
      <c r="O645" t="s">
        <v>19</v>
      </c>
      <c r="P645" s="29" t="s">
        <v>163</v>
      </c>
      <c r="Q645" t="s">
        <v>20</v>
      </c>
      <c r="S645" t="s">
        <v>2887</v>
      </c>
    </row>
    <row r="646" spans="1:19" ht="15" customHeight="1" x14ac:dyDescent="0.35">
      <c r="A646" t="s">
        <v>4993</v>
      </c>
      <c r="B646" t="s">
        <v>2886</v>
      </c>
      <c r="C646">
        <v>2023</v>
      </c>
      <c r="D646" t="s">
        <v>5054</v>
      </c>
      <c r="E646" t="s">
        <v>4994</v>
      </c>
      <c r="F646" t="s">
        <v>3455</v>
      </c>
      <c r="G646" t="s">
        <v>4995</v>
      </c>
      <c r="H646" t="s">
        <v>3373</v>
      </c>
      <c r="I646" t="s">
        <v>400</v>
      </c>
      <c r="J646" t="s">
        <v>1672</v>
      </c>
      <c r="K646" t="s">
        <v>53</v>
      </c>
      <c r="L646" t="s">
        <v>53</v>
      </c>
      <c r="M646">
        <v>288</v>
      </c>
      <c r="N646" t="s">
        <v>1092</v>
      </c>
      <c r="O646" t="s">
        <v>1040</v>
      </c>
      <c r="P646" s="29" t="s">
        <v>172</v>
      </c>
      <c r="Q646" t="s">
        <v>20</v>
      </c>
      <c r="S646" t="s">
        <v>2887</v>
      </c>
    </row>
    <row r="647" spans="1:19" ht="15" customHeight="1" x14ac:dyDescent="0.35">
      <c r="A647" t="s">
        <v>4849</v>
      </c>
      <c r="B647" t="s">
        <v>2886</v>
      </c>
      <c r="C647">
        <v>2023</v>
      </c>
      <c r="D647" t="s">
        <v>5054</v>
      </c>
      <c r="E647" t="s">
        <v>4850</v>
      </c>
      <c r="F647" t="s">
        <v>3431</v>
      </c>
      <c r="G647" t="s">
        <v>4851</v>
      </c>
      <c r="H647" t="s">
        <v>3373</v>
      </c>
      <c r="I647" t="s">
        <v>47</v>
      </c>
      <c r="J647" t="s">
        <v>185</v>
      </c>
      <c r="K647" t="s">
        <v>53</v>
      </c>
      <c r="L647" t="s">
        <v>53</v>
      </c>
      <c r="M647">
        <v>404</v>
      </c>
      <c r="N647" t="s">
        <v>4852</v>
      </c>
      <c r="O647" t="s">
        <v>1791</v>
      </c>
      <c r="P647" s="29" t="s">
        <v>88</v>
      </c>
      <c r="Q647" t="s">
        <v>20</v>
      </c>
      <c r="S647" t="s">
        <v>2887</v>
      </c>
    </row>
    <row r="648" spans="1:19" ht="15" customHeight="1" x14ac:dyDescent="0.35">
      <c r="A648" t="s">
        <v>3081</v>
      </c>
      <c r="B648" t="s">
        <v>2886</v>
      </c>
      <c r="C648">
        <v>2009</v>
      </c>
      <c r="D648" t="s">
        <v>3771</v>
      </c>
      <c r="E648" t="s">
        <v>3335</v>
      </c>
      <c r="F648" t="s">
        <v>3573</v>
      </c>
      <c r="G648" t="s">
        <v>3632</v>
      </c>
      <c r="H648" t="s">
        <v>3373</v>
      </c>
      <c r="I648" t="s">
        <v>15</v>
      </c>
      <c r="J648" t="s">
        <v>1025</v>
      </c>
      <c r="K648" t="s">
        <v>53</v>
      </c>
      <c r="L648" t="s">
        <v>53</v>
      </c>
      <c r="M648">
        <v>44</v>
      </c>
      <c r="N648" t="s">
        <v>3857</v>
      </c>
      <c r="O648" t="s">
        <v>19</v>
      </c>
      <c r="P648" s="29" t="s">
        <v>25</v>
      </c>
      <c r="Q648" t="s">
        <v>20</v>
      </c>
      <c r="S648" t="s">
        <v>2892</v>
      </c>
    </row>
    <row r="649" spans="1:19" ht="15" customHeight="1" x14ac:dyDescent="0.35">
      <c r="A649" t="s">
        <v>3076</v>
      </c>
      <c r="B649" t="s">
        <v>2886</v>
      </c>
      <c r="C649">
        <v>2010</v>
      </c>
      <c r="D649" t="s">
        <v>3771</v>
      </c>
      <c r="E649" t="s">
        <v>3334</v>
      </c>
      <c r="F649" t="s">
        <v>3573</v>
      </c>
      <c r="G649" t="s">
        <v>3632</v>
      </c>
      <c r="H649" t="s">
        <v>3373</v>
      </c>
      <c r="I649" t="s">
        <v>1815</v>
      </c>
      <c r="J649" t="s">
        <v>1025</v>
      </c>
      <c r="K649" t="s">
        <v>53</v>
      </c>
      <c r="L649" t="s">
        <v>53</v>
      </c>
      <c r="M649">
        <v>48</v>
      </c>
      <c r="N649" t="s">
        <v>1702</v>
      </c>
      <c r="O649" t="s">
        <v>19</v>
      </c>
      <c r="P649" s="29" t="s">
        <v>80</v>
      </c>
      <c r="Q649" t="s">
        <v>20</v>
      </c>
      <c r="S649" t="s">
        <v>2892</v>
      </c>
    </row>
    <row r="650" spans="1:19" ht="15" customHeight="1" x14ac:dyDescent="0.35">
      <c r="A650" t="s">
        <v>2111</v>
      </c>
      <c r="B650" t="s">
        <v>2886</v>
      </c>
      <c r="C650">
        <v>2011</v>
      </c>
      <c r="D650" t="s">
        <v>3771</v>
      </c>
      <c r="E650" t="s">
        <v>2112</v>
      </c>
      <c r="F650" t="s">
        <v>3377</v>
      </c>
      <c r="G650" t="s">
        <v>3679</v>
      </c>
      <c r="H650" t="s">
        <v>3369</v>
      </c>
      <c r="I650" t="s">
        <v>47</v>
      </c>
      <c r="J650" t="s">
        <v>1026</v>
      </c>
      <c r="K650" t="s">
        <v>53</v>
      </c>
      <c r="L650" t="s">
        <v>4482</v>
      </c>
      <c r="M650">
        <v>120</v>
      </c>
      <c r="N650" t="s">
        <v>718</v>
      </c>
      <c r="O650" t="s">
        <v>19</v>
      </c>
      <c r="P650" s="29" t="s">
        <v>236</v>
      </c>
      <c r="Q650" t="s">
        <v>13</v>
      </c>
      <c r="R650" t="s">
        <v>4481</v>
      </c>
      <c r="S650" t="s">
        <v>2892</v>
      </c>
    </row>
    <row r="651" spans="1:19" ht="15" customHeight="1" x14ac:dyDescent="0.35">
      <c r="A651" t="s">
        <v>3070</v>
      </c>
      <c r="B651" t="s">
        <v>1089</v>
      </c>
      <c r="C651">
        <v>2011</v>
      </c>
      <c r="D651" t="s">
        <v>3771</v>
      </c>
      <c r="E651" t="s">
        <v>3336</v>
      </c>
      <c r="F651" t="s">
        <v>3573</v>
      </c>
      <c r="G651" t="s">
        <v>3679</v>
      </c>
      <c r="H651" t="s">
        <v>3403</v>
      </c>
      <c r="I651" t="s">
        <v>3337</v>
      </c>
      <c r="J651" t="s">
        <v>1025</v>
      </c>
      <c r="K651" t="s">
        <v>53</v>
      </c>
      <c r="L651" t="s">
        <v>53</v>
      </c>
      <c r="M651">
        <v>92</v>
      </c>
      <c r="N651" t="s">
        <v>142</v>
      </c>
      <c r="O651" t="s">
        <v>19</v>
      </c>
      <c r="P651" s="29" t="s">
        <v>3338</v>
      </c>
      <c r="Q651" t="s">
        <v>20</v>
      </c>
      <c r="R651" t="s">
        <v>163</v>
      </c>
      <c r="S651" t="s">
        <v>2887</v>
      </c>
    </row>
    <row r="652" spans="1:19" ht="15" customHeight="1" x14ac:dyDescent="0.35">
      <c r="A652" t="s">
        <v>2095</v>
      </c>
      <c r="B652" t="s">
        <v>2886</v>
      </c>
      <c r="C652">
        <v>2012</v>
      </c>
      <c r="D652" t="s">
        <v>3771</v>
      </c>
      <c r="E652" t="s">
        <v>4336</v>
      </c>
      <c r="F652" t="s">
        <v>4337</v>
      </c>
      <c r="G652" t="s">
        <v>4338</v>
      </c>
      <c r="H652" t="s">
        <v>3369</v>
      </c>
      <c r="I652" t="s">
        <v>505</v>
      </c>
      <c r="J652" t="s">
        <v>1025</v>
      </c>
      <c r="K652" t="s">
        <v>53</v>
      </c>
      <c r="L652" t="s">
        <v>53</v>
      </c>
      <c r="M652">
        <v>48</v>
      </c>
      <c r="N652" t="s">
        <v>4326</v>
      </c>
      <c r="O652" t="s">
        <v>19</v>
      </c>
      <c r="P652" s="29" t="s">
        <v>457</v>
      </c>
      <c r="Q652" t="s">
        <v>20</v>
      </c>
      <c r="S652" t="s">
        <v>2887</v>
      </c>
    </row>
    <row r="653" spans="1:19" ht="15" customHeight="1" x14ac:dyDescent="0.35">
      <c r="A653" t="s">
        <v>2081</v>
      </c>
      <c r="B653" t="s">
        <v>1089</v>
      </c>
      <c r="C653">
        <v>2012</v>
      </c>
      <c r="D653" t="s">
        <v>3771</v>
      </c>
      <c r="E653" t="s">
        <v>3342</v>
      </c>
      <c r="F653" t="s">
        <v>3389</v>
      </c>
      <c r="G653" t="s">
        <v>3735</v>
      </c>
      <c r="H653" t="s">
        <v>3369</v>
      </c>
      <c r="I653" t="s">
        <v>3343</v>
      </c>
      <c r="J653" t="s">
        <v>1015</v>
      </c>
      <c r="K653" t="s">
        <v>53</v>
      </c>
      <c r="L653" t="s">
        <v>53</v>
      </c>
      <c r="M653">
        <v>180</v>
      </c>
      <c r="N653" t="s">
        <v>3847</v>
      </c>
      <c r="O653" t="s">
        <v>19</v>
      </c>
      <c r="P653" s="29" t="s">
        <v>3982</v>
      </c>
      <c r="Q653" t="s">
        <v>20</v>
      </c>
      <c r="S653" t="s">
        <v>2887</v>
      </c>
    </row>
    <row r="654" spans="1:19" ht="15" customHeight="1" x14ac:dyDescent="0.35">
      <c r="A654" t="s">
        <v>2028</v>
      </c>
      <c r="B654" t="s">
        <v>1089</v>
      </c>
      <c r="C654">
        <v>2013</v>
      </c>
      <c r="D654" t="s">
        <v>3771</v>
      </c>
      <c r="E654" t="s">
        <v>3344</v>
      </c>
      <c r="F654" t="s">
        <v>3469</v>
      </c>
      <c r="G654" t="s">
        <v>3762</v>
      </c>
      <c r="H654" t="s">
        <v>3369</v>
      </c>
      <c r="I654" t="s">
        <v>3345</v>
      </c>
      <c r="J654" t="s">
        <v>1025</v>
      </c>
      <c r="K654" t="s">
        <v>53</v>
      </c>
      <c r="L654" t="s">
        <v>53</v>
      </c>
      <c r="M654">
        <v>112</v>
      </c>
      <c r="N654" t="s">
        <v>1101</v>
      </c>
      <c r="O654" t="s">
        <v>19</v>
      </c>
      <c r="P654" s="29" t="s">
        <v>1733</v>
      </c>
      <c r="Q654" t="s">
        <v>20</v>
      </c>
      <c r="S654" t="s">
        <v>2887</v>
      </c>
    </row>
    <row r="655" spans="1:19" ht="15" customHeight="1" x14ac:dyDescent="0.35">
      <c r="A655" t="s">
        <v>2048</v>
      </c>
      <c r="B655" t="s">
        <v>2886</v>
      </c>
      <c r="C655">
        <v>2013</v>
      </c>
      <c r="D655" t="s">
        <v>3771</v>
      </c>
      <c r="E655" t="s">
        <v>2049</v>
      </c>
      <c r="F655" t="s">
        <v>3573</v>
      </c>
      <c r="G655" t="s">
        <v>3761</v>
      </c>
      <c r="H655" t="s">
        <v>3373</v>
      </c>
      <c r="I655" t="s">
        <v>15</v>
      </c>
      <c r="J655" t="s">
        <v>1015</v>
      </c>
      <c r="K655" t="s">
        <v>53</v>
      </c>
      <c r="L655" t="s">
        <v>106</v>
      </c>
      <c r="M655">
        <v>162</v>
      </c>
      <c r="N655" t="s">
        <v>287</v>
      </c>
      <c r="O655" t="s">
        <v>19</v>
      </c>
      <c r="P655" s="29" t="s">
        <v>25</v>
      </c>
      <c r="Q655" t="s">
        <v>20</v>
      </c>
      <c r="S655" t="s">
        <v>2887</v>
      </c>
    </row>
    <row r="656" spans="1:19" ht="15" customHeight="1" x14ac:dyDescent="0.35">
      <c r="A656" t="s">
        <v>2063</v>
      </c>
      <c r="B656" t="s">
        <v>2886</v>
      </c>
      <c r="C656">
        <v>2013</v>
      </c>
      <c r="D656" t="s">
        <v>3771</v>
      </c>
      <c r="E656" t="s">
        <v>2064</v>
      </c>
      <c r="F656" t="s">
        <v>3389</v>
      </c>
      <c r="G656" t="s">
        <v>3767</v>
      </c>
      <c r="H656" t="s">
        <v>3369</v>
      </c>
      <c r="I656" t="s">
        <v>2065</v>
      </c>
      <c r="J656" t="s">
        <v>1121</v>
      </c>
      <c r="K656" t="s">
        <v>341</v>
      </c>
      <c r="L656" t="s">
        <v>341</v>
      </c>
      <c r="M656">
        <v>250</v>
      </c>
      <c r="N656" t="s">
        <v>1101</v>
      </c>
      <c r="O656" t="s">
        <v>19</v>
      </c>
      <c r="P656" s="29" t="s">
        <v>93</v>
      </c>
      <c r="Q656" t="s">
        <v>20</v>
      </c>
      <c r="S656" t="s">
        <v>2887</v>
      </c>
    </row>
    <row r="657" spans="1:19" ht="15" customHeight="1" x14ac:dyDescent="0.35">
      <c r="A657" t="s">
        <v>1881</v>
      </c>
      <c r="B657" t="s">
        <v>2886</v>
      </c>
      <c r="C657">
        <v>2014</v>
      </c>
      <c r="D657" t="s">
        <v>3771</v>
      </c>
      <c r="E657" t="s">
        <v>1882</v>
      </c>
      <c r="F657" t="s">
        <v>3379</v>
      </c>
      <c r="G657" t="s">
        <v>3704</v>
      </c>
      <c r="H657" t="s">
        <v>3403</v>
      </c>
      <c r="I657" t="s">
        <v>1723</v>
      </c>
      <c r="J657" t="s">
        <v>1025</v>
      </c>
      <c r="K657" t="s">
        <v>53</v>
      </c>
      <c r="L657" t="s">
        <v>53</v>
      </c>
      <c r="M657">
        <v>280</v>
      </c>
      <c r="N657" t="s">
        <v>502</v>
      </c>
      <c r="O657" t="s">
        <v>19</v>
      </c>
      <c r="P657" s="29" t="s">
        <v>25</v>
      </c>
      <c r="Q657" t="s">
        <v>20</v>
      </c>
      <c r="R657" t="s">
        <v>1804</v>
      </c>
      <c r="S657" t="s">
        <v>2887</v>
      </c>
    </row>
    <row r="658" spans="1:19" ht="15" customHeight="1" x14ac:dyDescent="0.35">
      <c r="A658" t="s">
        <v>3030</v>
      </c>
      <c r="B658" t="s">
        <v>1089</v>
      </c>
      <c r="C658">
        <v>2014</v>
      </c>
      <c r="D658" t="s">
        <v>3771</v>
      </c>
      <c r="E658" t="s">
        <v>3276</v>
      </c>
      <c r="F658" t="s">
        <v>3379</v>
      </c>
      <c r="G658" t="s">
        <v>3640</v>
      </c>
      <c r="H658" t="s">
        <v>3403</v>
      </c>
      <c r="I658" t="s">
        <v>3277</v>
      </c>
      <c r="J658" t="s">
        <v>1025</v>
      </c>
      <c r="K658" t="s">
        <v>53</v>
      </c>
      <c r="L658" t="s">
        <v>53</v>
      </c>
      <c r="M658">
        <v>420</v>
      </c>
      <c r="N658" t="s">
        <v>24</v>
      </c>
      <c r="O658" t="s">
        <v>19</v>
      </c>
      <c r="P658" s="29" t="s">
        <v>1733</v>
      </c>
      <c r="Q658" t="s">
        <v>20</v>
      </c>
      <c r="S658" t="s">
        <v>2887</v>
      </c>
    </row>
    <row r="659" spans="1:19" ht="15" customHeight="1" x14ac:dyDescent="0.35">
      <c r="A659" t="s">
        <v>3051</v>
      </c>
      <c r="B659" t="s">
        <v>1089</v>
      </c>
      <c r="C659">
        <v>2014</v>
      </c>
      <c r="D659" t="s">
        <v>3771</v>
      </c>
      <c r="E659" t="s">
        <v>3319</v>
      </c>
      <c r="F659" t="s">
        <v>3757</v>
      </c>
      <c r="G659" t="s">
        <v>3380</v>
      </c>
      <c r="H659" t="s">
        <v>3369</v>
      </c>
      <c r="I659" t="s">
        <v>1744</v>
      </c>
      <c r="J659" t="s">
        <v>341</v>
      </c>
      <c r="K659" t="s">
        <v>53</v>
      </c>
      <c r="L659" t="s">
        <v>53</v>
      </c>
      <c r="M659">
        <v>200</v>
      </c>
      <c r="N659" t="s">
        <v>1268</v>
      </c>
      <c r="O659" t="s">
        <v>19</v>
      </c>
      <c r="P659" s="29" t="s">
        <v>236</v>
      </c>
      <c r="Q659" t="s">
        <v>13</v>
      </c>
      <c r="R659" t="s">
        <v>3320</v>
      </c>
      <c r="S659" t="s">
        <v>2887</v>
      </c>
    </row>
    <row r="660" spans="1:19" ht="15" customHeight="1" x14ac:dyDescent="0.35">
      <c r="A660" t="s">
        <v>3052</v>
      </c>
      <c r="B660" t="s">
        <v>1089</v>
      </c>
      <c r="C660">
        <v>2014</v>
      </c>
      <c r="D660" t="s">
        <v>3771</v>
      </c>
      <c r="E660" t="s">
        <v>3305</v>
      </c>
      <c r="F660" t="s">
        <v>3377</v>
      </c>
      <c r="G660" t="s">
        <v>3380</v>
      </c>
      <c r="H660" t="s">
        <v>3369</v>
      </c>
      <c r="I660" t="s">
        <v>538</v>
      </c>
      <c r="J660" t="s">
        <v>1025</v>
      </c>
      <c r="K660" t="s">
        <v>53</v>
      </c>
      <c r="L660" t="s">
        <v>53</v>
      </c>
      <c r="M660">
        <v>140</v>
      </c>
      <c r="N660" t="s">
        <v>3853</v>
      </c>
      <c r="O660" t="s">
        <v>108</v>
      </c>
      <c r="P660" s="29" t="s">
        <v>1867</v>
      </c>
      <c r="Q660" t="s">
        <v>20</v>
      </c>
      <c r="S660" t="s">
        <v>2887</v>
      </c>
    </row>
    <row r="661" spans="1:19" ht="15" customHeight="1" x14ac:dyDescent="0.35">
      <c r="A661" t="s">
        <v>2917</v>
      </c>
      <c r="B661" t="s">
        <v>2886</v>
      </c>
      <c r="C661">
        <v>2014</v>
      </c>
      <c r="D661" t="s">
        <v>3771</v>
      </c>
      <c r="E661" t="s">
        <v>3326</v>
      </c>
      <c r="F661" t="s">
        <v>3755</v>
      </c>
      <c r="G661" t="s">
        <v>3512</v>
      </c>
      <c r="H661" t="s">
        <v>3373</v>
      </c>
      <c r="I661" t="s">
        <v>3327</v>
      </c>
      <c r="J661" t="s">
        <v>1025</v>
      </c>
      <c r="K661" t="s">
        <v>53</v>
      </c>
      <c r="L661" t="s">
        <v>53</v>
      </c>
      <c r="M661">
        <v>136</v>
      </c>
      <c r="N661" t="s">
        <v>721</v>
      </c>
      <c r="O661" t="s">
        <v>24</v>
      </c>
      <c r="P661" s="29" t="s">
        <v>88</v>
      </c>
      <c r="Q661" t="s">
        <v>20</v>
      </c>
      <c r="S661" t="s">
        <v>2887</v>
      </c>
    </row>
    <row r="662" spans="1:19" ht="15" customHeight="1" x14ac:dyDescent="0.35">
      <c r="A662" t="s">
        <v>3057</v>
      </c>
      <c r="B662" t="s">
        <v>1089</v>
      </c>
      <c r="C662">
        <v>2014</v>
      </c>
      <c r="D662" t="s">
        <v>3771</v>
      </c>
      <c r="E662" t="s">
        <v>3323</v>
      </c>
      <c r="F662" t="s">
        <v>3379</v>
      </c>
      <c r="G662" t="s">
        <v>3412</v>
      </c>
      <c r="H662" t="s">
        <v>3373</v>
      </c>
      <c r="I662" t="s">
        <v>1553</v>
      </c>
      <c r="J662" t="s">
        <v>1025</v>
      </c>
      <c r="K662" t="s">
        <v>53</v>
      </c>
      <c r="L662" t="s">
        <v>53</v>
      </c>
      <c r="M662">
        <v>180</v>
      </c>
      <c r="N662" t="s">
        <v>24</v>
      </c>
      <c r="O662" t="s">
        <v>19</v>
      </c>
      <c r="P662" s="29" t="s">
        <v>3263</v>
      </c>
      <c r="Q662" t="s">
        <v>20</v>
      </c>
      <c r="S662" t="s">
        <v>2887</v>
      </c>
    </row>
    <row r="663" spans="1:19" ht="15" customHeight="1" x14ac:dyDescent="0.35">
      <c r="A663" t="s">
        <v>1969</v>
      </c>
      <c r="B663" t="s">
        <v>2886</v>
      </c>
      <c r="C663">
        <v>2014</v>
      </c>
      <c r="D663" t="s">
        <v>3771</v>
      </c>
      <c r="E663" t="s">
        <v>1970</v>
      </c>
      <c r="F663" t="s">
        <v>3756</v>
      </c>
      <c r="G663" t="s">
        <v>3380</v>
      </c>
      <c r="H663" t="s">
        <v>3373</v>
      </c>
      <c r="I663" t="s">
        <v>139</v>
      </c>
      <c r="J663" t="s">
        <v>1025</v>
      </c>
      <c r="K663" t="s">
        <v>53</v>
      </c>
      <c r="L663" t="s">
        <v>53</v>
      </c>
      <c r="M663">
        <v>61</v>
      </c>
      <c r="N663" t="s">
        <v>142</v>
      </c>
      <c r="O663" t="s">
        <v>19</v>
      </c>
      <c r="P663" s="29" t="s">
        <v>1971</v>
      </c>
      <c r="Q663" t="s">
        <v>20</v>
      </c>
      <c r="S663" t="s">
        <v>2887</v>
      </c>
    </row>
    <row r="664" spans="1:19" ht="15" customHeight="1" x14ac:dyDescent="0.35">
      <c r="A664" t="s">
        <v>1726</v>
      </c>
      <c r="B664" t="s">
        <v>2886</v>
      </c>
      <c r="C664">
        <v>2015</v>
      </c>
      <c r="D664" t="s">
        <v>3771</v>
      </c>
      <c r="E664" t="s">
        <v>1727</v>
      </c>
      <c r="F664" t="s">
        <v>3377</v>
      </c>
      <c r="G664" t="s">
        <v>3380</v>
      </c>
      <c r="H664" t="s">
        <v>3369</v>
      </c>
      <c r="I664" t="s">
        <v>15</v>
      </c>
      <c r="J664" t="s">
        <v>1025</v>
      </c>
      <c r="K664" t="s">
        <v>53</v>
      </c>
      <c r="L664" t="s">
        <v>53</v>
      </c>
      <c r="M664">
        <v>310</v>
      </c>
      <c r="N664" t="s">
        <v>24</v>
      </c>
      <c r="O664" t="s">
        <v>19</v>
      </c>
      <c r="P664" s="29" t="s">
        <v>693</v>
      </c>
      <c r="Q664" t="s">
        <v>13</v>
      </c>
      <c r="R664" t="s">
        <v>1728</v>
      </c>
      <c r="S664" t="s">
        <v>2887</v>
      </c>
    </row>
    <row r="665" spans="1:19" ht="15" customHeight="1" x14ac:dyDescent="0.35">
      <c r="A665" t="s">
        <v>1735</v>
      </c>
      <c r="B665" t="s">
        <v>2886</v>
      </c>
      <c r="C665">
        <v>2015</v>
      </c>
      <c r="D665" t="s">
        <v>3771</v>
      </c>
      <c r="E665" t="s">
        <v>1736</v>
      </c>
      <c r="F665" t="s">
        <v>3662</v>
      </c>
      <c r="G665" t="s">
        <v>3247</v>
      </c>
      <c r="H665" t="s">
        <v>3369</v>
      </c>
      <c r="I665" t="s">
        <v>15</v>
      </c>
      <c r="J665" t="s">
        <v>341</v>
      </c>
      <c r="K665" t="s">
        <v>53</v>
      </c>
      <c r="L665" t="s">
        <v>53</v>
      </c>
      <c r="M665">
        <v>16</v>
      </c>
      <c r="N665" t="s">
        <v>1085</v>
      </c>
      <c r="O665" t="s">
        <v>19</v>
      </c>
      <c r="P665" s="29" t="s">
        <v>1737</v>
      </c>
      <c r="Q665" t="s">
        <v>20</v>
      </c>
      <c r="S665" t="s">
        <v>2887</v>
      </c>
    </row>
    <row r="666" spans="1:19" ht="15" customHeight="1" x14ac:dyDescent="0.35">
      <c r="A666" t="s">
        <v>1752</v>
      </c>
      <c r="B666" t="s">
        <v>1089</v>
      </c>
      <c r="C666">
        <v>2015</v>
      </c>
      <c r="D666" t="s">
        <v>3771</v>
      </c>
      <c r="E666" t="s">
        <v>1753</v>
      </c>
      <c r="F666" t="s">
        <v>3389</v>
      </c>
      <c r="G666" t="s">
        <v>3715</v>
      </c>
      <c r="H666" t="s">
        <v>3369</v>
      </c>
      <c r="I666" t="s">
        <v>15</v>
      </c>
      <c r="J666" t="s">
        <v>1025</v>
      </c>
      <c r="K666" t="s">
        <v>53</v>
      </c>
      <c r="L666" t="s">
        <v>53</v>
      </c>
      <c r="M666">
        <v>240</v>
      </c>
      <c r="N666" t="s">
        <v>24</v>
      </c>
      <c r="O666" t="s">
        <v>19</v>
      </c>
      <c r="P666" s="29" t="s">
        <v>80</v>
      </c>
      <c r="Q666" t="s">
        <v>20</v>
      </c>
      <c r="S666" t="s">
        <v>2887</v>
      </c>
    </row>
    <row r="667" spans="1:19" ht="15" customHeight="1" x14ac:dyDescent="0.35">
      <c r="A667" t="s">
        <v>1776</v>
      </c>
      <c r="B667" t="s">
        <v>2886</v>
      </c>
      <c r="C667">
        <v>2015</v>
      </c>
      <c r="D667" t="s">
        <v>3771</v>
      </c>
      <c r="E667" t="s">
        <v>1777</v>
      </c>
      <c r="F667" t="s">
        <v>3719</v>
      </c>
      <c r="G667" t="s">
        <v>3640</v>
      </c>
      <c r="H667" t="s">
        <v>3403</v>
      </c>
      <c r="I667" t="s">
        <v>1553</v>
      </c>
      <c r="J667" t="s">
        <v>1025</v>
      </c>
      <c r="K667" t="s">
        <v>53</v>
      </c>
      <c r="L667" t="s">
        <v>53</v>
      </c>
      <c r="M667">
        <v>124</v>
      </c>
      <c r="N667" t="s">
        <v>1287</v>
      </c>
      <c r="O667" t="s">
        <v>721</v>
      </c>
      <c r="P667" s="29" t="s">
        <v>88</v>
      </c>
      <c r="Q667" t="s">
        <v>20</v>
      </c>
      <c r="S667" t="s">
        <v>2887</v>
      </c>
    </row>
    <row r="668" spans="1:19" ht="15" customHeight="1" x14ac:dyDescent="0.35">
      <c r="A668" t="s">
        <v>1823</v>
      </c>
      <c r="B668" t="s">
        <v>1089</v>
      </c>
      <c r="C668">
        <v>2015</v>
      </c>
      <c r="D668" t="s">
        <v>3771</v>
      </c>
      <c r="E668" t="s">
        <v>1824</v>
      </c>
      <c r="F668" t="s">
        <v>3573</v>
      </c>
      <c r="G668" t="s">
        <v>3512</v>
      </c>
      <c r="H668" t="s">
        <v>3403</v>
      </c>
      <c r="I668" t="s">
        <v>3939</v>
      </c>
      <c r="J668" t="s">
        <v>1025</v>
      </c>
      <c r="K668" t="s">
        <v>53</v>
      </c>
      <c r="L668" t="s">
        <v>4472</v>
      </c>
      <c r="M668">
        <v>37</v>
      </c>
      <c r="N668" t="s">
        <v>116</v>
      </c>
      <c r="O668" t="s">
        <v>24</v>
      </c>
      <c r="P668" s="29" t="s">
        <v>88</v>
      </c>
      <c r="Q668" t="s">
        <v>20</v>
      </c>
      <c r="R668" t="s">
        <v>1796</v>
      </c>
      <c r="S668" t="s">
        <v>2887</v>
      </c>
    </row>
    <row r="669" spans="1:19" ht="15" customHeight="1" x14ac:dyDescent="0.35">
      <c r="A669" t="s">
        <v>1837</v>
      </c>
      <c r="B669" t="s">
        <v>1089</v>
      </c>
      <c r="C669">
        <v>2015</v>
      </c>
      <c r="D669" t="s">
        <v>3771</v>
      </c>
      <c r="E669" t="s">
        <v>1838</v>
      </c>
      <c r="F669" t="s">
        <v>3606</v>
      </c>
      <c r="G669" t="s">
        <v>3731</v>
      </c>
      <c r="H669" t="s">
        <v>3369</v>
      </c>
      <c r="I669" t="s">
        <v>269</v>
      </c>
      <c r="J669" t="s">
        <v>1025</v>
      </c>
      <c r="K669" t="s">
        <v>53</v>
      </c>
      <c r="L669" t="s">
        <v>4443</v>
      </c>
      <c r="M669">
        <v>360</v>
      </c>
      <c r="N669" t="s">
        <v>24</v>
      </c>
      <c r="O669" t="s">
        <v>19</v>
      </c>
      <c r="P669" s="30" t="s">
        <v>236</v>
      </c>
      <c r="Q669" t="s">
        <v>20</v>
      </c>
      <c r="S669" t="s">
        <v>2887</v>
      </c>
    </row>
    <row r="670" spans="1:19" ht="15" customHeight="1" x14ac:dyDescent="0.35">
      <c r="A670" t="s">
        <v>2953</v>
      </c>
      <c r="B670" t="s">
        <v>2886</v>
      </c>
      <c r="C670">
        <v>2015</v>
      </c>
      <c r="D670" t="s">
        <v>3771</v>
      </c>
      <c r="E670" t="s">
        <v>3280</v>
      </c>
      <c r="F670" t="s">
        <v>3377</v>
      </c>
      <c r="G670" t="s">
        <v>3512</v>
      </c>
      <c r="H670" t="s">
        <v>3369</v>
      </c>
      <c r="I670" t="s">
        <v>15</v>
      </c>
      <c r="J670" t="s">
        <v>1025</v>
      </c>
      <c r="K670" t="s">
        <v>53</v>
      </c>
      <c r="L670" t="s">
        <v>53</v>
      </c>
      <c r="M670">
        <v>300</v>
      </c>
      <c r="N670" t="s">
        <v>1582</v>
      </c>
      <c r="O670" t="s">
        <v>19</v>
      </c>
      <c r="P670" s="29" t="s">
        <v>3281</v>
      </c>
      <c r="Q670" t="s">
        <v>20</v>
      </c>
      <c r="S670" t="s">
        <v>2887</v>
      </c>
    </row>
    <row r="671" spans="1:19" ht="15" customHeight="1" x14ac:dyDescent="0.35">
      <c r="A671" t="s">
        <v>1863</v>
      </c>
      <c r="B671" t="s">
        <v>1089</v>
      </c>
      <c r="C671">
        <v>2015</v>
      </c>
      <c r="D671" t="s">
        <v>3771</v>
      </c>
      <c r="E671" t="s">
        <v>1864</v>
      </c>
      <c r="F671" t="s">
        <v>3377</v>
      </c>
      <c r="G671" t="s">
        <v>3380</v>
      </c>
      <c r="H671" t="s">
        <v>3369</v>
      </c>
      <c r="I671" t="s">
        <v>47</v>
      </c>
      <c r="J671" t="s">
        <v>1026</v>
      </c>
      <c r="K671" t="s">
        <v>53</v>
      </c>
      <c r="L671" t="s">
        <v>1865</v>
      </c>
      <c r="M671">
        <v>150</v>
      </c>
      <c r="N671" t="s">
        <v>1866</v>
      </c>
      <c r="O671" t="s">
        <v>1675</v>
      </c>
      <c r="P671" s="29" t="s">
        <v>1867</v>
      </c>
      <c r="Q671" t="s">
        <v>20</v>
      </c>
      <c r="S671" t="s">
        <v>2887</v>
      </c>
    </row>
    <row r="672" spans="1:19" ht="15" customHeight="1" x14ac:dyDescent="0.35">
      <c r="A672" t="s">
        <v>2963</v>
      </c>
      <c r="B672" t="s">
        <v>1089</v>
      </c>
      <c r="C672">
        <v>2015</v>
      </c>
      <c r="D672" t="s">
        <v>3771</v>
      </c>
      <c r="E672" t="s">
        <v>3282</v>
      </c>
      <c r="F672" t="s">
        <v>3744</v>
      </c>
      <c r="G672" t="s">
        <v>3704</v>
      </c>
      <c r="H672" t="s">
        <v>3403</v>
      </c>
      <c r="I672" t="s">
        <v>1723</v>
      </c>
      <c r="J672" t="s">
        <v>1025</v>
      </c>
      <c r="K672" t="s">
        <v>53</v>
      </c>
      <c r="L672" t="s">
        <v>53</v>
      </c>
      <c r="M672">
        <v>120</v>
      </c>
      <c r="N672" t="s">
        <v>502</v>
      </c>
      <c r="O672" t="s">
        <v>19</v>
      </c>
      <c r="P672" s="29" t="s">
        <v>25</v>
      </c>
      <c r="Q672" t="s">
        <v>20</v>
      </c>
      <c r="S672" t="s">
        <v>2887</v>
      </c>
    </row>
    <row r="673" spans="1:19" ht="15" customHeight="1" x14ac:dyDescent="0.35">
      <c r="A673" t="s">
        <v>3026</v>
      </c>
      <c r="B673" t="s">
        <v>2886</v>
      </c>
      <c r="C673">
        <v>2015</v>
      </c>
      <c r="D673" t="s">
        <v>3771</v>
      </c>
      <c r="E673" t="s">
        <v>3283</v>
      </c>
      <c r="F673" t="s">
        <v>3745</v>
      </c>
      <c r="G673" t="s">
        <v>3640</v>
      </c>
      <c r="H673" t="s">
        <v>3373</v>
      </c>
      <c r="I673" t="s">
        <v>1553</v>
      </c>
      <c r="J673" t="s">
        <v>1025</v>
      </c>
      <c r="K673" t="s">
        <v>53</v>
      </c>
      <c r="L673" t="s">
        <v>53</v>
      </c>
      <c r="M673">
        <v>128</v>
      </c>
      <c r="N673" t="s">
        <v>24</v>
      </c>
      <c r="O673" t="s">
        <v>19</v>
      </c>
      <c r="P673" s="29" t="s">
        <v>476</v>
      </c>
      <c r="Q673" t="s">
        <v>20</v>
      </c>
      <c r="S673" t="s">
        <v>2887</v>
      </c>
    </row>
    <row r="674" spans="1:19" ht="15" customHeight="1" x14ac:dyDescent="0.35">
      <c r="A674" t="s">
        <v>1524</v>
      </c>
      <c r="B674" t="s">
        <v>2886</v>
      </c>
      <c r="C674">
        <v>2016</v>
      </c>
      <c r="D674" t="s">
        <v>3771</v>
      </c>
      <c r="E674" t="s">
        <v>1525</v>
      </c>
      <c r="F674" t="s">
        <v>3685</v>
      </c>
      <c r="G674" t="s">
        <v>3640</v>
      </c>
      <c r="H674" t="s">
        <v>3369</v>
      </c>
      <c r="I674" t="s">
        <v>47</v>
      </c>
      <c r="J674" t="s">
        <v>1026</v>
      </c>
      <c r="K674" t="s">
        <v>53</v>
      </c>
      <c r="L674" t="s">
        <v>106</v>
      </c>
      <c r="M674">
        <v>247</v>
      </c>
      <c r="N674" t="s">
        <v>1526</v>
      </c>
      <c r="O674" t="s">
        <v>108</v>
      </c>
      <c r="P674" s="29" t="s">
        <v>80</v>
      </c>
      <c r="Q674" t="s">
        <v>20</v>
      </c>
      <c r="S674" t="s">
        <v>2887</v>
      </c>
    </row>
    <row r="675" spans="1:19" ht="15" customHeight="1" x14ac:dyDescent="0.35">
      <c r="A675" t="s">
        <v>1515</v>
      </c>
      <c r="B675" t="s">
        <v>2886</v>
      </c>
      <c r="C675">
        <v>2016</v>
      </c>
      <c r="D675" t="s">
        <v>3771</v>
      </c>
      <c r="E675" t="s">
        <v>3678</v>
      </c>
      <c r="H675" t="s">
        <v>3369</v>
      </c>
      <c r="I675" t="s">
        <v>15</v>
      </c>
      <c r="J675" t="s">
        <v>341</v>
      </c>
      <c r="K675" t="s">
        <v>341</v>
      </c>
      <c r="L675" t="s">
        <v>341</v>
      </c>
      <c r="M675" t="s">
        <v>1516</v>
      </c>
      <c r="N675" t="s">
        <v>1680</v>
      </c>
      <c r="O675" t="s">
        <v>3900</v>
      </c>
      <c r="P675" s="29" t="s">
        <v>236</v>
      </c>
      <c r="Q675" t="s">
        <v>20</v>
      </c>
      <c r="S675" t="s">
        <v>2892</v>
      </c>
    </row>
    <row r="676" spans="1:19" ht="15" customHeight="1" x14ac:dyDescent="0.35">
      <c r="A676" t="s">
        <v>1548</v>
      </c>
      <c r="B676" t="s">
        <v>1089</v>
      </c>
      <c r="C676">
        <v>2016</v>
      </c>
      <c r="D676" t="s">
        <v>3771</v>
      </c>
      <c r="E676" t="s">
        <v>1549</v>
      </c>
      <c r="F676" t="s">
        <v>3379</v>
      </c>
      <c r="G676" t="s">
        <v>3630</v>
      </c>
      <c r="H676" t="s">
        <v>3373</v>
      </c>
      <c r="I676" t="s">
        <v>15</v>
      </c>
      <c r="J676" t="s">
        <v>1133</v>
      </c>
      <c r="K676" t="s">
        <v>53</v>
      </c>
      <c r="L676" t="s">
        <v>53</v>
      </c>
      <c r="M676">
        <v>240</v>
      </c>
      <c r="N676" t="s">
        <v>1550</v>
      </c>
      <c r="O676" t="s">
        <v>108</v>
      </c>
      <c r="P676" s="30" t="s">
        <v>3901</v>
      </c>
      <c r="Q676" t="s">
        <v>20</v>
      </c>
      <c r="S676" t="s">
        <v>2887</v>
      </c>
    </row>
    <row r="677" spans="1:19" ht="15" customHeight="1" x14ac:dyDescent="0.35">
      <c r="A677" t="s">
        <v>1551</v>
      </c>
      <c r="B677" t="s">
        <v>2886</v>
      </c>
      <c r="C677">
        <v>2016</v>
      </c>
      <c r="D677" t="s">
        <v>3771</v>
      </c>
      <c r="E677" t="s">
        <v>1552</v>
      </c>
      <c r="F677" t="s">
        <v>3691</v>
      </c>
      <c r="G677" t="s">
        <v>3640</v>
      </c>
      <c r="H677" t="s">
        <v>3403</v>
      </c>
      <c r="I677" t="s">
        <v>1553</v>
      </c>
      <c r="J677" t="s">
        <v>1025</v>
      </c>
      <c r="K677" t="s">
        <v>53</v>
      </c>
      <c r="L677" t="s">
        <v>1554</v>
      </c>
      <c r="M677">
        <v>49</v>
      </c>
      <c r="N677" t="s">
        <v>3810</v>
      </c>
      <c r="O677" t="s">
        <v>3811</v>
      </c>
      <c r="P677" s="29" t="s">
        <v>948</v>
      </c>
      <c r="Q677" t="s">
        <v>20</v>
      </c>
      <c r="S677" t="s">
        <v>2887</v>
      </c>
    </row>
    <row r="678" spans="1:19" ht="15" customHeight="1" x14ac:dyDescent="0.35">
      <c r="A678" t="s">
        <v>1565</v>
      </c>
      <c r="B678" t="s">
        <v>2886</v>
      </c>
      <c r="C678">
        <v>2016</v>
      </c>
      <c r="D678" t="s">
        <v>3771</v>
      </c>
      <c r="E678" t="s">
        <v>1566</v>
      </c>
      <c r="F678" t="s">
        <v>3573</v>
      </c>
      <c r="G678" t="s">
        <v>3638</v>
      </c>
      <c r="H678" t="s">
        <v>3373</v>
      </c>
      <c r="I678" t="s">
        <v>15</v>
      </c>
      <c r="J678" t="s">
        <v>1015</v>
      </c>
      <c r="K678" t="s">
        <v>53</v>
      </c>
      <c r="L678" t="s">
        <v>1567</v>
      </c>
      <c r="M678">
        <v>198</v>
      </c>
      <c r="N678" t="s">
        <v>142</v>
      </c>
      <c r="O678" t="s">
        <v>19</v>
      </c>
      <c r="P678" s="29" t="s">
        <v>88</v>
      </c>
      <c r="Q678" t="s">
        <v>20</v>
      </c>
      <c r="S678" t="s">
        <v>2887</v>
      </c>
    </row>
    <row r="679" spans="1:19" ht="15" customHeight="1" x14ac:dyDescent="0.35">
      <c r="A679" t="s">
        <v>1570</v>
      </c>
      <c r="B679" t="s">
        <v>2886</v>
      </c>
      <c r="C679">
        <v>2016</v>
      </c>
      <c r="D679" t="s">
        <v>3771</v>
      </c>
      <c r="E679" t="s">
        <v>1571</v>
      </c>
      <c r="F679" t="s">
        <v>3377</v>
      </c>
      <c r="G679" t="s">
        <v>3412</v>
      </c>
      <c r="H679" t="s">
        <v>3369</v>
      </c>
      <c r="I679" t="s">
        <v>4486</v>
      </c>
      <c r="J679" t="s">
        <v>1025</v>
      </c>
      <c r="K679" t="s">
        <v>53</v>
      </c>
      <c r="L679" t="s">
        <v>53</v>
      </c>
      <c r="M679">
        <v>176</v>
      </c>
      <c r="N679" t="s">
        <v>24</v>
      </c>
      <c r="O679" t="s">
        <v>19</v>
      </c>
      <c r="P679" s="29" t="s">
        <v>80</v>
      </c>
      <c r="Q679" t="s">
        <v>13</v>
      </c>
      <c r="R679" t="s">
        <v>1572</v>
      </c>
      <c r="S679" t="s">
        <v>2887</v>
      </c>
    </row>
    <row r="680" spans="1:19" ht="15" customHeight="1" x14ac:dyDescent="0.35">
      <c r="A680" t="s">
        <v>1598</v>
      </c>
      <c r="B680" t="s">
        <v>1089</v>
      </c>
      <c r="C680">
        <v>2016</v>
      </c>
      <c r="D680" t="s">
        <v>3771</v>
      </c>
      <c r="E680" t="s">
        <v>1599</v>
      </c>
      <c r="F680" t="s">
        <v>3662</v>
      </c>
      <c r="G680" t="s">
        <v>3686</v>
      </c>
      <c r="H680" t="s">
        <v>3531</v>
      </c>
      <c r="I680" t="s">
        <v>1600</v>
      </c>
      <c r="J680" t="s">
        <v>1025</v>
      </c>
      <c r="K680" t="s">
        <v>53</v>
      </c>
      <c r="L680" t="s">
        <v>695</v>
      </c>
      <c r="M680" t="s">
        <v>341</v>
      </c>
      <c r="N680" t="s">
        <v>718</v>
      </c>
      <c r="O680" t="s">
        <v>19</v>
      </c>
      <c r="P680" s="29" t="s">
        <v>163</v>
      </c>
      <c r="Q680" t="s">
        <v>20</v>
      </c>
      <c r="R680" t="s">
        <v>1601</v>
      </c>
      <c r="S680" t="s">
        <v>2887</v>
      </c>
    </row>
    <row r="681" spans="1:19" ht="15" customHeight="1" x14ac:dyDescent="0.35">
      <c r="A681" t="s">
        <v>1667</v>
      </c>
      <c r="B681" t="s">
        <v>2886</v>
      </c>
      <c r="C681">
        <v>2016</v>
      </c>
      <c r="D681" t="s">
        <v>3771</v>
      </c>
      <c r="E681" t="s">
        <v>1668</v>
      </c>
      <c r="F681" t="s">
        <v>3377</v>
      </c>
      <c r="G681" t="s">
        <v>3706</v>
      </c>
      <c r="H681" t="s">
        <v>3369</v>
      </c>
      <c r="I681" t="s">
        <v>1669</v>
      </c>
      <c r="J681" t="s">
        <v>1133</v>
      </c>
      <c r="K681" t="s">
        <v>341</v>
      </c>
      <c r="L681" t="s">
        <v>4464</v>
      </c>
      <c r="M681" t="s">
        <v>185</v>
      </c>
      <c r="N681" t="s">
        <v>3896</v>
      </c>
      <c r="O681" t="s">
        <v>108</v>
      </c>
      <c r="P681" s="29" t="s">
        <v>25</v>
      </c>
      <c r="Q681" t="s">
        <v>20</v>
      </c>
      <c r="S681" t="s">
        <v>2887</v>
      </c>
    </row>
    <row r="682" spans="1:19" ht="15" customHeight="1" x14ac:dyDescent="0.35">
      <c r="A682" t="s">
        <v>3015</v>
      </c>
      <c r="B682" t="s">
        <v>2886</v>
      </c>
      <c r="C682">
        <v>2016</v>
      </c>
      <c r="D682" t="s">
        <v>3771</v>
      </c>
      <c r="E682" t="s">
        <v>3255</v>
      </c>
      <c r="F682" t="s">
        <v>3377</v>
      </c>
      <c r="G682" t="s">
        <v>3400</v>
      </c>
      <c r="H682" t="s">
        <v>3369</v>
      </c>
      <c r="I682" t="s">
        <v>269</v>
      </c>
      <c r="J682" t="s">
        <v>1025</v>
      </c>
      <c r="K682" t="s">
        <v>53</v>
      </c>
      <c r="L682" t="s">
        <v>53</v>
      </c>
      <c r="M682">
        <v>180</v>
      </c>
      <c r="N682" t="s">
        <v>24</v>
      </c>
      <c r="O682" t="s">
        <v>19</v>
      </c>
      <c r="P682" s="29" t="s">
        <v>3992</v>
      </c>
      <c r="Q682" t="s">
        <v>20</v>
      </c>
      <c r="S682" t="s">
        <v>2892</v>
      </c>
    </row>
    <row r="683" spans="1:19" ht="15" customHeight="1" x14ac:dyDescent="0.35">
      <c r="A683" t="s">
        <v>3016</v>
      </c>
      <c r="B683" t="s">
        <v>2886</v>
      </c>
      <c r="C683">
        <v>2016</v>
      </c>
      <c r="D683" t="s">
        <v>3771</v>
      </c>
      <c r="E683" t="s">
        <v>3241</v>
      </c>
      <c r="F683" t="s">
        <v>3469</v>
      </c>
      <c r="G683" t="s">
        <v>3380</v>
      </c>
      <c r="H683" t="s">
        <v>3369</v>
      </c>
      <c r="I683" t="s">
        <v>15</v>
      </c>
      <c r="J683" t="s">
        <v>1025</v>
      </c>
      <c r="K683" t="s">
        <v>53</v>
      </c>
      <c r="L683" t="s">
        <v>1487</v>
      </c>
      <c r="M683">
        <v>212</v>
      </c>
      <c r="N683" t="s">
        <v>49</v>
      </c>
      <c r="O683" t="s">
        <v>19</v>
      </c>
      <c r="P683" s="29" t="s">
        <v>54</v>
      </c>
      <c r="Q683" t="s">
        <v>20</v>
      </c>
      <c r="S683" t="s">
        <v>2892</v>
      </c>
    </row>
    <row r="684" spans="1:19" ht="15" customHeight="1" x14ac:dyDescent="0.35">
      <c r="A684" t="s">
        <v>3017</v>
      </c>
      <c r="B684" t="s">
        <v>2886</v>
      </c>
      <c r="C684">
        <v>2016</v>
      </c>
      <c r="D684" t="s">
        <v>3771</v>
      </c>
      <c r="E684" t="s">
        <v>3262</v>
      </c>
      <c r="F684" t="s">
        <v>3785</v>
      </c>
      <c r="G684" t="s">
        <v>3640</v>
      </c>
      <c r="H684" t="s">
        <v>3369</v>
      </c>
      <c r="I684" t="s">
        <v>15</v>
      </c>
      <c r="J684" t="s">
        <v>1025</v>
      </c>
      <c r="K684" t="s">
        <v>53</v>
      </c>
      <c r="L684" t="s">
        <v>53</v>
      </c>
      <c r="M684">
        <v>117</v>
      </c>
      <c r="N684" t="s">
        <v>24</v>
      </c>
      <c r="O684" t="s">
        <v>19</v>
      </c>
      <c r="P684" s="29" t="s">
        <v>3263</v>
      </c>
      <c r="Q684" t="s">
        <v>20</v>
      </c>
      <c r="S684" t="s">
        <v>2887</v>
      </c>
    </row>
    <row r="685" spans="1:19" ht="15" customHeight="1" x14ac:dyDescent="0.35">
      <c r="A685" t="s">
        <v>1691</v>
      </c>
      <c r="B685" t="s">
        <v>2886</v>
      </c>
      <c r="C685">
        <v>2016</v>
      </c>
      <c r="D685" t="s">
        <v>3771</v>
      </c>
      <c r="E685" t="s">
        <v>1692</v>
      </c>
      <c r="F685" t="s">
        <v>3662</v>
      </c>
      <c r="G685" t="s">
        <v>3247</v>
      </c>
      <c r="H685" t="s">
        <v>3369</v>
      </c>
      <c r="I685" t="s">
        <v>1693</v>
      </c>
      <c r="J685" t="s">
        <v>1025</v>
      </c>
      <c r="K685" t="s">
        <v>53</v>
      </c>
      <c r="L685" t="s">
        <v>53</v>
      </c>
      <c r="M685" t="s">
        <v>341</v>
      </c>
      <c r="N685" t="s">
        <v>718</v>
      </c>
      <c r="O685" t="s">
        <v>19</v>
      </c>
      <c r="P685" s="29" t="s">
        <v>163</v>
      </c>
      <c r="Q685" t="s">
        <v>20</v>
      </c>
      <c r="S685" t="s">
        <v>2892</v>
      </c>
    </row>
    <row r="686" spans="1:19" ht="15" customHeight="1" x14ac:dyDescent="0.35">
      <c r="A686" t="s">
        <v>3023</v>
      </c>
      <c r="B686" t="s">
        <v>2886</v>
      </c>
      <c r="C686">
        <v>2016</v>
      </c>
      <c r="D686" t="s">
        <v>3771</v>
      </c>
      <c r="E686" t="s">
        <v>3270</v>
      </c>
      <c r="F686" t="s">
        <v>5060</v>
      </c>
      <c r="G686" t="s">
        <v>3704</v>
      </c>
      <c r="H686" t="s">
        <v>3403</v>
      </c>
      <c r="I686" t="s">
        <v>1723</v>
      </c>
      <c r="J686" t="s">
        <v>1025</v>
      </c>
      <c r="K686" t="s">
        <v>53</v>
      </c>
      <c r="L686" t="s">
        <v>53</v>
      </c>
      <c r="M686">
        <v>120</v>
      </c>
      <c r="N686" t="s">
        <v>92</v>
      </c>
      <c r="O686" t="s">
        <v>19</v>
      </c>
      <c r="P686" s="29" t="s">
        <v>25</v>
      </c>
      <c r="Q686" t="s">
        <v>20</v>
      </c>
      <c r="S686" t="s">
        <v>2887</v>
      </c>
    </row>
    <row r="687" spans="1:19" ht="15" customHeight="1" x14ac:dyDescent="0.35">
      <c r="A687" t="s">
        <v>2996</v>
      </c>
      <c r="B687" t="s">
        <v>1089</v>
      </c>
      <c r="C687">
        <v>2017</v>
      </c>
      <c r="D687" t="s">
        <v>3771</v>
      </c>
      <c r="E687" t="s">
        <v>3222</v>
      </c>
      <c r="F687" t="s">
        <v>3573</v>
      </c>
      <c r="G687" t="s">
        <v>3477</v>
      </c>
      <c r="H687" t="s">
        <v>3403</v>
      </c>
      <c r="I687" t="s">
        <v>1291</v>
      </c>
      <c r="J687" t="s">
        <v>1025</v>
      </c>
      <c r="K687" t="s">
        <v>53</v>
      </c>
      <c r="L687" t="s">
        <v>53</v>
      </c>
      <c r="M687">
        <v>65</v>
      </c>
      <c r="N687" t="s">
        <v>3223</v>
      </c>
      <c r="O687" t="s">
        <v>49</v>
      </c>
      <c r="P687" s="29" t="s">
        <v>25</v>
      </c>
      <c r="Q687" t="s">
        <v>20</v>
      </c>
      <c r="S687" t="s">
        <v>2887</v>
      </c>
    </row>
    <row r="688" spans="1:19" ht="15" customHeight="1" x14ac:dyDescent="0.35">
      <c r="A688" t="s">
        <v>1342</v>
      </c>
      <c r="B688" t="s">
        <v>2886</v>
      </c>
      <c r="C688">
        <v>2017</v>
      </c>
      <c r="D688" t="s">
        <v>3771</v>
      </c>
      <c r="E688" t="s">
        <v>1343</v>
      </c>
      <c r="F688" t="s">
        <v>3377</v>
      </c>
      <c r="G688" t="s">
        <v>3400</v>
      </c>
      <c r="H688" t="s">
        <v>3369</v>
      </c>
      <c r="I688" t="s">
        <v>269</v>
      </c>
      <c r="J688" t="s">
        <v>1025</v>
      </c>
      <c r="K688" t="s">
        <v>53</v>
      </c>
      <c r="L688" t="s">
        <v>53</v>
      </c>
      <c r="M688">
        <v>180</v>
      </c>
      <c r="N688" t="s">
        <v>24</v>
      </c>
      <c r="O688" t="s">
        <v>19</v>
      </c>
      <c r="P688" t="s">
        <v>4040</v>
      </c>
      <c r="Q688" t="s">
        <v>13</v>
      </c>
      <c r="R688" t="s">
        <v>1344</v>
      </c>
      <c r="S688" t="s">
        <v>2887</v>
      </c>
    </row>
    <row r="689" spans="1:19" ht="15" customHeight="1" x14ac:dyDescent="0.35">
      <c r="A689" t="s">
        <v>1333</v>
      </c>
      <c r="B689" t="s">
        <v>1089</v>
      </c>
      <c r="C689">
        <v>2017</v>
      </c>
      <c r="D689" t="s">
        <v>3771</v>
      </c>
      <c r="E689" t="s">
        <v>1334</v>
      </c>
      <c r="F689" t="s">
        <v>3589</v>
      </c>
      <c r="G689" t="s">
        <v>3640</v>
      </c>
      <c r="H689" t="s">
        <v>3369</v>
      </c>
      <c r="I689" t="s">
        <v>1335</v>
      </c>
      <c r="J689" t="s">
        <v>1025</v>
      </c>
      <c r="K689" t="s">
        <v>53</v>
      </c>
      <c r="L689" t="s">
        <v>53</v>
      </c>
      <c r="M689">
        <v>160</v>
      </c>
      <c r="N689" t="s">
        <v>3905</v>
      </c>
      <c r="O689" t="s">
        <v>108</v>
      </c>
      <c r="P689" s="29" t="s">
        <v>1336</v>
      </c>
      <c r="Q689" t="s">
        <v>20</v>
      </c>
      <c r="S689" t="s">
        <v>2887</v>
      </c>
    </row>
    <row r="690" spans="1:19" ht="15" customHeight="1" x14ac:dyDescent="0.35">
      <c r="A690" t="s">
        <v>1360</v>
      </c>
      <c r="B690" t="s">
        <v>2886</v>
      </c>
      <c r="C690">
        <v>2017</v>
      </c>
      <c r="D690" t="s">
        <v>3771</v>
      </c>
      <c r="E690" t="s">
        <v>1361</v>
      </c>
      <c r="F690" t="s">
        <v>3536</v>
      </c>
      <c r="G690" t="s">
        <v>3630</v>
      </c>
      <c r="H690" t="s">
        <v>3369</v>
      </c>
      <c r="I690" t="s">
        <v>913</v>
      </c>
      <c r="J690" t="s">
        <v>1025</v>
      </c>
      <c r="K690" t="s">
        <v>53</v>
      </c>
      <c r="L690" t="s">
        <v>53</v>
      </c>
      <c r="M690">
        <v>114</v>
      </c>
      <c r="N690" t="s">
        <v>24</v>
      </c>
      <c r="O690" t="s">
        <v>19</v>
      </c>
      <c r="P690" s="29" t="s">
        <v>854</v>
      </c>
      <c r="Q690" t="s">
        <v>13</v>
      </c>
      <c r="R690" t="s">
        <v>1363</v>
      </c>
      <c r="S690" t="s">
        <v>2887</v>
      </c>
    </row>
    <row r="691" spans="1:19" ht="15" customHeight="1" x14ac:dyDescent="0.35">
      <c r="A691" t="s">
        <v>1379</v>
      </c>
      <c r="B691" t="s">
        <v>2886</v>
      </c>
      <c r="C691">
        <v>2017</v>
      </c>
      <c r="D691" t="s">
        <v>3771</v>
      </c>
      <c r="E691" t="s">
        <v>1380</v>
      </c>
      <c r="F691" t="s">
        <v>3654</v>
      </c>
      <c r="G691" t="s">
        <v>3655</v>
      </c>
      <c r="H691" t="s">
        <v>3403</v>
      </c>
      <c r="I691" t="s">
        <v>947</v>
      </c>
      <c r="J691" t="s">
        <v>1026</v>
      </c>
      <c r="K691" t="s">
        <v>53</v>
      </c>
      <c r="L691" t="s">
        <v>106</v>
      </c>
      <c r="M691">
        <v>165</v>
      </c>
      <c r="N691" t="s">
        <v>3812</v>
      </c>
      <c r="O691" t="s">
        <v>108</v>
      </c>
      <c r="P691" s="29" t="s">
        <v>1381</v>
      </c>
      <c r="Q691" t="s">
        <v>20</v>
      </c>
      <c r="S691" t="s">
        <v>2887</v>
      </c>
    </row>
    <row r="692" spans="1:19" ht="15" customHeight="1" x14ac:dyDescent="0.35">
      <c r="A692" t="s">
        <v>1389</v>
      </c>
      <c r="B692" t="s">
        <v>1089</v>
      </c>
      <c r="C692">
        <v>2017</v>
      </c>
      <c r="D692" t="s">
        <v>3771</v>
      </c>
      <c r="E692" t="s">
        <v>1390</v>
      </c>
      <c r="F692" t="s">
        <v>3685</v>
      </c>
      <c r="G692" t="s">
        <v>3380</v>
      </c>
      <c r="H692" t="s">
        <v>3369</v>
      </c>
      <c r="I692" t="s">
        <v>1744</v>
      </c>
      <c r="J692" t="s">
        <v>1025</v>
      </c>
      <c r="K692" t="s">
        <v>53</v>
      </c>
      <c r="L692" t="s">
        <v>53</v>
      </c>
      <c r="M692">
        <v>160</v>
      </c>
      <c r="N692" t="s">
        <v>1391</v>
      </c>
      <c r="O692" t="s">
        <v>49</v>
      </c>
      <c r="P692" s="29" t="s">
        <v>236</v>
      </c>
      <c r="Q692" t="s">
        <v>20</v>
      </c>
      <c r="S692" t="s">
        <v>2887</v>
      </c>
    </row>
    <row r="693" spans="1:19" ht="15" customHeight="1" x14ac:dyDescent="0.35">
      <c r="A693" t="s">
        <v>1436</v>
      </c>
      <c r="B693" t="s">
        <v>2886</v>
      </c>
      <c r="C693">
        <v>2017</v>
      </c>
      <c r="D693" t="s">
        <v>3771</v>
      </c>
      <c r="E693" t="s">
        <v>1437</v>
      </c>
      <c r="F693" t="s">
        <v>3662</v>
      </c>
      <c r="G693" t="s">
        <v>3247</v>
      </c>
      <c r="H693" t="s">
        <v>3531</v>
      </c>
      <c r="I693" t="s">
        <v>384</v>
      </c>
      <c r="J693" t="s">
        <v>1015</v>
      </c>
      <c r="K693" t="s">
        <v>53</v>
      </c>
      <c r="L693" t="s">
        <v>53</v>
      </c>
      <c r="M693" t="s">
        <v>185</v>
      </c>
      <c r="N693" t="s">
        <v>1085</v>
      </c>
      <c r="O693" t="s">
        <v>19</v>
      </c>
      <c r="P693" s="29" t="s">
        <v>1438</v>
      </c>
      <c r="Q693" t="s">
        <v>20</v>
      </c>
      <c r="S693" t="s">
        <v>2887</v>
      </c>
    </row>
    <row r="694" spans="1:19" ht="15" customHeight="1" x14ac:dyDescent="0.35">
      <c r="A694" t="s">
        <v>1485</v>
      </c>
      <c r="B694" t="s">
        <v>2886</v>
      </c>
      <c r="C694">
        <v>2017</v>
      </c>
      <c r="D694" t="s">
        <v>3771</v>
      </c>
      <c r="E694" t="s">
        <v>1486</v>
      </c>
      <c r="F694" t="s">
        <v>3469</v>
      </c>
      <c r="G694" t="s">
        <v>3380</v>
      </c>
      <c r="H694" t="s">
        <v>3369</v>
      </c>
      <c r="I694" t="s">
        <v>15</v>
      </c>
      <c r="J694" t="s">
        <v>1025</v>
      </c>
      <c r="K694" t="s">
        <v>53</v>
      </c>
      <c r="L694" t="s">
        <v>1487</v>
      </c>
      <c r="M694">
        <v>140</v>
      </c>
      <c r="N694" t="s">
        <v>3902</v>
      </c>
      <c r="O694" t="s">
        <v>19</v>
      </c>
      <c r="P694" s="29" t="s">
        <v>54</v>
      </c>
      <c r="Q694" t="s">
        <v>20</v>
      </c>
      <c r="S694" t="s">
        <v>2887</v>
      </c>
    </row>
    <row r="695" spans="1:19" ht="15" customHeight="1" x14ac:dyDescent="0.35">
      <c r="A695" t="s">
        <v>1503</v>
      </c>
      <c r="B695" t="s">
        <v>2886</v>
      </c>
      <c r="C695">
        <v>2017</v>
      </c>
      <c r="D695" t="s">
        <v>3771</v>
      </c>
      <c r="E695" t="s">
        <v>1504</v>
      </c>
      <c r="F695" t="s">
        <v>3389</v>
      </c>
      <c r="G695" t="s">
        <v>3671</v>
      </c>
      <c r="H695" t="s">
        <v>3369</v>
      </c>
      <c r="I695" t="s">
        <v>1505</v>
      </c>
      <c r="J695" t="s">
        <v>1025</v>
      </c>
      <c r="K695" t="s">
        <v>341</v>
      </c>
      <c r="L695" t="s">
        <v>1506</v>
      </c>
      <c r="M695">
        <v>675</v>
      </c>
      <c r="N695" t="s">
        <v>1683</v>
      </c>
      <c r="O695" t="s">
        <v>1507</v>
      </c>
      <c r="P695" s="29" t="s">
        <v>987</v>
      </c>
      <c r="Q695" t="s">
        <v>20</v>
      </c>
      <c r="S695" t="s">
        <v>2887</v>
      </c>
    </row>
    <row r="696" spans="1:19" ht="15" customHeight="1" x14ac:dyDescent="0.35">
      <c r="A696" t="s">
        <v>1537</v>
      </c>
      <c r="B696" t="s">
        <v>2886</v>
      </c>
      <c r="C696">
        <v>2017</v>
      </c>
      <c r="D696" t="s">
        <v>3771</v>
      </c>
      <c r="E696" t="s">
        <v>1538</v>
      </c>
      <c r="F696" t="s">
        <v>3684</v>
      </c>
      <c r="G696" t="s">
        <v>3655</v>
      </c>
      <c r="H696" t="s">
        <v>3403</v>
      </c>
      <c r="I696" t="s">
        <v>4457</v>
      </c>
      <c r="J696" t="s">
        <v>1026</v>
      </c>
      <c r="K696" t="s">
        <v>53</v>
      </c>
      <c r="L696" t="s">
        <v>53</v>
      </c>
      <c r="M696">
        <v>148</v>
      </c>
      <c r="N696" t="s">
        <v>3808</v>
      </c>
      <c r="O696" t="s">
        <v>1790</v>
      </c>
      <c r="P696" s="29" t="s">
        <v>25</v>
      </c>
      <c r="Q696" t="s">
        <v>20</v>
      </c>
      <c r="S696" t="s">
        <v>2887</v>
      </c>
    </row>
    <row r="697" spans="1:19" ht="15" customHeight="1" x14ac:dyDescent="0.35">
      <c r="A697" t="s">
        <v>940</v>
      </c>
      <c r="B697" t="s">
        <v>2886</v>
      </c>
      <c r="C697">
        <v>2018</v>
      </c>
      <c r="D697" t="s">
        <v>3771</v>
      </c>
      <c r="E697" t="s">
        <v>941</v>
      </c>
      <c r="F697" t="s">
        <v>3389</v>
      </c>
      <c r="G697" t="s">
        <v>3603</v>
      </c>
      <c r="H697" t="s">
        <v>3369</v>
      </c>
      <c r="I697" t="s">
        <v>942</v>
      </c>
      <c r="J697" t="s">
        <v>1126</v>
      </c>
      <c r="K697" t="s">
        <v>53</v>
      </c>
      <c r="L697" t="s">
        <v>943</v>
      </c>
      <c r="M697">
        <v>480</v>
      </c>
      <c r="N697" t="s">
        <v>3817</v>
      </c>
      <c r="O697" t="s">
        <v>3818</v>
      </c>
      <c r="P697" s="29" t="s">
        <v>944</v>
      </c>
      <c r="Q697" t="s">
        <v>20</v>
      </c>
      <c r="S697" t="s">
        <v>2887</v>
      </c>
    </row>
    <row r="698" spans="1:19" ht="15" customHeight="1" x14ac:dyDescent="0.35">
      <c r="A698" t="s">
        <v>936</v>
      </c>
      <c r="B698" t="s">
        <v>2886</v>
      </c>
      <c r="C698">
        <v>2018</v>
      </c>
      <c r="D698" t="s">
        <v>3771</v>
      </c>
      <c r="E698" t="s">
        <v>937</v>
      </c>
      <c r="F698" t="s">
        <v>3605</v>
      </c>
      <c r="G698" t="s">
        <v>3574</v>
      </c>
      <c r="H698" t="s">
        <v>3373</v>
      </c>
      <c r="I698" t="s">
        <v>938</v>
      </c>
      <c r="J698" t="s">
        <v>1123</v>
      </c>
      <c r="K698" t="s">
        <v>53</v>
      </c>
      <c r="L698" t="s">
        <v>53</v>
      </c>
      <c r="M698">
        <v>450</v>
      </c>
      <c r="N698" t="s">
        <v>1145</v>
      </c>
      <c r="O698" t="s">
        <v>116</v>
      </c>
      <c r="P698" s="29" t="s">
        <v>4004</v>
      </c>
      <c r="Q698" t="s">
        <v>20</v>
      </c>
      <c r="S698" t="s">
        <v>2887</v>
      </c>
    </row>
    <row r="699" spans="1:19" ht="15" customHeight="1" x14ac:dyDescent="0.35">
      <c r="A699" t="s">
        <v>975</v>
      </c>
      <c r="B699" t="s">
        <v>2886</v>
      </c>
      <c r="C699">
        <v>2018</v>
      </c>
      <c r="D699" t="s">
        <v>3771</v>
      </c>
      <c r="E699" t="s">
        <v>976</v>
      </c>
      <c r="F699" t="s">
        <v>3377</v>
      </c>
      <c r="G699" t="s">
        <v>3615</v>
      </c>
      <c r="H699" t="s">
        <v>3394</v>
      </c>
      <c r="I699" t="s">
        <v>977</v>
      </c>
      <c r="J699" t="s">
        <v>1127</v>
      </c>
      <c r="K699" t="s">
        <v>341</v>
      </c>
      <c r="L699" t="s">
        <v>185</v>
      </c>
      <c r="M699">
        <v>111</v>
      </c>
      <c r="N699" t="s">
        <v>142</v>
      </c>
      <c r="O699" t="s">
        <v>19</v>
      </c>
      <c r="P699" s="29" t="s">
        <v>236</v>
      </c>
      <c r="Q699" t="s">
        <v>20</v>
      </c>
      <c r="S699" t="s">
        <v>2887</v>
      </c>
    </row>
    <row r="700" spans="1:19" ht="15" customHeight="1" x14ac:dyDescent="0.35">
      <c r="A700" t="s">
        <v>993</v>
      </c>
      <c r="B700" t="s">
        <v>2886</v>
      </c>
      <c r="C700">
        <v>2018</v>
      </c>
      <c r="D700" t="s">
        <v>3771</v>
      </c>
      <c r="E700" t="s">
        <v>994</v>
      </c>
      <c r="F700" t="s">
        <v>3389</v>
      </c>
      <c r="G700" t="s">
        <v>3574</v>
      </c>
      <c r="H700" t="s">
        <v>3369</v>
      </c>
      <c r="I700" t="s">
        <v>4441</v>
      </c>
      <c r="J700" t="s">
        <v>1123</v>
      </c>
      <c r="K700" t="s">
        <v>53</v>
      </c>
      <c r="L700" t="s">
        <v>53</v>
      </c>
      <c r="M700">
        <v>180</v>
      </c>
      <c r="N700" t="s">
        <v>92</v>
      </c>
      <c r="O700" t="s">
        <v>19</v>
      </c>
      <c r="P700" s="29" t="s">
        <v>995</v>
      </c>
      <c r="Q700" t="s">
        <v>20</v>
      </c>
      <c r="S700" t="s">
        <v>2887</v>
      </c>
    </row>
    <row r="701" spans="1:19" ht="15" customHeight="1" x14ac:dyDescent="0.35">
      <c r="A701" t="s">
        <v>1180</v>
      </c>
      <c r="B701" t="s">
        <v>2886</v>
      </c>
      <c r="C701">
        <v>2018</v>
      </c>
      <c r="D701" t="s">
        <v>3771</v>
      </c>
      <c r="E701" t="s">
        <v>1181</v>
      </c>
      <c r="F701" t="s">
        <v>3377</v>
      </c>
      <c r="G701" t="s">
        <v>3640</v>
      </c>
      <c r="H701" t="s">
        <v>3369</v>
      </c>
      <c r="I701" t="s">
        <v>1182</v>
      </c>
      <c r="J701" t="s">
        <v>1025</v>
      </c>
      <c r="K701" t="s">
        <v>53</v>
      </c>
      <c r="L701" t="s">
        <v>53</v>
      </c>
      <c r="M701">
        <v>330</v>
      </c>
      <c r="N701" t="s">
        <v>4357</v>
      </c>
      <c r="O701" t="s">
        <v>108</v>
      </c>
      <c r="P701" s="29" t="s">
        <v>1183</v>
      </c>
      <c r="Q701" t="s">
        <v>20</v>
      </c>
      <c r="S701" t="s">
        <v>2887</v>
      </c>
    </row>
    <row r="702" spans="1:19" ht="15" customHeight="1" x14ac:dyDescent="0.35">
      <c r="A702" t="s">
        <v>1179</v>
      </c>
      <c r="B702" t="s">
        <v>2886</v>
      </c>
      <c r="C702">
        <v>2018</v>
      </c>
      <c r="D702" t="s">
        <v>3771</v>
      </c>
      <c r="E702" t="s">
        <v>4325</v>
      </c>
      <c r="F702" t="s">
        <v>3377</v>
      </c>
      <c r="G702" t="s">
        <v>3380</v>
      </c>
      <c r="H702" t="s">
        <v>3369</v>
      </c>
      <c r="I702" t="s">
        <v>162</v>
      </c>
      <c r="J702" t="s">
        <v>1025</v>
      </c>
      <c r="K702" t="s">
        <v>53</v>
      </c>
      <c r="L702" t="s">
        <v>53</v>
      </c>
      <c r="M702">
        <v>166</v>
      </c>
      <c r="N702" t="s">
        <v>4327</v>
      </c>
      <c r="O702" t="s">
        <v>117</v>
      </c>
      <c r="P702" s="29" t="s">
        <v>163</v>
      </c>
      <c r="Q702" t="s">
        <v>13</v>
      </c>
      <c r="R702" t="s">
        <v>4087</v>
      </c>
      <c r="S702" t="s">
        <v>2887</v>
      </c>
    </row>
    <row r="703" spans="1:19" ht="15" customHeight="1" x14ac:dyDescent="0.35">
      <c r="A703" t="s">
        <v>1176</v>
      </c>
      <c r="B703" t="s">
        <v>1089</v>
      </c>
      <c r="C703">
        <v>2018</v>
      </c>
      <c r="D703" t="s">
        <v>3771</v>
      </c>
      <c r="E703" t="s">
        <v>1177</v>
      </c>
      <c r="F703" t="s">
        <v>3573</v>
      </c>
      <c r="G703" t="s">
        <v>3616</v>
      </c>
      <c r="H703" t="s">
        <v>3403</v>
      </c>
      <c r="I703" t="s">
        <v>1178</v>
      </c>
      <c r="J703" t="s">
        <v>3116</v>
      </c>
      <c r="K703" t="s">
        <v>53</v>
      </c>
      <c r="L703" t="s">
        <v>53</v>
      </c>
      <c r="M703">
        <v>300</v>
      </c>
      <c r="N703" t="s">
        <v>92</v>
      </c>
      <c r="O703" t="s">
        <v>19</v>
      </c>
      <c r="P703" s="29" t="s">
        <v>4021</v>
      </c>
      <c r="Q703" t="s">
        <v>20</v>
      </c>
      <c r="S703" t="s">
        <v>2887</v>
      </c>
    </row>
    <row r="704" spans="1:19" ht="15" customHeight="1" x14ac:dyDescent="0.35">
      <c r="A704" t="s">
        <v>1270</v>
      </c>
      <c r="B704" t="s">
        <v>2886</v>
      </c>
      <c r="C704">
        <v>2018</v>
      </c>
      <c r="D704" t="s">
        <v>3771</v>
      </c>
      <c r="E704" t="s">
        <v>1271</v>
      </c>
      <c r="F704" t="s">
        <v>3641</v>
      </c>
      <c r="G704" t="s">
        <v>3639</v>
      </c>
      <c r="H704" t="s">
        <v>3403</v>
      </c>
      <c r="I704" t="s">
        <v>4447</v>
      </c>
      <c r="J704" t="s">
        <v>1025</v>
      </c>
      <c r="K704" t="s">
        <v>53</v>
      </c>
      <c r="L704" t="s">
        <v>1272</v>
      </c>
      <c r="M704">
        <v>72</v>
      </c>
      <c r="N704" t="s">
        <v>1684</v>
      </c>
      <c r="O704" t="s">
        <v>1273</v>
      </c>
      <c r="P704" s="29" t="s">
        <v>88</v>
      </c>
      <c r="Q704" t="s">
        <v>20</v>
      </c>
      <c r="S704" t="s">
        <v>2887</v>
      </c>
    </row>
    <row r="705" spans="1:19" ht="15" customHeight="1" x14ac:dyDescent="0.35">
      <c r="A705" t="s">
        <v>1262</v>
      </c>
      <c r="B705" t="s">
        <v>2886</v>
      </c>
      <c r="C705">
        <v>2018</v>
      </c>
      <c r="D705" t="s">
        <v>3771</v>
      </c>
      <c r="E705" t="s">
        <v>1263</v>
      </c>
      <c r="F705" t="s">
        <v>3377</v>
      </c>
      <c r="G705" t="s">
        <v>3640</v>
      </c>
      <c r="H705" t="s">
        <v>3394</v>
      </c>
      <c r="I705" t="s">
        <v>1414</v>
      </c>
      <c r="J705" t="s">
        <v>1025</v>
      </c>
      <c r="K705" t="s">
        <v>1021</v>
      </c>
      <c r="L705" t="s">
        <v>1021</v>
      </c>
      <c r="M705">
        <v>150</v>
      </c>
      <c r="N705" t="s">
        <v>4356</v>
      </c>
      <c r="O705" t="s">
        <v>108</v>
      </c>
      <c r="P705" s="29" t="s">
        <v>1264</v>
      </c>
      <c r="Q705" t="s">
        <v>20</v>
      </c>
      <c r="S705" t="s">
        <v>2887</v>
      </c>
    </row>
    <row r="706" spans="1:19" ht="15" customHeight="1" x14ac:dyDescent="0.35">
      <c r="A706" t="s">
        <v>1241</v>
      </c>
      <c r="B706" t="s">
        <v>2886</v>
      </c>
      <c r="C706">
        <v>2018</v>
      </c>
      <c r="D706" t="s">
        <v>3771</v>
      </c>
      <c r="E706" t="s">
        <v>1242</v>
      </c>
      <c r="F706" t="s">
        <v>3642</v>
      </c>
      <c r="G706" t="s">
        <v>3640</v>
      </c>
      <c r="H706" t="s">
        <v>3369</v>
      </c>
      <c r="I706" t="s">
        <v>15</v>
      </c>
      <c r="J706" t="s">
        <v>1127</v>
      </c>
      <c r="K706" t="s">
        <v>53</v>
      </c>
      <c r="L706" t="s">
        <v>1243</v>
      </c>
      <c r="M706">
        <v>720</v>
      </c>
      <c r="N706" t="s">
        <v>3918</v>
      </c>
      <c r="O706" t="s">
        <v>19</v>
      </c>
      <c r="P706" s="29" t="s">
        <v>1244</v>
      </c>
      <c r="Q706" t="s">
        <v>20</v>
      </c>
      <c r="S706" t="s">
        <v>2887</v>
      </c>
    </row>
    <row r="707" spans="1:19" ht="15" customHeight="1" x14ac:dyDescent="0.35">
      <c r="A707" t="s">
        <v>1289</v>
      </c>
      <c r="B707" t="s">
        <v>1089</v>
      </c>
      <c r="C707">
        <v>2018</v>
      </c>
      <c r="D707" t="s">
        <v>3771</v>
      </c>
      <c r="E707" t="s">
        <v>1290</v>
      </c>
      <c r="F707" t="s">
        <v>3573</v>
      </c>
      <c r="G707" t="s">
        <v>3477</v>
      </c>
      <c r="H707" t="s">
        <v>3403</v>
      </c>
      <c r="I707" t="s">
        <v>1291</v>
      </c>
      <c r="J707" t="s">
        <v>1025</v>
      </c>
      <c r="K707" t="s">
        <v>53</v>
      </c>
      <c r="L707" t="s">
        <v>695</v>
      </c>
      <c r="M707">
        <v>400</v>
      </c>
      <c r="N707" t="s">
        <v>1292</v>
      </c>
      <c r="O707" t="s">
        <v>502</v>
      </c>
      <c r="P707" s="29" t="s">
        <v>25</v>
      </c>
      <c r="Q707" t="s">
        <v>20</v>
      </c>
      <c r="S707" t="s">
        <v>2887</v>
      </c>
    </row>
    <row r="708" spans="1:19" ht="15" customHeight="1" x14ac:dyDescent="0.35">
      <c r="A708" t="s">
        <v>1034</v>
      </c>
      <c r="B708" t="s">
        <v>2886</v>
      </c>
      <c r="C708">
        <v>2019</v>
      </c>
      <c r="D708" t="s">
        <v>3771</v>
      </c>
      <c r="E708" t="s">
        <v>626</v>
      </c>
      <c r="F708" t="s">
        <v>3377</v>
      </c>
      <c r="G708" t="s">
        <v>3400</v>
      </c>
      <c r="H708" t="s">
        <v>3369</v>
      </c>
      <c r="I708" t="s">
        <v>15</v>
      </c>
      <c r="J708" t="s">
        <v>4316</v>
      </c>
      <c r="K708" t="s">
        <v>53</v>
      </c>
      <c r="L708" t="s">
        <v>53</v>
      </c>
      <c r="M708">
        <v>80</v>
      </c>
      <c r="N708" t="s">
        <v>1084</v>
      </c>
      <c r="O708" t="s">
        <v>3813</v>
      </c>
      <c r="P708" s="29" t="s">
        <v>4002</v>
      </c>
      <c r="Q708" t="s">
        <v>20</v>
      </c>
      <c r="S708" t="s">
        <v>2887</v>
      </c>
    </row>
    <row r="709" spans="1:19" ht="15" customHeight="1" x14ac:dyDescent="0.35">
      <c r="A709" t="s">
        <v>629</v>
      </c>
      <c r="B709" t="s">
        <v>2886</v>
      </c>
      <c r="C709">
        <v>2019</v>
      </c>
      <c r="D709" t="s">
        <v>3771</v>
      </c>
      <c r="E709" t="s">
        <v>630</v>
      </c>
      <c r="F709" t="s">
        <v>1938</v>
      </c>
      <c r="G709" t="s">
        <v>3562</v>
      </c>
      <c r="H709" t="s">
        <v>3369</v>
      </c>
      <c r="I709" t="s">
        <v>4411</v>
      </c>
      <c r="J709" t="s">
        <v>5158</v>
      </c>
      <c r="K709" t="s">
        <v>53</v>
      </c>
      <c r="L709" t="s">
        <v>53</v>
      </c>
      <c r="M709">
        <v>750</v>
      </c>
      <c r="N709" t="s">
        <v>3844</v>
      </c>
      <c r="O709" t="s">
        <v>19</v>
      </c>
      <c r="P709" s="29" t="s">
        <v>93</v>
      </c>
      <c r="Q709" t="s">
        <v>20</v>
      </c>
      <c r="S709" t="s">
        <v>2887</v>
      </c>
    </row>
    <row r="710" spans="1:19" ht="15" customHeight="1" x14ac:dyDescent="0.35">
      <c r="A710" t="s">
        <v>640</v>
      </c>
      <c r="B710" t="s">
        <v>2886</v>
      </c>
      <c r="C710">
        <v>2019</v>
      </c>
      <c r="D710" t="s">
        <v>3771</v>
      </c>
      <c r="E710" t="s">
        <v>641</v>
      </c>
      <c r="F710" t="s">
        <v>3561</v>
      </c>
      <c r="G710" t="s">
        <v>3574</v>
      </c>
      <c r="H710" t="s">
        <v>3373</v>
      </c>
      <c r="I710" t="s">
        <v>746</v>
      </c>
      <c r="J710" t="s">
        <v>1123</v>
      </c>
      <c r="K710" t="s">
        <v>53</v>
      </c>
      <c r="L710" t="s">
        <v>53</v>
      </c>
      <c r="M710">
        <v>500</v>
      </c>
      <c r="N710" t="s">
        <v>642</v>
      </c>
      <c r="O710" t="s">
        <v>3885</v>
      </c>
      <c r="P710" s="29" t="s">
        <v>128</v>
      </c>
      <c r="Q710" t="s">
        <v>20</v>
      </c>
      <c r="S710" t="s">
        <v>2887</v>
      </c>
    </row>
    <row r="711" spans="1:19" ht="15" customHeight="1" x14ac:dyDescent="0.35">
      <c r="A711" t="s">
        <v>659</v>
      </c>
      <c r="B711" t="s">
        <v>2886</v>
      </c>
      <c r="C711">
        <v>2019</v>
      </c>
      <c r="D711" t="s">
        <v>3771</v>
      </c>
      <c r="E711" t="s">
        <v>660</v>
      </c>
      <c r="F711" t="s">
        <v>3568</v>
      </c>
      <c r="G711" t="s">
        <v>3631</v>
      </c>
      <c r="H711" t="s">
        <v>3373</v>
      </c>
      <c r="I711" t="s">
        <v>15</v>
      </c>
      <c r="J711" t="s">
        <v>341</v>
      </c>
      <c r="K711" t="s">
        <v>341</v>
      </c>
      <c r="L711" t="s">
        <v>341</v>
      </c>
      <c r="M711" t="s">
        <v>341</v>
      </c>
      <c r="N711" t="s">
        <v>4022</v>
      </c>
      <c r="O711" t="s">
        <v>108</v>
      </c>
      <c r="P711" s="29" t="s">
        <v>4022</v>
      </c>
      <c r="Q711" t="s">
        <v>20</v>
      </c>
      <c r="S711" t="s">
        <v>2892</v>
      </c>
    </row>
    <row r="712" spans="1:19" ht="15" customHeight="1" x14ac:dyDescent="0.35">
      <c r="A712" t="s">
        <v>654</v>
      </c>
      <c r="B712" t="s">
        <v>2886</v>
      </c>
      <c r="C712">
        <v>2019</v>
      </c>
      <c r="D712" t="s">
        <v>3771</v>
      </c>
      <c r="E712" t="s">
        <v>655</v>
      </c>
      <c r="F712" t="s">
        <v>3567</v>
      </c>
      <c r="G712" t="s">
        <v>3631</v>
      </c>
      <c r="H712" t="s">
        <v>3373</v>
      </c>
      <c r="I712" t="s">
        <v>15</v>
      </c>
      <c r="J712" t="s">
        <v>1035</v>
      </c>
      <c r="K712" t="s">
        <v>53</v>
      </c>
      <c r="L712" t="s">
        <v>656</v>
      </c>
      <c r="M712" t="s">
        <v>185</v>
      </c>
      <c r="N712" t="s">
        <v>5118</v>
      </c>
      <c r="O712" t="s">
        <v>19</v>
      </c>
      <c r="P712" s="29" t="s">
        <v>4007</v>
      </c>
      <c r="Q712" t="s">
        <v>20</v>
      </c>
      <c r="S712" t="s">
        <v>2892</v>
      </c>
    </row>
    <row r="713" spans="1:19" ht="15" customHeight="1" x14ac:dyDescent="0.35">
      <c r="A713" t="s">
        <v>677</v>
      </c>
      <c r="B713" t="s">
        <v>2886</v>
      </c>
      <c r="C713">
        <v>2019</v>
      </c>
      <c r="D713" t="s">
        <v>3771</v>
      </c>
      <c r="E713" t="s">
        <v>678</v>
      </c>
      <c r="F713" t="s">
        <v>3575</v>
      </c>
      <c r="G713" t="s">
        <v>3632</v>
      </c>
      <c r="H713" t="s">
        <v>3373</v>
      </c>
      <c r="I713" t="s">
        <v>15</v>
      </c>
      <c r="J713" t="s">
        <v>1025</v>
      </c>
      <c r="K713" t="s">
        <v>53</v>
      </c>
      <c r="L713" t="s">
        <v>53</v>
      </c>
      <c r="M713">
        <v>350</v>
      </c>
      <c r="N713" t="s">
        <v>24</v>
      </c>
      <c r="O713" t="s">
        <v>19</v>
      </c>
      <c r="P713" s="29" t="s">
        <v>4035</v>
      </c>
      <c r="Q713" t="s">
        <v>20</v>
      </c>
      <c r="S713" t="s">
        <v>2887</v>
      </c>
    </row>
    <row r="714" spans="1:19" ht="15" customHeight="1" x14ac:dyDescent="0.35">
      <c r="A714" t="s">
        <v>679</v>
      </c>
      <c r="B714" t="s">
        <v>2886</v>
      </c>
      <c r="C714">
        <v>2019</v>
      </c>
      <c r="D714" t="s">
        <v>3771</v>
      </c>
      <c r="E714" t="s">
        <v>680</v>
      </c>
      <c r="F714" t="s">
        <v>5088</v>
      </c>
      <c r="G714" t="s">
        <v>3574</v>
      </c>
      <c r="H714" t="s">
        <v>3373</v>
      </c>
      <c r="I714" t="s">
        <v>681</v>
      </c>
      <c r="J714" t="s">
        <v>1025</v>
      </c>
      <c r="K714" t="s">
        <v>53</v>
      </c>
      <c r="L714" t="s">
        <v>53</v>
      </c>
      <c r="M714">
        <v>350</v>
      </c>
      <c r="N714" t="s">
        <v>682</v>
      </c>
      <c r="O714" t="s">
        <v>3839</v>
      </c>
      <c r="P714" s="29" t="s">
        <v>683</v>
      </c>
      <c r="Q714" t="s">
        <v>20</v>
      </c>
      <c r="S714" t="s">
        <v>2887</v>
      </c>
    </row>
    <row r="715" spans="1:19" ht="15" customHeight="1" x14ac:dyDescent="0.35">
      <c r="A715" t="s">
        <v>690</v>
      </c>
      <c r="B715" t="s">
        <v>2886</v>
      </c>
      <c r="C715">
        <v>2019</v>
      </c>
      <c r="D715" t="s">
        <v>3771</v>
      </c>
      <c r="E715" t="s">
        <v>691</v>
      </c>
      <c r="F715" t="s">
        <v>5085</v>
      </c>
      <c r="G715" t="s">
        <v>3574</v>
      </c>
      <c r="H715" t="s">
        <v>3369</v>
      </c>
      <c r="I715" t="s">
        <v>4412</v>
      </c>
      <c r="J715" t="s">
        <v>1123</v>
      </c>
      <c r="K715" t="s">
        <v>53</v>
      </c>
      <c r="L715" t="s">
        <v>53</v>
      </c>
      <c r="M715">
        <v>400</v>
      </c>
      <c r="N715" t="s">
        <v>692</v>
      </c>
      <c r="O715" t="s">
        <v>3883</v>
      </c>
      <c r="P715" s="29" t="s">
        <v>693</v>
      </c>
      <c r="Q715" t="s">
        <v>20</v>
      </c>
      <c r="S715" t="s">
        <v>2887</v>
      </c>
    </row>
    <row r="716" spans="1:19" ht="15" customHeight="1" x14ac:dyDescent="0.35">
      <c r="A716" t="s">
        <v>727</v>
      </c>
      <c r="B716" t="s">
        <v>2886</v>
      </c>
      <c r="C716">
        <v>2019</v>
      </c>
      <c r="D716" t="s">
        <v>3771</v>
      </c>
      <c r="E716" t="s">
        <v>728</v>
      </c>
      <c r="F716" t="s">
        <v>3573</v>
      </c>
      <c r="G716" t="s">
        <v>3631</v>
      </c>
      <c r="H716" t="s">
        <v>3373</v>
      </c>
      <c r="I716" t="s">
        <v>15</v>
      </c>
      <c r="J716" t="s">
        <v>4316</v>
      </c>
      <c r="K716" t="s">
        <v>53</v>
      </c>
      <c r="L716" t="s">
        <v>53</v>
      </c>
      <c r="M716">
        <v>100</v>
      </c>
      <c r="N716" t="s">
        <v>92</v>
      </c>
      <c r="O716" t="s">
        <v>19</v>
      </c>
      <c r="P716" s="29" t="s">
        <v>3991</v>
      </c>
      <c r="Q716" t="s">
        <v>20</v>
      </c>
      <c r="S716" t="s">
        <v>2887</v>
      </c>
    </row>
    <row r="717" spans="1:19" ht="15" customHeight="1" x14ac:dyDescent="0.35">
      <c r="A717" t="s">
        <v>744</v>
      </c>
      <c r="B717" t="s">
        <v>1089</v>
      </c>
      <c r="C717">
        <v>2019</v>
      </c>
      <c r="D717" t="s">
        <v>3771</v>
      </c>
      <c r="E717" t="s">
        <v>745</v>
      </c>
      <c r="F717" t="s">
        <v>3561</v>
      </c>
      <c r="G717" t="s">
        <v>3574</v>
      </c>
      <c r="H717" t="s">
        <v>3373</v>
      </c>
      <c r="I717" t="s">
        <v>746</v>
      </c>
      <c r="J717" t="s">
        <v>1123</v>
      </c>
      <c r="K717" t="s">
        <v>53</v>
      </c>
      <c r="L717" t="s">
        <v>48</v>
      </c>
      <c r="M717">
        <v>500</v>
      </c>
      <c r="N717" t="s">
        <v>747</v>
      </c>
      <c r="O717" t="s">
        <v>3879</v>
      </c>
      <c r="P717" s="29" t="s">
        <v>1058</v>
      </c>
      <c r="Q717" t="s">
        <v>20</v>
      </c>
      <c r="S717" t="s">
        <v>2887</v>
      </c>
    </row>
    <row r="718" spans="1:19" ht="15" customHeight="1" x14ac:dyDescent="0.35">
      <c r="A718" t="s">
        <v>762</v>
      </c>
      <c r="B718" t="s">
        <v>2886</v>
      </c>
      <c r="C718">
        <v>2019</v>
      </c>
      <c r="D718" t="s">
        <v>3771</v>
      </c>
      <c r="E718" t="s">
        <v>763</v>
      </c>
      <c r="F718" t="s">
        <v>5070</v>
      </c>
      <c r="G718" t="s">
        <v>3518</v>
      </c>
      <c r="H718" t="s">
        <v>3403</v>
      </c>
      <c r="I718" t="s">
        <v>375</v>
      </c>
      <c r="J718" t="s">
        <v>1132</v>
      </c>
      <c r="K718" t="s">
        <v>53</v>
      </c>
      <c r="L718" t="s">
        <v>53</v>
      </c>
      <c r="M718">
        <v>185</v>
      </c>
      <c r="N718" t="s">
        <v>764</v>
      </c>
      <c r="O718" t="s">
        <v>287</v>
      </c>
      <c r="P718" s="30" t="s">
        <v>5137</v>
      </c>
      <c r="Q718" t="s">
        <v>20</v>
      </c>
      <c r="S718" t="s">
        <v>2887</v>
      </c>
    </row>
    <row r="719" spans="1:19" ht="15" customHeight="1" x14ac:dyDescent="0.35">
      <c r="A719" t="s">
        <v>778</v>
      </c>
      <c r="B719" t="s">
        <v>2886</v>
      </c>
      <c r="C719">
        <v>2019</v>
      </c>
      <c r="D719" t="s">
        <v>3771</v>
      </c>
      <c r="E719" t="s">
        <v>779</v>
      </c>
      <c r="F719" t="s">
        <v>3377</v>
      </c>
      <c r="G719" t="s">
        <v>3586</v>
      </c>
      <c r="H719" t="s">
        <v>3369</v>
      </c>
      <c r="I719" t="s">
        <v>780</v>
      </c>
      <c r="J719" t="s">
        <v>1025</v>
      </c>
      <c r="K719" t="s">
        <v>53</v>
      </c>
      <c r="L719" t="s">
        <v>53</v>
      </c>
      <c r="M719">
        <v>285</v>
      </c>
      <c r="N719" t="s">
        <v>1112</v>
      </c>
      <c r="O719" t="s">
        <v>1113</v>
      </c>
      <c r="P719" s="29" t="s">
        <v>3998</v>
      </c>
      <c r="Q719" t="s">
        <v>20</v>
      </c>
      <c r="S719" t="s">
        <v>2887</v>
      </c>
    </row>
    <row r="720" spans="1:19" ht="15" customHeight="1" x14ac:dyDescent="0.35">
      <c r="A720" t="s">
        <v>836</v>
      </c>
      <c r="B720" t="s">
        <v>1089</v>
      </c>
      <c r="C720">
        <v>2019</v>
      </c>
      <c r="D720" t="s">
        <v>3771</v>
      </c>
      <c r="E720" t="s">
        <v>837</v>
      </c>
      <c r="F720" t="s">
        <v>3418</v>
      </c>
      <c r="G720" t="s">
        <v>3477</v>
      </c>
      <c r="H720" t="s">
        <v>3403</v>
      </c>
      <c r="I720" t="s">
        <v>838</v>
      </c>
      <c r="J720" t="s">
        <v>1025</v>
      </c>
      <c r="K720" t="s">
        <v>53</v>
      </c>
      <c r="L720" t="s">
        <v>53</v>
      </c>
      <c r="M720">
        <v>355</v>
      </c>
      <c r="N720" t="s">
        <v>3824</v>
      </c>
      <c r="O720" t="s">
        <v>502</v>
      </c>
      <c r="P720" s="29" t="s">
        <v>25</v>
      </c>
      <c r="Q720" t="s">
        <v>20</v>
      </c>
      <c r="S720" t="s">
        <v>2887</v>
      </c>
    </row>
    <row r="721" spans="1:19" ht="15" customHeight="1" x14ac:dyDescent="0.35">
      <c r="A721" t="s">
        <v>880</v>
      </c>
      <c r="B721" t="s">
        <v>2886</v>
      </c>
      <c r="C721">
        <v>2019</v>
      </c>
      <c r="D721" t="s">
        <v>3771</v>
      </c>
      <c r="E721" t="s">
        <v>881</v>
      </c>
      <c r="F721" t="s">
        <v>3604</v>
      </c>
      <c r="G721" t="s">
        <v>3512</v>
      </c>
      <c r="H721" t="s">
        <v>3373</v>
      </c>
      <c r="I721" t="s">
        <v>15</v>
      </c>
      <c r="J721" t="s">
        <v>1025</v>
      </c>
      <c r="K721" t="s">
        <v>341</v>
      </c>
      <c r="L721" t="s">
        <v>185</v>
      </c>
      <c r="M721">
        <v>140</v>
      </c>
      <c r="N721" t="s">
        <v>92</v>
      </c>
      <c r="O721" t="s">
        <v>19</v>
      </c>
      <c r="P721" s="30" t="s">
        <v>5134</v>
      </c>
      <c r="Q721" t="s">
        <v>20</v>
      </c>
      <c r="S721" t="s">
        <v>2887</v>
      </c>
    </row>
    <row r="722" spans="1:19" ht="15" customHeight="1" x14ac:dyDescent="0.35">
      <c r="A722" t="s">
        <v>2935</v>
      </c>
      <c r="B722" t="s">
        <v>1089</v>
      </c>
      <c r="C722">
        <v>2020</v>
      </c>
      <c r="D722" t="s">
        <v>3771</v>
      </c>
      <c r="E722" t="s">
        <v>3180</v>
      </c>
      <c r="F722" t="s">
        <v>3475</v>
      </c>
      <c r="G722" t="s">
        <v>3487</v>
      </c>
      <c r="H722" t="s">
        <v>3531</v>
      </c>
      <c r="I722" t="s">
        <v>717</v>
      </c>
      <c r="J722" t="s">
        <v>5158</v>
      </c>
      <c r="K722" t="s">
        <v>341</v>
      </c>
      <c r="L722" t="s">
        <v>1029</v>
      </c>
      <c r="M722">
        <v>50</v>
      </c>
      <c r="N722" t="s">
        <v>718</v>
      </c>
      <c r="O722" t="s">
        <v>19</v>
      </c>
      <c r="P722" s="29" t="s">
        <v>163</v>
      </c>
      <c r="Q722" t="s">
        <v>20</v>
      </c>
      <c r="S722" t="s">
        <v>2887</v>
      </c>
    </row>
    <row r="723" spans="1:19" ht="15" customHeight="1" x14ac:dyDescent="0.35">
      <c r="A723" t="s">
        <v>288</v>
      </c>
      <c r="B723" t="s">
        <v>1089</v>
      </c>
      <c r="C723">
        <v>2020</v>
      </c>
      <c r="D723" t="s">
        <v>3771</v>
      </c>
      <c r="E723" t="s">
        <v>289</v>
      </c>
      <c r="F723" t="s">
        <v>3486</v>
      </c>
      <c r="G723" t="s">
        <v>3477</v>
      </c>
      <c r="H723" t="s">
        <v>3373</v>
      </c>
      <c r="I723" t="s">
        <v>290</v>
      </c>
      <c r="J723" t="s">
        <v>341</v>
      </c>
      <c r="K723" t="s">
        <v>53</v>
      </c>
      <c r="L723" t="s">
        <v>53</v>
      </c>
      <c r="M723">
        <v>200</v>
      </c>
      <c r="N723" t="s">
        <v>1117</v>
      </c>
      <c r="O723" t="s">
        <v>502</v>
      </c>
      <c r="P723" s="29" t="s">
        <v>25</v>
      </c>
      <c r="Q723" t="s">
        <v>20</v>
      </c>
      <c r="S723" t="s">
        <v>2887</v>
      </c>
    </row>
    <row r="724" spans="1:19" ht="15" customHeight="1" x14ac:dyDescent="0.35">
      <c r="A724" t="s">
        <v>297</v>
      </c>
      <c r="B724" t="s">
        <v>2886</v>
      </c>
      <c r="C724">
        <v>2020</v>
      </c>
      <c r="D724" t="s">
        <v>3771</v>
      </c>
      <c r="E724" t="s">
        <v>298</v>
      </c>
      <c r="F724" t="s">
        <v>3377</v>
      </c>
      <c r="G724" t="s">
        <v>4520</v>
      </c>
      <c r="H724" t="s">
        <v>3369</v>
      </c>
      <c r="I724" t="s">
        <v>299</v>
      </c>
      <c r="J724" t="s">
        <v>5158</v>
      </c>
      <c r="K724" t="s">
        <v>53</v>
      </c>
      <c r="L724" t="s">
        <v>300</v>
      </c>
      <c r="M724">
        <v>15000</v>
      </c>
      <c r="N724" t="s">
        <v>301</v>
      </c>
      <c r="O724" t="s">
        <v>19</v>
      </c>
      <c r="P724" s="29" t="s">
        <v>80</v>
      </c>
      <c r="Q724" t="s">
        <v>20</v>
      </c>
      <c r="S724" t="s">
        <v>2887</v>
      </c>
    </row>
    <row r="725" spans="1:19" ht="15" customHeight="1" x14ac:dyDescent="0.35">
      <c r="A725" t="s">
        <v>325</v>
      </c>
      <c r="B725" t="s">
        <v>1089</v>
      </c>
      <c r="C725">
        <v>2020</v>
      </c>
      <c r="D725" t="s">
        <v>3771</v>
      </c>
      <c r="E725" t="s">
        <v>326</v>
      </c>
      <c r="F725" t="s">
        <v>3418</v>
      </c>
      <c r="G725" t="s">
        <v>3489</v>
      </c>
      <c r="H725" t="s">
        <v>3373</v>
      </c>
      <c r="I725" t="s">
        <v>327</v>
      </c>
      <c r="J725" t="s">
        <v>1026</v>
      </c>
      <c r="K725" t="s">
        <v>53</v>
      </c>
      <c r="L725" t="s">
        <v>53</v>
      </c>
      <c r="M725">
        <v>192</v>
      </c>
      <c r="N725" t="s">
        <v>24</v>
      </c>
      <c r="O725" t="s">
        <v>19</v>
      </c>
      <c r="P725" s="29" t="s">
        <v>25</v>
      </c>
      <c r="Q725" t="s">
        <v>20</v>
      </c>
      <c r="S725" t="s">
        <v>2887</v>
      </c>
    </row>
    <row r="726" spans="1:19" ht="15" customHeight="1" x14ac:dyDescent="0.35">
      <c r="A726" t="s">
        <v>388</v>
      </c>
      <c r="B726" t="s">
        <v>2886</v>
      </c>
      <c r="C726">
        <v>2020</v>
      </c>
      <c r="D726" t="s">
        <v>3771</v>
      </c>
      <c r="E726" t="s">
        <v>389</v>
      </c>
      <c r="F726" t="s">
        <v>3433</v>
      </c>
      <c r="G726" t="s">
        <v>3502</v>
      </c>
      <c r="H726" t="s">
        <v>3531</v>
      </c>
      <c r="I726" t="s">
        <v>4402</v>
      </c>
      <c r="J726" t="s">
        <v>341</v>
      </c>
      <c r="K726" t="s">
        <v>42</v>
      </c>
      <c r="L726" t="s">
        <v>42</v>
      </c>
      <c r="M726">
        <v>5</v>
      </c>
      <c r="N726" t="s">
        <v>718</v>
      </c>
      <c r="O726" t="s">
        <v>19</v>
      </c>
      <c r="P726" s="29" t="s">
        <v>391</v>
      </c>
      <c r="Q726" t="s">
        <v>20</v>
      </c>
      <c r="S726" t="s">
        <v>2887</v>
      </c>
    </row>
    <row r="727" spans="1:19" ht="15" customHeight="1" x14ac:dyDescent="0.35">
      <c r="A727" t="s">
        <v>454</v>
      </c>
      <c r="B727" t="s">
        <v>2886</v>
      </c>
      <c r="C727">
        <v>2020</v>
      </c>
      <c r="D727" t="s">
        <v>3771</v>
      </c>
      <c r="E727" t="s">
        <v>455</v>
      </c>
      <c r="F727" t="s">
        <v>5048</v>
      </c>
      <c r="G727" t="s">
        <v>3542</v>
      </c>
      <c r="H727" t="s">
        <v>3369</v>
      </c>
      <c r="I727" t="s">
        <v>400</v>
      </c>
      <c r="J727" t="s">
        <v>1672</v>
      </c>
      <c r="K727" t="s">
        <v>53</v>
      </c>
      <c r="L727" t="s">
        <v>456</v>
      </c>
      <c r="M727">
        <v>80</v>
      </c>
      <c r="N727" t="s">
        <v>718</v>
      </c>
      <c r="O727" t="s">
        <v>19</v>
      </c>
      <c r="P727" s="29" t="s">
        <v>457</v>
      </c>
      <c r="Q727" t="s">
        <v>20</v>
      </c>
      <c r="S727" t="s">
        <v>2887</v>
      </c>
    </row>
    <row r="728" spans="1:19" ht="15" customHeight="1" x14ac:dyDescent="0.35">
      <c r="A728" t="s">
        <v>473</v>
      </c>
      <c r="B728" t="s">
        <v>2886</v>
      </c>
      <c r="C728">
        <v>2020</v>
      </c>
      <c r="D728" t="s">
        <v>3771</v>
      </c>
      <c r="E728" t="s">
        <v>474</v>
      </c>
      <c r="F728" t="s">
        <v>3541</v>
      </c>
      <c r="G728" t="s">
        <v>3630</v>
      </c>
      <c r="H728" t="s">
        <v>3403</v>
      </c>
      <c r="I728" t="s">
        <v>475</v>
      </c>
      <c r="J728" t="s">
        <v>1025</v>
      </c>
      <c r="K728" t="s">
        <v>53</v>
      </c>
      <c r="L728" t="s">
        <v>106</v>
      </c>
      <c r="M728">
        <v>100</v>
      </c>
      <c r="N728" t="s">
        <v>3809</v>
      </c>
      <c r="O728" t="s">
        <v>49</v>
      </c>
      <c r="P728" s="29" t="s">
        <v>476</v>
      </c>
      <c r="Q728" t="s">
        <v>20</v>
      </c>
      <c r="S728" t="s">
        <v>2887</v>
      </c>
    </row>
    <row r="729" spans="1:19" ht="15" customHeight="1" x14ac:dyDescent="0.35">
      <c r="A729" t="s">
        <v>496</v>
      </c>
      <c r="B729" t="s">
        <v>2886</v>
      </c>
      <c r="C729">
        <v>2020</v>
      </c>
      <c r="D729" t="s">
        <v>3771</v>
      </c>
      <c r="E729" t="s">
        <v>497</v>
      </c>
      <c r="F729" t="s">
        <v>3550</v>
      </c>
      <c r="G729" t="s">
        <v>3640</v>
      </c>
      <c r="H729" t="s">
        <v>3369</v>
      </c>
      <c r="I729" t="s">
        <v>15</v>
      </c>
      <c r="J729" t="s">
        <v>1025</v>
      </c>
      <c r="K729" t="s">
        <v>53</v>
      </c>
      <c r="L729" t="s">
        <v>53</v>
      </c>
      <c r="M729">
        <v>160</v>
      </c>
      <c r="N729" t="s">
        <v>718</v>
      </c>
      <c r="O729" t="s">
        <v>19</v>
      </c>
      <c r="P729" s="29" t="s">
        <v>80</v>
      </c>
      <c r="Q729" t="s">
        <v>20</v>
      </c>
      <c r="R729" t="s">
        <v>498</v>
      </c>
      <c r="S729" t="s">
        <v>2887</v>
      </c>
    </row>
    <row r="730" spans="1:19" ht="15" customHeight="1" x14ac:dyDescent="0.35">
      <c r="A730" t="s">
        <v>562</v>
      </c>
      <c r="B730" t="s">
        <v>2886</v>
      </c>
      <c r="C730">
        <v>2020</v>
      </c>
      <c r="D730" t="s">
        <v>3771</v>
      </c>
      <c r="E730" t="s">
        <v>563</v>
      </c>
      <c r="F730" t="s">
        <v>3379</v>
      </c>
      <c r="G730" t="s">
        <v>3631</v>
      </c>
      <c r="H730" t="s">
        <v>3403</v>
      </c>
      <c r="I730" t="s">
        <v>15</v>
      </c>
      <c r="J730" t="s">
        <v>1025</v>
      </c>
      <c r="K730" t="s">
        <v>53</v>
      </c>
      <c r="L730" t="s">
        <v>53</v>
      </c>
      <c r="M730">
        <v>123</v>
      </c>
      <c r="N730" t="s">
        <v>1110</v>
      </c>
      <c r="O730" t="s">
        <v>117</v>
      </c>
      <c r="P730" s="29" t="s">
        <v>294</v>
      </c>
      <c r="Q730" t="s">
        <v>20</v>
      </c>
      <c r="S730" t="s">
        <v>2887</v>
      </c>
    </row>
    <row r="731" spans="1:19" ht="15" customHeight="1" x14ac:dyDescent="0.35">
      <c r="A731" t="s">
        <v>580</v>
      </c>
      <c r="B731" t="s">
        <v>2886</v>
      </c>
      <c r="C731">
        <v>2020</v>
      </c>
      <c r="D731" t="s">
        <v>3771</v>
      </c>
      <c r="E731" t="s">
        <v>581</v>
      </c>
      <c r="F731" t="s">
        <v>3433</v>
      </c>
      <c r="G731" t="s">
        <v>3512</v>
      </c>
      <c r="H731" t="s">
        <v>3369</v>
      </c>
      <c r="I731" t="s">
        <v>15</v>
      </c>
      <c r="J731" t="s">
        <v>1133</v>
      </c>
      <c r="K731" t="s">
        <v>53</v>
      </c>
      <c r="L731" t="s">
        <v>53</v>
      </c>
      <c r="M731" t="s">
        <v>185</v>
      </c>
      <c r="N731" t="s">
        <v>1109</v>
      </c>
      <c r="O731" t="s">
        <v>117</v>
      </c>
      <c r="P731" s="29" t="s">
        <v>2884</v>
      </c>
      <c r="Q731" t="s">
        <v>20</v>
      </c>
      <c r="S731" t="s">
        <v>2892</v>
      </c>
    </row>
    <row r="732" spans="1:19" ht="15" customHeight="1" x14ac:dyDescent="0.35">
      <c r="A732" t="s">
        <v>602</v>
      </c>
      <c r="B732" t="s">
        <v>2886</v>
      </c>
      <c r="C732">
        <v>2020</v>
      </c>
      <c r="D732" t="s">
        <v>3771</v>
      </c>
      <c r="E732" t="s">
        <v>603</v>
      </c>
      <c r="F732" t="s">
        <v>3564</v>
      </c>
      <c r="G732" t="s">
        <v>3563</v>
      </c>
      <c r="H732" t="s">
        <v>3373</v>
      </c>
      <c r="I732" t="s">
        <v>15</v>
      </c>
      <c r="J732" t="s">
        <v>1135</v>
      </c>
      <c r="K732" t="s">
        <v>53</v>
      </c>
      <c r="L732" t="s">
        <v>53</v>
      </c>
      <c r="M732">
        <v>95</v>
      </c>
      <c r="N732" t="s">
        <v>92</v>
      </c>
      <c r="O732" t="s">
        <v>19</v>
      </c>
      <c r="P732" s="29" t="s">
        <v>25</v>
      </c>
      <c r="Q732" t="s">
        <v>20</v>
      </c>
      <c r="S732" t="s">
        <v>2887</v>
      </c>
    </row>
    <row r="733" spans="1:19" ht="15" customHeight="1" x14ac:dyDescent="0.35">
      <c r="A733" t="s">
        <v>56</v>
      </c>
      <c r="B733" t="s">
        <v>1089</v>
      </c>
      <c r="C733">
        <v>2021</v>
      </c>
      <c r="D733" t="s">
        <v>3771</v>
      </c>
      <c r="E733" t="s">
        <v>57</v>
      </c>
      <c r="F733" t="s">
        <v>3438</v>
      </c>
      <c r="G733" t="s">
        <v>3630</v>
      </c>
      <c r="H733" t="s">
        <v>3403</v>
      </c>
      <c r="I733" t="s">
        <v>58</v>
      </c>
      <c r="J733" t="s">
        <v>1024</v>
      </c>
      <c r="K733" t="s">
        <v>53</v>
      </c>
      <c r="L733" t="s">
        <v>4374</v>
      </c>
      <c r="M733">
        <v>108</v>
      </c>
      <c r="N733" t="s">
        <v>24</v>
      </c>
      <c r="O733" t="s">
        <v>19</v>
      </c>
      <c r="P733" s="29" t="s">
        <v>59</v>
      </c>
      <c r="Q733" t="s">
        <v>20</v>
      </c>
      <c r="S733" t="s">
        <v>2887</v>
      </c>
    </row>
    <row r="734" spans="1:19" ht="15" customHeight="1" x14ac:dyDescent="0.35">
      <c r="A734" t="s">
        <v>74</v>
      </c>
      <c r="B734" t="s">
        <v>2886</v>
      </c>
      <c r="C734">
        <v>2021</v>
      </c>
      <c r="D734" t="s">
        <v>3771</v>
      </c>
      <c r="E734" t="s">
        <v>75</v>
      </c>
      <c r="F734" t="s">
        <v>3377</v>
      </c>
      <c r="G734" t="s">
        <v>3630</v>
      </c>
      <c r="H734" t="s">
        <v>3369</v>
      </c>
      <c r="I734" t="s">
        <v>269</v>
      </c>
      <c r="J734" t="s">
        <v>1025</v>
      </c>
      <c r="K734" t="s">
        <v>53</v>
      </c>
      <c r="L734" t="s">
        <v>53</v>
      </c>
      <c r="M734">
        <v>145</v>
      </c>
      <c r="N734" t="s">
        <v>1039</v>
      </c>
      <c r="O734" t="s">
        <v>24</v>
      </c>
      <c r="P734" s="29" t="s">
        <v>16</v>
      </c>
      <c r="Q734" t="s">
        <v>13</v>
      </c>
      <c r="R734" t="s">
        <v>76</v>
      </c>
      <c r="S734" t="s">
        <v>2887</v>
      </c>
    </row>
    <row r="735" spans="1:19" ht="15" customHeight="1" x14ac:dyDescent="0.35">
      <c r="A735" t="s">
        <v>129</v>
      </c>
      <c r="B735" t="s">
        <v>1089</v>
      </c>
      <c r="C735">
        <v>2021</v>
      </c>
      <c r="D735" t="s">
        <v>3771</v>
      </c>
      <c r="E735" t="s">
        <v>130</v>
      </c>
      <c r="F735" t="s">
        <v>3462</v>
      </c>
      <c r="G735" t="s">
        <v>3640</v>
      </c>
      <c r="H735" t="s">
        <v>3369</v>
      </c>
      <c r="I735" t="s">
        <v>4382</v>
      </c>
      <c r="J735" t="s">
        <v>5162</v>
      </c>
      <c r="K735" t="s">
        <v>53</v>
      </c>
      <c r="L735" t="s">
        <v>53</v>
      </c>
      <c r="M735">
        <v>1200</v>
      </c>
      <c r="N735" t="s">
        <v>24</v>
      </c>
      <c r="O735" t="s">
        <v>19</v>
      </c>
      <c r="P735" s="29" t="s">
        <v>3857</v>
      </c>
      <c r="Q735" t="s">
        <v>13</v>
      </c>
      <c r="R735" t="s">
        <v>131</v>
      </c>
      <c r="S735" t="s">
        <v>2887</v>
      </c>
    </row>
    <row r="736" spans="1:19" ht="15" customHeight="1" x14ac:dyDescent="0.35">
      <c r="A736" t="s">
        <v>165</v>
      </c>
      <c r="B736" t="s">
        <v>1089</v>
      </c>
      <c r="C736">
        <v>2021</v>
      </c>
      <c r="D736" t="s">
        <v>3771</v>
      </c>
      <c r="E736" t="s">
        <v>166</v>
      </c>
      <c r="F736" t="s">
        <v>3456</v>
      </c>
      <c r="G736" t="s">
        <v>3247</v>
      </c>
      <c r="H736" t="s">
        <v>3394</v>
      </c>
      <c r="I736" t="s">
        <v>139</v>
      </c>
      <c r="J736" t="s">
        <v>1024</v>
      </c>
      <c r="K736" t="s">
        <v>53</v>
      </c>
      <c r="L736" t="s">
        <v>4383</v>
      </c>
      <c r="M736">
        <v>76</v>
      </c>
      <c r="N736" t="s">
        <v>3919</v>
      </c>
      <c r="O736" t="s">
        <v>19</v>
      </c>
      <c r="P736" s="29" t="s">
        <v>25</v>
      </c>
      <c r="Q736" t="s">
        <v>20</v>
      </c>
      <c r="S736" t="s">
        <v>2887</v>
      </c>
    </row>
    <row r="737" spans="1:19" ht="15" customHeight="1" x14ac:dyDescent="0.35">
      <c r="A737" t="s">
        <v>222</v>
      </c>
      <c r="B737" t="s">
        <v>2886</v>
      </c>
      <c r="C737">
        <v>2021</v>
      </c>
      <c r="D737" t="s">
        <v>3771</v>
      </c>
      <c r="E737" t="s">
        <v>223</v>
      </c>
      <c r="F737" t="s">
        <v>3472</v>
      </c>
      <c r="G737" t="s">
        <v>3400</v>
      </c>
      <c r="H737" t="s">
        <v>3369</v>
      </c>
      <c r="I737" t="s">
        <v>15</v>
      </c>
      <c r="J737" t="s">
        <v>1025</v>
      </c>
      <c r="K737" t="s">
        <v>53</v>
      </c>
      <c r="L737" t="s">
        <v>53</v>
      </c>
      <c r="M737">
        <v>180</v>
      </c>
      <c r="N737" t="s">
        <v>1120</v>
      </c>
      <c r="O737" t="s">
        <v>49</v>
      </c>
      <c r="P737" s="29" t="s">
        <v>224</v>
      </c>
      <c r="Q737" t="s">
        <v>20</v>
      </c>
      <c r="S737" t="s">
        <v>2887</v>
      </c>
    </row>
    <row r="738" spans="1:19" ht="15" customHeight="1" x14ac:dyDescent="0.35">
      <c r="A738" t="s">
        <v>4517</v>
      </c>
      <c r="B738" t="s">
        <v>2886</v>
      </c>
      <c r="C738">
        <v>2021</v>
      </c>
      <c r="D738" t="s">
        <v>3771</v>
      </c>
      <c r="E738" t="s">
        <v>4518</v>
      </c>
      <c r="F738" t="s">
        <v>4519</v>
      </c>
      <c r="G738" t="s">
        <v>4520</v>
      </c>
      <c r="H738" t="s">
        <v>3373</v>
      </c>
      <c r="I738" t="s">
        <v>4521</v>
      </c>
      <c r="J738" t="s">
        <v>5159</v>
      </c>
      <c r="K738" t="s">
        <v>53</v>
      </c>
      <c r="L738" t="s">
        <v>4522</v>
      </c>
      <c r="M738">
        <v>100</v>
      </c>
      <c r="N738" t="s">
        <v>4523</v>
      </c>
      <c r="O738" t="s">
        <v>19</v>
      </c>
      <c r="P738" s="29" t="s">
        <v>25</v>
      </c>
      <c r="Q738" t="s">
        <v>20</v>
      </c>
      <c r="S738" t="s">
        <v>2887</v>
      </c>
    </row>
    <row r="739" spans="1:19" ht="15" customHeight="1" x14ac:dyDescent="0.35">
      <c r="A739" t="s">
        <v>5018</v>
      </c>
      <c r="B739" t="s">
        <v>2886</v>
      </c>
      <c r="C739">
        <v>2021</v>
      </c>
      <c r="D739" t="s">
        <v>3771</v>
      </c>
      <c r="E739" t="s">
        <v>5019</v>
      </c>
      <c r="F739" t="s">
        <v>4816</v>
      </c>
      <c r="G739" t="s">
        <v>3704</v>
      </c>
      <c r="H739" t="s">
        <v>3403</v>
      </c>
      <c r="I739" t="s">
        <v>15</v>
      </c>
      <c r="J739" t="s">
        <v>185</v>
      </c>
      <c r="K739" t="s">
        <v>53</v>
      </c>
      <c r="L739" t="s">
        <v>309</v>
      </c>
      <c r="M739">
        <v>150</v>
      </c>
      <c r="N739" t="s">
        <v>5020</v>
      </c>
      <c r="O739" t="s">
        <v>5021</v>
      </c>
      <c r="P739" s="29" t="s">
        <v>5149</v>
      </c>
      <c r="Q739" t="s">
        <v>20</v>
      </c>
      <c r="S739" t="s">
        <v>2887</v>
      </c>
    </row>
    <row r="740" spans="1:19" ht="15" customHeight="1" x14ac:dyDescent="0.35">
      <c r="A740" t="s">
        <v>4599</v>
      </c>
      <c r="B740" t="s">
        <v>2886</v>
      </c>
      <c r="C740">
        <v>2022</v>
      </c>
      <c r="D740" t="s">
        <v>3771</v>
      </c>
      <c r="E740" t="s">
        <v>4600</v>
      </c>
      <c r="F740" t="s">
        <v>4601</v>
      </c>
      <c r="G740" t="s">
        <v>3704</v>
      </c>
      <c r="H740" t="s">
        <v>3369</v>
      </c>
      <c r="I740" t="s">
        <v>4602</v>
      </c>
      <c r="J740" t="s">
        <v>1015</v>
      </c>
      <c r="K740" t="s">
        <v>341</v>
      </c>
      <c r="L740" t="s">
        <v>1576</v>
      </c>
      <c r="M740" t="s">
        <v>341</v>
      </c>
      <c r="N740" t="s">
        <v>1081</v>
      </c>
      <c r="O740" t="s">
        <v>19</v>
      </c>
      <c r="P740" s="29" t="s">
        <v>2167</v>
      </c>
      <c r="Q740" t="s">
        <v>20</v>
      </c>
      <c r="R740" t="s">
        <v>4603</v>
      </c>
      <c r="S740" t="s">
        <v>2887</v>
      </c>
    </row>
    <row r="741" spans="1:19" ht="15" customHeight="1" x14ac:dyDescent="0.35">
      <c r="A741" t="s">
        <v>4672</v>
      </c>
      <c r="B741" t="s">
        <v>1089</v>
      </c>
      <c r="C741">
        <v>2022</v>
      </c>
      <c r="D741" t="s">
        <v>3771</v>
      </c>
      <c r="E741" t="s">
        <v>4673</v>
      </c>
      <c r="F741" t="s">
        <v>3457</v>
      </c>
      <c r="G741" t="s">
        <v>3400</v>
      </c>
      <c r="H741" t="s">
        <v>3369</v>
      </c>
      <c r="I741" t="s">
        <v>15</v>
      </c>
      <c r="J741" t="s">
        <v>1135</v>
      </c>
      <c r="K741" t="s">
        <v>53</v>
      </c>
      <c r="L741" t="s">
        <v>53</v>
      </c>
      <c r="M741">
        <v>320</v>
      </c>
      <c r="N741" t="s">
        <v>142</v>
      </c>
      <c r="O741" t="s">
        <v>19</v>
      </c>
      <c r="P741" s="29" t="s">
        <v>1327</v>
      </c>
      <c r="Q741" t="s">
        <v>20</v>
      </c>
      <c r="S741" t="s">
        <v>2887</v>
      </c>
    </row>
    <row r="742" spans="1:19" ht="15" customHeight="1" x14ac:dyDescent="0.35">
      <c r="A742" t="s">
        <v>4746</v>
      </c>
      <c r="B742" t="s">
        <v>2886</v>
      </c>
      <c r="C742">
        <v>2022</v>
      </c>
      <c r="D742" t="s">
        <v>3771</v>
      </c>
      <c r="E742" t="s">
        <v>4747</v>
      </c>
      <c r="F742" t="s">
        <v>4748</v>
      </c>
      <c r="G742" t="s">
        <v>4749</v>
      </c>
      <c r="H742" t="s">
        <v>3373</v>
      </c>
      <c r="I742" t="s">
        <v>15</v>
      </c>
      <c r="J742" t="s">
        <v>1135</v>
      </c>
      <c r="K742" t="s">
        <v>53</v>
      </c>
      <c r="L742" t="s">
        <v>53</v>
      </c>
      <c r="M742">
        <v>100</v>
      </c>
      <c r="N742" t="s">
        <v>24</v>
      </c>
      <c r="O742" t="s">
        <v>19</v>
      </c>
      <c r="P742" s="29" t="s">
        <v>88</v>
      </c>
      <c r="Q742" t="s">
        <v>20</v>
      </c>
      <c r="S742" t="s">
        <v>2887</v>
      </c>
    </row>
    <row r="743" spans="1:19" ht="15" customHeight="1" x14ac:dyDescent="0.35">
      <c r="A743" t="s">
        <v>4781</v>
      </c>
      <c r="B743" t="s">
        <v>1089</v>
      </c>
      <c r="C743">
        <v>2022</v>
      </c>
      <c r="D743" t="s">
        <v>3771</v>
      </c>
      <c r="E743" t="s">
        <v>4782</v>
      </c>
      <c r="F743" t="s">
        <v>4783</v>
      </c>
      <c r="G743" t="s">
        <v>4784</v>
      </c>
      <c r="H743" t="s">
        <v>3369</v>
      </c>
      <c r="I743" t="s">
        <v>4785</v>
      </c>
      <c r="J743" t="s">
        <v>5162</v>
      </c>
      <c r="K743" t="s">
        <v>53</v>
      </c>
      <c r="L743" t="s">
        <v>53</v>
      </c>
      <c r="M743">
        <v>1260</v>
      </c>
      <c r="N743" t="s">
        <v>24</v>
      </c>
      <c r="O743" t="s">
        <v>19</v>
      </c>
      <c r="P743" s="29" t="s">
        <v>3316</v>
      </c>
      <c r="Q743" t="s">
        <v>20</v>
      </c>
      <c r="R743" t="s">
        <v>4786</v>
      </c>
      <c r="S743" t="s">
        <v>2887</v>
      </c>
    </row>
    <row r="744" spans="1:19" ht="15" customHeight="1" x14ac:dyDescent="0.35">
      <c r="A744" t="s">
        <v>4814</v>
      </c>
      <c r="B744" t="s">
        <v>2886</v>
      </c>
      <c r="C744">
        <v>2022</v>
      </c>
      <c r="D744" t="s">
        <v>3771</v>
      </c>
      <c r="E744" t="s">
        <v>4815</v>
      </c>
      <c r="F744" t="s">
        <v>4816</v>
      </c>
      <c r="G744" t="s">
        <v>3603</v>
      </c>
      <c r="H744" t="s">
        <v>3403</v>
      </c>
      <c r="I744" t="s">
        <v>15</v>
      </c>
      <c r="J744" t="s">
        <v>4316</v>
      </c>
      <c r="K744" t="s">
        <v>53</v>
      </c>
      <c r="L744" t="s">
        <v>53</v>
      </c>
      <c r="M744">
        <v>119</v>
      </c>
      <c r="N744" t="s">
        <v>24</v>
      </c>
      <c r="O744" t="s">
        <v>19</v>
      </c>
      <c r="P744" s="29" t="s">
        <v>3983</v>
      </c>
      <c r="Q744" t="s">
        <v>20</v>
      </c>
      <c r="S744" t="s">
        <v>2887</v>
      </c>
    </row>
    <row r="745" spans="1:19" ht="15" customHeight="1" x14ac:dyDescent="0.35">
      <c r="A745" t="s">
        <v>4865</v>
      </c>
      <c r="B745" t="s">
        <v>2886</v>
      </c>
      <c r="C745">
        <v>2022</v>
      </c>
      <c r="D745" t="s">
        <v>3771</v>
      </c>
      <c r="E745" t="s">
        <v>4866</v>
      </c>
      <c r="F745" t="s">
        <v>4867</v>
      </c>
      <c r="G745" t="s">
        <v>3640</v>
      </c>
      <c r="H745" t="s">
        <v>3373</v>
      </c>
      <c r="I745" t="s">
        <v>87</v>
      </c>
      <c r="J745" t="s">
        <v>1025</v>
      </c>
      <c r="K745" t="s">
        <v>53</v>
      </c>
      <c r="L745" t="s">
        <v>53</v>
      </c>
      <c r="M745">
        <v>400</v>
      </c>
      <c r="N745" t="s">
        <v>4868</v>
      </c>
      <c r="O745" t="s">
        <v>897</v>
      </c>
      <c r="P745" s="29" t="s">
        <v>5125</v>
      </c>
      <c r="Q745" t="s">
        <v>20</v>
      </c>
      <c r="S745" t="s">
        <v>2887</v>
      </c>
    </row>
    <row r="746" spans="1:19" ht="15" customHeight="1" x14ac:dyDescent="0.35">
      <c r="A746" t="s">
        <v>4952</v>
      </c>
      <c r="B746" t="s">
        <v>1089</v>
      </c>
      <c r="C746">
        <v>2022</v>
      </c>
      <c r="D746" t="s">
        <v>3771</v>
      </c>
      <c r="E746" t="s">
        <v>4953</v>
      </c>
      <c r="F746" t="s">
        <v>3433</v>
      </c>
      <c r="G746" t="s">
        <v>4954</v>
      </c>
      <c r="H746" t="s">
        <v>3394</v>
      </c>
      <c r="I746" t="s">
        <v>15</v>
      </c>
      <c r="J746" t="s">
        <v>1025</v>
      </c>
      <c r="K746" t="s">
        <v>42</v>
      </c>
      <c r="L746" t="s">
        <v>4955</v>
      </c>
      <c r="M746">
        <v>6</v>
      </c>
      <c r="N746" t="s">
        <v>1099</v>
      </c>
      <c r="O746" t="s">
        <v>24</v>
      </c>
      <c r="P746" s="29" t="s">
        <v>4956</v>
      </c>
      <c r="Q746" t="s">
        <v>20</v>
      </c>
      <c r="S746" t="s">
        <v>2887</v>
      </c>
    </row>
    <row r="747" spans="1:19" ht="15" customHeight="1" x14ac:dyDescent="0.35">
      <c r="A747" t="s">
        <v>4957</v>
      </c>
      <c r="B747" t="s">
        <v>1089</v>
      </c>
      <c r="C747">
        <v>2022</v>
      </c>
      <c r="D747" t="s">
        <v>3771</v>
      </c>
      <c r="E747" t="s">
        <v>4958</v>
      </c>
      <c r="F747" t="s">
        <v>4959</v>
      </c>
      <c r="G747" t="s">
        <v>4954</v>
      </c>
      <c r="H747" t="s">
        <v>3369</v>
      </c>
      <c r="I747" t="s">
        <v>4960</v>
      </c>
      <c r="J747" t="s">
        <v>1025</v>
      </c>
      <c r="K747" t="s">
        <v>53</v>
      </c>
      <c r="L747" t="s">
        <v>53</v>
      </c>
      <c r="M747">
        <v>274</v>
      </c>
      <c r="N747" t="s">
        <v>24</v>
      </c>
      <c r="O747" t="s">
        <v>19</v>
      </c>
      <c r="P747" s="29" t="s">
        <v>4961</v>
      </c>
      <c r="Q747" t="s">
        <v>13</v>
      </c>
      <c r="R747" t="s">
        <v>4087</v>
      </c>
      <c r="S747" t="s">
        <v>2887</v>
      </c>
    </row>
    <row r="748" spans="1:19" ht="15" customHeight="1" x14ac:dyDescent="0.35">
      <c r="A748" t="s">
        <v>5022</v>
      </c>
      <c r="B748" t="s">
        <v>2886</v>
      </c>
      <c r="C748">
        <v>2022</v>
      </c>
      <c r="D748" t="s">
        <v>3771</v>
      </c>
      <c r="E748" t="s">
        <v>5023</v>
      </c>
      <c r="F748" t="s">
        <v>3662</v>
      </c>
      <c r="G748" t="s">
        <v>5024</v>
      </c>
      <c r="H748" t="s">
        <v>3531</v>
      </c>
      <c r="I748" t="s">
        <v>5025</v>
      </c>
      <c r="J748" t="s">
        <v>1025</v>
      </c>
      <c r="K748" t="s">
        <v>53</v>
      </c>
      <c r="L748" t="s">
        <v>5026</v>
      </c>
      <c r="M748">
        <v>24</v>
      </c>
      <c r="N748" t="s">
        <v>5027</v>
      </c>
      <c r="O748" t="s">
        <v>19</v>
      </c>
      <c r="P748" s="29" t="s">
        <v>457</v>
      </c>
      <c r="Q748" t="s">
        <v>20</v>
      </c>
      <c r="S748" t="s">
        <v>2887</v>
      </c>
    </row>
    <row r="749" spans="1:19" ht="15" customHeight="1" x14ac:dyDescent="0.35">
      <c r="A749" t="s">
        <v>2197</v>
      </c>
      <c r="B749" t="s">
        <v>2886</v>
      </c>
      <c r="C749">
        <v>2010</v>
      </c>
      <c r="D749" t="s">
        <v>70</v>
      </c>
      <c r="E749" t="s">
        <v>2198</v>
      </c>
      <c r="F749" t="s">
        <v>3728</v>
      </c>
      <c r="G749" t="s">
        <v>3729</v>
      </c>
      <c r="H749" t="s">
        <v>3394</v>
      </c>
      <c r="I749" t="s">
        <v>32</v>
      </c>
      <c r="J749" t="s">
        <v>1015</v>
      </c>
      <c r="K749" t="s">
        <v>53</v>
      </c>
      <c r="L749" t="s">
        <v>53</v>
      </c>
      <c r="M749">
        <v>78</v>
      </c>
      <c r="N749" t="s">
        <v>1702</v>
      </c>
      <c r="O749" t="s">
        <v>19</v>
      </c>
      <c r="P749" s="29" t="s">
        <v>294</v>
      </c>
      <c r="Q749" t="s">
        <v>20</v>
      </c>
      <c r="S749" t="s">
        <v>2887</v>
      </c>
    </row>
    <row r="750" spans="1:19" ht="15" customHeight="1" x14ac:dyDescent="0.35">
      <c r="A750" t="s">
        <v>2102</v>
      </c>
      <c r="B750" t="s">
        <v>2886</v>
      </c>
      <c r="C750">
        <v>2012</v>
      </c>
      <c r="D750" t="s">
        <v>70</v>
      </c>
      <c r="E750" t="s">
        <v>2103</v>
      </c>
      <c r="F750" t="s">
        <v>5071</v>
      </c>
      <c r="G750" t="s">
        <v>3766</v>
      </c>
      <c r="H750" t="s">
        <v>3373</v>
      </c>
      <c r="I750" t="s">
        <v>2104</v>
      </c>
      <c r="J750" t="s">
        <v>1015</v>
      </c>
      <c r="K750" t="s">
        <v>53</v>
      </c>
      <c r="L750" t="s">
        <v>4480</v>
      </c>
      <c r="M750">
        <v>77</v>
      </c>
      <c r="N750" t="s">
        <v>3852</v>
      </c>
      <c r="O750" t="s">
        <v>108</v>
      </c>
      <c r="P750" s="29" t="s">
        <v>25</v>
      </c>
      <c r="Q750" t="s">
        <v>20</v>
      </c>
      <c r="S750" t="s">
        <v>2887</v>
      </c>
    </row>
    <row r="751" spans="1:19" ht="15" customHeight="1" x14ac:dyDescent="0.35">
      <c r="A751" t="s">
        <v>1974</v>
      </c>
      <c r="B751" t="s">
        <v>2886</v>
      </c>
      <c r="C751">
        <v>2014</v>
      </c>
      <c r="D751" t="s">
        <v>70</v>
      </c>
      <c r="E751" t="s">
        <v>1975</v>
      </c>
      <c r="F751" t="s">
        <v>3439</v>
      </c>
      <c r="G751" t="s">
        <v>3429</v>
      </c>
      <c r="H751" t="s">
        <v>3394</v>
      </c>
      <c r="I751" t="s">
        <v>1037</v>
      </c>
      <c r="J751" t="s">
        <v>1037</v>
      </c>
      <c r="K751" t="s">
        <v>42</v>
      </c>
      <c r="L751" t="s">
        <v>42</v>
      </c>
      <c r="M751">
        <v>1</v>
      </c>
      <c r="N751" t="s">
        <v>1976</v>
      </c>
      <c r="O751" t="s">
        <v>108</v>
      </c>
      <c r="P751" s="29" t="s">
        <v>163</v>
      </c>
      <c r="Q751" t="s">
        <v>20</v>
      </c>
      <c r="S751" t="s">
        <v>2887</v>
      </c>
    </row>
    <row r="752" spans="1:19" ht="15" customHeight="1" x14ac:dyDescent="0.35">
      <c r="A752" t="s">
        <v>1574</v>
      </c>
      <c r="B752" t="s">
        <v>2886</v>
      </c>
      <c r="C752">
        <v>2016</v>
      </c>
      <c r="D752" t="s">
        <v>70</v>
      </c>
      <c r="E752" t="s">
        <v>1575</v>
      </c>
      <c r="F752" t="s">
        <v>3687</v>
      </c>
      <c r="G752" t="s">
        <v>3429</v>
      </c>
      <c r="H752" t="s">
        <v>3403</v>
      </c>
      <c r="I752" t="s">
        <v>32</v>
      </c>
      <c r="J752" t="s">
        <v>1015</v>
      </c>
      <c r="K752" t="s">
        <v>341</v>
      </c>
      <c r="L752" t="s">
        <v>1576</v>
      </c>
      <c r="M752">
        <v>58</v>
      </c>
      <c r="N752" t="s">
        <v>3897</v>
      </c>
      <c r="O752" t="s">
        <v>19</v>
      </c>
      <c r="P752" s="29" t="s">
        <v>25</v>
      </c>
      <c r="Q752" t="s">
        <v>20</v>
      </c>
      <c r="S752" t="s">
        <v>2887</v>
      </c>
    </row>
    <row r="753" spans="1:19" ht="15" customHeight="1" x14ac:dyDescent="0.35">
      <c r="A753" t="s">
        <v>1594</v>
      </c>
      <c r="B753" t="s">
        <v>2886</v>
      </c>
      <c r="C753">
        <v>2016</v>
      </c>
      <c r="D753" t="s">
        <v>70</v>
      </c>
      <c r="E753" t="s">
        <v>1595</v>
      </c>
      <c r="F753" t="s">
        <v>3696</v>
      </c>
      <c r="G753" t="s">
        <v>3429</v>
      </c>
      <c r="H753" t="s">
        <v>3373</v>
      </c>
      <c r="I753" t="s">
        <v>1596</v>
      </c>
      <c r="J753" t="s">
        <v>5160</v>
      </c>
      <c r="K753" t="s">
        <v>53</v>
      </c>
      <c r="L753" t="s">
        <v>1597</v>
      </c>
      <c r="M753">
        <v>104</v>
      </c>
      <c r="N753" t="s">
        <v>287</v>
      </c>
      <c r="O753" t="s">
        <v>19</v>
      </c>
      <c r="P753" s="29" t="s">
        <v>25</v>
      </c>
      <c r="Q753" t="s">
        <v>20</v>
      </c>
      <c r="S753" t="s">
        <v>2887</v>
      </c>
    </row>
    <row r="754" spans="1:19" ht="15" customHeight="1" x14ac:dyDescent="0.35">
      <c r="A754" t="s">
        <v>1578</v>
      </c>
      <c r="B754" t="s">
        <v>2886</v>
      </c>
      <c r="C754">
        <v>2016</v>
      </c>
      <c r="D754" t="s">
        <v>70</v>
      </c>
      <c r="E754" t="s">
        <v>1579</v>
      </c>
      <c r="F754" t="s">
        <v>3657</v>
      </c>
      <c r="G754" t="s">
        <v>3429</v>
      </c>
      <c r="H754" t="s">
        <v>3394</v>
      </c>
      <c r="I754" t="s">
        <v>1580</v>
      </c>
      <c r="J754" t="s">
        <v>3120</v>
      </c>
      <c r="K754" t="s">
        <v>53</v>
      </c>
      <c r="L754" t="s">
        <v>1581</v>
      </c>
      <c r="M754">
        <v>273</v>
      </c>
      <c r="N754" t="s">
        <v>1582</v>
      </c>
      <c r="O754" t="s">
        <v>19</v>
      </c>
      <c r="P754" s="29" t="s">
        <v>4024</v>
      </c>
      <c r="Q754" t="s">
        <v>20</v>
      </c>
      <c r="S754" t="s">
        <v>2887</v>
      </c>
    </row>
    <row r="755" spans="1:19" ht="15" customHeight="1" x14ac:dyDescent="0.35">
      <c r="A755" t="s">
        <v>1352</v>
      </c>
      <c r="B755" t="s">
        <v>1089</v>
      </c>
      <c r="C755">
        <v>2017</v>
      </c>
      <c r="D755" t="s">
        <v>70</v>
      </c>
      <c r="E755" t="s">
        <v>3946</v>
      </c>
      <c r="F755" t="s">
        <v>3949</v>
      </c>
      <c r="G755" t="s">
        <v>3429</v>
      </c>
      <c r="H755" t="s">
        <v>3403</v>
      </c>
      <c r="I755" t="s">
        <v>3948</v>
      </c>
      <c r="J755" t="s">
        <v>1037</v>
      </c>
      <c r="K755" t="s">
        <v>341</v>
      </c>
      <c r="L755" t="s">
        <v>341</v>
      </c>
      <c r="M755">
        <v>81</v>
      </c>
      <c r="N755" t="s">
        <v>92</v>
      </c>
      <c r="O755" t="s">
        <v>19</v>
      </c>
      <c r="P755" s="29" t="s">
        <v>3947</v>
      </c>
      <c r="Q755" t="s">
        <v>20</v>
      </c>
      <c r="S755" t="s">
        <v>2887</v>
      </c>
    </row>
    <row r="756" spans="1:19" ht="15" customHeight="1" x14ac:dyDescent="0.35">
      <c r="A756" t="s">
        <v>1375</v>
      </c>
      <c r="B756" t="s">
        <v>2886</v>
      </c>
      <c r="C756">
        <v>2017</v>
      </c>
      <c r="D756" t="s">
        <v>70</v>
      </c>
      <c r="E756" t="s">
        <v>1376</v>
      </c>
      <c r="F756" t="s">
        <v>3657</v>
      </c>
      <c r="G756" t="s">
        <v>3429</v>
      </c>
      <c r="H756" t="s">
        <v>3369</v>
      </c>
      <c r="I756" t="s">
        <v>15</v>
      </c>
      <c r="J756" t="s">
        <v>3117</v>
      </c>
      <c r="K756" t="s">
        <v>42</v>
      </c>
      <c r="L756" t="s">
        <v>1377</v>
      </c>
      <c r="M756">
        <v>543</v>
      </c>
      <c r="N756" t="s">
        <v>1081</v>
      </c>
      <c r="O756" t="s">
        <v>19</v>
      </c>
      <c r="P756" s="29" t="s">
        <v>1378</v>
      </c>
      <c r="Q756" t="s">
        <v>20</v>
      </c>
      <c r="S756" t="s">
        <v>2887</v>
      </c>
    </row>
    <row r="757" spans="1:19" ht="15" customHeight="1" x14ac:dyDescent="0.35">
      <c r="A757" t="s">
        <v>973</v>
      </c>
      <c r="B757" t="s">
        <v>2886</v>
      </c>
      <c r="C757">
        <v>2018</v>
      </c>
      <c r="D757" t="s">
        <v>70</v>
      </c>
      <c r="E757" t="s">
        <v>974</v>
      </c>
      <c r="F757" t="s">
        <v>3619</v>
      </c>
      <c r="G757" t="s">
        <v>3620</v>
      </c>
      <c r="H757" t="s">
        <v>3373</v>
      </c>
      <c r="I757" t="s">
        <v>139</v>
      </c>
      <c r="J757" t="s">
        <v>1126</v>
      </c>
      <c r="K757" t="s">
        <v>53</v>
      </c>
      <c r="L757" t="s">
        <v>4437</v>
      </c>
      <c r="M757">
        <v>213</v>
      </c>
      <c r="N757" t="s">
        <v>1142</v>
      </c>
      <c r="O757" t="s">
        <v>3856</v>
      </c>
      <c r="P757" s="29" t="s">
        <v>25</v>
      </c>
      <c r="Q757" t="s">
        <v>20</v>
      </c>
      <c r="S757" t="s">
        <v>2887</v>
      </c>
    </row>
    <row r="758" spans="1:19" ht="15" customHeight="1" x14ac:dyDescent="0.35">
      <c r="A758" t="s">
        <v>1191</v>
      </c>
      <c r="B758" t="s">
        <v>2886</v>
      </c>
      <c r="C758">
        <v>2018</v>
      </c>
      <c r="D758" t="s">
        <v>70</v>
      </c>
      <c r="E758" t="s">
        <v>623</v>
      </c>
      <c r="H758" t="s">
        <v>3369</v>
      </c>
      <c r="I758" t="s">
        <v>1037</v>
      </c>
      <c r="J758" t="s">
        <v>1037</v>
      </c>
      <c r="K758" t="s">
        <v>42</v>
      </c>
      <c r="M758" t="s">
        <v>1037</v>
      </c>
      <c r="N758" t="s">
        <v>3951</v>
      </c>
      <c r="O758" t="s">
        <v>19</v>
      </c>
      <c r="P758" s="29" t="s">
        <v>3952</v>
      </c>
      <c r="Q758" t="s">
        <v>20</v>
      </c>
      <c r="S758" t="s">
        <v>2887</v>
      </c>
    </row>
    <row r="759" spans="1:19" ht="15" customHeight="1" x14ac:dyDescent="0.35">
      <c r="A759" t="s">
        <v>674</v>
      </c>
      <c r="B759" t="s">
        <v>2886</v>
      </c>
      <c r="C759">
        <v>2019</v>
      </c>
      <c r="D759" t="s">
        <v>70</v>
      </c>
      <c r="E759" t="s">
        <v>675</v>
      </c>
      <c r="F759" t="s">
        <v>3367</v>
      </c>
      <c r="G759" t="s">
        <v>3365</v>
      </c>
      <c r="H759" t="s">
        <v>3369</v>
      </c>
      <c r="I759" t="s">
        <v>3385</v>
      </c>
      <c r="J759" t="s">
        <v>1026</v>
      </c>
      <c r="K759" t="s">
        <v>53</v>
      </c>
      <c r="L759" t="s">
        <v>53</v>
      </c>
      <c r="M759">
        <v>198</v>
      </c>
      <c r="N759" t="s">
        <v>49</v>
      </c>
      <c r="O759" t="s">
        <v>19</v>
      </c>
      <c r="P759" s="29" t="s">
        <v>80</v>
      </c>
      <c r="Q759" t="s">
        <v>13</v>
      </c>
      <c r="R759" t="s">
        <v>676</v>
      </c>
      <c r="S759" t="s">
        <v>2887</v>
      </c>
    </row>
    <row r="760" spans="1:19" ht="15" customHeight="1" x14ac:dyDescent="0.35">
      <c r="A760" t="s">
        <v>702</v>
      </c>
      <c r="B760" t="s">
        <v>2886</v>
      </c>
      <c r="C760">
        <v>2019</v>
      </c>
      <c r="D760" t="s">
        <v>70</v>
      </c>
      <c r="E760" t="s">
        <v>703</v>
      </c>
      <c r="F760" t="s">
        <v>3577</v>
      </c>
      <c r="G760" t="s">
        <v>3365</v>
      </c>
      <c r="H760" t="s">
        <v>3373</v>
      </c>
      <c r="I760" t="s">
        <v>704</v>
      </c>
      <c r="J760" t="s">
        <v>1015</v>
      </c>
      <c r="K760" t="s">
        <v>341</v>
      </c>
      <c r="L760" t="s">
        <v>341</v>
      </c>
      <c r="M760">
        <v>148</v>
      </c>
      <c r="N760" t="s">
        <v>3881</v>
      </c>
      <c r="O760" t="s">
        <v>3882</v>
      </c>
      <c r="P760" s="29" t="s">
        <v>88</v>
      </c>
      <c r="Q760" t="s">
        <v>20</v>
      </c>
      <c r="S760" t="s">
        <v>2892</v>
      </c>
    </row>
    <row r="761" spans="1:19" ht="15" customHeight="1" x14ac:dyDescent="0.35">
      <c r="A761" t="s">
        <v>713</v>
      </c>
      <c r="B761" t="s">
        <v>2886</v>
      </c>
      <c r="C761">
        <v>2019</v>
      </c>
      <c r="D761" t="s">
        <v>70</v>
      </c>
      <c r="E761" t="s">
        <v>714</v>
      </c>
      <c r="F761" t="s">
        <v>3439</v>
      </c>
      <c r="G761" t="s">
        <v>3429</v>
      </c>
      <c r="H761" t="s">
        <v>3369</v>
      </c>
      <c r="I761" t="s">
        <v>15</v>
      </c>
      <c r="J761" t="s">
        <v>341</v>
      </c>
      <c r="K761" t="s">
        <v>42</v>
      </c>
      <c r="L761" t="s">
        <v>42</v>
      </c>
      <c r="M761" t="s">
        <v>185</v>
      </c>
      <c r="N761" t="s">
        <v>1067</v>
      </c>
      <c r="O761" t="s">
        <v>1065</v>
      </c>
      <c r="P761" s="29" t="s">
        <v>1081</v>
      </c>
      <c r="Q761" t="s">
        <v>20</v>
      </c>
      <c r="S761" t="s">
        <v>2892</v>
      </c>
    </row>
    <row r="762" spans="1:19" ht="15" customHeight="1" x14ac:dyDescent="0.35">
      <c r="A762" t="s">
        <v>855</v>
      </c>
      <c r="B762" t="s">
        <v>2886</v>
      </c>
      <c r="C762">
        <v>2019</v>
      </c>
      <c r="D762" t="s">
        <v>70</v>
      </c>
      <c r="E762" t="s">
        <v>856</v>
      </c>
      <c r="F762" t="s">
        <v>3439</v>
      </c>
      <c r="G762" t="s">
        <v>3429</v>
      </c>
      <c r="H762" t="s">
        <v>3369</v>
      </c>
      <c r="I762" t="s">
        <v>509</v>
      </c>
      <c r="J762" t="s">
        <v>1037</v>
      </c>
      <c r="K762" t="s">
        <v>42</v>
      </c>
      <c r="L762" t="s">
        <v>42</v>
      </c>
      <c r="M762">
        <v>1</v>
      </c>
      <c r="N762" t="s">
        <v>3892</v>
      </c>
      <c r="O762" t="s">
        <v>19</v>
      </c>
      <c r="P762" s="29" t="s">
        <v>857</v>
      </c>
      <c r="Q762" t="s">
        <v>20</v>
      </c>
      <c r="S762" t="s">
        <v>2892</v>
      </c>
    </row>
    <row r="763" spans="1:19" ht="15" customHeight="1" x14ac:dyDescent="0.35">
      <c r="A763" t="s">
        <v>889</v>
      </c>
      <c r="B763" t="s">
        <v>2886</v>
      </c>
      <c r="C763">
        <v>2019</v>
      </c>
      <c r="D763" t="s">
        <v>70</v>
      </c>
      <c r="E763" t="s">
        <v>890</v>
      </c>
      <c r="F763" t="s">
        <v>3594</v>
      </c>
      <c r="G763" t="s">
        <v>3607</v>
      </c>
      <c r="H763" t="s">
        <v>3373</v>
      </c>
      <c r="I763" t="s">
        <v>15</v>
      </c>
      <c r="J763" t="s">
        <v>1136</v>
      </c>
      <c r="K763" t="s">
        <v>53</v>
      </c>
      <c r="L763" t="s">
        <v>4436</v>
      </c>
      <c r="M763">
        <v>56</v>
      </c>
      <c r="N763" t="s">
        <v>287</v>
      </c>
      <c r="O763" t="s">
        <v>19</v>
      </c>
      <c r="P763" s="29" t="s">
        <v>25</v>
      </c>
      <c r="Q763" t="s">
        <v>20</v>
      </c>
      <c r="S763" t="s">
        <v>2892</v>
      </c>
    </row>
    <row r="764" spans="1:19" ht="15" customHeight="1" x14ac:dyDescent="0.35">
      <c r="A764" t="s">
        <v>295</v>
      </c>
      <c r="B764" t="s">
        <v>2886</v>
      </c>
      <c r="C764">
        <v>2020</v>
      </c>
      <c r="D764" t="s">
        <v>70</v>
      </c>
      <c r="E764" t="s">
        <v>296</v>
      </c>
      <c r="F764" t="s">
        <v>3458</v>
      </c>
      <c r="G764" t="s">
        <v>3771</v>
      </c>
      <c r="H764" t="s">
        <v>3394</v>
      </c>
      <c r="I764" t="s">
        <v>15</v>
      </c>
      <c r="J764" t="s">
        <v>1673</v>
      </c>
      <c r="K764" t="s">
        <v>42</v>
      </c>
      <c r="L764" t="s">
        <v>42</v>
      </c>
      <c r="M764">
        <v>293</v>
      </c>
      <c r="N764" t="s">
        <v>4506</v>
      </c>
      <c r="O764" t="s">
        <v>1066</v>
      </c>
      <c r="P764" s="29" t="s">
        <v>1378</v>
      </c>
      <c r="Q764" t="s">
        <v>20</v>
      </c>
      <c r="S764" t="s">
        <v>2887</v>
      </c>
    </row>
    <row r="765" spans="1:19" ht="15" customHeight="1" x14ac:dyDescent="0.35">
      <c r="A765" t="s">
        <v>405</v>
      </c>
      <c r="B765" t="s">
        <v>2886</v>
      </c>
      <c r="C765">
        <v>2020</v>
      </c>
      <c r="D765" t="s">
        <v>70</v>
      </c>
      <c r="E765" t="s">
        <v>3942</v>
      </c>
      <c r="F765" t="s">
        <v>3458</v>
      </c>
      <c r="G765" t="s">
        <v>3767</v>
      </c>
      <c r="H765" t="s">
        <v>3394</v>
      </c>
      <c r="I765" t="s">
        <v>3941</v>
      </c>
      <c r="J765" t="s">
        <v>5160</v>
      </c>
      <c r="K765" t="s">
        <v>53</v>
      </c>
      <c r="L765" t="s">
        <v>1581</v>
      </c>
      <c r="M765">
        <v>2256</v>
      </c>
      <c r="N765" t="s">
        <v>1065</v>
      </c>
      <c r="O765" t="s">
        <v>19</v>
      </c>
      <c r="P765" s="29" t="s">
        <v>1378</v>
      </c>
      <c r="Q765" t="s">
        <v>20</v>
      </c>
      <c r="S765" t="s">
        <v>2887</v>
      </c>
    </row>
    <row r="766" spans="1:19" ht="15" customHeight="1" x14ac:dyDescent="0.35">
      <c r="A766" t="s">
        <v>458</v>
      </c>
      <c r="B766" t="s">
        <v>2886</v>
      </c>
      <c r="C766">
        <v>2020</v>
      </c>
      <c r="D766" t="s">
        <v>70</v>
      </c>
      <c r="E766" t="s">
        <v>459</v>
      </c>
      <c r="F766" t="s">
        <v>3376</v>
      </c>
      <c r="G766" t="s">
        <v>3365</v>
      </c>
      <c r="H766" t="s">
        <v>3373</v>
      </c>
      <c r="I766" t="s">
        <v>460</v>
      </c>
      <c r="J766" t="s">
        <v>1015</v>
      </c>
      <c r="K766" t="s">
        <v>53</v>
      </c>
      <c r="L766" t="s">
        <v>53</v>
      </c>
      <c r="M766">
        <v>117</v>
      </c>
      <c r="N766" t="s">
        <v>363</v>
      </c>
      <c r="O766" t="s">
        <v>1102</v>
      </c>
      <c r="P766" s="29" t="s">
        <v>440</v>
      </c>
      <c r="Q766" t="s">
        <v>20</v>
      </c>
      <c r="S766" t="s">
        <v>2887</v>
      </c>
    </row>
    <row r="767" spans="1:19" ht="15" customHeight="1" x14ac:dyDescent="0.35">
      <c r="A767" t="s">
        <v>526</v>
      </c>
      <c r="B767" t="s">
        <v>2886</v>
      </c>
      <c r="C767">
        <v>2020</v>
      </c>
      <c r="D767" t="s">
        <v>70</v>
      </c>
      <c r="E767" t="s">
        <v>527</v>
      </c>
      <c r="F767" t="s">
        <v>3548</v>
      </c>
      <c r="G767" t="s">
        <v>3547</v>
      </c>
      <c r="H767" t="s">
        <v>3531</v>
      </c>
      <c r="I767" t="s">
        <v>1031</v>
      </c>
      <c r="J767" t="s">
        <v>1124</v>
      </c>
      <c r="K767" t="s">
        <v>341</v>
      </c>
      <c r="L767" t="s">
        <v>341</v>
      </c>
      <c r="M767" t="s">
        <v>341</v>
      </c>
      <c r="N767" t="s">
        <v>1118</v>
      </c>
      <c r="O767" t="s">
        <v>528</v>
      </c>
      <c r="P767" s="29" t="s">
        <v>163</v>
      </c>
      <c r="Q767" t="s">
        <v>20</v>
      </c>
      <c r="S767" t="s">
        <v>2887</v>
      </c>
    </row>
    <row r="768" spans="1:19" ht="15" customHeight="1" x14ac:dyDescent="0.35">
      <c r="A768" t="s">
        <v>529</v>
      </c>
      <c r="B768" t="s">
        <v>2886</v>
      </c>
      <c r="C768">
        <v>2020</v>
      </c>
      <c r="D768" t="s">
        <v>70</v>
      </c>
      <c r="E768" t="s">
        <v>530</v>
      </c>
      <c r="F768" t="s">
        <v>3546</v>
      </c>
      <c r="G768" t="s">
        <v>3477</v>
      </c>
      <c r="H768" t="s">
        <v>3373</v>
      </c>
      <c r="I768" t="s">
        <v>15</v>
      </c>
      <c r="J768" t="s">
        <v>1136</v>
      </c>
      <c r="K768" t="s">
        <v>53</v>
      </c>
      <c r="L768" t="s">
        <v>53</v>
      </c>
      <c r="M768">
        <v>228</v>
      </c>
      <c r="N768" t="s">
        <v>1103</v>
      </c>
      <c r="O768" t="s">
        <v>19</v>
      </c>
      <c r="P768" s="29" t="s">
        <v>5135</v>
      </c>
      <c r="Q768" t="s">
        <v>20</v>
      </c>
      <c r="S768" t="s">
        <v>2887</v>
      </c>
    </row>
    <row r="769" spans="1:19" ht="15" customHeight="1" x14ac:dyDescent="0.35">
      <c r="A769" t="s">
        <v>69</v>
      </c>
      <c r="B769" t="s">
        <v>2886</v>
      </c>
      <c r="C769">
        <v>2021</v>
      </c>
      <c r="D769" t="s">
        <v>70</v>
      </c>
      <c r="E769" t="s">
        <v>71</v>
      </c>
      <c r="F769" t="s">
        <v>3444</v>
      </c>
      <c r="G769" t="s">
        <v>3777</v>
      </c>
      <c r="H769" t="s">
        <v>3373</v>
      </c>
      <c r="I769" t="s">
        <v>1744</v>
      </c>
      <c r="J769" t="s">
        <v>1136</v>
      </c>
      <c r="K769" t="s">
        <v>341</v>
      </c>
      <c r="L769" t="s">
        <v>185</v>
      </c>
      <c r="M769" t="s">
        <v>341</v>
      </c>
      <c r="N769" t="s">
        <v>72</v>
      </c>
      <c r="O769" t="s">
        <v>1088</v>
      </c>
      <c r="P769" s="29" t="s">
        <v>25</v>
      </c>
      <c r="Q769" t="s">
        <v>20</v>
      </c>
      <c r="S769" t="s">
        <v>2887</v>
      </c>
    </row>
    <row r="770" spans="1:19" ht="15" customHeight="1" x14ac:dyDescent="0.35">
      <c r="A770" t="s">
        <v>73</v>
      </c>
      <c r="B770" t="s">
        <v>2886</v>
      </c>
      <c r="C770">
        <v>2021</v>
      </c>
      <c r="D770" t="s">
        <v>70</v>
      </c>
      <c r="E770" t="s">
        <v>3168</v>
      </c>
      <c r="F770" t="s">
        <v>4375</v>
      </c>
      <c r="G770" t="s">
        <v>3429</v>
      </c>
      <c r="H770" t="s">
        <v>3369</v>
      </c>
      <c r="I770" t="s">
        <v>3169</v>
      </c>
      <c r="J770" t="s">
        <v>1015</v>
      </c>
      <c r="K770" t="s">
        <v>341</v>
      </c>
      <c r="L770" t="s">
        <v>185</v>
      </c>
      <c r="M770">
        <v>120</v>
      </c>
      <c r="N770" t="s">
        <v>3170</v>
      </c>
      <c r="O770" t="s">
        <v>19</v>
      </c>
      <c r="P770" s="29" t="s">
        <v>236</v>
      </c>
      <c r="Q770" t="s">
        <v>20</v>
      </c>
      <c r="S770" t="s">
        <v>2887</v>
      </c>
    </row>
    <row r="771" spans="1:19" ht="15" customHeight="1" x14ac:dyDescent="0.35">
      <c r="A771" t="s">
        <v>242</v>
      </c>
      <c r="B771" t="s">
        <v>2886</v>
      </c>
      <c r="C771">
        <v>2021</v>
      </c>
      <c r="D771" t="s">
        <v>70</v>
      </c>
      <c r="E771" t="s">
        <v>243</v>
      </c>
      <c r="F771" t="s">
        <v>3379</v>
      </c>
      <c r="G771" t="s">
        <v>3365</v>
      </c>
      <c r="H771" t="s">
        <v>3373</v>
      </c>
      <c r="I771" t="s">
        <v>244</v>
      </c>
      <c r="J771" t="s">
        <v>341</v>
      </c>
      <c r="K771" t="s">
        <v>53</v>
      </c>
      <c r="L771" t="s">
        <v>53</v>
      </c>
      <c r="M771">
        <v>176</v>
      </c>
      <c r="N771" t="s">
        <v>24</v>
      </c>
      <c r="O771" t="s">
        <v>19</v>
      </c>
      <c r="P771" s="29" t="s">
        <v>236</v>
      </c>
      <c r="Q771" t="s">
        <v>13</v>
      </c>
      <c r="R771" t="s">
        <v>245</v>
      </c>
      <c r="S771" t="s">
        <v>2892</v>
      </c>
    </row>
    <row r="772" spans="1:19" ht="15" customHeight="1" x14ac:dyDescent="0.35">
      <c r="A772" t="s">
        <v>277</v>
      </c>
      <c r="B772" t="s">
        <v>2886</v>
      </c>
      <c r="C772">
        <v>2021</v>
      </c>
      <c r="D772" t="s">
        <v>70</v>
      </c>
      <c r="E772" t="s">
        <v>278</v>
      </c>
      <c r="F772" t="s">
        <v>3376</v>
      </c>
      <c r="G772" t="s">
        <v>3476</v>
      </c>
      <c r="H772" t="s">
        <v>3403</v>
      </c>
      <c r="I772" t="s">
        <v>4393</v>
      </c>
      <c r="J772" t="s">
        <v>5161</v>
      </c>
      <c r="K772" t="s">
        <v>53</v>
      </c>
      <c r="L772" t="s">
        <v>279</v>
      </c>
      <c r="M772">
        <v>9568</v>
      </c>
      <c r="N772" t="s">
        <v>5113</v>
      </c>
      <c r="O772" t="s">
        <v>19</v>
      </c>
      <c r="P772" s="29" t="s">
        <v>88</v>
      </c>
      <c r="Q772" t="s">
        <v>20</v>
      </c>
      <c r="S772" t="s">
        <v>2887</v>
      </c>
    </row>
    <row r="773" spans="1:19" ht="15" customHeight="1" x14ac:dyDescent="0.35">
      <c r="A773" t="s">
        <v>4528</v>
      </c>
      <c r="B773" t="s">
        <v>2886</v>
      </c>
      <c r="C773">
        <v>2021</v>
      </c>
      <c r="D773" t="s">
        <v>70</v>
      </c>
      <c r="E773" t="s">
        <v>4529</v>
      </c>
      <c r="F773" t="s">
        <v>4530</v>
      </c>
      <c r="G773" t="s">
        <v>3365</v>
      </c>
      <c r="H773" t="s">
        <v>3399</v>
      </c>
      <c r="I773" t="s">
        <v>4531</v>
      </c>
      <c r="J773" t="s">
        <v>1037</v>
      </c>
      <c r="K773" t="s">
        <v>1015</v>
      </c>
      <c r="L773" t="s">
        <v>4532</v>
      </c>
      <c r="M773">
        <v>55</v>
      </c>
      <c r="N773" t="s">
        <v>142</v>
      </c>
      <c r="O773" t="s">
        <v>19</v>
      </c>
      <c r="P773" s="29" t="s">
        <v>4533</v>
      </c>
      <c r="Q773" t="s">
        <v>20</v>
      </c>
      <c r="S773" t="s">
        <v>2887</v>
      </c>
    </row>
    <row r="774" spans="1:19" ht="15" customHeight="1" x14ac:dyDescent="0.35">
      <c r="A774" t="s">
        <v>4549</v>
      </c>
      <c r="B774" t="s">
        <v>1089</v>
      </c>
      <c r="C774">
        <v>2021</v>
      </c>
      <c r="D774" t="s">
        <v>70</v>
      </c>
      <c r="E774" t="s">
        <v>4550</v>
      </c>
      <c r="F774" t="s">
        <v>4551</v>
      </c>
      <c r="G774" t="s">
        <v>3429</v>
      </c>
      <c r="H774" t="s">
        <v>3394</v>
      </c>
      <c r="I774" t="s">
        <v>1037</v>
      </c>
      <c r="J774" t="s">
        <v>1037</v>
      </c>
      <c r="K774" t="s">
        <v>42</v>
      </c>
      <c r="L774" t="s">
        <v>42</v>
      </c>
      <c r="M774">
        <v>1</v>
      </c>
      <c r="N774" t="s">
        <v>4552</v>
      </c>
      <c r="O774" t="s">
        <v>4553</v>
      </c>
      <c r="P774" s="29" t="s">
        <v>236</v>
      </c>
      <c r="Q774" t="s">
        <v>20</v>
      </c>
      <c r="S774" t="s">
        <v>2887</v>
      </c>
    </row>
    <row r="775" spans="1:19" ht="15" customHeight="1" x14ac:dyDescent="0.35">
      <c r="A775" t="s">
        <v>4914</v>
      </c>
      <c r="B775" t="s">
        <v>2886</v>
      </c>
      <c r="C775">
        <v>2022</v>
      </c>
      <c r="D775" t="s">
        <v>70</v>
      </c>
      <c r="E775" t="s">
        <v>4915</v>
      </c>
      <c r="F775" t="s">
        <v>4916</v>
      </c>
      <c r="G775" t="s">
        <v>3365</v>
      </c>
      <c r="H775" t="s">
        <v>3373</v>
      </c>
      <c r="I775" t="s">
        <v>3385</v>
      </c>
      <c r="J775" t="s">
        <v>185</v>
      </c>
      <c r="K775" t="s">
        <v>53</v>
      </c>
      <c r="L775" t="s">
        <v>53</v>
      </c>
      <c r="M775">
        <v>120</v>
      </c>
      <c r="N775" t="s">
        <v>116</v>
      </c>
      <c r="O775" t="s">
        <v>49</v>
      </c>
      <c r="P775" s="29" t="s">
        <v>128</v>
      </c>
      <c r="Q775" t="s">
        <v>20</v>
      </c>
      <c r="S775" t="s">
        <v>2887</v>
      </c>
    </row>
    <row r="776" spans="1:19" ht="15" customHeight="1" x14ac:dyDescent="0.35">
      <c r="A776" t="s">
        <v>3059</v>
      </c>
      <c r="B776" t="s">
        <v>1089</v>
      </c>
      <c r="C776">
        <v>2013</v>
      </c>
      <c r="D776" t="s">
        <v>5058</v>
      </c>
      <c r="E776" t="s">
        <v>3328</v>
      </c>
      <c r="F776" t="s">
        <v>3389</v>
      </c>
      <c r="G776" t="s">
        <v>3580</v>
      </c>
      <c r="H776" t="s">
        <v>3369</v>
      </c>
      <c r="I776" t="s">
        <v>3329</v>
      </c>
      <c r="J776" t="s">
        <v>1026</v>
      </c>
      <c r="K776" t="s">
        <v>53</v>
      </c>
      <c r="L776" t="s">
        <v>53</v>
      </c>
      <c r="M776">
        <v>121</v>
      </c>
      <c r="N776" t="s">
        <v>721</v>
      </c>
      <c r="O776" t="s">
        <v>108</v>
      </c>
      <c r="P776" s="29" t="s">
        <v>3330</v>
      </c>
      <c r="Q776" t="s">
        <v>20</v>
      </c>
      <c r="S776" t="s">
        <v>2887</v>
      </c>
    </row>
    <row r="777" spans="1:19" ht="15" customHeight="1" x14ac:dyDescent="0.35">
      <c r="A777" t="s">
        <v>2045</v>
      </c>
      <c r="B777" t="s">
        <v>2886</v>
      </c>
      <c r="C777">
        <v>2013</v>
      </c>
      <c r="D777" t="s">
        <v>5058</v>
      </c>
      <c r="E777" t="s">
        <v>2046</v>
      </c>
      <c r="F777" t="s">
        <v>3389</v>
      </c>
      <c r="G777" t="s">
        <v>3425</v>
      </c>
      <c r="H777" t="s">
        <v>3369</v>
      </c>
      <c r="I777" t="s">
        <v>2047</v>
      </c>
      <c r="J777" t="s">
        <v>1026</v>
      </c>
      <c r="K777" t="s">
        <v>53</v>
      </c>
      <c r="L777" t="s">
        <v>53</v>
      </c>
      <c r="M777">
        <v>225</v>
      </c>
      <c r="N777" t="s">
        <v>92</v>
      </c>
      <c r="O777" t="s">
        <v>19</v>
      </c>
      <c r="P777" s="29" t="s">
        <v>3973</v>
      </c>
      <c r="Q777" t="s">
        <v>20</v>
      </c>
      <c r="S777" t="s">
        <v>2887</v>
      </c>
    </row>
    <row r="778" spans="1:19" ht="15" customHeight="1" x14ac:dyDescent="0.35">
      <c r="A778" t="s">
        <v>3029</v>
      </c>
      <c r="B778" t="s">
        <v>1089</v>
      </c>
      <c r="C778">
        <v>2014</v>
      </c>
      <c r="D778" t="s">
        <v>5058</v>
      </c>
      <c r="E778" t="s">
        <v>3288</v>
      </c>
      <c r="F778" t="s">
        <v>3389</v>
      </c>
      <c r="G778" t="s">
        <v>3746</v>
      </c>
      <c r="H778" t="s">
        <v>3369</v>
      </c>
      <c r="I778" t="s">
        <v>105</v>
      </c>
      <c r="J778" t="s">
        <v>1026</v>
      </c>
      <c r="K778" t="s">
        <v>53</v>
      </c>
      <c r="L778" t="s">
        <v>53</v>
      </c>
      <c r="M778">
        <v>239</v>
      </c>
      <c r="N778" t="s">
        <v>1101</v>
      </c>
      <c r="O778" t="s">
        <v>19</v>
      </c>
      <c r="P778" s="29" t="s">
        <v>3925</v>
      </c>
      <c r="Q778" t="s">
        <v>20</v>
      </c>
      <c r="S778" t="s">
        <v>2887</v>
      </c>
    </row>
    <row r="779" spans="1:19" ht="15" customHeight="1" x14ac:dyDescent="0.35">
      <c r="A779" t="s">
        <v>1586</v>
      </c>
      <c r="B779" t="s">
        <v>2886</v>
      </c>
      <c r="C779">
        <v>2016</v>
      </c>
      <c r="D779" t="s">
        <v>5058</v>
      </c>
      <c r="E779" t="s">
        <v>1587</v>
      </c>
      <c r="F779" t="s">
        <v>3519</v>
      </c>
      <c r="G779" t="s">
        <v>3688</v>
      </c>
      <c r="H779" t="s">
        <v>3369</v>
      </c>
      <c r="I779" t="s">
        <v>4463</v>
      </c>
      <c r="J779" t="s">
        <v>1672</v>
      </c>
      <c r="K779" t="s">
        <v>53</v>
      </c>
      <c r="L779" t="s">
        <v>1588</v>
      </c>
      <c r="M779">
        <v>288</v>
      </c>
      <c r="N779" t="s">
        <v>3815</v>
      </c>
      <c r="O779" t="s">
        <v>3816</v>
      </c>
      <c r="P779" s="29" t="s">
        <v>93</v>
      </c>
      <c r="Q779" t="s">
        <v>20</v>
      </c>
      <c r="S779" t="s">
        <v>2887</v>
      </c>
    </row>
    <row r="780" spans="1:19" ht="15" customHeight="1" x14ac:dyDescent="0.35">
      <c r="A780" t="s">
        <v>1304</v>
      </c>
      <c r="B780" t="s">
        <v>2886</v>
      </c>
      <c r="C780">
        <v>2017</v>
      </c>
      <c r="D780" t="s">
        <v>5058</v>
      </c>
      <c r="E780" t="s">
        <v>1305</v>
      </c>
      <c r="F780" t="s">
        <v>3634</v>
      </c>
      <c r="G780" t="s">
        <v>3425</v>
      </c>
      <c r="H780" t="s">
        <v>3394</v>
      </c>
      <c r="I780" t="s">
        <v>947</v>
      </c>
      <c r="J780" t="s">
        <v>1026</v>
      </c>
      <c r="K780" t="s">
        <v>53</v>
      </c>
      <c r="L780" t="s">
        <v>53</v>
      </c>
      <c r="M780">
        <v>1320</v>
      </c>
      <c r="N780" t="s">
        <v>1063</v>
      </c>
      <c r="O780" t="s">
        <v>24</v>
      </c>
      <c r="P780" s="29" t="s">
        <v>1306</v>
      </c>
      <c r="Q780" t="s">
        <v>20</v>
      </c>
      <c r="S780" t="s">
        <v>2887</v>
      </c>
    </row>
    <row r="781" spans="1:19" ht="15" customHeight="1" x14ac:dyDescent="0.35">
      <c r="A781" t="s">
        <v>1154</v>
      </c>
      <c r="B781" t="s">
        <v>1089</v>
      </c>
      <c r="C781">
        <v>2018</v>
      </c>
      <c r="D781" t="s">
        <v>5058</v>
      </c>
      <c r="E781" t="s">
        <v>1155</v>
      </c>
      <c r="F781" t="s">
        <v>3389</v>
      </c>
      <c r="G781" t="s">
        <v>3565</v>
      </c>
      <c r="H781" t="s">
        <v>3369</v>
      </c>
      <c r="I781" t="s">
        <v>269</v>
      </c>
      <c r="J781" t="s">
        <v>341</v>
      </c>
      <c r="K781" t="s">
        <v>53</v>
      </c>
      <c r="L781" t="s">
        <v>4440</v>
      </c>
      <c r="M781">
        <v>240</v>
      </c>
      <c r="N781" t="s">
        <v>24</v>
      </c>
      <c r="O781" t="s">
        <v>19</v>
      </c>
      <c r="P781" s="29" t="s">
        <v>1156</v>
      </c>
      <c r="Q781" t="s">
        <v>13</v>
      </c>
      <c r="R781" t="s">
        <v>1157</v>
      </c>
      <c r="S781" t="s">
        <v>2887</v>
      </c>
    </row>
    <row r="782" spans="1:19" ht="15" customHeight="1" x14ac:dyDescent="0.35">
      <c r="A782" t="s">
        <v>1171</v>
      </c>
      <c r="B782" t="s">
        <v>1089</v>
      </c>
      <c r="C782">
        <v>2018</v>
      </c>
      <c r="D782" t="s">
        <v>5058</v>
      </c>
      <c r="E782" t="s">
        <v>1172</v>
      </c>
      <c r="F782" t="s">
        <v>1938</v>
      </c>
      <c r="G782" t="s">
        <v>3565</v>
      </c>
      <c r="H782" t="s">
        <v>3394</v>
      </c>
      <c r="I782" t="s">
        <v>1173</v>
      </c>
      <c r="J782" t="s">
        <v>1026</v>
      </c>
      <c r="K782" t="s">
        <v>53</v>
      </c>
      <c r="L782" t="s">
        <v>1272</v>
      </c>
      <c r="M782">
        <v>504</v>
      </c>
      <c r="N782" t="s">
        <v>4358</v>
      </c>
      <c r="O782" t="s">
        <v>1099</v>
      </c>
      <c r="P782" s="29" t="s">
        <v>1174</v>
      </c>
      <c r="Q782" t="s">
        <v>20</v>
      </c>
      <c r="S782" t="s">
        <v>2887</v>
      </c>
    </row>
    <row r="783" spans="1:19" ht="15" customHeight="1" x14ac:dyDescent="0.35">
      <c r="A783" t="s">
        <v>597</v>
      </c>
      <c r="B783" t="s">
        <v>2886</v>
      </c>
      <c r="C783">
        <v>2019</v>
      </c>
      <c r="D783" t="s">
        <v>5058</v>
      </c>
      <c r="E783" t="s">
        <v>598</v>
      </c>
      <c r="F783" t="s">
        <v>3389</v>
      </c>
      <c r="G783" t="s">
        <v>3509</v>
      </c>
      <c r="H783" t="s">
        <v>3369</v>
      </c>
      <c r="I783" t="s">
        <v>599</v>
      </c>
      <c r="J783" t="s">
        <v>4316</v>
      </c>
      <c r="K783" t="s">
        <v>53</v>
      </c>
      <c r="L783" t="s">
        <v>600</v>
      </c>
      <c r="M783">
        <v>1200</v>
      </c>
      <c r="N783" t="s">
        <v>116</v>
      </c>
      <c r="O783" t="s">
        <v>49</v>
      </c>
      <c r="P783" s="29" t="s">
        <v>5138</v>
      </c>
      <c r="Q783" t="s">
        <v>20</v>
      </c>
      <c r="S783" t="s">
        <v>2887</v>
      </c>
    </row>
    <row r="784" spans="1:19" ht="15" customHeight="1" x14ac:dyDescent="0.35">
      <c r="A784" t="s">
        <v>607</v>
      </c>
      <c r="B784" t="s">
        <v>2886</v>
      </c>
      <c r="C784">
        <v>2019</v>
      </c>
      <c r="D784" t="s">
        <v>5058</v>
      </c>
      <c r="E784" t="s">
        <v>608</v>
      </c>
      <c r="F784" t="s">
        <v>3519</v>
      </c>
      <c r="G784" t="s">
        <v>3509</v>
      </c>
      <c r="H784" t="s">
        <v>3369</v>
      </c>
      <c r="I784" t="s">
        <v>609</v>
      </c>
      <c r="J784" t="s">
        <v>1025</v>
      </c>
      <c r="K784" t="s">
        <v>53</v>
      </c>
      <c r="L784" t="s">
        <v>53</v>
      </c>
      <c r="M784">
        <v>200</v>
      </c>
      <c r="N784" t="s">
        <v>610</v>
      </c>
      <c r="O784" t="s">
        <v>3830</v>
      </c>
      <c r="P784" s="30" t="s">
        <v>5120</v>
      </c>
      <c r="Q784" t="s">
        <v>20</v>
      </c>
      <c r="S784" t="s">
        <v>2887</v>
      </c>
    </row>
    <row r="785" spans="1:19" ht="15" customHeight="1" x14ac:dyDescent="0.35">
      <c r="A785" t="s">
        <v>661</v>
      </c>
      <c r="B785" t="s">
        <v>2886</v>
      </c>
      <c r="C785">
        <v>2019</v>
      </c>
      <c r="D785" t="s">
        <v>5058</v>
      </c>
      <c r="E785" t="s">
        <v>662</v>
      </c>
      <c r="F785" t="s">
        <v>3376</v>
      </c>
      <c r="G785" t="s">
        <v>3511</v>
      </c>
      <c r="H785" t="s">
        <v>3403</v>
      </c>
      <c r="I785" t="s">
        <v>663</v>
      </c>
      <c r="J785" t="s">
        <v>3121</v>
      </c>
      <c r="K785" t="s">
        <v>53</v>
      </c>
      <c r="L785" t="s">
        <v>53</v>
      </c>
      <c r="M785">
        <v>293</v>
      </c>
      <c r="N785" t="s">
        <v>1064</v>
      </c>
      <c r="O785" t="s">
        <v>3873</v>
      </c>
      <c r="P785" s="29" t="s">
        <v>88</v>
      </c>
      <c r="Q785" t="s">
        <v>20</v>
      </c>
      <c r="S785" t="s">
        <v>2887</v>
      </c>
    </row>
    <row r="786" spans="1:19" ht="15" customHeight="1" x14ac:dyDescent="0.35">
      <c r="A786" t="s">
        <v>705</v>
      </c>
      <c r="B786" t="s">
        <v>2886</v>
      </c>
      <c r="C786">
        <v>2019</v>
      </c>
      <c r="D786" t="s">
        <v>5058</v>
      </c>
      <c r="E786" t="s">
        <v>706</v>
      </c>
      <c r="F786" t="s">
        <v>3389</v>
      </c>
      <c r="G786" t="s">
        <v>3565</v>
      </c>
      <c r="H786" t="s">
        <v>3369</v>
      </c>
      <c r="I786" t="s">
        <v>707</v>
      </c>
      <c r="J786" t="s">
        <v>1026</v>
      </c>
      <c r="K786" t="s">
        <v>53</v>
      </c>
      <c r="L786" t="s">
        <v>53</v>
      </c>
      <c r="M786">
        <v>13160</v>
      </c>
      <c r="N786" t="s">
        <v>718</v>
      </c>
      <c r="O786" t="s">
        <v>19</v>
      </c>
      <c r="P786" s="29" t="s">
        <v>5136</v>
      </c>
      <c r="Q786" t="s">
        <v>20</v>
      </c>
      <c r="R786" t="s">
        <v>708</v>
      </c>
      <c r="S786" t="s">
        <v>2887</v>
      </c>
    </row>
    <row r="787" spans="1:19" ht="15" customHeight="1" x14ac:dyDescent="0.35">
      <c r="A787" t="s">
        <v>758</v>
      </c>
      <c r="B787" t="s">
        <v>2886</v>
      </c>
      <c r="C787">
        <v>2019</v>
      </c>
      <c r="D787" t="s">
        <v>5058</v>
      </c>
      <c r="E787" t="s">
        <v>759</v>
      </c>
      <c r="F787" t="s">
        <v>3471</v>
      </c>
      <c r="G787" t="s">
        <v>3425</v>
      </c>
      <c r="H787" t="s">
        <v>3369</v>
      </c>
      <c r="I787" t="s">
        <v>760</v>
      </c>
      <c r="J787" t="s">
        <v>1026</v>
      </c>
      <c r="K787" t="s">
        <v>53</v>
      </c>
      <c r="L787" t="s">
        <v>53</v>
      </c>
      <c r="M787">
        <v>2400</v>
      </c>
      <c r="N787" t="s">
        <v>24</v>
      </c>
      <c r="O787" t="s">
        <v>19</v>
      </c>
      <c r="P787" s="29" t="s">
        <v>761</v>
      </c>
      <c r="Q787" t="s">
        <v>20</v>
      </c>
      <c r="S787" t="s">
        <v>2887</v>
      </c>
    </row>
    <row r="788" spans="1:19" ht="15" customHeight="1" x14ac:dyDescent="0.35">
      <c r="A788" t="s">
        <v>784</v>
      </c>
      <c r="B788" t="s">
        <v>2886</v>
      </c>
      <c r="C788">
        <v>2019</v>
      </c>
      <c r="D788" t="s">
        <v>5058</v>
      </c>
      <c r="E788" t="s">
        <v>785</v>
      </c>
      <c r="F788" t="s">
        <v>3377</v>
      </c>
      <c r="G788" t="s">
        <v>3580</v>
      </c>
      <c r="H788" t="s">
        <v>3369</v>
      </c>
      <c r="I788" t="s">
        <v>423</v>
      </c>
      <c r="J788" t="s">
        <v>1672</v>
      </c>
      <c r="K788" t="s">
        <v>53</v>
      </c>
      <c r="L788" t="s">
        <v>53</v>
      </c>
      <c r="M788">
        <v>405</v>
      </c>
      <c r="N788" t="s">
        <v>142</v>
      </c>
      <c r="O788" t="s">
        <v>19</v>
      </c>
      <c r="P788" s="29" t="s">
        <v>3975</v>
      </c>
      <c r="Q788" t="s">
        <v>20</v>
      </c>
      <c r="S788" t="s">
        <v>2887</v>
      </c>
    </row>
    <row r="789" spans="1:19" ht="15" customHeight="1" x14ac:dyDescent="0.35">
      <c r="A789" t="s">
        <v>1023</v>
      </c>
      <c r="B789" t="s">
        <v>2886</v>
      </c>
      <c r="C789">
        <v>2019</v>
      </c>
      <c r="D789" t="s">
        <v>5058</v>
      </c>
      <c r="E789" t="s">
        <v>925</v>
      </c>
      <c r="F789" t="s">
        <v>1938</v>
      </c>
      <c r="G789" t="s">
        <v>3425</v>
      </c>
      <c r="H789" t="s">
        <v>3394</v>
      </c>
      <c r="I789" t="s">
        <v>4432</v>
      </c>
      <c r="J789" t="s">
        <v>1133</v>
      </c>
      <c r="K789" t="s">
        <v>53</v>
      </c>
      <c r="L789" t="s">
        <v>53</v>
      </c>
      <c r="M789">
        <v>500</v>
      </c>
      <c r="N789" t="s">
        <v>1066</v>
      </c>
      <c r="O789" t="s">
        <v>19</v>
      </c>
      <c r="P789" s="29" t="s">
        <v>4029</v>
      </c>
      <c r="Q789" t="s">
        <v>20</v>
      </c>
      <c r="S789" t="s">
        <v>2887</v>
      </c>
    </row>
    <row r="790" spans="1:19" ht="15" customHeight="1" x14ac:dyDescent="0.35">
      <c r="A790" t="s">
        <v>515</v>
      </c>
      <c r="B790" t="s">
        <v>2886</v>
      </c>
      <c r="C790">
        <v>2020</v>
      </c>
      <c r="D790" t="s">
        <v>5058</v>
      </c>
      <c r="E790" t="s">
        <v>516</v>
      </c>
      <c r="F790" t="s">
        <v>3519</v>
      </c>
      <c r="G790" t="s">
        <v>3506</v>
      </c>
      <c r="H790" t="s">
        <v>3394</v>
      </c>
      <c r="I790" t="s">
        <v>517</v>
      </c>
      <c r="J790" t="s">
        <v>1672</v>
      </c>
      <c r="K790" t="s">
        <v>53</v>
      </c>
      <c r="L790" t="s">
        <v>518</v>
      </c>
      <c r="M790">
        <v>400</v>
      </c>
      <c r="N790" t="s">
        <v>519</v>
      </c>
      <c r="O790" t="s">
        <v>24</v>
      </c>
      <c r="P790" s="29" t="s">
        <v>93</v>
      </c>
      <c r="Q790" t="s">
        <v>20</v>
      </c>
      <c r="S790" t="s">
        <v>2887</v>
      </c>
    </row>
    <row r="791" spans="1:19" ht="15" customHeight="1" x14ac:dyDescent="0.35">
      <c r="A791" t="s">
        <v>510</v>
      </c>
      <c r="B791" t="s">
        <v>2886</v>
      </c>
      <c r="C791">
        <v>2020</v>
      </c>
      <c r="D791" t="s">
        <v>5058</v>
      </c>
      <c r="E791" t="s">
        <v>511</v>
      </c>
      <c r="F791" t="s">
        <v>3544</v>
      </c>
      <c r="G791" t="s">
        <v>3425</v>
      </c>
      <c r="H791" t="s">
        <v>3394</v>
      </c>
      <c r="I791" t="s">
        <v>4404</v>
      </c>
      <c r="J791" t="s">
        <v>1036</v>
      </c>
      <c r="K791" t="s">
        <v>53</v>
      </c>
      <c r="L791" t="s">
        <v>53</v>
      </c>
      <c r="M791">
        <v>2100</v>
      </c>
      <c r="N791" t="s">
        <v>4354</v>
      </c>
      <c r="O791" t="s">
        <v>1071</v>
      </c>
      <c r="P791" s="29" t="s">
        <v>512</v>
      </c>
      <c r="Q791" t="s">
        <v>20</v>
      </c>
      <c r="S791" t="s">
        <v>2887</v>
      </c>
    </row>
    <row r="792" spans="1:19" ht="15" customHeight="1" x14ac:dyDescent="0.35">
      <c r="A792" t="s">
        <v>137</v>
      </c>
      <c r="B792" t="s">
        <v>2886</v>
      </c>
      <c r="C792">
        <v>2021</v>
      </c>
      <c r="D792" t="s">
        <v>5058</v>
      </c>
      <c r="E792" t="s">
        <v>138</v>
      </c>
      <c r="F792" t="s">
        <v>3431</v>
      </c>
      <c r="G792" t="s">
        <v>3425</v>
      </c>
      <c r="H792" t="s">
        <v>3369</v>
      </c>
      <c r="I792" t="s">
        <v>139</v>
      </c>
      <c r="J792" t="s">
        <v>1129</v>
      </c>
      <c r="K792" t="s">
        <v>53</v>
      </c>
      <c r="L792" t="s">
        <v>48</v>
      </c>
      <c r="M792">
        <v>288</v>
      </c>
      <c r="N792" t="s">
        <v>301</v>
      </c>
      <c r="O792" t="s">
        <v>19</v>
      </c>
      <c r="P792" s="29" t="s">
        <v>4011</v>
      </c>
      <c r="Q792" t="s">
        <v>20</v>
      </c>
      <c r="S792" t="s">
        <v>2887</v>
      </c>
    </row>
    <row r="793" spans="1:19" ht="15" customHeight="1" x14ac:dyDescent="0.35">
      <c r="A793" t="s">
        <v>140</v>
      </c>
      <c r="B793" t="s">
        <v>1089</v>
      </c>
      <c r="C793">
        <v>2021</v>
      </c>
      <c r="D793" t="s">
        <v>5058</v>
      </c>
      <c r="E793" t="s">
        <v>141</v>
      </c>
      <c r="F793" t="s">
        <v>3449</v>
      </c>
      <c r="G793" t="s">
        <v>3459</v>
      </c>
      <c r="H793" t="s">
        <v>3403</v>
      </c>
      <c r="I793" t="s">
        <v>4384</v>
      </c>
      <c r="J793" t="s">
        <v>1310</v>
      </c>
      <c r="K793" t="s">
        <v>53</v>
      </c>
      <c r="L793" t="s">
        <v>4385</v>
      </c>
      <c r="M793">
        <v>102</v>
      </c>
      <c r="N793" t="s">
        <v>1042</v>
      </c>
      <c r="O793" t="s">
        <v>1090</v>
      </c>
      <c r="P793" s="29" t="s">
        <v>25</v>
      </c>
      <c r="Q793" t="s">
        <v>20</v>
      </c>
      <c r="S793" t="s">
        <v>2887</v>
      </c>
    </row>
    <row r="794" spans="1:19" ht="15" customHeight="1" x14ac:dyDescent="0.35">
      <c r="A794" t="s">
        <v>225</v>
      </c>
      <c r="B794" t="s">
        <v>2886</v>
      </c>
      <c r="C794">
        <v>2021</v>
      </c>
      <c r="D794" t="s">
        <v>5058</v>
      </c>
      <c r="E794" t="s">
        <v>226</v>
      </c>
      <c r="F794" t="s">
        <v>3471</v>
      </c>
      <c r="G794" t="s">
        <v>3470</v>
      </c>
      <c r="H794" t="s">
        <v>3369</v>
      </c>
      <c r="I794" t="s">
        <v>227</v>
      </c>
      <c r="J794" t="s">
        <v>4316</v>
      </c>
      <c r="K794" t="s">
        <v>53</v>
      </c>
      <c r="L794" t="s">
        <v>53</v>
      </c>
      <c r="M794">
        <v>448</v>
      </c>
      <c r="N794" t="s">
        <v>228</v>
      </c>
      <c r="O794" t="s">
        <v>3865</v>
      </c>
      <c r="P794" s="29" t="s">
        <v>229</v>
      </c>
      <c r="Q794" t="s">
        <v>20</v>
      </c>
      <c r="S794" t="s">
        <v>2887</v>
      </c>
    </row>
    <row r="795" spans="1:19" ht="15" customHeight="1" x14ac:dyDescent="0.35">
      <c r="A795" t="s">
        <v>4714</v>
      </c>
      <c r="B795" t="s">
        <v>2886</v>
      </c>
      <c r="C795">
        <v>2022</v>
      </c>
      <c r="D795" t="s">
        <v>5058</v>
      </c>
      <c r="E795" t="s">
        <v>4715</v>
      </c>
      <c r="F795" t="s">
        <v>4716</v>
      </c>
      <c r="G795" t="s">
        <v>3425</v>
      </c>
      <c r="H795" t="s">
        <v>3369</v>
      </c>
      <c r="I795" t="s">
        <v>4717</v>
      </c>
      <c r="J795" t="s">
        <v>1122</v>
      </c>
      <c r="K795" t="s">
        <v>53</v>
      </c>
      <c r="L795" t="s">
        <v>53</v>
      </c>
      <c r="M795">
        <v>1488</v>
      </c>
      <c r="N795" t="s">
        <v>718</v>
      </c>
      <c r="O795" t="s">
        <v>19</v>
      </c>
      <c r="P795" s="29" t="s">
        <v>4322</v>
      </c>
      <c r="Q795" t="s">
        <v>20</v>
      </c>
      <c r="R795" t="s">
        <v>4718</v>
      </c>
      <c r="S795" t="s">
        <v>2887</v>
      </c>
    </row>
    <row r="796" spans="1:19" ht="15" customHeight="1" x14ac:dyDescent="0.35">
      <c r="A796" t="s">
        <v>4758</v>
      </c>
      <c r="B796" t="s">
        <v>1089</v>
      </c>
      <c r="C796">
        <v>2022</v>
      </c>
      <c r="D796" t="s">
        <v>5058</v>
      </c>
      <c r="E796" t="s">
        <v>4759</v>
      </c>
      <c r="F796" t="s">
        <v>3377</v>
      </c>
      <c r="G796" t="s">
        <v>3509</v>
      </c>
      <c r="H796" t="s">
        <v>3369</v>
      </c>
      <c r="I796" t="s">
        <v>4760</v>
      </c>
      <c r="J796" t="s">
        <v>1026</v>
      </c>
      <c r="K796" t="s">
        <v>341</v>
      </c>
      <c r="L796" t="s">
        <v>341</v>
      </c>
      <c r="M796">
        <v>983</v>
      </c>
      <c r="N796" t="s">
        <v>116</v>
      </c>
      <c r="O796" t="s">
        <v>117</v>
      </c>
      <c r="P796" s="29" t="s">
        <v>68</v>
      </c>
      <c r="Q796" t="s">
        <v>20</v>
      </c>
      <c r="S796" t="s">
        <v>2887</v>
      </c>
    </row>
    <row r="797" spans="1:19" ht="15" customHeight="1" x14ac:dyDescent="0.35">
      <c r="A797" t="s">
        <v>4882</v>
      </c>
      <c r="B797" t="s">
        <v>2886</v>
      </c>
      <c r="C797">
        <v>2022</v>
      </c>
      <c r="D797" t="s">
        <v>5058</v>
      </c>
      <c r="E797" t="s">
        <v>4883</v>
      </c>
      <c r="F797" t="s">
        <v>4884</v>
      </c>
      <c r="G797" t="s">
        <v>4885</v>
      </c>
      <c r="H797" t="s">
        <v>3373</v>
      </c>
      <c r="I797" t="s">
        <v>650</v>
      </c>
      <c r="J797" t="s">
        <v>1036</v>
      </c>
      <c r="K797" t="s">
        <v>53</v>
      </c>
      <c r="L797" t="s">
        <v>53</v>
      </c>
      <c r="M797">
        <v>270</v>
      </c>
      <c r="N797" t="s">
        <v>4886</v>
      </c>
      <c r="O797" t="s">
        <v>3874</v>
      </c>
      <c r="P797" s="29" t="s">
        <v>5150</v>
      </c>
      <c r="Q797" t="s">
        <v>20</v>
      </c>
      <c r="S797" t="s">
        <v>2887</v>
      </c>
    </row>
    <row r="798" spans="1:19" ht="15" customHeight="1" x14ac:dyDescent="0.35">
      <c r="A798" t="s">
        <v>5015</v>
      </c>
      <c r="B798" t="s">
        <v>2886</v>
      </c>
      <c r="C798">
        <v>2022</v>
      </c>
      <c r="D798" t="s">
        <v>5058</v>
      </c>
      <c r="E798" t="s">
        <v>5016</v>
      </c>
      <c r="F798" t="s">
        <v>3471</v>
      </c>
      <c r="G798" t="s">
        <v>5017</v>
      </c>
      <c r="H798" t="s">
        <v>3369</v>
      </c>
      <c r="I798" t="s">
        <v>227</v>
      </c>
      <c r="J798" t="s">
        <v>4316</v>
      </c>
      <c r="K798" t="s">
        <v>53</v>
      </c>
      <c r="L798" t="s">
        <v>53</v>
      </c>
      <c r="M798">
        <v>384</v>
      </c>
      <c r="N798" t="s">
        <v>4365</v>
      </c>
      <c r="O798" t="s">
        <v>24</v>
      </c>
      <c r="P798" s="29" t="s">
        <v>236</v>
      </c>
      <c r="Q798" t="s">
        <v>20</v>
      </c>
      <c r="S798" t="s">
        <v>2887</v>
      </c>
    </row>
    <row r="799" spans="1:19" ht="15" customHeight="1" x14ac:dyDescent="0.35">
      <c r="A799" t="s">
        <v>4996</v>
      </c>
      <c r="B799" t="s">
        <v>2886</v>
      </c>
      <c r="C799">
        <v>2023</v>
      </c>
      <c r="D799" t="s">
        <v>5058</v>
      </c>
      <c r="E799" t="s">
        <v>4997</v>
      </c>
      <c r="F799" t="s">
        <v>4998</v>
      </c>
      <c r="G799" t="s">
        <v>4999</v>
      </c>
      <c r="H799" t="s">
        <v>3399</v>
      </c>
      <c r="I799" t="s">
        <v>5000</v>
      </c>
      <c r="J799" t="s">
        <v>5160</v>
      </c>
      <c r="K799" t="s">
        <v>53</v>
      </c>
      <c r="L799" t="s">
        <v>53</v>
      </c>
      <c r="M799">
        <v>600</v>
      </c>
      <c r="N799" t="s">
        <v>5001</v>
      </c>
      <c r="O799" t="s">
        <v>19</v>
      </c>
      <c r="P799" s="29" t="s">
        <v>5002</v>
      </c>
      <c r="Q799" t="s">
        <v>20</v>
      </c>
      <c r="R799" t="s">
        <v>5003</v>
      </c>
      <c r="S799" t="s">
        <v>2887</v>
      </c>
    </row>
    <row r="800" spans="1:19" ht="15" customHeight="1" x14ac:dyDescent="0.35">
      <c r="A800" t="s">
        <v>4831</v>
      </c>
      <c r="B800" t="s">
        <v>2886</v>
      </c>
      <c r="C800">
        <v>2023</v>
      </c>
      <c r="D800" t="s">
        <v>5058</v>
      </c>
      <c r="E800" t="s">
        <v>4832</v>
      </c>
      <c r="F800" t="s">
        <v>3376</v>
      </c>
      <c r="G800" t="s">
        <v>3509</v>
      </c>
      <c r="H800" t="s">
        <v>3373</v>
      </c>
      <c r="I800" t="s">
        <v>15</v>
      </c>
      <c r="J800" t="s">
        <v>341</v>
      </c>
      <c r="K800" t="s">
        <v>53</v>
      </c>
      <c r="L800" t="s">
        <v>53</v>
      </c>
      <c r="M800">
        <v>96</v>
      </c>
      <c r="N800" t="s">
        <v>4833</v>
      </c>
      <c r="O800" t="s">
        <v>4834</v>
      </c>
      <c r="P800" s="29" t="s">
        <v>25</v>
      </c>
      <c r="Q800" t="s">
        <v>20</v>
      </c>
      <c r="R800" t="s">
        <v>4835</v>
      </c>
      <c r="S800" t="s">
        <v>2887</v>
      </c>
    </row>
    <row r="801" spans="1:19" ht="15" customHeight="1" x14ac:dyDescent="0.35">
      <c r="A801" t="s">
        <v>3093</v>
      </c>
      <c r="B801" t="s">
        <v>2886</v>
      </c>
      <c r="C801">
        <v>1997</v>
      </c>
      <c r="S801" t="s">
        <v>2887</v>
      </c>
    </row>
    <row r="802" spans="1:19" ht="15" customHeight="1" x14ac:dyDescent="0.35">
      <c r="A802" t="s">
        <v>2205</v>
      </c>
      <c r="B802" t="s">
        <v>2886</v>
      </c>
      <c r="C802">
        <v>2000</v>
      </c>
      <c r="S802" t="s">
        <v>2892</v>
      </c>
    </row>
    <row r="803" spans="1:19" ht="15" customHeight="1" x14ac:dyDescent="0.35">
      <c r="A803" t="s">
        <v>2159</v>
      </c>
      <c r="B803" t="s">
        <v>2886</v>
      </c>
      <c r="C803">
        <v>2002</v>
      </c>
      <c r="S803" t="s">
        <v>2892</v>
      </c>
    </row>
    <row r="804" spans="1:19" ht="15" customHeight="1" x14ac:dyDescent="0.35">
      <c r="A804" t="s">
        <v>3091</v>
      </c>
      <c r="B804" t="s">
        <v>2886</v>
      </c>
      <c r="C804">
        <v>2003</v>
      </c>
      <c r="S804" t="s">
        <v>2887</v>
      </c>
    </row>
    <row r="805" spans="1:19" ht="15" customHeight="1" x14ac:dyDescent="0.35">
      <c r="A805" t="s">
        <v>2157</v>
      </c>
      <c r="B805" t="s">
        <v>2886</v>
      </c>
      <c r="C805">
        <v>2004</v>
      </c>
      <c r="S805" t="s">
        <v>2892</v>
      </c>
    </row>
    <row r="806" spans="1:19" ht="15" customHeight="1" x14ac:dyDescent="0.35">
      <c r="A806" t="s">
        <v>2206</v>
      </c>
      <c r="B806" t="s">
        <v>2886</v>
      </c>
      <c r="C806">
        <v>2004</v>
      </c>
      <c r="S806" t="s">
        <v>2887</v>
      </c>
    </row>
    <row r="807" spans="1:19" ht="15" customHeight="1" x14ac:dyDescent="0.35">
      <c r="A807" t="s">
        <v>3090</v>
      </c>
      <c r="B807" t="s">
        <v>2886</v>
      </c>
      <c r="C807">
        <v>2004</v>
      </c>
      <c r="S807" t="s">
        <v>2887</v>
      </c>
    </row>
    <row r="808" spans="1:19" ht="15" customHeight="1" x14ac:dyDescent="0.35">
      <c r="A808" t="s">
        <v>2223</v>
      </c>
      <c r="B808" t="s">
        <v>2886</v>
      </c>
      <c r="C808">
        <v>2005</v>
      </c>
      <c r="S808" t="s">
        <v>2887</v>
      </c>
    </row>
    <row r="809" spans="1:19" ht="15" customHeight="1" x14ac:dyDescent="0.35">
      <c r="A809" t="s">
        <v>2151</v>
      </c>
      <c r="B809" t="s">
        <v>2886</v>
      </c>
      <c r="C809">
        <v>2005</v>
      </c>
      <c r="S809" t="s">
        <v>2892</v>
      </c>
    </row>
    <row r="810" spans="1:19" ht="15" customHeight="1" x14ac:dyDescent="0.35">
      <c r="A810" t="s">
        <v>2209</v>
      </c>
      <c r="B810" t="s">
        <v>2886</v>
      </c>
      <c r="C810">
        <v>2005</v>
      </c>
      <c r="S810" t="s">
        <v>2892</v>
      </c>
    </row>
    <row r="811" spans="1:19" ht="15" customHeight="1" x14ac:dyDescent="0.35">
      <c r="A811" t="s">
        <v>2163</v>
      </c>
      <c r="B811" t="s">
        <v>2886</v>
      </c>
      <c r="C811">
        <v>2005</v>
      </c>
      <c r="S811" t="s">
        <v>2887</v>
      </c>
    </row>
    <row r="812" spans="1:19" ht="15" customHeight="1" x14ac:dyDescent="0.35">
      <c r="A812" t="s">
        <v>2158</v>
      </c>
      <c r="B812" t="s">
        <v>2886</v>
      </c>
      <c r="C812">
        <v>2005</v>
      </c>
      <c r="S812" t="s">
        <v>2892</v>
      </c>
    </row>
    <row r="813" spans="1:19" ht="15" customHeight="1" x14ac:dyDescent="0.35">
      <c r="A813" t="s">
        <v>3086</v>
      </c>
      <c r="B813" t="s">
        <v>2886</v>
      </c>
      <c r="C813">
        <v>2005</v>
      </c>
      <c r="S813" t="s">
        <v>2887</v>
      </c>
    </row>
    <row r="814" spans="1:19" ht="15" customHeight="1" x14ac:dyDescent="0.35">
      <c r="A814" t="s">
        <v>2215</v>
      </c>
      <c r="B814" t="s">
        <v>3915</v>
      </c>
      <c r="C814">
        <v>2006</v>
      </c>
      <c r="S814" t="s">
        <v>2887</v>
      </c>
    </row>
    <row r="815" spans="1:19" ht="15" customHeight="1" x14ac:dyDescent="0.35">
      <c r="A815" t="s">
        <v>2149</v>
      </c>
      <c r="B815" t="s">
        <v>2886</v>
      </c>
      <c r="C815">
        <v>2006</v>
      </c>
      <c r="S815" t="s">
        <v>2892</v>
      </c>
    </row>
    <row r="816" spans="1:19" ht="15" customHeight="1" x14ac:dyDescent="0.35">
      <c r="A816" t="s">
        <v>2152</v>
      </c>
      <c r="B816" t="s">
        <v>2886</v>
      </c>
      <c r="C816">
        <v>2006</v>
      </c>
      <c r="S816" t="s">
        <v>2892</v>
      </c>
    </row>
    <row r="817" spans="1:19" ht="15" customHeight="1" x14ac:dyDescent="0.35">
      <c r="A817" t="s">
        <v>2153</v>
      </c>
      <c r="B817" t="s">
        <v>2886</v>
      </c>
      <c r="C817">
        <v>2006</v>
      </c>
      <c r="S817" t="s">
        <v>2892</v>
      </c>
    </row>
    <row r="818" spans="1:19" ht="15" customHeight="1" x14ac:dyDescent="0.35">
      <c r="A818" t="s">
        <v>2224</v>
      </c>
      <c r="B818" t="s">
        <v>2886</v>
      </c>
      <c r="C818">
        <v>2006</v>
      </c>
      <c r="S818" t="s">
        <v>2887</v>
      </c>
    </row>
    <row r="819" spans="1:19" ht="15" customHeight="1" x14ac:dyDescent="0.35">
      <c r="A819" t="s">
        <v>2150</v>
      </c>
      <c r="B819" t="s">
        <v>2886</v>
      </c>
      <c r="C819">
        <v>2006</v>
      </c>
      <c r="S819" t="s">
        <v>2887</v>
      </c>
    </row>
    <row r="820" spans="1:19" ht="15" customHeight="1" x14ac:dyDescent="0.35">
      <c r="A820" t="s">
        <v>3083</v>
      </c>
      <c r="B820" t="s">
        <v>2886</v>
      </c>
      <c r="C820">
        <v>2007</v>
      </c>
      <c r="S820" t="s">
        <v>2887</v>
      </c>
    </row>
    <row r="821" spans="1:19" ht="15" customHeight="1" x14ac:dyDescent="0.35">
      <c r="A821" t="s">
        <v>2214</v>
      </c>
      <c r="B821" t="s">
        <v>2886</v>
      </c>
      <c r="C821">
        <v>2007</v>
      </c>
      <c r="S821" t="s">
        <v>2887</v>
      </c>
    </row>
    <row r="822" spans="1:19" ht="15" customHeight="1" x14ac:dyDescent="0.35">
      <c r="A822" t="s">
        <v>2147</v>
      </c>
      <c r="B822" t="s">
        <v>2886</v>
      </c>
      <c r="C822">
        <v>2007</v>
      </c>
      <c r="S822" t="s">
        <v>2887</v>
      </c>
    </row>
    <row r="823" spans="1:19" ht="15" customHeight="1" x14ac:dyDescent="0.35">
      <c r="A823" t="s">
        <v>2203</v>
      </c>
      <c r="B823" t="s">
        <v>2886</v>
      </c>
      <c r="C823">
        <v>2007</v>
      </c>
      <c r="S823" t="s">
        <v>256</v>
      </c>
    </row>
    <row r="824" spans="1:19" ht="15" customHeight="1" x14ac:dyDescent="0.35">
      <c r="A824" t="s">
        <v>2273</v>
      </c>
      <c r="B824" t="s">
        <v>2886</v>
      </c>
      <c r="C824">
        <v>2008</v>
      </c>
      <c r="S824" t="s">
        <v>2887</v>
      </c>
    </row>
    <row r="825" spans="1:19" ht="15" customHeight="1" x14ac:dyDescent="0.35">
      <c r="A825" t="s">
        <v>2229</v>
      </c>
      <c r="B825" t="s">
        <v>2886</v>
      </c>
      <c r="C825">
        <v>2008</v>
      </c>
      <c r="S825" t="s">
        <v>2887</v>
      </c>
    </row>
    <row r="826" spans="1:19" ht="15" customHeight="1" x14ac:dyDescent="0.35">
      <c r="A826" t="s">
        <v>2232</v>
      </c>
      <c r="B826" t="s">
        <v>2886</v>
      </c>
      <c r="C826">
        <v>2008</v>
      </c>
      <c r="S826" t="s">
        <v>2892</v>
      </c>
    </row>
    <row r="827" spans="1:19" ht="15" customHeight="1" x14ac:dyDescent="0.35">
      <c r="A827" t="s">
        <v>2228</v>
      </c>
      <c r="B827" t="s">
        <v>2886</v>
      </c>
      <c r="C827">
        <v>2008</v>
      </c>
      <c r="S827" t="s">
        <v>2892</v>
      </c>
    </row>
    <row r="828" spans="1:19" ht="15" customHeight="1" x14ac:dyDescent="0.35">
      <c r="A828" t="s">
        <v>2227</v>
      </c>
      <c r="B828" t="s">
        <v>2886</v>
      </c>
      <c r="C828">
        <v>2008</v>
      </c>
      <c r="S828" t="s">
        <v>2887</v>
      </c>
    </row>
    <row r="829" spans="1:19" ht="15" customHeight="1" x14ac:dyDescent="0.35">
      <c r="A829" t="s">
        <v>2226</v>
      </c>
      <c r="B829" t="s">
        <v>2886</v>
      </c>
      <c r="C829">
        <v>2008</v>
      </c>
      <c r="S829" t="s">
        <v>2887</v>
      </c>
    </row>
    <row r="830" spans="1:19" ht="15" customHeight="1" x14ac:dyDescent="0.35">
      <c r="A830" t="s">
        <v>2146</v>
      </c>
      <c r="B830" t="s">
        <v>2886</v>
      </c>
      <c r="C830">
        <v>2009</v>
      </c>
      <c r="S830" t="s">
        <v>2887</v>
      </c>
    </row>
    <row r="831" spans="1:19" ht="15" customHeight="1" x14ac:dyDescent="0.35">
      <c r="A831" t="s">
        <v>2204</v>
      </c>
      <c r="B831" t="s">
        <v>2886</v>
      </c>
      <c r="C831">
        <v>2009</v>
      </c>
      <c r="S831" t="s">
        <v>2892</v>
      </c>
    </row>
    <row r="832" spans="1:19" ht="15" customHeight="1" x14ac:dyDescent="0.35">
      <c r="A832" t="s">
        <v>3077</v>
      </c>
      <c r="B832" t="s">
        <v>2886</v>
      </c>
      <c r="C832">
        <v>2009</v>
      </c>
      <c r="S832" t="s">
        <v>2892</v>
      </c>
    </row>
    <row r="833" spans="1:19" ht="15" customHeight="1" x14ac:dyDescent="0.35">
      <c r="A833" t="s">
        <v>3080</v>
      </c>
      <c r="B833" t="s">
        <v>2886</v>
      </c>
      <c r="C833">
        <v>2009</v>
      </c>
      <c r="S833" t="s">
        <v>2892</v>
      </c>
    </row>
    <row r="834" spans="1:19" ht="15" customHeight="1" x14ac:dyDescent="0.35">
      <c r="A834" t="s">
        <v>2217</v>
      </c>
      <c r="B834" t="s">
        <v>2886</v>
      </c>
      <c r="C834">
        <v>2009</v>
      </c>
      <c r="S834" t="s">
        <v>2887</v>
      </c>
    </row>
    <row r="835" spans="1:19" ht="15" customHeight="1" x14ac:dyDescent="0.35">
      <c r="A835" t="s">
        <v>2216</v>
      </c>
      <c r="B835" t="s">
        <v>2886</v>
      </c>
      <c r="C835">
        <v>2009</v>
      </c>
      <c r="S835" t="s">
        <v>2892</v>
      </c>
    </row>
    <row r="836" spans="1:19" ht="15" customHeight="1" x14ac:dyDescent="0.35">
      <c r="A836" t="s">
        <v>2225</v>
      </c>
      <c r="B836" t="s">
        <v>2886</v>
      </c>
      <c r="C836">
        <v>2009</v>
      </c>
      <c r="S836" t="s">
        <v>2887</v>
      </c>
    </row>
    <row r="837" spans="1:19" ht="15" customHeight="1" x14ac:dyDescent="0.35">
      <c r="A837" t="s">
        <v>2136</v>
      </c>
      <c r="B837" t="s">
        <v>2886</v>
      </c>
      <c r="C837">
        <v>2010</v>
      </c>
      <c r="S837" t="s">
        <v>2887</v>
      </c>
    </row>
    <row r="838" spans="1:19" ht="15" customHeight="1" x14ac:dyDescent="0.35">
      <c r="A838" t="s">
        <v>2134</v>
      </c>
      <c r="B838" t="s">
        <v>2886</v>
      </c>
      <c r="C838">
        <v>2010</v>
      </c>
      <c r="S838" t="s">
        <v>2892</v>
      </c>
    </row>
    <row r="839" spans="1:19" ht="15" customHeight="1" x14ac:dyDescent="0.35">
      <c r="A839" t="s">
        <v>2141</v>
      </c>
      <c r="B839" t="s">
        <v>2886</v>
      </c>
      <c r="C839">
        <v>2010</v>
      </c>
      <c r="S839" t="s">
        <v>2892</v>
      </c>
    </row>
    <row r="840" spans="1:19" ht="15" customHeight="1" x14ac:dyDescent="0.35">
      <c r="A840" t="s">
        <v>2142</v>
      </c>
      <c r="B840" t="s">
        <v>2886</v>
      </c>
      <c r="C840">
        <v>2010</v>
      </c>
      <c r="S840" t="s">
        <v>2892</v>
      </c>
    </row>
    <row r="841" spans="1:19" ht="15" customHeight="1" x14ac:dyDescent="0.35">
      <c r="A841" t="s">
        <v>2139</v>
      </c>
      <c r="B841" t="s">
        <v>2886</v>
      </c>
      <c r="C841">
        <v>2010</v>
      </c>
      <c r="S841" t="s">
        <v>2892</v>
      </c>
    </row>
    <row r="842" spans="1:19" ht="15" customHeight="1" x14ac:dyDescent="0.35">
      <c r="A842" t="s">
        <v>2188</v>
      </c>
      <c r="B842" t="s">
        <v>2886</v>
      </c>
      <c r="C842">
        <v>2010</v>
      </c>
      <c r="S842" t="s">
        <v>2892</v>
      </c>
    </row>
    <row r="843" spans="1:19" ht="15" customHeight="1" x14ac:dyDescent="0.35">
      <c r="A843" t="s">
        <v>2189</v>
      </c>
      <c r="B843" t="s">
        <v>2886</v>
      </c>
      <c r="C843">
        <v>2010</v>
      </c>
      <c r="S843" t="s">
        <v>2892</v>
      </c>
    </row>
    <row r="844" spans="1:19" ht="15" customHeight="1" x14ac:dyDescent="0.35">
      <c r="A844" t="s">
        <v>2190</v>
      </c>
      <c r="B844" t="s">
        <v>1089</v>
      </c>
      <c r="C844">
        <v>2010</v>
      </c>
      <c r="S844" t="s">
        <v>2887</v>
      </c>
    </row>
    <row r="845" spans="1:19" ht="15" customHeight="1" x14ac:dyDescent="0.35">
      <c r="A845" t="s">
        <v>2195</v>
      </c>
      <c r="B845" t="s">
        <v>2886</v>
      </c>
      <c r="C845">
        <v>2010</v>
      </c>
      <c r="S845" t="s">
        <v>2887</v>
      </c>
    </row>
    <row r="846" spans="1:19" ht="15" customHeight="1" x14ac:dyDescent="0.35">
      <c r="A846" t="s">
        <v>2140</v>
      </c>
      <c r="B846" t="s">
        <v>2886</v>
      </c>
      <c r="C846">
        <v>2010</v>
      </c>
      <c r="S846" t="s">
        <v>2887</v>
      </c>
    </row>
    <row r="847" spans="1:19" ht="15" customHeight="1" x14ac:dyDescent="0.35">
      <c r="A847" t="s">
        <v>2143</v>
      </c>
      <c r="B847" t="s">
        <v>2886</v>
      </c>
      <c r="C847">
        <v>2010</v>
      </c>
      <c r="S847" t="s">
        <v>2892</v>
      </c>
    </row>
    <row r="848" spans="1:19" ht="15" customHeight="1" x14ac:dyDescent="0.35">
      <c r="A848" t="s">
        <v>2196</v>
      </c>
      <c r="B848" t="s">
        <v>1089</v>
      </c>
      <c r="C848">
        <v>2010</v>
      </c>
      <c r="S848" t="s">
        <v>2887</v>
      </c>
    </row>
    <row r="849" spans="1:19" ht="15" customHeight="1" x14ac:dyDescent="0.35">
      <c r="A849" t="s">
        <v>2144</v>
      </c>
      <c r="B849" t="s">
        <v>1089</v>
      </c>
      <c r="C849">
        <v>2010</v>
      </c>
      <c r="S849" t="s">
        <v>2887</v>
      </c>
    </row>
    <row r="850" spans="1:19" ht="15" customHeight="1" x14ac:dyDescent="0.35">
      <c r="A850" t="s">
        <v>2145</v>
      </c>
      <c r="B850" t="s">
        <v>2886</v>
      </c>
      <c r="C850">
        <v>2010</v>
      </c>
      <c r="S850" t="s">
        <v>2892</v>
      </c>
    </row>
    <row r="851" spans="1:19" ht="15" customHeight="1" x14ac:dyDescent="0.35">
      <c r="A851" t="s">
        <v>2187</v>
      </c>
      <c r="B851" t="s">
        <v>2886</v>
      </c>
      <c r="C851">
        <v>2010</v>
      </c>
      <c r="S851" t="s">
        <v>2887</v>
      </c>
    </row>
    <row r="852" spans="1:19" ht="15" customHeight="1" x14ac:dyDescent="0.35">
      <c r="A852" t="s">
        <v>3074</v>
      </c>
      <c r="B852" t="s">
        <v>2886</v>
      </c>
      <c r="C852">
        <v>2010</v>
      </c>
      <c r="S852" t="s">
        <v>2892</v>
      </c>
    </row>
    <row r="853" spans="1:19" ht="15" customHeight="1" x14ac:dyDescent="0.35">
      <c r="A853" t="s">
        <v>2108</v>
      </c>
      <c r="B853" t="s">
        <v>2886</v>
      </c>
      <c r="C853">
        <v>2011</v>
      </c>
      <c r="S853" t="s">
        <v>2892</v>
      </c>
    </row>
    <row r="854" spans="1:19" ht="15" customHeight="1" x14ac:dyDescent="0.35">
      <c r="A854" t="s">
        <v>2110</v>
      </c>
      <c r="B854" t="s">
        <v>2886</v>
      </c>
      <c r="C854">
        <v>2011</v>
      </c>
      <c r="S854" t="s">
        <v>2892</v>
      </c>
    </row>
    <row r="855" spans="1:19" ht="15" customHeight="1" x14ac:dyDescent="0.35">
      <c r="A855" t="s">
        <v>2114</v>
      </c>
      <c r="B855" t="s">
        <v>2886</v>
      </c>
      <c r="C855">
        <v>2011</v>
      </c>
      <c r="S855" t="s">
        <v>2887</v>
      </c>
    </row>
    <row r="856" spans="1:19" ht="15" customHeight="1" x14ac:dyDescent="0.35">
      <c r="A856" t="s">
        <v>2109</v>
      </c>
      <c r="B856" t="s">
        <v>1089</v>
      </c>
      <c r="C856">
        <v>2011</v>
      </c>
      <c r="S856" t="s">
        <v>2887</v>
      </c>
    </row>
    <row r="857" spans="1:19" ht="15" customHeight="1" x14ac:dyDescent="0.35">
      <c r="A857" t="s">
        <v>2106</v>
      </c>
      <c r="B857" t="s">
        <v>2886</v>
      </c>
      <c r="C857">
        <v>2011</v>
      </c>
      <c r="S857" t="s">
        <v>2892</v>
      </c>
    </row>
    <row r="858" spans="1:19" ht="15" customHeight="1" x14ac:dyDescent="0.35">
      <c r="A858" t="s">
        <v>2173</v>
      </c>
      <c r="B858" t="s">
        <v>2886</v>
      </c>
      <c r="C858">
        <v>2011</v>
      </c>
      <c r="S858" t="s">
        <v>2892</v>
      </c>
    </row>
    <row r="859" spans="1:19" ht="15" customHeight="1" x14ac:dyDescent="0.35">
      <c r="A859" t="s">
        <v>2130</v>
      </c>
      <c r="B859" t="s">
        <v>2886</v>
      </c>
      <c r="C859">
        <v>2011</v>
      </c>
      <c r="S859" t="s">
        <v>2892</v>
      </c>
    </row>
    <row r="860" spans="1:19" ht="15" customHeight="1" x14ac:dyDescent="0.35">
      <c r="A860" t="s">
        <v>2131</v>
      </c>
      <c r="B860" t="s">
        <v>2886</v>
      </c>
      <c r="C860">
        <v>2011</v>
      </c>
      <c r="S860" t="s">
        <v>2892</v>
      </c>
    </row>
    <row r="861" spans="1:19" ht="15" customHeight="1" x14ac:dyDescent="0.35">
      <c r="A861" t="s">
        <v>3071</v>
      </c>
      <c r="B861" t="s">
        <v>1089</v>
      </c>
      <c r="C861">
        <v>2011</v>
      </c>
      <c r="S861" t="s">
        <v>2887</v>
      </c>
    </row>
    <row r="862" spans="1:19" ht="15" customHeight="1" x14ac:dyDescent="0.35">
      <c r="A862" t="s">
        <v>2135</v>
      </c>
      <c r="B862" t="s">
        <v>2886</v>
      </c>
      <c r="C862">
        <v>2011</v>
      </c>
      <c r="S862" t="s">
        <v>2892</v>
      </c>
    </row>
    <row r="863" spans="1:19" ht="15" customHeight="1" x14ac:dyDescent="0.35">
      <c r="A863" t="s">
        <v>2181</v>
      </c>
      <c r="B863" t="s">
        <v>2886</v>
      </c>
      <c r="C863">
        <v>2011</v>
      </c>
      <c r="S863" t="s">
        <v>2887</v>
      </c>
    </row>
    <row r="864" spans="1:19" ht="15" customHeight="1" x14ac:dyDescent="0.35">
      <c r="A864" t="s">
        <v>2137</v>
      </c>
      <c r="B864" t="s">
        <v>2886</v>
      </c>
      <c r="C864">
        <v>2011</v>
      </c>
      <c r="S864" t="s">
        <v>2892</v>
      </c>
    </row>
    <row r="865" spans="1:19" ht="15" customHeight="1" x14ac:dyDescent="0.35">
      <c r="A865" t="s">
        <v>2138</v>
      </c>
      <c r="B865" t="s">
        <v>2886</v>
      </c>
      <c r="C865">
        <v>2011</v>
      </c>
      <c r="S865" t="s">
        <v>2887</v>
      </c>
    </row>
    <row r="866" spans="1:19" ht="15" customHeight="1" x14ac:dyDescent="0.35">
      <c r="A866" t="s">
        <v>2069</v>
      </c>
      <c r="B866" t="s">
        <v>2886</v>
      </c>
      <c r="C866">
        <v>2012</v>
      </c>
      <c r="S866" t="s">
        <v>2892</v>
      </c>
    </row>
    <row r="867" spans="1:19" ht="15" customHeight="1" x14ac:dyDescent="0.35">
      <c r="A867" t="s">
        <v>2076</v>
      </c>
      <c r="B867" t="s">
        <v>2886</v>
      </c>
      <c r="C867">
        <v>2012</v>
      </c>
      <c r="S867" t="s">
        <v>2892</v>
      </c>
    </row>
    <row r="868" spans="1:19" ht="15" customHeight="1" x14ac:dyDescent="0.35">
      <c r="A868" t="s">
        <v>2077</v>
      </c>
      <c r="B868" t="s">
        <v>2886</v>
      </c>
      <c r="C868">
        <v>2012</v>
      </c>
      <c r="S868" t="s">
        <v>2892</v>
      </c>
    </row>
    <row r="869" spans="1:19" ht="15" customHeight="1" x14ac:dyDescent="0.35">
      <c r="A869" t="s">
        <v>2079</v>
      </c>
      <c r="B869" t="s">
        <v>2886</v>
      </c>
      <c r="C869">
        <v>2012</v>
      </c>
      <c r="S869" t="s">
        <v>2892</v>
      </c>
    </row>
    <row r="870" spans="1:19" ht="15" customHeight="1" x14ac:dyDescent="0.35">
      <c r="A870" t="s">
        <v>2078</v>
      </c>
      <c r="B870" t="s">
        <v>2886</v>
      </c>
      <c r="C870">
        <v>2012</v>
      </c>
      <c r="S870" t="s">
        <v>2892</v>
      </c>
    </row>
    <row r="871" spans="1:19" ht="15" customHeight="1" x14ac:dyDescent="0.35">
      <c r="A871" t="s">
        <v>2080</v>
      </c>
      <c r="B871" t="s">
        <v>2886</v>
      </c>
      <c r="C871">
        <v>2012</v>
      </c>
      <c r="S871" t="s">
        <v>2887</v>
      </c>
    </row>
    <row r="872" spans="1:19" ht="15" customHeight="1" x14ac:dyDescent="0.35">
      <c r="A872" t="s">
        <v>2071</v>
      </c>
      <c r="B872" t="s">
        <v>2886</v>
      </c>
      <c r="C872">
        <v>2012</v>
      </c>
      <c r="S872" t="s">
        <v>2887</v>
      </c>
    </row>
    <row r="873" spans="1:19" ht="15" customHeight="1" x14ac:dyDescent="0.35">
      <c r="A873" t="s">
        <v>2068</v>
      </c>
      <c r="B873" t="s">
        <v>1089</v>
      </c>
      <c r="C873">
        <v>2012</v>
      </c>
      <c r="S873" t="s">
        <v>2887</v>
      </c>
    </row>
    <row r="874" spans="1:19" ht="15" customHeight="1" x14ac:dyDescent="0.35">
      <c r="A874" t="s">
        <v>2083</v>
      </c>
      <c r="B874" t="s">
        <v>2886</v>
      </c>
      <c r="C874">
        <v>2012</v>
      </c>
      <c r="S874" t="s">
        <v>2892</v>
      </c>
    </row>
    <row r="875" spans="1:19" ht="15" customHeight="1" x14ac:dyDescent="0.35">
      <c r="A875" t="s">
        <v>2082</v>
      </c>
      <c r="B875" t="s">
        <v>2886</v>
      </c>
      <c r="C875">
        <v>2012</v>
      </c>
      <c r="S875" t="s">
        <v>2892</v>
      </c>
    </row>
    <row r="876" spans="1:19" ht="15" customHeight="1" x14ac:dyDescent="0.35">
      <c r="A876" t="s">
        <v>2128</v>
      </c>
      <c r="B876" t="s">
        <v>2886</v>
      </c>
      <c r="C876">
        <v>2012</v>
      </c>
      <c r="S876" t="s">
        <v>2892</v>
      </c>
    </row>
    <row r="877" spans="1:19" ht="15" customHeight="1" x14ac:dyDescent="0.35">
      <c r="A877" t="s">
        <v>2118</v>
      </c>
      <c r="B877" t="s">
        <v>2886</v>
      </c>
      <c r="C877">
        <v>2012</v>
      </c>
      <c r="S877" t="s">
        <v>2887</v>
      </c>
    </row>
    <row r="878" spans="1:19" ht="15" customHeight="1" x14ac:dyDescent="0.35">
      <c r="A878" t="s">
        <v>2127</v>
      </c>
      <c r="B878" t="s">
        <v>2886</v>
      </c>
      <c r="C878">
        <v>2012</v>
      </c>
      <c r="S878" t="s">
        <v>2887</v>
      </c>
    </row>
    <row r="879" spans="1:19" ht="15" customHeight="1" x14ac:dyDescent="0.35">
      <c r="A879" t="s">
        <v>2119</v>
      </c>
      <c r="B879" t="s">
        <v>2886</v>
      </c>
      <c r="C879">
        <v>2012</v>
      </c>
      <c r="S879" t="s">
        <v>2892</v>
      </c>
    </row>
    <row r="880" spans="1:19" ht="15" customHeight="1" x14ac:dyDescent="0.35">
      <c r="A880" t="s">
        <v>2105</v>
      </c>
      <c r="B880" t="s">
        <v>2886</v>
      </c>
      <c r="C880">
        <v>2012</v>
      </c>
      <c r="S880" t="s">
        <v>256</v>
      </c>
    </row>
    <row r="881" spans="1:19" ht="15" customHeight="1" x14ac:dyDescent="0.35">
      <c r="A881" t="s">
        <v>2117</v>
      </c>
      <c r="B881" t="s">
        <v>2886</v>
      </c>
      <c r="C881">
        <v>2012</v>
      </c>
      <c r="S881" t="s">
        <v>2887</v>
      </c>
    </row>
    <row r="882" spans="1:19" ht="15" customHeight="1" x14ac:dyDescent="0.35">
      <c r="A882" t="s">
        <v>2107</v>
      </c>
      <c r="B882" t="s">
        <v>2886</v>
      </c>
      <c r="C882">
        <v>2012</v>
      </c>
      <c r="S882" t="s">
        <v>2887</v>
      </c>
    </row>
    <row r="883" spans="1:19" ht="15" customHeight="1" x14ac:dyDescent="0.35">
      <c r="A883" t="s">
        <v>2113</v>
      </c>
      <c r="B883" t="s">
        <v>2886</v>
      </c>
      <c r="C883">
        <v>2012</v>
      </c>
      <c r="S883" t="s">
        <v>2887</v>
      </c>
    </row>
    <row r="884" spans="1:19" ht="15" customHeight="1" x14ac:dyDescent="0.35">
      <c r="A884" t="s">
        <v>1964</v>
      </c>
      <c r="B884" t="s">
        <v>2886</v>
      </c>
      <c r="C884">
        <v>2013</v>
      </c>
      <c r="S884" t="s">
        <v>2892</v>
      </c>
    </row>
    <row r="885" spans="1:19" ht="15" customHeight="1" x14ac:dyDescent="0.35">
      <c r="A885" t="s">
        <v>1972</v>
      </c>
      <c r="B885" t="s">
        <v>2886</v>
      </c>
      <c r="C885">
        <v>2013</v>
      </c>
      <c r="S885" t="s">
        <v>2887</v>
      </c>
    </row>
    <row r="886" spans="1:19" ht="15" customHeight="1" x14ac:dyDescent="0.35">
      <c r="A886" t="s">
        <v>2920</v>
      </c>
      <c r="B886" t="s">
        <v>2886</v>
      </c>
      <c r="C886">
        <v>2013</v>
      </c>
      <c r="S886" t="s">
        <v>2887</v>
      </c>
    </row>
    <row r="887" spans="1:19" ht="15" customHeight="1" x14ac:dyDescent="0.35">
      <c r="A887" t="s">
        <v>3061</v>
      </c>
      <c r="B887" t="s">
        <v>1089</v>
      </c>
      <c r="C887">
        <v>2013</v>
      </c>
      <c r="S887" t="s">
        <v>2887</v>
      </c>
    </row>
    <row r="888" spans="1:19" ht="15" customHeight="1" x14ac:dyDescent="0.35">
      <c r="A888" t="s">
        <v>1979</v>
      </c>
      <c r="B888" t="s">
        <v>2886</v>
      </c>
      <c r="C888">
        <v>2013</v>
      </c>
      <c r="S888" t="s">
        <v>2887</v>
      </c>
    </row>
    <row r="889" spans="1:19" ht="15" customHeight="1" x14ac:dyDescent="0.35">
      <c r="A889" t="s">
        <v>1999</v>
      </c>
      <c r="B889" t="s">
        <v>1089</v>
      </c>
      <c r="C889">
        <v>2013</v>
      </c>
      <c r="S889" t="s">
        <v>2887</v>
      </c>
    </row>
    <row r="890" spans="1:19" ht="15" customHeight="1" x14ac:dyDescent="0.35">
      <c r="A890" t="s">
        <v>2000</v>
      </c>
      <c r="B890" t="s">
        <v>2886</v>
      </c>
      <c r="C890">
        <v>2013</v>
      </c>
      <c r="S890" t="s">
        <v>2887</v>
      </c>
    </row>
    <row r="891" spans="1:19" ht="15" customHeight="1" x14ac:dyDescent="0.35">
      <c r="A891" t="s">
        <v>1994</v>
      </c>
      <c r="B891" t="s">
        <v>2886</v>
      </c>
      <c r="C891">
        <v>2013</v>
      </c>
      <c r="S891" t="s">
        <v>2892</v>
      </c>
    </row>
    <row r="892" spans="1:19" ht="15" customHeight="1" x14ac:dyDescent="0.35">
      <c r="A892" t="s">
        <v>1995</v>
      </c>
      <c r="B892" t="s">
        <v>2886</v>
      </c>
      <c r="C892">
        <v>2013</v>
      </c>
      <c r="S892" t="s">
        <v>2892</v>
      </c>
    </row>
    <row r="893" spans="1:19" ht="15" customHeight="1" x14ac:dyDescent="0.35">
      <c r="A893" t="s">
        <v>1997</v>
      </c>
      <c r="B893" t="s">
        <v>2886</v>
      </c>
      <c r="C893">
        <v>2013</v>
      </c>
      <c r="S893" t="s">
        <v>256</v>
      </c>
    </row>
    <row r="894" spans="1:19" ht="15" customHeight="1" x14ac:dyDescent="0.35">
      <c r="A894" t="s">
        <v>1998</v>
      </c>
      <c r="B894" t="s">
        <v>1089</v>
      </c>
      <c r="C894">
        <v>2013</v>
      </c>
      <c r="S894" t="s">
        <v>2887</v>
      </c>
    </row>
    <row r="895" spans="1:19" ht="15" customHeight="1" x14ac:dyDescent="0.35">
      <c r="A895" t="s">
        <v>2009</v>
      </c>
      <c r="B895" t="s">
        <v>2886</v>
      </c>
      <c r="C895">
        <v>2013</v>
      </c>
      <c r="S895" t="s">
        <v>2892</v>
      </c>
    </row>
    <row r="896" spans="1:19" ht="15" customHeight="1" x14ac:dyDescent="0.35">
      <c r="A896" t="s">
        <v>2010</v>
      </c>
      <c r="B896" t="s">
        <v>2886</v>
      </c>
      <c r="C896">
        <v>2013</v>
      </c>
      <c r="S896" t="s">
        <v>2887</v>
      </c>
    </row>
    <row r="897" spans="1:19" ht="15" customHeight="1" x14ac:dyDescent="0.35">
      <c r="A897" t="s">
        <v>2021</v>
      </c>
      <c r="B897" t="s">
        <v>1089</v>
      </c>
      <c r="C897">
        <v>2013</v>
      </c>
      <c r="S897" t="s">
        <v>2887</v>
      </c>
    </row>
    <row r="898" spans="1:19" ht="15" customHeight="1" x14ac:dyDescent="0.35">
      <c r="A898" t="s">
        <v>2027</v>
      </c>
      <c r="B898" t="s">
        <v>2886</v>
      </c>
      <c r="C898">
        <v>2013</v>
      </c>
      <c r="S898" t="s">
        <v>2887</v>
      </c>
    </row>
    <row r="899" spans="1:19" ht="15" customHeight="1" x14ac:dyDescent="0.35">
      <c r="A899" t="s">
        <v>2037</v>
      </c>
      <c r="B899" t="s">
        <v>2886</v>
      </c>
      <c r="C899">
        <v>2013</v>
      </c>
      <c r="S899" t="s">
        <v>2887</v>
      </c>
    </row>
    <row r="900" spans="1:19" ht="15" customHeight="1" x14ac:dyDescent="0.35">
      <c r="A900" t="s">
        <v>2036</v>
      </c>
      <c r="B900" t="s">
        <v>2886</v>
      </c>
      <c r="C900">
        <v>2013</v>
      </c>
      <c r="S900" t="s">
        <v>2887</v>
      </c>
    </row>
    <row r="901" spans="1:19" ht="15" customHeight="1" x14ac:dyDescent="0.35">
      <c r="A901" t="s">
        <v>2032</v>
      </c>
      <c r="B901" t="s">
        <v>2886</v>
      </c>
      <c r="C901">
        <v>2013</v>
      </c>
      <c r="S901" t="s">
        <v>2892</v>
      </c>
    </row>
    <row r="902" spans="1:19" ht="15" customHeight="1" x14ac:dyDescent="0.35">
      <c r="A902" t="s">
        <v>3064</v>
      </c>
      <c r="B902" t="s">
        <v>2886</v>
      </c>
      <c r="C902">
        <v>2013</v>
      </c>
      <c r="S902" t="s">
        <v>2892</v>
      </c>
    </row>
    <row r="903" spans="1:19" ht="15" customHeight="1" x14ac:dyDescent="0.35">
      <c r="A903" t="s">
        <v>3067</v>
      </c>
      <c r="B903" t="s">
        <v>2886</v>
      </c>
      <c r="C903">
        <v>2013</v>
      </c>
      <c r="S903" t="s">
        <v>2892</v>
      </c>
    </row>
    <row r="904" spans="1:19" ht="15" customHeight="1" x14ac:dyDescent="0.35">
      <c r="A904" t="s">
        <v>2050</v>
      </c>
      <c r="B904" t="s">
        <v>1089</v>
      </c>
      <c r="C904">
        <v>2013</v>
      </c>
      <c r="S904" t="s">
        <v>2887</v>
      </c>
    </row>
    <row r="905" spans="1:19" ht="15" customHeight="1" x14ac:dyDescent="0.35">
      <c r="A905" t="s">
        <v>1905</v>
      </c>
      <c r="B905" t="s">
        <v>2886</v>
      </c>
      <c r="C905">
        <v>2014</v>
      </c>
      <c r="S905" t="s">
        <v>2887</v>
      </c>
    </row>
    <row r="906" spans="1:19" ht="15" customHeight="1" x14ac:dyDescent="0.35">
      <c r="A906" t="s">
        <v>2903</v>
      </c>
      <c r="B906" t="s">
        <v>1089</v>
      </c>
      <c r="C906">
        <v>2014</v>
      </c>
      <c r="S906" t="s">
        <v>2887</v>
      </c>
    </row>
    <row r="907" spans="1:19" ht="15" customHeight="1" x14ac:dyDescent="0.35">
      <c r="A907" t="s">
        <v>1898</v>
      </c>
      <c r="B907" t="s">
        <v>2886</v>
      </c>
      <c r="C907">
        <v>2014</v>
      </c>
      <c r="S907" t="s">
        <v>2887</v>
      </c>
    </row>
    <row r="908" spans="1:19" ht="15" customHeight="1" x14ac:dyDescent="0.35">
      <c r="A908" t="s">
        <v>1897</v>
      </c>
      <c r="B908" t="s">
        <v>2886</v>
      </c>
      <c r="C908">
        <v>2014</v>
      </c>
      <c r="S908" t="s">
        <v>2887</v>
      </c>
    </row>
    <row r="909" spans="1:19" ht="15" customHeight="1" x14ac:dyDescent="0.35">
      <c r="A909" t="s">
        <v>2906</v>
      </c>
      <c r="B909" t="s">
        <v>1089</v>
      </c>
      <c r="C909">
        <v>2014</v>
      </c>
      <c r="S909" t="s">
        <v>2887</v>
      </c>
    </row>
    <row r="910" spans="1:19" ht="15" customHeight="1" x14ac:dyDescent="0.35">
      <c r="A910" t="s">
        <v>1906</v>
      </c>
      <c r="B910" t="s">
        <v>2886</v>
      </c>
      <c r="C910">
        <v>2014</v>
      </c>
      <c r="S910" t="s">
        <v>2887</v>
      </c>
    </row>
    <row r="911" spans="1:19" ht="15" customHeight="1" x14ac:dyDescent="0.35">
      <c r="A911" t="s">
        <v>3031</v>
      </c>
      <c r="B911" t="s">
        <v>1089</v>
      </c>
      <c r="C911">
        <v>2014</v>
      </c>
      <c r="S911" t="s">
        <v>2887</v>
      </c>
    </row>
    <row r="912" spans="1:19" ht="15" customHeight="1" x14ac:dyDescent="0.35">
      <c r="A912" t="s">
        <v>3034</v>
      </c>
      <c r="B912" t="s">
        <v>1089</v>
      </c>
      <c r="C912">
        <v>2014</v>
      </c>
      <c r="S912" t="s">
        <v>2887</v>
      </c>
    </row>
    <row r="913" spans="1:19" ht="15" customHeight="1" x14ac:dyDescent="0.35">
      <c r="A913" t="s">
        <v>3037</v>
      </c>
      <c r="B913" t="s">
        <v>1089</v>
      </c>
      <c r="C913">
        <v>2014</v>
      </c>
      <c r="S913" t="s">
        <v>2887</v>
      </c>
    </row>
    <row r="914" spans="1:19" ht="15" customHeight="1" x14ac:dyDescent="0.35">
      <c r="A914" t="s">
        <v>1910</v>
      </c>
      <c r="B914" t="s">
        <v>2886</v>
      </c>
      <c r="C914">
        <v>2014</v>
      </c>
      <c r="S914" t="s">
        <v>2887</v>
      </c>
    </row>
    <row r="915" spans="1:19" ht="15" customHeight="1" x14ac:dyDescent="0.35">
      <c r="A915" t="s">
        <v>3041</v>
      </c>
      <c r="B915" t="s">
        <v>2886</v>
      </c>
      <c r="C915">
        <v>2014</v>
      </c>
      <c r="S915" t="s">
        <v>2887</v>
      </c>
    </row>
    <row r="916" spans="1:19" ht="15" customHeight="1" x14ac:dyDescent="0.35">
      <c r="A916" t="s">
        <v>1914</v>
      </c>
      <c r="B916" t="s">
        <v>2886</v>
      </c>
      <c r="C916">
        <v>2014</v>
      </c>
      <c r="S916" t="s">
        <v>256</v>
      </c>
    </row>
    <row r="917" spans="1:19" ht="15" customHeight="1" x14ac:dyDescent="0.35">
      <c r="A917" t="s">
        <v>1924</v>
      </c>
      <c r="B917" t="s">
        <v>2886</v>
      </c>
      <c r="C917">
        <v>2014</v>
      </c>
      <c r="S917" t="s">
        <v>2887</v>
      </c>
    </row>
    <row r="918" spans="1:19" ht="15" customHeight="1" x14ac:dyDescent="0.35">
      <c r="A918" t="s">
        <v>3044</v>
      </c>
      <c r="B918" t="s">
        <v>2886</v>
      </c>
      <c r="C918">
        <v>2014</v>
      </c>
      <c r="S918" t="s">
        <v>2892</v>
      </c>
    </row>
    <row r="919" spans="1:19" ht="15" customHeight="1" x14ac:dyDescent="0.35">
      <c r="A919" t="s">
        <v>1915</v>
      </c>
      <c r="B919" t="s">
        <v>2886</v>
      </c>
      <c r="C919">
        <v>2014</v>
      </c>
      <c r="S919" t="s">
        <v>2892</v>
      </c>
    </row>
    <row r="920" spans="1:19" ht="15" customHeight="1" x14ac:dyDescent="0.35">
      <c r="A920" t="s">
        <v>1919</v>
      </c>
      <c r="B920" t="s">
        <v>2886</v>
      </c>
      <c r="C920">
        <v>2014</v>
      </c>
      <c r="S920" t="s">
        <v>2887</v>
      </c>
    </row>
    <row r="921" spans="1:19" ht="15" customHeight="1" x14ac:dyDescent="0.35">
      <c r="A921" t="s">
        <v>1939</v>
      </c>
      <c r="B921" t="s">
        <v>2886</v>
      </c>
      <c r="C921">
        <v>2014</v>
      </c>
      <c r="S921" t="s">
        <v>2892</v>
      </c>
    </row>
    <row r="922" spans="1:19" ht="15" customHeight="1" x14ac:dyDescent="0.35">
      <c r="A922" t="s">
        <v>1945</v>
      </c>
      <c r="B922" t="s">
        <v>2886</v>
      </c>
      <c r="C922">
        <v>2014</v>
      </c>
      <c r="S922" t="s">
        <v>2892</v>
      </c>
    </row>
    <row r="923" spans="1:19" ht="15" customHeight="1" x14ac:dyDescent="0.35">
      <c r="A923" t="s">
        <v>1963</v>
      </c>
      <c r="B923" t="s">
        <v>2886</v>
      </c>
      <c r="C923">
        <v>2014</v>
      </c>
      <c r="S923" t="s">
        <v>2887</v>
      </c>
    </row>
    <row r="924" spans="1:19" ht="15" customHeight="1" x14ac:dyDescent="0.35">
      <c r="A924" t="s">
        <v>2914</v>
      </c>
      <c r="B924" t="s">
        <v>1089</v>
      </c>
      <c r="C924">
        <v>2014</v>
      </c>
      <c r="S924" t="s">
        <v>2887</v>
      </c>
    </row>
    <row r="925" spans="1:19" ht="15" customHeight="1" x14ac:dyDescent="0.35">
      <c r="A925" t="s">
        <v>1952</v>
      </c>
      <c r="B925" t="s">
        <v>2886</v>
      </c>
      <c r="C925">
        <v>2014</v>
      </c>
      <c r="S925" t="s">
        <v>2887</v>
      </c>
    </row>
    <row r="926" spans="1:19" ht="15" customHeight="1" x14ac:dyDescent="0.35">
      <c r="A926" t="s">
        <v>1951</v>
      </c>
      <c r="B926" t="s">
        <v>2886</v>
      </c>
      <c r="C926">
        <v>2014</v>
      </c>
      <c r="S926" t="s">
        <v>2887</v>
      </c>
    </row>
    <row r="927" spans="1:19" ht="15" customHeight="1" x14ac:dyDescent="0.35">
      <c r="A927" t="s">
        <v>3054</v>
      </c>
      <c r="B927" t="s">
        <v>2886</v>
      </c>
      <c r="C927">
        <v>2014</v>
      </c>
      <c r="S927" t="s">
        <v>2887</v>
      </c>
    </row>
    <row r="928" spans="1:19" ht="15" customHeight="1" x14ac:dyDescent="0.35">
      <c r="A928" t="s">
        <v>1973</v>
      </c>
      <c r="B928" t="s">
        <v>1089</v>
      </c>
      <c r="C928">
        <v>2014</v>
      </c>
      <c r="S928" t="s">
        <v>2887</v>
      </c>
    </row>
    <row r="929" spans="1:19" ht="15" customHeight="1" x14ac:dyDescent="0.35">
      <c r="A929" t="s">
        <v>1655</v>
      </c>
      <c r="B929" t="s">
        <v>2886</v>
      </c>
      <c r="C929">
        <v>2015</v>
      </c>
      <c r="S929" t="s">
        <v>2892</v>
      </c>
    </row>
    <row r="930" spans="1:19" ht="15" customHeight="1" x14ac:dyDescent="0.35">
      <c r="A930" t="s">
        <v>1748</v>
      </c>
      <c r="B930" t="s">
        <v>2886</v>
      </c>
      <c r="C930">
        <v>2015</v>
      </c>
      <c r="S930" t="s">
        <v>2887</v>
      </c>
    </row>
    <row r="931" spans="1:19" ht="15" customHeight="1" x14ac:dyDescent="0.35">
      <c r="A931" t="s">
        <v>1751</v>
      </c>
      <c r="B931" t="s">
        <v>2886</v>
      </c>
      <c r="C931">
        <v>2015</v>
      </c>
      <c r="S931" t="s">
        <v>2887</v>
      </c>
    </row>
    <row r="932" spans="1:19" ht="15" customHeight="1" x14ac:dyDescent="0.35">
      <c r="A932" t="s">
        <v>1766</v>
      </c>
      <c r="B932" t="s">
        <v>2886</v>
      </c>
      <c r="C932">
        <v>2015</v>
      </c>
      <c r="S932" t="s">
        <v>2887</v>
      </c>
    </row>
    <row r="933" spans="1:19" ht="15" customHeight="1" x14ac:dyDescent="0.35">
      <c r="A933" t="s">
        <v>1783</v>
      </c>
      <c r="B933" t="s">
        <v>2886</v>
      </c>
      <c r="C933">
        <v>2015</v>
      </c>
      <c r="S933" t="s">
        <v>2887</v>
      </c>
    </row>
    <row r="934" spans="1:19" ht="15" customHeight="1" x14ac:dyDescent="0.35">
      <c r="A934" t="s">
        <v>1793</v>
      </c>
      <c r="B934" t="s">
        <v>2886</v>
      </c>
      <c r="C934">
        <v>2015</v>
      </c>
      <c r="S934" t="s">
        <v>256</v>
      </c>
    </row>
    <row r="935" spans="1:19" ht="15" customHeight="1" x14ac:dyDescent="0.35">
      <c r="A935" t="s">
        <v>1860</v>
      </c>
      <c r="B935" t="s">
        <v>2886</v>
      </c>
      <c r="C935">
        <v>2015</v>
      </c>
      <c r="S935" t="s">
        <v>2887</v>
      </c>
    </row>
    <row r="936" spans="1:19" ht="15" customHeight="1" x14ac:dyDescent="0.35">
      <c r="A936" t="s">
        <v>1861</v>
      </c>
      <c r="B936" t="s">
        <v>2886</v>
      </c>
      <c r="C936">
        <v>2015</v>
      </c>
      <c r="S936" t="s">
        <v>4367</v>
      </c>
    </row>
    <row r="937" spans="1:19" ht="15" customHeight="1" x14ac:dyDescent="0.35">
      <c r="A937" t="s">
        <v>1857</v>
      </c>
      <c r="B937" t="s">
        <v>2886</v>
      </c>
      <c r="C937">
        <v>2015</v>
      </c>
      <c r="S937" t="s">
        <v>2892</v>
      </c>
    </row>
    <row r="938" spans="1:19" ht="15" customHeight="1" x14ac:dyDescent="0.35">
      <c r="A938" t="s">
        <v>1848</v>
      </c>
      <c r="B938" t="s">
        <v>2886</v>
      </c>
      <c r="C938">
        <v>2015</v>
      </c>
      <c r="S938" t="s">
        <v>2892</v>
      </c>
    </row>
    <row r="939" spans="1:19" ht="15" customHeight="1" x14ac:dyDescent="0.35">
      <c r="A939" t="s">
        <v>2896</v>
      </c>
      <c r="B939" t="s">
        <v>2886</v>
      </c>
      <c r="C939">
        <v>2015</v>
      </c>
      <c r="S939" t="s">
        <v>2892</v>
      </c>
    </row>
    <row r="940" spans="1:19" ht="15" customHeight="1" x14ac:dyDescent="0.35">
      <c r="A940" t="s">
        <v>1847</v>
      </c>
      <c r="B940" t="s">
        <v>2886</v>
      </c>
      <c r="C940">
        <v>2015</v>
      </c>
      <c r="S940" t="s">
        <v>2892</v>
      </c>
    </row>
    <row r="941" spans="1:19" ht="15" customHeight="1" x14ac:dyDescent="0.35">
      <c r="A941" t="s">
        <v>2900</v>
      </c>
      <c r="B941" t="s">
        <v>2886</v>
      </c>
      <c r="C941">
        <v>2015</v>
      </c>
      <c r="S941" t="s">
        <v>2892</v>
      </c>
    </row>
    <row r="942" spans="1:19" ht="15" customHeight="1" x14ac:dyDescent="0.35">
      <c r="A942" t="s">
        <v>1827</v>
      </c>
      <c r="B942" t="s">
        <v>2886</v>
      </c>
      <c r="C942">
        <v>2015</v>
      </c>
      <c r="S942" t="s">
        <v>256</v>
      </c>
    </row>
    <row r="943" spans="1:19" ht="15" customHeight="1" x14ac:dyDescent="0.35">
      <c r="A943" t="s">
        <v>2950</v>
      </c>
      <c r="B943" t="s">
        <v>2886</v>
      </c>
      <c r="C943">
        <v>2015</v>
      </c>
      <c r="S943" t="s">
        <v>2887</v>
      </c>
    </row>
    <row r="944" spans="1:19" ht="15" customHeight="1" x14ac:dyDescent="0.35">
      <c r="A944" t="s">
        <v>1830</v>
      </c>
      <c r="B944" t="s">
        <v>3914</v>
      </c>
      <c r="C944">
        <v>2015</v>
      </c>
      <c r="S944" t="s">
        <v>2892</v>
      </c>
    </row>
    <row r="945" spans="1:19" ht="15" customHeight="1" x14ac:dyDescent="0.35">
      <c r="A945" t="s">
        <v>1846</v>
      </c>
      <c r="B945" t="s">
        <v>2886</v>
      </c>
      <c r="C945">
        <v>2015</v>
      </c>
      <c r="S945" t="s">
        <v>2892</v>
      </c>
    </row>
    <row r="946" spans="1:19" ht="15" customHeight="1" x14ac:dyDescent="0.35">
      <c r="A946" t="s">
        <v>1875</v>
      </c>
      <c r="B946" t="s">
        <v>2886</v>
      </c>
      <c r="C946">
        <v>2015</v>
      </c>
      <c r="S946" t="s">
        <v>2887</v>
      </c>
    </row>
    <row r="947" spans="1:19" ht="15" customHeight="1" x14ac:dyDescent="0.35">
      <c r="A947" t="s">
        <v>1862</v>
      </c>
      <c r="B947" t="s">
        <v>2886</v>
      </c>
      <c r="C947">
        <v>2015</v>
      </c>
      <c r="S947" t="s">
        <v>2892</v>
      </c>
    </row>
    <row r="948" spans="1:19" ht="15" customHeight="1" x14ac:dyDescent="0.35">
      <c r="A948" t="s">
        <v>1874</v>
      </c>
      <c r="B948" t="s">
        <v>2886</v>
      </c>
      <c r="C948">
        <v>2015</v>
      </c>
      <c r="S948" t="s">
        <v>2887</v>
      </c>
    </row>
    <row r="949" spans="1:19" ht="15" customHeight="1" x14ac:dyDescent="0.35">
      <c r="A949" t="s">
        <v>1890</v>
      </c>
      <c r="B949" t="s">
        <v>2886</v>
      </c>
      <c r="C949">
        <v>2015</v>
      </c>
      <c r="S949" t="s">
        <v>2887</v>
      </c>
    </row>
    <row r="950" spans="1:19" ht="15" customHeight="1" x14ac:dyDescent="0.35">
      <c r="A950" t="s">
        <v>1454</v>
      </c>
      <c r="B950" t="s">
        <v>1089</v>
      </c>
      <c r="C950">
        <v>2016</v>
      </c>
      <c r="S950" t="s">
        <v>2887</v>
      </c>
    </row>
    <row r="951" spans="1:19" ht="15" customHeight="1" x14ac:dyDescent="0.35">
      <c r="A951" t="s">
        <v>1484</v>
      </c>
      <c r="B951" t="s">
        <v>2886</v>
      </c>
      <c r="C951">
        <v>2016</v>
      </c>
      <c r="S951" t="s">
        <v>2887</v>
      </c>
    </row>
    <row r="952" spans="1:19" ht="15" customHeight="1" x14ac:dyDescent="0.35">
      <c r="A952" t="s">
        <v>1488</v>
      </c>
      <c r="B952" t="s">
        <v>2886</v>
      </c>
      <c r="C952">
        <v>2016</v>
      </c>
      <c r="S952" t="s">
        <v>2887</v>
      </c>
    </row>
    <row r="953" spans="1:19" ht="15" customHeight="1" x14ac:dyDescent="0.35">
      <c r="A953" t="s">
        <v>1514</v>
      </c>
      <c r="B953" t="s">
        <v>2886</v>
      </c>
      <c r="C953">
        <v>2016</v>
      </c>
      <c r="S953" t="s">
        <v>256</v>
      </c>
    </row>
    <row r="954" spans="1:19" ht="15" customHeight="1" x14ac:dyDescent="0.35">
      <c r="A954" t="s">
        <v>1523</v>
      </c>
      <c r="B954" t="s">
        <v>1089</v>
      </c>
      <c r="C954">
        <v>2016</v>
      </c>
      <c r="S954" t="s">
        <v>2887</v>
      </c>
    </row>
    <row r="955" spans="1:19" ht="15" customHeight="1" x14ac:dyDescent="0.35">
      <c r="A955" t="s">
        <v>3010</v>
      </c>
      <c r="B955" t="s">
        <v>2886</v>
      </c>
      <c r="C955">
        <v>2016</v>
      </c>
      <c r="S955" t="s">
        <v>2892</v>
      </c>
    </row>
    <row r="956" spans="1:19" ht="15" customHeight="1" x14ac:dyDescent="0.35">
      <c r="A956" t="s">
        <v>1573</v>
      </c>
      <c r="B956" t="s">
        <v>2886</v>
      </c>
      <c r="C956">
        <v>2016</v>
      </c>
      <c r="S956" t="s">
        <v>2887</v>
      </c>
    </row>
    <row r="957" spans="1:19" ht="15" customHeight="1" x14ac:dyDescent="0.35">
      <c r="A957" t="s">
        <v>1562</v>
      </c>
      <c r="B957" t="s">
        <v>2886</v>
      </c>
      <c r="C957">
        <v>2016</v>
      </c>
      <c r="S957" t="s">
        <v>2887</v>
      </c>
    </row>
    <row r="958" spans="1:19" ht="15" customHeight="1" x14ac:dyDescent="0.35">
      <c r="A958" t="s">
        <v>1686</v>
      </c>
      <c r="B958" t="s">
        <v>2886</v>
      </c>
      <c r="C958">
        <v>2016</v>
      </c>
      <c r="S958" t="s">
        <v>2887</v>
      </c>
    </row>
    <row r="959" spans="1:19" ht="15" customHeight="1" x14ac:dyDescent="0.35">
      <c r="A959" t="s">
        <v>1577</v>
      </c>
      <c r="B959" t="s">
        <v>1089</v>
      </c>
      <c r="C959">
        <v>2016</v>
      </c>
      <c r="S959" t="s">
        <v>2887</v>
      </c>
    </row>
    <row r="960" spans="1:19" ht="15" customHeight="1" x14ac:dyDescent="0.35">
      <c r="A960" t="s">
        <v>1620</v>
      </c>
      <c r="B960" t="s">
        <v>2886</v>
      </c>
      <c r="C960">
        <v>2016</v>
      </c>
      <c r="S960" t="s">
        <v>2887</v>
      </c>
    </row>
    <row r="961" spans="1:19" ht="15" customHeight="1" x14ac:dyDescent="0.35">
      <c r="A961" t="s">
        <v>1645</v>
      </c>
      <c r="B961" t="s">
        <v>2886</v>
      </c>
      <c r="C961">
        <v>2016</v>
      </c>
      <c r="S961" t="s">
        <v>2887</v>
      </c>
    </row>
    <row r="962" spans="1:19" ht="15" customHeight="1" x14ac:dyDescent="0.35">
      <c r="A962" t="s">
        <v>1644</v>
      </c>
      <c r="B962" t="s">
        <v>2886</v>
      </c>
      <c r="C962">
        <v>2016</v>
      </c>
      <c r="S962" t="s">
        <v>2887</v>
      </c>
    </row>
    <row r="963" spans="1:19" ht="15" customHeight="1" x14ac:dyDescent="0.35">
      <c r="A963" t="s">
        <v>1621</v>
      </c>
      <c r="B963" t="s">
        <v>2886</v>
      </c>
      <c r="C963">
        <v>2016</v>
      </c>
      <c r="S963" t="s">
        <v>4367</v>
      </c>
    </row>
    <row r="964" spans="1:19" ht="15" customHeight="1" x14ac:dyDescent="0.35">
      <c r="A964" t="s">
        <v>1627</v>
      </c>
      <c r="B964" t="s">
        <v>1089</v>
      </c>
      <c r="C964">
        <v>2016</v>
      </c>
      <c r="S964" t="s">
        <v>2887</v>
      </c>
    </row>
    <row r="965" spans="1:19" ht="15" customHeight="1" x14ac:dyDescent="0.35">
      <c r="A965" t="s">
        <v>1605</v>
      </c>
      <c r="B965" t="s">
        <v>1089</v>
      </c>
      <c r="C965">
        <v>2016</v>
      </c>
      <c r="S965" t="s">
        <v>2887</v>
      </c>
    </row>
    <row r="966" spans="1:19" ht="15" customHeight="1" x14ac:dyDescent="0.35">
      <c r="A966" t="s">
        <v>1606</v>
      </c>
      <c r="B966" t="s">
        <v>2886</v>
      </c>
      <c r="C966">
        <v>2016</v>
      </c>
      <c r="S966" t="s">
        <v>2887</v>
      </c>
    </row>
    <row r="967" spans="1:19" ht="15" customHeight="1" x14ac:dyDescent="0.35">
      <c r="A967" t="s">
        <v>1687</v>
      </c>
      <c r="B967" t="s">
        <v>2886</v>
      </c>
      <c r="C967">
        <v>2016</v>
      </c>
      <c r="S967" t="s">
        <v>2892</v>
      </c>
    </row>
    <row r="968" spans="1:19" ht="15" customHeight="1" x14ac:dyDescent="0.35">
      <c r="A968" t="s">
        <v>1694</v>
      </c>
      <c r="B968" t="s">
        <v>2886</v>
      </c>
      <c r="C968">
        <v>2016</v>
      </c>
      <c r="S968" t="s">
        <v>2892</v>
      </c>
    </row>
    <row r="969" spans="1:19" ht="15" customHeight="1" x14ac:dyDescent="0.35">
      <c r="A969" t="s">
        <v>1695</v>
      </c>
      <c r="B969" t="s">
        <v>2886</v>
      </c>
      <c r="C969">
        <v>2016</v>
      </c>
      <c r="S969" t="s">
        <v>2892</v>
      </c>
    </row>
    <row r="970" spans="1:19" ht="15" customHeight="1" x14ac:dyDescent="0.35">
      <c r="A970" t="s">
        <v>3020</v>
      </c>
      <c r="B970" t="s">
        <v>2886</v>
      </c>
      <c r="C970">
        <v>2016</v>
      </c>
      <c r="S970" t="s">
        <v>2887</v>
      </c>
    </row>
    <row r="971" spans="1:19" ht="15" customHeight="1" x14ac:dyDescent="0.35">
      <c r="A971" t="s">
        <v>1708</v>
      </c>
      <c r="B971" t="s">
        <v>2886</v>
      </c>
      <c r="C971">
        <v>2016</v>
      </c>
      <c r="S971" t="s">
        <v>2887</v>
      </c>
    </row>
    <row r="972" spans="1:19" ht="15" customHeight="1" x14ac:dyDescent="0.35">
      <c r="A972" t="s">
        <v>1709</v>
      </c>
      <c r="B972" t="s">
        <v>2886</v>
      </c>
      <c r="C972">
        <v>2016</v>
      </c>
      <c r="S972" t="s">
        <v>2887</v>
      </c>
    </row>
    <row r="973" spans="1:19" ht="15" customHeight="1" x14ac:dyDescent="0.35">
      <c r="A973" t="s">
        <v>1707</v>
      </c>
      <c r="B973" t="s">
        <v>2886</v>
      </c>
      <c r="C973">
        <v>2016</v>
      </c>
      <c r="S973" t="s">
        <v>2887</v>
      </c>
    </row>
    <row r="974" spans="1:19" ht="15" customHeight="1" x14ac:dyDescent="0.35">
      <c r="A974" t="s">
        <v>1703</v>
      </c>
      <c r="B974" t="s">
        <v>2886</v>
      </c>
      <c r="C974">
        <v>2016</v>
      </c>
      <c r="S974" t="s">
        <v>2887</v>
      </c>
    </row>
    <row r="975" spans="1:19" ht="15" customHeight="1" x14ac:dyDescent="0.35">
      <c r="A975" t="s">
        <v>1186</v>
      </c>
      <c r="B975" t="s">
        <v>2886</v>
      </c>
      <c r="C975">
        <v>2017</v>
      </c>
      <c r="S975" t="s">
        <v>2892</v>
      </c>
    </row>
    <row r="976" spans="1:19" ht="15" customHeight="1" x14ac:dyDescent="0.35">
      <c r="A976" t="s">
        <v>3103</v>
      </c>
      <c r="B976" t="s">
        <v>2886</v>
      </c>
      <c r="C976">
        <v>2017</v>
      </c>
      <c r="S976" t="s">
        <v>2887</v>
      </c>
    </row>
    <row r="977" spans="1:19" ht="15" customHeight="1" x14ac:dyDescent="0.35">
      <c r="A977" t="s">
        <v>1210</v>
      </c>
      <c r="B977" t="s">
        <v>2886</v>
      </c>
      <c r="C977">
        <v>2017</v>
      </c>
      <c r="S977" t="s">
        <v>2892</v>
      </c>
    </row>
    <row r="978" spans="1:19" ht="15" customHeight="1" x14ac:dyDescent="0.35">
      <c r="A978" t="s">
        <v>1293</v>
      </c>
      <c r="B978" t="s">
        <v>1089</v>
      </c>
      <c r="C978">
        <v>2017</v>
      </c>
      <c r="S978" t="s">
        <v>2887</v>
      </c>
    </row>
    <row r="979" spans="1:19" ht="15" customHeight="1" x14ac:dyDescent="0.35">
      <c r="A979" t="s">
        <v>2993</v>
      </c>
      <c r="B979" t="s">
        <v>2886</v>
      </c>
      <c r="C979">
        <v>2017</v>
      </c>
      <c r="S979" t="s">
        <v>2887</v>
      </c>
    </row>
    <row r="980" spans="1:19" ht="15" customHeight="1" x14ac:dyDescent="0.35">
      <c r="A980" t="s">
        <v>1319</v>
      </c>
      <c r="B980" t="s">
        <v>2886</v>
      </c>
      <c r="C980">
        <v>2017</v>
      </c>
      <c r="S980" t="s">
        <v>2887</v>
      </c>
    </row>
    <row r="981" spans="1:19" ht="15" customHeight="1" x14ac:dyDescent="0.35">
      <c r="A981" t="s">
        <v>1303</v>
      </c>
      <c r="B981" t="s">
        <v>2886</v>
      </c>
      <c r="C981">
        <v>2017</v>
      </c>
      <c r="S981" t="s">
        <v>2887</v>
      </c>
    </row>
    <row r="982" spans="1:19" ht="15" customHeight="1" x14ac:dyDescent="0.35">
      <c r="A982" t="s">
        <v>1302</v>
      </c>
      <c r="B982" t="s">
        <v>2886</v>
      </c>
      <c r="C982">
        <v>2017</v>
      </c>
      <c r="S982" t="s">
        <v>2887</v>
      </c>
    </row>
    <row r="983" spans="1:19" ht="15" customHeight="1" x14ac:dyDescent="0.35">
      <c r="A983" t="s">
        <v>1356</v>
      </c>
      <c r="B983" t="s">
        <v>2886</v>
      </c>
      <c r="C983">
        <v>2017</v>
      </c>
      <c r="S983" t="s">
        <v>2887</v>
      </c>
    </row>
    <row r="984" spans="1:19" ht="15" customHeight="1" x14ac:dyDescent="0.35">
      <c r="A984" t="s">
        <v>1364</v>
      </c>
      <c r="B984" t="s">
        <v>2886</v>
      </c>
      <c r="C984">
        <v>2017</v>
      </c>
      <c r="S984" t="s">
        <v>2887</v>
      </c>
    </row>
    <row r="985" spans="1:19" ht="15" customHeight="1" x14ac:dyDescent="0.35">
      <c r="A985" t="s">
        <v>1365</v>
      </c>
      <c r="B985" t="s">
        <v>2886</v>
      </c>
      <c r="C985">
        <v>2017</v>
      </c>
      <c r="S985" t="s">
        <v>2892</v>
      </c>
    </row>
    <row r="986" spans="1:19" ht="15" customHeight="1" x14ac:dyDescent="0.35">
      <c r="A986" t="s">
        <v>1351</v>
      </c>
      <c r="B986" t="s">
        <v>1089</v>
      </c>
      <c r="C986">
        <v>2017</v>
      </c>
      <c r="S986" t="s">
        <v>2887</v>
      </c>
    </row>
    <row r="987" spans="1:19" ht="15" customHeight="1" x14ac:dyDescent="0.35">
      <c r="A987" t="s">
        <v>1366</v>
      </c>
      <c r="B987" t="s">
        <v>1089</v>
      </c>
      <c r="C987">
        <v>2017</v>
      </c>
      <c r="S987" t="s">
        <v>2887</v>
      </c>
    </row>
    <row r="988" spans="1:19" ht="15" customHeight="1" x14ac:dyDescent="0.35">
      <c r="A988" t="s">
        <v>1382</v>
      </c>
      <c r="B988" t="s">
        <v>2886</v>
      </c>
      <c r="C988">
        <v>2017</v>
      </c>
      <c r="S988" t="s">
        <v>2892</v>
      </c>
    </row>
    <row r="989" spans="1:19" ht="15" customHeight="1" x14ac:dyDescent="0.35">
      <c r="A989" t="s">
        <v>1404</v>
      </c>
      <c r="B989" t="s">
        <v>2886</v>
      </c>
      <c r="C989">
        <v>2017</v>
      </c>
      <c r="S989" t="s">
        <v>2887</v>
      </c>
    </row>
    <row r="990" spans="1:19" ht="15" customHeight="1" x14ac:dyDescent="0.35">
      <c r="A990" t="s">
        <v>1418</v>
      </c>
      <c r="B990" t="s">
        <v>2886</v>
      </c>
      <c r="C990">
        <v>2017</v>
      </c>
      <c r="S990" t="s">
        <v>2887</v>
      </c>
    </row>
    <row r="991" spans="1:19" ht="15" customHeight="1" x14ac:dyDescent="0.35">
      <c r="A991" t="s">
        <v>2927</v>
      </c>
      <c r="B991" t="s">
        <v>2886</v>
      </c>
      <c r="C991">
        <v>2017</v>
      </c>
      <c r="S991" t="s">
        <v>2887</v>
      </c>
    </row>
    <row r="992" spans="1:19" ht="15" customHeight="1" x14ac:dyDescent="0.35">
      <c r="A992" t="s">
        <v>3000</v>
      </c>
      <c r="B992" t="s">
        <v>2886</v>
      </c>
      <c r="C992">
        <v>2017</v>
      </c>
      <c r="S992" t="s">
        <v>2887</v>
      </c>
    </row>
    <row r="993" spans="1:19" ht="15" customHeight="1" x14ac:dyDescent="0.35">
      <c r="A993" t="s">
        <v>3004</v>
      </c>
      <c r="B993" t="s">
        <v>2886</v>
      </c>
      <c r="C993">
        <v>2017</v>
      </c>
      <c r="S993" t="s">
        <v>2892</v>
      </c>
    </row>
    <row r="994" spans="1:19" ht="15" customHeight="1" x14ac:dyDescent="0.35">
      <c r="A994" t="s">
        <v>1489</v>
      </c>
      <c r="B994" t="s">
        <v>2886</v>
      </c>
      <c r="C994">
        <v>2017</v>
      </c>
      <c r="S994" t="s">
        <v>2892</v>
      </c>
    </row>
    <row r="995" spans="1:19" ht="15" customHeight="1" x14ac:dyDescent="0.35">
      <c r="A995" t="s">
        <v>1498</v>
      </c>
      <c r="B995" t="s">
        <v>2886</v>
      </c>
      <c r="C995">
        <v>2017</v>
      </c>
      <c r="S995" t="s">
        <v>2892</v>
      </c>
    </row>
    <row r="996" spans="1:19" ht="15" customHeight="1" x14ac:dyDescent="0.35">
      <c r="A996" t="s">
        <v>1513</v>
      </c>
      <c r="B996" t="s">
        <v>2886</v>
      </c>
      <c r="C996">
        <v>2017</v>
      </c>
      <c r="S996" t="s">
        <v>2892</v>
      </c>
    </row>
    <row r="997" spans="1:19" ht="15" customHeight="1" x14ac:dyDescent="0.35">
      <c r="A997" t="s">
        <v>1497</v>
      </c>
      <c r="B997" t="s">
        <v>2886</v>
      </c>
      <c r="C997">
        <v>2017</v>
      </c>
      <c r="S997" t="s">
        <v>2892</v>
      </c>
    </row>
    <row r="998" spans="1:19" ht="15" customHeight="1" x14ac:dyDescent="0.35">
      <c r="A998" t="s">
        <v>1512</v>
      </c>
      <c r="B998" t="s">
        <v>2886</v>
      </c>
      <c r="C998">
        <v>2017</v>
      </c>
      <c r="S998" t="s">
        <v>2887</v>
      </c>
    </row>
    <row r="999" spans="1:19" ht="15" customHeight="1" x14ac:dyDescent="0.35">
      <c r="A999" t="s">
        <v>841</v>
      </c>
      <c r="B999" t="s">
        <v>2886</v>
      </c>
      <c r="C999">
        <v>2018</v>
      </c>
      <c r="S999" t="s">
        <v>256</v>
      </c>
    </row>
    <row r="1000" spans="1:19" ht="15" customHeight="1" x14ac:dyDescent="0.35">
      <c r="A1000" t="s">
        <v>924</v>
      </c>
      <c r="B1000" t="s">
        <v>2886</v>
      </c>
      <c r="C1000">
        <v>2018</v>
      </c>
      <c r="S1000" t="s">
        <v>2892</v>
      </c>
    </row>
    <row r="1001" spans="1:19" ht="15" customHeight="1" x14ac:dyDescent="0.35">
      <c r="A1001" t="s">
        <v>939</v>
      </c>
      <c r="B1001" t="s">
        <v>2886</v>
      </c>
      <c r="C1001">
        <v>2018</v>
      </c>
      <c r="S1001" t="s">
        <v>4368</v>
      </c>
    </row>
    <row r="1002" spans="1:19" ht="15" customHeight="1" x14ac:dyDescent="0.35">
      <c r="A1002" t="s">
        <v>930</v>
      </c>
      <c r="B1002" t="s">
        <v>2886</v>
      </c>
      <c r="C1002">
        <v>2018</v>
      </c>
      <c r="S1002" t="s">
        <v>2887</v>
      </c>
    </row>
    <row r="1003" spans="1:19" ht="15" customHeight="1" x14ac:dyDescent="0.35">
      <c r="A1003" t="s">
        <v>968</v>
      </c>
      <c r="B1003" t="s">
        <v>2886</v>
      </c>
      <c r="C1003">
        <v>2018</v>
      </c>
      <c r="S1003" t="s">
        <v>2887</v>
      </c>
    </row>
    <row r="1004" spans="1:19" ht="15" customHeight="1" x14ac:dyDescent="0.35">
      <c r="A1004" t="s">
        <v>972</v>
      </c>
      <c r="B1004" t="s">
        <v>2886</v>
      </c>
      <c r="C1004">
        <v>2018</v>
      </c>
      <c r="S1004" t="s">
        <v>2887</v>
      </c>
    </row>
    <row r="1005" spans="1:19" ht="15" customHeight="1" x14ac:dyDescent="0.35">
      <c r="A1005" t="s">
        <v>967</v>
      </c>
      <c r="B1005" t="s">
        <v>2886</v>
      </c>
      <c r="C1005">
        <v>2018</v>
      </c>
      <c r="S1005" t="s">
        <v>2887</v>
      </c>
    </row>
    <row r="1006" spans="1:19" ht="15" customHeight="1" x14ac:dyDescent="0.35">
      <c r="A1006" t="s">
        <v>966</v>
      </c>
      <c r="B1006" t="s">
        <v>2886</v>
      </c>
      <c r="C1006">
        <v>2018</v>
      </c>
      <c r="S1006" t="s">
        <v>2892</v>
      </c>
    </row>
    <row r="1007" spans="1:19" ht="15" customHeight="1" x14ac:dyDescent="0.35">
      <c r="A1007" t="s">
        <v>1146</v>
      </c>
      <c r="B1007" t="s">
        <v>2886</v>
      </c>
      <c r="C1007">
        <v>2018</v>
      </c>
      <c r="S1007" t="s">
        <v>2887</v>
      </c>
    </row>
    <row r="1008" spans="1:19" ht="15" customHeight="1" x14ac:dyDescent="0.35">
      <c r="A1008" t="s">
        <v>1159</v>
      </c>
      <c r="B1008" t="s">
        <v>2886</v>
      </c>
      <c r="C1008">
        <v>2018</v>
      </c>
      <c r="S1008" t="s">
        <v>2887</v>
      </c>
    </row>
    <row r="1009" spans="1:19" ht="15" customHeight="1" x14ac:dyDescent="0.35">
      <c r="A1009" t="s">
        <v>1158</v>
      </c>
      <c r="B1009" t="s">
        <v>2886</v>
      </c>
      <c r="C1009">
        <v>2018</v>
      </c>
      <c r="S1009" t="s">
        <v>2887</v>
      </c>
    </row>
    <row r="1010" spans="1:19" ht="15" customHeight="1" x14ac:dyDescent="0.35">
      <c r="A1010" t="s">
        <v>1187</v>
      </c>
      <c r="B1010" t="s">
        <v>2886</v>
      </c>
      <c r="C1010">
        <v>2018</v>
      </c>
      <c r="S1010" t="s">
        <v>2887</v>
      </c>
    </row>
    <row r="1011" spans="1:19" ht="15" customHeight="1" x14ac:dyDescent="0.35">
      <c r="A1011" t="s">
        <v>1185</v>
      </c>
      <c r="B1011" t="s">
        <v>2886</v>
      </c>
      <c r="C1011">
        <v>2018</v>
      </c>
      <c r="S1011" t="s">
        <v>2887</v>
      </c>
    </row>
    <row r="1012" spans="1:19" ht="15" customHeight="1" x14ac:dyDescent="0.35">
      <c r="A1012" t="s">
        <v>1184</v>
      </c>
      <c r="B1012" t="s">
        <v>2886</v>
      </c>
      <c r="C1012">
        <v>2018</v>
      </c>
      <c r="S1012" t="s">
        <v>2887</v>
      </c>
    </row>
    <row r="1013" spans="1:19" ht="15" customHeight="1" x14ac:dyDescent="0.35">
      <c r="A1013" t="s">
        <v>1175</v>
      </c>
      <c r="B1013" t="s">
        <v>2886</v>
      </c>
      <c r="C1013">
        <v>2018</v>
      </c>
      <c r="S1013" t="s">
        <v>2887</v>
      </c>
    </row>
    <row r="1014" spans="1:19" ht="15" customHeight="1" x14ac:dyDescent="0.35">
      <c r="A1014" t="s">
        <v>1190</v>
      </c>
      <c r="B1014" t="s">
        <v>2886</v>
      </c>
      <c r="C1014">
        <v>2018</v>
      </c>
      <c r="S1014" t="s">
        <v>2887</v>
      </c>
    </row>
    <row r="1015" spans="1:19" ht="15" customHeight="1" x14ac:dyDescent="0.35">
      <c r="A1015" t="s">
        <v>1188</v>
      </c>
      <c r="B1015" t="s">
        <v>2886</v>
      </c>
      <c r="C1015">
        <v>2018</v>
      </c>
      <c r="S1015" t="s">
        <v>2892</v>
      </c>
    </row>
    <row r="1016" spans="1:19" ht="15" customHeight="1" x14ac:dyDescent="0.35">
      <c r="A1016" t="s">
        <v>1189</v>
      </c>
      <c r="B1016" t="s">
        <v>2886</v>
      </c>
      <c r="C1016">
        <v>2018</v>
      </c>
      <c r="S1016" t="s">
        <v>2887</v>
      </c>
    </row>
    <row r="1017" spans="1:19" ht="15" customHeight="1" x14ac:dyDescent="0.35">
      <c r="A1017" t="s">
        <v>1228</v>
      </c>
      <c r="B1017" t="s">
        <v>2886</v>
      </c>
      <c r="C1017">
        <v>2018</v>
      </c>
      <c r="S1017" t="s">
        <v>2887</v>
      </c>
    </row>
    <row r="1018" spans="1:19" ht="15" customHeight="1" x14ac:dyDescent="0.35">
      <c r="A1018" t="s">
        <v>1214</v>
      </c>
      <c r="B1018" t="s">
        <v>2886</v>
      </c>
      <c r="C1018">
        <v>2018</v>
      </c>
      <c r="S1018" t="s">
        <v>2887</v>
      </c>
    </row>
    <row r="1019" spans="1:19" ht="15" customHeight="1" x14ac:dyDescent="0.35">
      <c r="A1019" t="s">
        <v>1239</v>
      </c>
      <c r="B1019" t="s">
        <v>2886</v>
      </c>
      <c r="C1019">
        <v>2018</v>
      </c>
      <c r="S1019" t="s">
        <v>2887</v>
      </c>
    </row>
    <row r="1020" spans="1:19" ht="15" customHeight="1" x14ac:dyDescent="0.35">
      <c r="A1020" t="s">
        <v>1265</v>
      </c>
      <c r="B1020" t="s">
        <v>2886</v>
      </c>
      <c r="C1020">
        <v>2018</v>
      </c>
      <c r="S1020" t="s">
        <v>2892</v>
      </c>
    </row>
    <row r="1021" spans="1:19" ht="15" customHeight="1" x14ac:dyDescent="0.35">
      <c r="A1021" t="s">
        <v>2987</v>
      </c>
      <c r="B1021" t="s">
        <v>2886</v>
      </c>
      <c r="C1021">
        <v>2018</v>
      </c>
      <c r="S1021" t="s">
        <v>2892</v>
      </c>
    </row>
    <row r="1022" spans="1:19" ht="15" customHeight="1" x14ac:dyDescent="0.35">
      <c r="A1022" t="s">
        <v>2992</v>
      </c>
      <c r="B1022" t="s">
        <v>2886</v>
      </c>
      <c r="C1022">
        <v>2018</v>
      </c>
      <c r="S1022" t="s">
        <v>2887</v>
      </c>
    </row>
    <row r="1023" spans="1:19" ht="15" customHeight="1" x14ac:dyDescent="0.35">
      <c r="A1023" t="s">
        <v>1283</v>
      </c>
      <c r="B1023" t="s">
        <v>2886</v>
      </c>
      <c r="C1023">
        <v>2018</v>
      </c>
      <c r="S1023" t="s">
        <v>2892</v>
      </c>
    </row>
    <row r="1024" spans="1:19" ht="15" customHeight="1" x14ac:dyDescent="0.35">
      <c r="A1024" t="s">
        <v>1288</v>
      </c>
      <c r="B1024" t="s">
        <v>2886</v>
      </c>
      <c r="C1024">
        <v>2018</v>
      </c>
      <c r="S1024" t="s">
        <v>2892</v>
      </c>
    </row>
    <row r="1025" spans="1:19" ht="15" customHeight="1" x14ac:dyDescent="0.35">
      <c r="A1025" t="s">
        <v>1294</v>
      </c>
      <c r="B1025" t="s">
        <v>2886</v>
      </c>
      <c r="C1025">
        <v>2018</v>
      </c>
      <c r="S1025" t="s">
        <v>2887</v>
      </c>
    </row>
    <row r="1026" spans="1:19" ht="15" customHeight="1" x14ac:dyDescent="0.35">
      <c r="A1026" t="s">
        <v>1301</v>
      </c>
      <c r="B1026" t="s">
        <v>2886</v>
      </c>
      <c r="C1026">
        <v>2018</v>
      </c>
      <c r="S1026" t="s">
        <v>2887</v>
      </c>
    </row>
    <row r="1027" spans="1:19" ht="15" customHeight="1" x14ac:dyDescent="0.35">
      <c r="A1027" t="s">
        <v>646</v>
      </c>
      <c r="B1027" t="s">
        <v>2886</v>
      </c>
      <c r="C1027">
        <v>2019</v>
      </c>
      <c r="S1027" t="s">
        <v>2887</v>
      </c>
    </row>
    <row r="1028" spans="1:19" ht="15" customHeight="1" x14ac:dyDescent="0.35">
      <c r="A1028" t="s">
        <v>652</v>
      </c>
      <c r="B1028" t="s">
        <v>1089</v>
      </c>
      <c r="C1028">
        <v>2019</v>
      </c>
      <c r="S1028" t="s">
        <v>2887</v>
      </c>
    </row>
    <row r="1029" spans="1:19" ht="15" customHeight="1" x14ac:dyDescent="0.35">
      <c r="A1029" t="s">
        <v>653</v>
      </c>
      <c r="B1029" t="s">
        <v>2886</v>
      </c>
      <c r="C1029">
        <v>2019</v>
      </c>
      <c r="S1029" t="s">
        <v>2892</v>
      </c>
    </row>
    <row r="1030" spans="1:19" ht="15" customHeight="1" x14ac:dyDescent="0.35">
      <c r="A1030" t="s">
        <v>694</v>
      </c>
      <c r="B1030" t="s">
        <v>2886</v>
      </c>
      <c r="C1030">
        <v>2019</v>
      </c>
      <c r="S1030" t="s">
        <v>2887</v>
      </c>
    </row>
    <row r="1031" spans="1:19" ht="15" customHeight="1" x14ac:dyDescent="0.35">
      <c r="A1031" t="s">
        <v>687</v>
      </c>
      <c r="B1031" t="s">
        <v>2886</v>
      </c>
      <c r="C1031">
        <v>2019</v>
      </c>
      <c r="S1031" t="s">
        <v>2887</v>
      </c>
    </row>
    <row r="1032" spans="1:19" ht="15" customHeight="1" x14ac:dyDescent="0.35">
      <c r="A1032" t="s">
        <v>671</v>
      </c>
      <c r="B1032" t="s">
        <v>2886</v>
      </c>
      <c r="C1032">
        <v>2019</v>
      </c>
      <c r="S1032" t="s">
        <v>2892</v>
      </c>
    </row>
    <row r="1033" spans="1:19" ht="15" customHeight="1" x14ac:dyDescent="0.35">
      <c r="A1033" t="s">
        <v>712</v>
      </c>
      <c r="B1033" t="s">
        <v>2886</v>
      </c>
      <c r="C1033">
        <v>2019</v>
      </c>
      <c r="S1033" t="s">
        <v>2892</v>
      </c>
    </row>
    <row r="1034" spans="1:19" ht="15" customHeight="1" x14ac:dyDescent="0.35">
      <c r="A1034" t="s">
        <v>701</v>
      </c>
      <c r="B1034" t="s">
        <v>1089</v>
      </c>
      <c r="C1034">
        <v>2019</v>
      </c>
      <c r="S1034" t="s">
        <v>2887</v>
      </c>
    </row>
    <row r="1035" spans="1:19" ht="15" customHeight="1" x14ac:dyDescent="0.35">
      <c r="A1035" t="s">
        <v>709</v>
      </c>
      <c r="B1035" t="s">
        <v>2886</v>
      </c>
      <c r="C1035">
        <v>2019</v>
      </c>
      <c r="S1035" t="s">
        <v>2887</v>
      </c>
    </row>
    <row r="1036" spans="1:19" ht="15" customHeight="1" x14ac:dyDescent="0.35">
      <c r="A1036" t="s">
        <v>700</v>
      </c>
      <c r="B1036" t="s">
        <v>2886</v>
      </c>
      <c r="C1036">
        <v>2019</v>
      </c>
      <c r="S1036" t="s">
        <v>2887</v>
      </c>
    </row>
    <row r="1037" spans="1:19" ht="15" customHeight="1" x14ac:dyDescent="0.35">
      <c r="A1037" t="s">
        <v>699</v>
      </c>
      <c r="B1037" t="s">
        <v>2886</v>
      </c>
      <c r="C1037">
        <v>2019</v>
      </c>
      <c r="S1037" t="s">
        <v>2887</v>
      </c>
    </row>
    <row r="1038" spans="1:19" ht="15" customHeight="1" x14ac:dyDescent="0.35">
      <c r="A1038" t="s">
        <v>696</v>
      </c>
      <c r="B1038" t="s">
        <v>1089</v>
      </c>
      <c r="C1038">
        <v>2019</v>
      </c>
      <c r="S1038" t="s">
        <v>2887</v>
      </c>
    </row>
    <row r="1039" spans="1:19" ht="15" customHeight="1" x14ac:dyDescent="0.35">
      <c r="A1039" t="s">
        <v>738</v>
      </c>
      <c r="B1039" t="s">
        <v>2886</v>
      </c>
      <c r="C1039">
        <v>2019</v>
      </c>
      <c r="S1039" t="s">
        <v>2892</v>
      </c>
    </row>
    <row r="1040" spans="1:19" ht="15" customHeight="1" x14ac:dyDescent="0.35">
      <c r="A1040" t="s">
        <v>739</v>
      </c>
      <c r="B1040" t="s">
        <v>2886</v>
      </c>
      <c r="C1040">
        <v>2019</v>
      </c>
      <c r="S1040" t="s">
        <v>2887</v>
      </c>
    </row>
    <row r="1041" spans="1:19" ht="15" customHeight="1" x14ac:dyDescent="0.35">
      <c r="A1041" t="s">
        <v>740</v>
      </c>
      <c r="B1041" t="s">
        <v>2886</v>
      </c>
      <c r="C1041">
        <v>2019</v>
      </c>
      <c r="S1041" t="s">
        <v>2887</v>
      </c>
    </row>
    <row r="1042" spans="1:19" ht="15" customHeight="1" x14ac:dyDescent="0.35">
      <c r="A1042" t="s">
        <v>765</v>
      </c>
      <c r="B1042" t="s">
        <v>2886</v>
      </c>
      <c r="C1042">
        <v>2019</v>
      </c>
      <c r="S1042" t="s">
        <v>2892</v>
      </c>
    </row>
    <row r="1043" spans="1:19" ht="15" customHeight="1" x14ac:dyDescent="0.35">
      <c r="A1043" t="s">
        <v>777</v>
      </c>
      <c r="B1043" t="s">
        <v>2886</v>
      </c>
      <c r="C1043">
        <v>2019</v>
      </c>
      <c r="S1043" t="s">
        <v>2887</v>
      </c>
    </row>
    <row r="1044" spans="1:19" ht="15" customHeight="1" x14ac:dyDescent="0.35">
      <c r="A1044" t="s">
        <v>801</v>
      </c>
      <c r="B1044" t="s">
        <v>2886</v>
      </c>
      <c r="C1044">
        <v>2019</v>
      </c>
      <c r="S1044" t="s">
        <v>256</v>
      </c>
    </row>
    <row r="1045" spans="1:19" ht="15" customHeight="1" x14ac:dyDescent="0.35">
      <c r="A1045" t="s">
        <v>789</v>
      </c>
      <c r="B1045" t="s">
        <v>2886</v>
      </c>
      <c r="C1045">
        <v>2019</v>
      </c>
      <c r="S1045" t="s">
        <v>2887</v>
      </c>
    </row>
    <row r="1046" spans="1:19" ht="15" customHeight="1" x14ac:dyDescent="0.35">
      <c r="A1046" t="s">
        <v>788</v>
      </c>
      <c r="B1046" t="s">
        <v>2886</v>
      </c>
      <c r="C1046">
        <v>2019</v>
      </c>
      <c r="S1046" t="s">
        <v>2887</v>
      </c>
    </row>
    <row r="1047" spans="1:19" ht="15" customHeight="1" x14ac:dyDescent="0.35">
      <c r="A1047" t="s">
        <v>817</v>
      </c>
      <c r="B1047" t="s">
        <v>2886</v>
      </c>
      <c r="C1047">
        <v>2019</v>
      </c>
      <c r="S1047" t="s">
        <v>2887</v>
      </c>
    </row>
    <row r="1048" spans="1:19" ht="15" customHeight="1" x14ac:dyDescent="0.35">
      <c r="A1048" t="s">
        <v>816</v>
      </c>
      <c r="B1048" t="s">
        <v>1089</v>
      </c>
      <c r="C1048">
        <v>2019</v>
      </c>
      <c r="S1048" t="s">
        <v>2887</v>
      </c>
    </row>
    <row r="1049" spans="1:19" ht="15" customHeight="1" x14ac:dyDescent="0.35">
      <c r="A1049" t="s">
        <v>847</v>
      </c>
      <c r="B1049" t="s">
        <v>2886</v>
      </c>
      <c r="C1049">
        <v>2019</v>
      </c>
      <c r="S1049" t="s">
        <v>2887</v>
      </c>
    </row>
    <row r="1050" spans="1:19" ht="15" customHeight="1" x14ac:dyDescent="0.35">
      <c r="A1050" t="s">
        <v>846</v>
      </c>
      <c r="B1050" t="s">
        <v>2886</v>
      </c>
      <c r="C1050">
        <v>2019</v>
      </c>
      <c r="S1050" t="s">
        <v>2887</v>
      </c>
    </row>
    <row r="1051" spans="1:19" ht="15" customHeight="1" x14ac:dyDescent="0.35">
      <c r="A1051" t="s">
        <v>851</v>
      </c>
      <c r="B1051" t="s">
        <v>2886</v>
      </c>
      <c r="C1051">
        <v>2019</v>
      </c>
      <c r="S1051" t="s">
        <v>2892</v>
      </c>
    </row>
    <row r="1052" spans="1:19" ht="15" customHeight="1" x14ac:dyDescent="0.35">
      <c r="A1052" t="s">
        <v>2971</v>
      </c>
      <c r="B1052" t="s">
        <v>2886</v>
      </c>
      <c r="C1052">
        <v>2019</v>
      </c>
      <c r="S1052" t="s">
        <v>2892</v>
      </c>
    </row>
    <row r="1053" spans="1:19" ht="15" customHeight="1" x14ac:dyDescent="0.35">
      <c r="A1053" t="s">
        <v>882</v>
      </c>
      <c r="B1053" t="s">
        <v>2886</v>
      </c>
      <c r="C1053">
        <v>2019</v>
      </c>
      <c r="S1053" t="s">
        <v>2887</v>
      </c>
    </row>
    <row r="1054" spans="1:19" ht="15" customHeight="1" x14ac:dyDescent="0.35">
      <c r="A1054" t="s">
        <v>884</v>
      </c>
      <c r="B1054" t="s">
        <v>2886</v>
      </c>
      <c r="C1054">
        <v>2019</v>
      </c>
      <c r="S1054" t="s">
        <v>2892</v>
      </c>
    </row>
    <row r="1055" spans="1:19" ht="15" customHeight="1" x14ac:dyDescent="0.35">
      <c r="A1055" t="s">
        <v>888</v>
      </c>
      <c r="B1055" t="s">
        <v>2886</v>
      </c>
      <c r="C1055">
        <v>2019</v>
      </c>
      <c r="S1055" t="s">
        <v>2887</v>
      </c>
    </row>
    <row r="1056" spans="1:19" ht="15" customHeight="1" x14ac:dyDescent="0.35">
      <c r="A1056" t="s">
        <v>891</v>
      </c>
      <c r="B1056" t="s">
        <v>2886</v>
      </c>
      <c r="C1056">
        <v>2019</v>
      </c>
      <c r="S1056" t="s">
        <v>2892</v>
      </c>
    </row>
    <row r="1057" spans="1:19" ht="15" customHeight="1" x14ac:dyDescent="0.35">
      <c r="A1057" t="s">
        <v>898</v>
      </c>
      <c r="B1057" t="s">
        <v>2886</v>
      </c>
      <c r="C1057">
        <v>2019</v>
      </c>
      <c r="S1057" t="s">
        <v>2892</v>
      </c>
    </row>
    <row r="1058" spans="1:19" ht="15" customHeight="1" x14ac:dyDescent="0.35">
      <c r="A1058" t="s">
        <v>901</v>
      </c>
      <c r="B1058" t="s">
        <v>2886</v>
      </c>
      <c r="C1058">
        <v>2019</v>
      </c>
      <c r="S1058" t="s">
        <v>2892</v>
      </c>
    </row>
    <row r="1059" spans="1:19" ht="15" customHeight="1" x14ac:dyDescent="0.35">
      <c r="A1059" t="s">
        <v>902</v>
      </c>
      <c r="B1059" t="s">
        <v>2886</v>
      </c>
      <c r="C1059">
        <v>2019</v>
      </c>
      <c r="S1059" t="s">
        <v>2892</v>
      </c>
    </row>
    <row r="1060" spans="1:19" ht="15" customHeight="1" x14ac:dyDescent="0.35">
      <c r="A1060" t="s">
        <v>903</v>
      </c>
      <c r="B1060" t="s">
        <v>2886</v>
      </c>
      <c r="C1060">
        <v>2019</v>
      </c>
      <c r="S1060" t="s">
        <v>2887</v>
      </c>
    </row>
    <row r="1061" spans="1:19" ht="15" customHeight="1" x14ac:dyDescent="0.35">
      <c r="A1061" t="s">
        <v>280</v>
      </c>
      <c r="B1061" t="s">
        <v>2886</v>
      </c>
      <c r="C1061">
        <v>2020</v>
      </c>
      <c r="S1061" t="s">
        <v>256</v>
      </c>
    </row>
    <row r="1062" spans="1:19" ht="15" customHeight="1" x14ac:dyDescent="0.35">
      <c r="A1062" t="s">
        <v>291</v>
      </c>
      <c r="B1062" t="s">
        <v>2886</v>
      </c>
      <c r="C1062">
        <v>2020</v>
      </c>
      <c r="S1062" t="s">
        <v>2887</v>
      </c>
    </row>
    <row r="1063" spans="1:19" ht="15" customHeight="1" x14ac:dyDescent="0.35">
      <c r="A1063" t="s">
        <v>292</v>
      </c>
      <c r="B1063" t="s">
        <v>2886</v>
      </c>
      <c r="C1063">
        <v>2020</v>
      </c>
      <c r="S1063" t="s">
        <v>2887</v>
      </c>
    </row>
    <row r="1064" spans="1:19" ht="15" customHeight="1" x14ac:dyDescent="0.35">
      <c r="A1064" t="s">
        <v>293</v>
      </c>
      <c r="B1064" t="s">
        <v>2886</v>
      </c>
      <c r="C1064">
        <v>2020</v>
      </c>
      <c r="S1064" t="s">
        <v>2887</v>
      </c>
    </row>
    <row r="1065" spans="1:19" ht="15" customHeight="1" x14ac:dyDescent="0.35">
      <c r="A1065" t="s">
        <v>368</v>
      </c>
      <c r="B1065" t="s">
        <v>2886</v>
      </c>
      <c r="C1065">
        <v>2020</v>
      </c>
      <c r="S1065" t="s">
        <v>2887</v>
      </c>
    </row>
    <row r="1066" spans="1:19" ht="15" customHeight="1" x14ac:dyDescent="0.35">
      <c r="A1066" t="s">
        <v>354</v>
      </c>
      <c r="B1066" t="s">
        <v>2886</v>
      </c>
      <c r="C1066">
        <v>2020</v>
      </c>
      <c r="S1066" t="s">
        <v>2887</v>
      </c>
    </row>
    <row r="1067" spans="1:19" ht="15" customHeight="1" x14ac:dyDescent="0.35">
      <c r="A1067" t="s">
        <v>353</v>
      </c>
      <c r="B1067" t="s">
        <v>2886</v>
      </c>
      <c r="C1067">
        <v>2020</v>
      </c>
      <c r="S1067" t="s">
        <v>2887</v>
      </c>
    </row>
    <row r="1068" spans="1:19" ht="15" customHeight="1" x14ac:dyDescent="0.35">
      <c r="A1068" t="s">
        <v>352</v>
      </c>
      <c r="B1068" t="s">
        <v>2886</v>
      </c>
      <c r="C1068">
        <v>2020</v>
      </c>
      <c r="S1068" t="s">
        <v>2892</v>
      </c>
    </row>
    <row r="1069" spans="1:19" ht="15" customHeight="1" x14ac:dyDescent="0.35">
      <c r="A1069" t="s">
        <v>369</v>
      </c>
      <c r="B1069" t="s">
        <v>2886</v>
      </c>
      <c r="C1069">
        <v>2020</v>
      </c>
      <c r="S1069" t="s">
        <v>2887</v>
      </c>
    </row>
    <row r="1070" spans="1:19" ht="15" customHeight="1" x14ac:dyDescent="0.35">
      <c r="A1070" t="s">
        <v>403</v>
      </c>
      <c r="B1070" t="s">
        <v>2886</v>
      </c>
      <c r="C1070">
        <v>2020</v>
      </c>
      <c r="S1070" t="s">
        <v>2887</v>
      </c>
    </row>
    <row r="1071" spans="1:19" ht="15" customHeight="1" x14ac:dyDescent="0.35">
      <c r="A1071" t="s">
        <v>404</v>
      </c>
      <c r="B1071" t="s">
        <v>2886</v>
      </c>
      <c r="C1071">
        <v>2020</v>
      </c>
      <c r="S1071" t="s">
        <v>2892</v>
      </c>
    </row>
    <row r="1072" spans="1:19" ht="15" customHeight="1" x14ac:dyDescent="0.35">
      <c r="A1072" t="s">
        <v>406</v>
      </c>
      <c r="B1072" t="s">
        <v>2886</v>
      </c>
      <c r="C1072">
        <v>2020</v>
      </c>
      <c r="S1072" t="s">
        <v>2887</v>
      </c>
    </row>
    <row r="1073" spans="1:19" ht="15" customHeight="1" x14ac:dyDescent="0.35">
      <c r="A1073" t="s">
        <v>2944</v>
      </c>
      <c r="B1073" t="s">
        <v>1089</v>
      </c>
      <c r="C1073">
        <v>2020</v>
      </c>
      <c r="S1073" t="s">
        <v>2887</v>
      </c>
    </row>
    <row r="1074" spans="1:19" ht="15" customHeight="1" x14ac:dyDescent="0.35">
      <c r="A1074" t="s">
        <v>469</v>
      </c>
      <c r="B1074" t="s">
        <v>2886</v>
      </c>
      <c r="C1074">
        <v>2020</v>
      </c>
      <c r="S1074" t="s">
        <v>2887</v>
      </c>
    </row>
    <row r="1075" spans="1:19" ht="15" customHeight="1" x14ac:dyDescent="0.35">
      <c r="A1075" t="s">
        <v>488</v>
      </c>
      <c r="B1075" t="s">
        <v>2886</v>
      </c>
      <c r="C1075">
        <v>2020</v>
      </c>
      <c r="S1075" t="s">
        <v>2887</v>
      </c>
    </row>
    <row r="1076" spans="1:19" ht="15" customHeight="1" x14ac:dyDescent="0.35">
      <c r="A1076" t="s">
        <v>493</v>
      </c>
      <c r="B1076" t="s">
        <v>2886</v>
      </c>
      <c r="C1076">
        <v>2020</v>
      </c>
      <c r="S1076" t="s">
        <v>2887</v>
      </c>
    </row>
    <row r="1077" spans="1:19" ht="15" customHeight="1" x14ac:dyDescent="0.35">
      <c r="A1077" t="s">
        <v>525</v>
      </c>
      <c r="B1077" t="s">
        <v>2886</v>
      </c>
      <c r="C1077">
        <v>2020</v>
      </c>
      <c r="S1077" t="s">
        <v>2887</v>
      </c>
    </row>
    <row r="1078" spans="1:19" ht="15" customHeight="1" x14ac:dyDescent="0.35">
      <c r="A1078" t="s">
        <v>564</v>
      </c>
      <c r="B1078" t="s">
        <v>2886</v>
      </c>
      <c r="C1078">
        <v>2020</v>
      </c>
      <c r="S1078" t="s">
        <v>2887</v>
      </c>
    </row>
    <row r="1079" spans="1:19" ht="15" customHeight="1" x14ac:dyDescent="0.35">
      <c r="A1079" t="s">
        <v>568</v>
      </c>
      <c r="B1079" t="s">
        <v>2886</v>
      </c>
      <c r="C1079">
        <v>2020</v>
      </c>
      <c r="S1079" t="s">
        <v>2887</v>
      </c>
    </row>
    <row r="1080" spans="1:19" ht="15" customHeight="1" x14ac:dyDescent="0.35">
      <c r="A1080" t="s">
        <v>572</v>
      </c>
      <c r="B1080" t="s">
        <v>2886</v>
      </c>
      <c r="C1080">
        <v>2020</v>
      </c>
      <c r="S1080" t="s">
        <v>2892</v>
      </c>
    </row>
    <row r="1081" spans="1:19" ht="15" customHeight="1" x14ac:dyDescent="0.35">
      <c r="A1081" t="s">
        <v>576</v>
      </c>
      <c r="B1081" t="s">
        <v>2886</v>
      </c>
      <c r="C1081">
        <v>2020</v>
      </c>
      <c r="S1081" t="s">
        <v>2892</v>
      </c>
    </row>
    <row r="1082" spans="1:19" ht="15" customHeight="1" x14ac:dyDescent="0.35">
      <c r="A1082" t="s">
        <v>586</v>
      </c>
      <c r="B1082" t="s">
        <v>2886</v>
      </c>
      <c r="C1082">
        <v>2020</v>
      </c>
      <c r="S1082" t="s">
        <v>2892</v>
      </c>
    </row>
    <row r="1083" spans="1:19" ht="15" customHeight="1" x14ac:dyDescent="0.35">
      <c r="A1083" t="s">
        <v>591</v>
      </c>
      <c r="B1083" t="s">
        <v>2886</v>
      </c>
      <c r="C1083">
        <v>2020</v>
      </c>
      <c r="S1083" t="s">
        <v>2892</v>
      </c>
    </row>
    <row r="1084" spans="1:19" ht="15" customHeight="1" x14ac:dyDescent="0.35">
      <c r="A1084" t="s">
        <v>596</v>
      </c>
      <c r="B1084" t="s">
        <v>2886</v>
      </c>
      <c r="C1084">
        <v>2020</v>
      </c>
      <c r="S1084" t="s">
        <v>4367</v>
      </c>
    </row>
    <row r="1085" spans="1:19" ht="15" customHeight="1" x14ac:dyDescent="0.35">
      <c r="A1085" t="s">
        <v>595</v>
      </c>
      <c r="B1085" t="s">
        <v>2886</v>
      </c>
      <c r="C1085">
        <v>2020</v>
      </c>
      <c r="S1085" t="s">
        <v>256</v>
      </c>
    </row>
    <row r="1086" spans="1:19" ht="15" customHeight="1" x14ac:dyDescent="0.35">
      <c r="A1086" t="s">
        <v>592</v>
      </c>
      <c r="B1086" t="s">
        <v>2886</v>
      </c>
      <c r="C1086">
        <v>2020</v>
      </c>
      <c r="S1086" t="s">
        <v>2892</v>
      </c>
    </row>
    <row r="1087" spans="1:19" ht="15" customHeight="1" x14ac:dyDescent="0.35">
      <c r="A1087" t="s">
        <v>617</v>
      </c>
      <c r="B1087" t="s">
        <v>2886</v>
      </c>
      <c r="C1087">
        <v>2020</v>
      </c>
      <c r="S1087" t="s">
        <v>2887</v>
      </c>
    </row>
    <row r="1088" spans="1:19" ht="15" customHeight="1" x14ac:dyDescent="0.35">
      <c r="A1088" t="s">
        <v>601</v>
      </c>
      <c r="B1088" t="s">
        <v>2886</v>
      </c>
      <c r="C1088">
        <v>2020</v>
      </c>
      <c r="S1088" t="s">
        <v>2887</v>
      </c>
    </row>
    <row r="1089" spans="1:19" ht="15" customHeight="1" x14ac:dyDescent="0.35">
      <c r="A1089" t="s">
        <v>4540</v>
      </c>
      <c r="B1089" t="s">
        <v>1089</v>
      </c>
      <c r="C1089">
        <v>2020</v>
      </c>
      <c r="S1089" t="s">
        <v>2887</v>
      </c>
    </row>
    <row r="1090" spans="1:19" ht="15" customHeight="1" x14ac:dyDescent="0.35">
      <c r="A1090" t="s">
        <v>26</v>
      </c>
      <c r="B1090" t="s">
        <v>2886</v>
      </c>
      <c r="C1090">
        <v>2021</v>
      </c>
      <c r="S1090" t="s">
        <v>2887</v>
      </c>
    </row>
    <row r="1091" spans="1:19" ht="15" customHeight="1" x14ac:dyDescent="0.35">
      <c r="A1091" t="s">
        <v>65</v>
      </c>
      <c r="B1091" t="s">
        <v>2886</v>
      </c>
      <c r="C1091">
        <v>2021</v>
      </c>
      <c r="S1091" t="s">
        <v>2887</v>
      </c>
    </row>
    <row r="1092" spans="1:19" ht="15" customHeight="1" x14ac:dyDescent="0.35">
      <c r="A1092" t="s">
        <v>60</v>
      </c>
      <c r="B1092" t="s">
        <v>2886</v>
      </c>
      <c r="C1092">
        <v>2021</v>
      </c>
      <c r="S1092" t="s">
        <v>2887</v>
      </c>
    </row>
    <row r="1093" spans="1:19" ht="15" customHeight="1" x14ac:dyDescent="0.35">
      <c r="A1093" t="s">
        <v>55</v>
      </c>
      <c r="B1093" t="s">
        <v>1089</v>
      </c>
      <c r="C1093">
        <v>2021</v>
      </c>
      <c r="S1093" t="s">
        <v>2887</v>
      </c>
    </row>
    <row r="1094" spans="1:19" ht="15" customHeight="1" x14ac:dyDescent="0.35">
      <c r="A1094" t="s">
        <v>94</v>
      </c>
      <c r="B1094" t="s">
        <v>2886</v>
      </c>
      <c r="C1094">
        <v>2021</v>
      </c>
      <c r="S1094" t="s">
        <v>2887</v>
      </c>
    </row>
    <row r="1095" spans="1:19" ht="15" customHeight="1" x14ac:dyDescent="0.35">
      <c r="A1095" t="s">
        <v>95</v>
      </c>
      <c r="B1095" t="s">
        <v>2886</v>
      </c>
      <c r="C1095">
        <v>2021</v>
      </c>
      <c r="S1095" t="s">
        <v>2887</v>
      </c>
    </row>
    <row r="1096" spans="1:19" ht="15" customHeight="1" x14ac:dyDescent="0.35">
      <c r="A1096" t="s">
        <v>192</v>
      </c>
      <c r="B1096" t="s">
        <v>2886</v>
      </c>
      <c r="C1096">
        <v>2021</v>
      </c>
      <c r="S1096" t="s">
        <v>2892</v>
      </c>
    </row>
    <row r="1097" spans="1:19" ht="15" customHeight="1" x14ac:dyDescent="0.35">
      <c r="A1097" t="s">
        <v>188</v>
      </c>
      <c r="B1097" t="s">
        <v>2886</v>
      </c>
      <c r="C1097">
        <v>2021</v>
      </c>
      <c r="S1097" t="s">
        <v>2887</v>
      </c>
    </row>
    <row r="1098" spans="1:19" ht="15" customHeight="1" x14ac:dyDescent="0.35">
      <c r="A1098" t="s">
        <v>195</v>
      </c>
      <c r="B1098" t="s">
        <v>2886</v>
      </c>
      <c r="C1098">
        <v>2021</v>
      </c>
      <c r="S1098" t="s">
        <v>2887</v>
      </c>
    </row>
    <row r="1099" spans="1:19" ht="15" customHeight="1" x14ac:dyDescent="0.35">
      <c r="A1099" t="s">
        <v>241</v>
      </c>
      <c r="B1099" t="s">
        <v>2886</v>
      </c>
      <c r="C1099">
        <v>2021</v>
      </c>
      <c r="S1099" t="s">
        <v>2892</v>
      </c>
    </row>
    <row r="1100" spans="1:19" ht="15" customHeight="1" x14ac:dyDescent="0.35">
      <c r="A1100" t="s">
        <v>254</v>
      </c>
      <c r="B1100" t="s">
        <v>2886</v>
      </c>
      <c r="C1100">
        <v>2021</v>
      </c>
      <c r="S1100" t="s">
        <v>2887</v>
      </c>
    </row>
    <row r="1101" spans="1:19" ht="15" customHeight="1" x14ac:dyDescent="0.35">
      <c r="A1101" t="s">
        <v>255</v>
      </c>
      <c r="B1101" t="s">
        <v>2886</v>
      </c>
      <c r="C1101">
        <v>2021</v>
      </c>
      <c r="S1101" t="s">
        <v>256</v>
      </c>
    </row>
    <row r="1102" spans="1:19" ht="15" customHeight="1" x14ac:dyDescent="0.35">
      <c r="A1102" t="s">
        <v>246</v>
      </c>
      <c r="B1102" t="s">
        <v>2886</v>
      </c>
      <c r="C1102">
        <v>2021</v>
      </c>
      <c r="S1102" t="s">
        <v>2887</v>
      </c>
    </row>
    <row r="1103" spans="1:19" ht="15" customHeight="1" x14ac:dyDescent="0.35">
      <c r="A1103" t="s">
        <v>4565</v>
      </c>
      <c r="B1103" t="s">
        <v>2886</v>
      </c>
      <c r="C1103">
        <v>2021</v>
      </c>
      <c r="S1103" t="s">
        <v>2887</v>
      </c>
    </row>
    <row r="1104" spans="1:19" ht="15" customHeight="1" x14ac:dyDescent="0.35">
      <c r="A1104" t="s">
        <v>4554</v>
      </c>
      <c r="B1104" t="s">
        <v>1089</v>
      </c>
      <c r="C1104">
        <v>2021</v>
      </c>
      <c r="S1104" t="s">
        <v>2887</v>
      </c>
    </row>
    <row r="1105" spans="1:19" ht="15" customHeight="1" x14ac:dyDescent="0.35">
      <c r="A1105" t="s">
        <v>4564</v>
      </c>
      <c r="B1105" t="s">
        <v>1089</v>
      </c>
      <c r="C1105">
        <v>2021</v>
      </c>
      <c r="S1105" t="s">
        <v>2887</v>
      </c>
    </row>
    <row r="1106" spans="1:19" ht="15" customHeight="1" x14ac:dyDescent="0.35">
      <c r="A1106" t="s">
        <v>18</v>
      </c>
      <c r="B1106" t="s">
        <v>2886</v>
      </c>
      <c r="C1106">
        <v>2022</v>
      </c>
      <c r="S1106" t="s">
        <v>2887</v>
      </c>
    </row>
    <row r="1107" spans="1:19" ht="15" customHeight="1" x14ac:dyDescent="0.35">
      <c r="A1107" t="s">
        <v>4516</v>
      </c>
      <c r="B1107" t="s">
        <v>2886</v>
      </c>
      <c r="C1107">
        <v>2022</v>
      </c>
      <c r="S1107" t="s">
        <v>2887</v>
      </c>
    </row>
    <row r="1108" spans="1:19" ht="15" customHeight="1" x14ac:dyDescent="0.35">
      <c r="A1108" t="s">
        <v>4575</v>
      </c>
      <c r="B1108" t="s">
        <v>2886</v>
      </c>
      <c r="C1108">
        <v>2022</v>
      </c>
      <c r="S1108" t="s">
        <v>2887</v>
      </c>
    </row>
    <row r="1109" spans="1:19" ht="15" customHeight="1" x14ac:dyDescent="0.35">
      <c r="A1109" t="s">
        <v>4584</v>
      </c>
      <c r="B1109" t="s">
        <v>2886</v>
      </c>
      <c r="C1109">
        <v>2022</v>
      </c>
      <c r="S1109" t="s">
        <v>2887</v>
      </c>
    </row>
    <row r="1110" spans="1:19" ht="15" customHeight="1" x14ac:dyDescent="0.35">
      <c r="A1110" t="s">
        <v>4583</v>
      </c>
      <c r="B1110" t="s">
        <v>2886</v>
      </c>
      <c r="C1110">
        <v>2022</v>
      </c>
      <c r="S1110" t="s">
        <v>2887</v>
      </c>
    </row>
    <row r="1111" spans="1:19" ht="15" customHeight="1" x14ac:dyDescent="0.35">
      <c r="A1111" t="s">
        <v>4598</v>
      </c>
      <c r="B1111" t="s">
        <v>1089</v>
      </c>
      <c r="C1111">
        <v>2022</v>
      </c>
      <c r="S1111" t="s">
        <v>2887</v>
      </c>
    </row>
    <row r="1112" spans="1:19" ht="15" customHeight="1" x14ac:dyDescent="0.35">
      <c r="A1112" t="s">
        <v>4610</v>
      </c>
      <c r="B1112" t="s">
        <v>2886</v>
      </c>
      <c r="C1112">
        <v>2022</v>
      </c>
      <c r="S1112" t="s">
        <v>2887</v>
      </c>
    </row>
    <row r="1113" spans="1:19" ht="15" customHeight="1" x14ac:dyDescent="0.35">
      <c r="A1113" t="s">
        <v>4594</v>
      </c>
      <c r="B1113" t="s">
        <v>2886</v>
      </c>
      <c r="C1113">
        <v>2022</v>
      </c>
      <c r="S1113" t="s">
        <v>2887</v>
      </c>
    </row>
    <row r="1114" spans="1:19" ht="15" customHeight="1" x14ac:dyDescent="0.35">
      <c r="A1114" t="s">
        <v>4633</v>
      </c>
      <c r="B1114" t="s">
        <v>2886</v>
      </c>
      <c r="C1114">
        <v>2022</v>
      </c>
      <c r="S1114" t="s">
        <v>2887</v>
      </c>
    </row>
    <row r="1115" spans="1:19" ht="15" customHeight="1" x14ac:dyDescent="0.35">
      <c r="A1115" t="s">
        <v>4624</v>
      </c>
      <c r="B1115" t="s">
        <v>2886</v>
      </c>
      <c r="C1115">
        <v>2022</v>
      </c>
      <c r="S1115" t="s">
        <v>2887</v>
      </c>
    </row>
    <row r="1116" spans="1:19" ht="15" customHeight="1" x14ac:dyDescent="0.35">
      <c r="A1116" t="s">
        <v>4627</v>
      </c>
      <c r="B1116" t="s">
        <v>2886</v>
      </c>
      <c r="C1116">
        <v>2022</v>
      </c>
      <c r="S1116" t="s">
        <v>2887</v>
      </c>
    </row>
    <row r="1117" spans="1:19" ht="15" customHeight="1" x14ac:dyDescent="0.35">
      <c r="A1117" t="s">
        <v>4658</v>
      </c>
      <c r="B1117" t="s">
        <v>2886</v>
      </c>
      <c r="C1117">
        <v>2022</v>
      </c>
      <c r="S1117" t="s">
        <v>2887</v>
      </c>
    </row>
    <row r="1118" spans="1:19" ht="15" customHeight="1" x14ac:dyDescent="0.35">
      <c r="A1118" t="s">
        <v>4719</v>
      </c>
      <c r="B1118" t="s">
        <v>2886</v>
      </c>
      <c r="C1118">
        <v>2022</v>
      </c>
      <c r="S1118" t="s">
        <v>2887</v>
      </c>
    </row>
    <row r="1119" spans="1:19" ht="15" customHeight="1" x14ac:dyDescent="0.35">
      <c r="A1119" t="s">
        <v>4709</v>
      </c>
      <c r="B1119" t="s">
        <v>2886</v>
      </c>
      <c r="C1119">
        <v>2022</v>
      </c>
      <c r="S1119" t="s">
        <v>2887</v>
      </c>
    </row>
    <row r="1120" spans="1:19" ht="15" customHeight="1" x14ac:dyDescent="0.35">
      <c r="A1120" t="s">
        <v>4678</v>
      </c>
      <c r="B1120" t="s">
        <v>2886</v>
      </c>
      <c r="C1120">
        <v>2022</v>
      </c>
      <c r="S1120" t="s">
        <v>2887</v>
      </c>
    </row>
    <row r="1121" spans="1:19" ht="15" customHeight="1" x14ac:dyDescent="0.35">
      <c r="A1121" t="s">
        <v>4684</v>
      </c>
      <c r="B1121" t="s">
        <v>2886</v>
      </c>
      <c r="C1121">
        <v>2022</v>
      </c>
      <c r="S1121" t="s">
        <v>2887</v>
      </c>
    </row>
    <row r="1122" spans="1:19" ht="15" customHeight="1" x14ac:dyDescent="0.35">
      <c r="A1122" t="s">
        <v>4723</v>
      </c>
      <c r="B1122" t="s">
        <v>2886</v>
      </c>
      <c r="C1122">
        <v>2022</v>
      </c>
      <c r="S1122" t="s">
        <v>2887</v>
      </c>
    </row>
    <row r="1123" spans="1:19" ht="15" customHeight="1" x14ac:dyDescent="0.35">
      <c r="A1123" t="s">
        <v>4720</v>
      </c>
      <c r="B1123" t="s">
        <v>2886</v>
      </c>
      <c r="C1123">
        <v>2022</v>
      </c>
      <c r="S1123" t="s">
        <v>2887</v>
      </c>
    </row>
    <row r="1124" spans="1:19" ht="15" customHeight="1" x14ac:dyDescent="0.35">
      <c r="A1124" t="s">
        <v>4722</v>
      </c>
      <c r="B1124" t="s">
        <v>2886</v>
      </c>
      <c r="C1124">
        <v>2022</v>
      </c>
      <c r="S1124" t="s">
        <v>2892</v>
      </c>
    </row>
    <row r="1125" spans="1:19" ht="15" customHeight="1" x14ac:dyDescent="0.35">
      <c r="A1125" t="s">
        <v>4721</v>
      </c>
      <c r="B1125" t="s">
        <v>2886</v>
      </c>
      <c r="C1125">
        <v>2022</v>
      </c>
      <c r="S1125" t="s">
        <v>2887</v>
      </c>
    </row>
    <row r="1126" spans="1:19" ht="15" customHeight="1" x14ac:dyDescent="0.35">
      <c r="A1126" t="s">
        <v>4752</v>
      </c>
      <c r="B1126" t="s">
        <v>2886</v>
      </c>
      <c r="C1126">
        <v>2022</v>
      </c>
      <c r="S1126" t="s">
        <v>2887</v>
      </c>
    </row>
    <row r="1127" spans="1:19" ht="15" customHeight="1" x14ac:dyDescent="0.35">
      <c r="A1127" t="s">
        <v>4787</v>
      </c>
      <c r="B1127" t="s">
        <v>1089</v>
      </c>
      <c r="C1127">
        <v>2022</v>
      </c>
      <c r="S1127" t="s">
        <v>2887</v>
      </c>
    </row>
    <row r="1128" spans="1:19" ht="15" customHeight="1" x14ac:dyDescent="0.35">
      <c r="A1128" t="s">
        <v>4776</v>
      </c>
      <c r="B1128" t="s">
        <v>2886</v>
      </c>
      <c r="C1128">
        <v>2022</v>
      </c>
      <c r="S1128" t="s">
        <v>256</v>
      </c>
    </row>
    <row r="1129" spans="1:19" ht="15" customHeight="1" x14ac:dyDescent="0.35">
      <c r="A1129" t="s">
        <v>4881</v>
      </c>
      <c r="B1129" t="s">
        <v>2886</v>
      </c>
      <c r="C1129">
        <v>2022</v>
      </c>
      <c r="S1129" t="s">
        <v>2887</v>
      </c>
    </row>
    <row r="1130" spans="1:19" ht="15" customHeight="1" x14ac:dyDescent="0.35">
      <c r="A1130" t="s">
        <v>4880</v>
      </c>
      <c r="B1130" t="s">
        <v>2886</v>
      </c>
      <c r="C1130">
        <v>2022</v>
      </c>
      <c r="S1130" t="s">
        <v>2887</v>
      </c>
    </row>
    <row r="1131" spans="1:19" ht="15" customHeight="1" x14ac:dyDescent="0.35">
      <c r="A1131" t="s">
        <v>4879</v>
      </c>
      <c r="B1131" t="s">
        <v>2886</v>
      </c>
      <c r="C1131">
        <v>2022</v>
      </c>
      <c r="S1131" t="s">
        <v>2887</v>
      </c>
    </row>
    <row r="1132" spans="1:19" ht="15" customHeight="1" x14ac:dyDescent="0.35">
      <c r="A1132" t="s">
        <v>4933</v>
      </c>
      <c r="B1132" t="s">
        <v>2886</v>
      </c>
      <c r="C1132">
        <v>2022</v>
      </c>
      <c r="S1132" t="s">
        <v>2892</v>
      </c>
    </row>
    <row r="1133" spans="1:19" ht="15" customHeight="1" x14ac:dyDescent="0.35">
      <c r="A1133" t="s">
        <v>4940</v>
      </c>
      <c r="B1133" t="s">
        <v>2886</v>
      </c>
      <c r="C1133">
        <v>2022</v>
      </c>
      <c r="S1133" t="s">
        <v>2887</v>
      </c>
    </row>
    <row r="1134" spans="1:19" ht="15" customHeight="1" x14ac:dyDescent="0.35">
      <c r="A1134" t="s">
        <v>4945</v>
      </c>
      <c r="B1134" t="s">
        <v>2886</v>
      </c>
      <c r="C1134">
        <v>2022</v>
      </c>
      <c r="S1134" t="s">
        <v>2887</v>
      </c>
    </row>
    <row r="1135" spans="1:19" ht="15" customHeight="1" x14ac:dyDescent="0.35">
      <c r="A1135" t="s">
        <v>4974</v>
      </c>
      <c r="B1135" t="s">
        <v>2886</v>
      </c>
      <c r="C1135">
        <v>2022</v>
      </c>
      <c r="S1135" t="s">
        <v>2892</v>
      </c>
    </row>
    <row r="1136" spans="1:19" ht="15" customHeight="1" x14ac:dyDescent="0.35">
      <c r="A1136" t="s">
        <v>4975</v>
      </c>
      <c r="B1136" t="s">
        <v>2886</v>
      </c>
      <c r="C1136">
        <v>2022</v>
      </c>
      <c r="S1136" t="s">
        <v>2887</v>
      </c>
    </row>
    <row r="1137" spans="1:19" ht="15" customHeight="1" x14ac:dyDescent="0.35">
      <c r="A1137" t="s">
        <v>5032</v>
      </c>
      <c r="B1137" t="s">
        <v>1089</v>
      </c>
      <c r="C1137">
        <v>2022</v>
      </c>
      <c r="S1137" t="s">
        <v>2887</v>
      </c>
    </row>
    <row r="1138" spans="1:19" ht="15" customHeight="1" x14ac:dyDescent="0.35">
      <c r="A1138" t="s">
        <v>5008</v>
      </c>
      <c r="B1138" t="s">
        <v>2886</v>
      </c>
      <c r="C1138">
        <v>2022</v>
      </c>
      <c r="S1138" t="s">
        <v>2887</v>
      </c>
    </row>
    <row r="1139" spans="1:19" ht="15" customHeight="1" x14ac:dyDescent="0.35">
      <c r="A1139" t="s">
        <v>5007</v>
      </c>
      <c r="B1139" t="s">
        <v>2886</v>
      </c>
      <c r="C1139">
        <v>2022</v>
      </c>
      <c r="S1139" t="s">
        <v>2887</v>
      </c>
    </row>
  </sheetData>
  <phoneticPr fontId="20"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594DD-B36A-42C3-94DE-CD2235361B2C}">
  <dimension ref="A1:AC75"/>
  <sheetViews>
    <sheetView topLeftCell="B1" zoomScaleNormal="100" workbookViewId="0">
      <pane xSplit="1" topLeftCell="C1" activePane="topRight" state="frozen"/>
      <selection activeCell="B1" sqref="B1"/>
      <selection pane="topRight" activeCell="AD2" sqref="AD2"/>
    </sheetView>
  </sheetViews>
  <sheetFormatPr defaultRowHeight="14.5" x14ac:dyDescent="0.35"/>
  <cols>
    <col min="1" max="1" width="5.81640625" hidden="1" customWidth="1"/>
    <col min="2" max="2" width="8.453125" customWidth="1"/>
    <col min="3" max="3" width="16.1796875" customWidth="1"/>
    <col min="4" max="4" width="15" customWidth="1"/>
    <col min="5" max="5" width="11.81640625" customWidth="1"/>
    <col min="6" max="6" width="7.26953125" customWidth="1"/>
    <col min="7" max="8" width="4.54296875" customWidth="1"/>
    <col min="9" max="9" width="8.54296875" customWidth="1"/>
    <col min="10" max="10" width="4.453125" customWidth="1"/>
    <col min="11" max="12" width="4.54296875" customWidth="1"/>
    <col min="13" max="13" width="29.90625" customWidth="1"/>
    <col min="14" max="14" width="19.54296875" customWidth="1"/>
    <col min="15" max="15" width="9.26953125" customWidth="1"/>
    <col min="16" max="16" width="59.1796875" customWidth="1"/>
    <col min="17" max="17" width="27.81640625" customWidth="1"/>
    <col min="18" max="18" width="28" customWidth="1"/>
    <col min="19" max="19" width="8.54296875" customWidth="1"/>
    <col min="20" max="20" width="3.7265625" customWidth="1"/>
    <col min="21" max="21" width="10.08984375" customWidth="1"/>
    <col min="22" max="22" width="4.453125" customWidth="1"/>
    <col min="23" max="23" width="11.1796875" customWidth="1"/>
    <col min="24" max="24" width="7.7265625" customWidth="1"/>
    <col min="25" max="25" width="11.54296875" customWidth="1"/>
    <col min="26" max="26" width="15.54296875" customWidth="1"/>
    <col min="27" max="27" width="28" customWidth="1"/>
    <col min="28" max="28" width="45.453125" customWidth="1"/>
    <col min="29" max="29" width="6.7265625" customWidth="1"/>
  </cols>
  <sheetData>
    <row r="1" spans="1:29" x14ac:dyDescent="0.35">
      <c r="A1" s="26"/>
      <c r="B1" s="26"/>
      <c r="C1" s="26"/>
      <c r="D1" s="26"/>
      <c r="E1" s="26"/>
      <c r="F1" s="28"/>
      <c r="G1" s="38" t="s">
        <v>4274</v>
      </c>
      <c r="H1" s="39"/>
      <c r="I1" s="39"/>
      <c r="J1" s="39"/>
      <c r="K1" s="39"/>
      <c r="L1" s="39"/>
      <c r="M1" s="27"/>
      <c r="N1" s="26"/>
      <c r="O1" s="26"/>
      <c r="P1" s="26"/>
      <c r="Q1" s="26"/>
      <c r="R1" s="26"/>
      <c r="S1" s="26"/>
      <c r="T1" s="35" t="s">
        <v>4263</v>
      </c>
      <c r="U1" s="36"/>
      <c r="V1" s="36"/>
      <c r="W1" s="36"/>
      <c r="X1" s="36"/>
      <c r="Y1" s="36"/>
      <c r="Z1" s="36"/>
      <c r="AA1" s="37"/>
      <c r="AB1" s="27"/>
      <c r="AC1" s="26"/>
    </row>
    <row r="2" spans="1:29" ht="15" customHeight="1" x14ac:dyDescent="0.35">
      <c r="A2" t="s">
        <v>0</v>
      </c>
      <c r="B2" t="s">
        <v>1</v>
      </c>
      <c r="C2" t="s">
        <v>4243</v>
      </c>
      <c r="D2" t="s">
        <v>4244</v>
      </c>
      <c r="E2" t="s">
        <v>4245</v>
      </c>
      <c r="F2" t="s">
        <v>4246</v>
      </c>
      <c r="G2" t="s">
        <v>4211</v>
      </c>
      <c r="H2" t="s">
        <v>4272</v>
      </c>
      <c r="I2" t="s">
        <v>4187</v>
      </c>
      <c r="J2" t="s">
        <v>4273</v>
      </c>
      <c r="K2" t="s">
        <v>1015</v>
      </c>
      <c r="L2" t="s">
        <v>4087</v>
      </c>
      <c r="M2" t="s">
        <v>4042</v>
      </c>
      <c r="N2" t="s">
        <v>4043</v>
      </c>
      <c r="O2" t="s">
        <v>1685</v>
      </c>
      <c r="P2" t="s">
        <v>4495</v>
      </c>
      <c r="Q2" t="s">
        <v>4234</v>
      </c>
      <c r="R2" t="s">
        <v>4044</v>
      </c>
      <c r="S2" t="s">
        <v>4045</v>
      </c>
      <c r="T2" t="s">
        <v>4248</v>
      </c>
      <c r="U2" t="s">
        <v>4249</v>
      </c>
      <c r="V2" t="s">
        <v>4250</v>
      </c>
      <c r="W2" t="s">
        <v>4251</v>
      </c>
      <c r="X2" t="s">
        <v>208</v>
      </c>
      <c r="Y2" t="s">
        <v>4252</v>
      </c>
      <c r="Z2" t="s">
        <v>4253</v>
      </c>
      <c r="AA2" t="s">
        <v>4262</v>
      </c>
      <c r="AB2" t="s">
        <v>4046</v>
      </c>
      <c r="AC2" t="s">
        <v>4047</v>
      </c>
    </row>
    <row r="3" spans="1:29" ht="15" customHeight="1" x14ac:dyDescent="0.35">
      <c r="A3" t="s">
        <v>4070</v>
      </c>
      <c r="B3" t="s">
        <v>61</v>
      </c>
      <c r="C3" t="str">
        <f>INDEX('Extracted information'!G:G, MATCH(B3,'Extracted information'!A:A,0))</f>
        <v>Beef</v>
      </c>
      <c r="D3" t="str">
        <f>INDEX('Extracted information'!H:H, MATCH(B3,'Extracted information'!A:A,0))</f>
        <v>Regression, Distribution</v>
      </c>
      <c r="E3" t="str">
        <f>INDEX('Extracted information'!I:I, MATCH(B3,'Extracted information'!A:A,0))</f>
        <v>400-1000</v>
      </c>
      <c r="F3" t="str">
        <f>INDEX('Extracted information'!J:J, MATCH(B3,'Extracted information'!A:A,0))</f>
        <v>ImSpector V10E</v>
      </c>
      <c r="G3" t="s">
        <v>4303</v>
      </c>
      <c r="K3">
        <v>1</v>
      </c>
      <c r="M3" t="s">
        <v>4071</v>
      </c>
      <c r="N3" t="s">
        <v>4049</v>
      </c>
      <c r="O3">
        <v>0</v>
      </c>
      <c r="Q3" t="s">
        <v>4241</v>
      </c>
      <c r="R3" t="s">
        <v>4072</v>
      </c>
      <c r="S3" t="s">
        <v>4073</v>
      </c>
      <c r="AB3" t="s">
        <v>4061</v>
      </c>
      <c r="AC3" t="s">
        <v>13</v>
      </c>
    </row>
    <row r="4" spans="1:29" ht="15" customHeight="1" x14ac:dyDescent="0.35">
      <c r="A4" t="s">
        <v>4086</v>
      </c>
      <c r="B4" t="s">
        <v>74</v>
      </c>
      <c r="C4" t="str">
        <f>INDEX('Extracted information'!G:G, MATCH(B4,'Extracted information'!A:A,0))</f>
        <v>Rice leaves</v>
      </c>
      <c r="D4" t="str">
        <f>INDEX('Extracted information'!H:H, MATCH(B4,'Extracted information'!A:A,0))</f>
        <v>Classification</v>
      </c>
      <c r="E4" t="str">
        <f>INDEX('Extracted information'!I:I, MATCH(B4,'Extracted information'!A:A,0))</f>
        <v>450-1000</v>
      </c>
      <c r="F4" t="str">
        <f>INDEX('Extracted information'!J:J, MATCH(B4,'Extracted information'!A:A,0))</f>
        <v>ImSpector V10E</v>
      </c>
      <c r="G4" t="s">
        <v>4303</v>
      </c>
      <c r="L4">
        <v>1</v>
      </c>
      <c r="M4" t="s">
        <v>4087</v>
      </c>
      <c r="N4" t="s">
        <v>4049</v>
      </c>
      <c r="O4">
        <v>0</v>
      </c>
      <c r="P4" t="s">
        <v>4284</v>
      </c>
      <c r="Q4" t="s">
        <v>2167</v>
      </c>
      <c r="R4" t="s">
        <v>4088</v>
      </c>
      <c r="S4" t="s">
        <v>4089</v>
      </c>
      <c r="T4">
        <v>0</v>
      </c>
      <c r="U4">
        <v>1</v>
      </c>
      <c r="V4">
        <v>1</v>
      </c>
      <c r="W4">
        <v>1</v>
      </c>
      <c r="X4">
        <v>1</v>
      </c>
      <c r="Y4">
        <v>1</v>
      </c>
      <c r="Z4" t="s">
        <v>4255</v>
      </c>
      <c r="AA4" t="s">
        <v>4285</v>
      </c>
      <c r="AB4" t="s">
        <v>4061</v>
      </c>
      <c r="AC4" t="s">
        <v>13</v>
      </c>
    </row>
    <row r="5" spans="1:29" ht="15" customHeight="1" x14ac:dyDescent="0.35">
      <c r="A5" t="s">
        <v>4186</v>
      </c>
      <c r="B5" t="s">
        <v>179</v>
      </c>
      <c r="C5" t="str">
        <f>INDEX('Extracted information'!G:G, MATCH(B5,'Extracted information'!A:A,0))</f>
        <v>Lamb</v>
      </c>
      <c r="D5" t="str">
        <f>INDEX('Extracted information'!H:H, MATCH(B5,'Extracted information'!A:A,0))</f>
        <v>Classification</v>
      </c>
      <c r="E5" t="str">
        <f>INDEX('Extracted information'!I:I, MATCH(B5,'Extracted information'!A:A,0))</f>
        <v>400-1000</v>
      </c>
      <c r="F5" t="str">
        <f>INDEX('Extracted information'!J:J, MATCH(B5,'Extracted information'!A:A,0))</f>
        <v>SOC710</v>
      </c>
      <c r="G5" t="s">
        <v>4303</v>
      </c>
      <c r="I5">
        <v>1</v>
      </c>
      <c r="M5" t="s">
        <v>4187</v>
      </c>
      <c r="N5" t="s">
        <v>4049</v>
      </c>
      <c r="O5">
        <v>0</v>
      </c>
      <c r="P5" t="s">
        <v>341</v>
      </c>
      <c r="Q5" t="s">
        <v>4281</v>
      </c>
      <c r="R5" t="s">
        <v>4280</v>
      </c>
      <c r="S5" t="s">
        <v>4188</v>
      </c>
      <c r="AB5" t="s">
        <v>4061</v>
      </c>
      <c r="AC5" t="s">
        <v>13</v>
      </c>
    </row>
    <row r="6" spans="1:29" ht="15" customHeight="1" x14ac:dyDescent="0.35">
      <c r="A6" t="s">
        <v>4230</v>
      </c>
      <c r="B6" t="s">
        <v>204</v>
      </c>
      <c r="C6" t="str">
        <f>INDEX('Extracted information'!G:G, MATCH(B6,'Extracted information'!A:A,0))</f>
        <v>Pork</v>
      </c>
      <c r="D6" t="str">
        <f>INDEX('Extracted information'!H:H, MATCH(B6,'Extracted information'!A:A,0))</f>
        <v>Regression, Distribution</v>
      </c>
      <c r="E6" t="str">
        <f>INDEX('Extracted information'!I:I, MATCH(B6,'Extracted information'!A:A,0))</f>
        <v>900-1700</v>
      </c>
      <c r="F6" t="str">
        <f>INDEX('Extracted information'!J:J, MATCH(B6,'Extracted information'!A:A,0))</f>
        <v>HyperSpec NIR</v>
      </c>
      <c r="G6" t="s">
        <v>4303</v>
      </c>
      <c r="H6">
        <v>1</v>
      </c>
      <c r="K6">
        <v>1</v>
      </c>
      <c r="M6" t="s">
        <v>4231</v>
      </c>
      <c r="N6" t="s">
        <v>4080</v>
      </c>
      <c r="O6">
        <v>2</v>
      </c>
      <c r="P6" t="s">
        <v>4301</v>
      </c>
      <c r="Q6" t="s">
        <v>4237</v>
      </c>
      <c r="R6" t="s">
        <v>4232</v>
      </c>
      <c r="S6" s="23" t="s">
        <v>4247</v>
      </c>
      <c r="T6" s="23"/>
      <c r="U6" s="23"/>
      <c r="V6" s="23"/>
      <c r="W6" s="23"/>
      <c r="X6" s="23"/>
      <c r="Y6" s="23"/>
      <c r="Z6" s="23"/>
      <c r="AA6" s="23"/>
      <c r="AB6" t="s">
        <v>4056</v>
      </c>
      <c r="AC6" s="34"/>
    </row>
    <row r="7" spans="1:29" ht="15" customHeight="1" x14ac:dyDescent="0.35">
      <c r="A7" t="s">
        <v>4090</v>
      </c>
      <c r="B7" t="s">
        <v>242</v>
      </c>
      <c r="C7" t="str">
        <f>INDEX('Extracted information'!G:G, MATCH(B7,'Extracted information'!A:A,0))</f>
        <v>Soil</v>
      </c>
      <c r="D7" t="str">
        <f>INDEX('Extracted information'!H:H, MATCH(B7,'Extracted information'!A:A,0))</f>
        <v>Regression</v>
      </c>
      <c r="E7" t="str">
        <f>INDEX('Extracted information'!I:I, MATCH(B7,'Extracted information'!A:A,0))</f>
        <v>970-1735</v>
      </c>
      <c r="F7" t="str">
        <f>INDEX('Extracted information'!J:J, MATCH(B7,'Extracted information'!A:A,0))</f>
        <v>Not stated</v>
      </c>
      <c r="G7" t="s">
        <v>4303</v>
      </c>
      <c r="L7">
        <v>1</v>
      </c>
      <c r="M7" t="s">
        <v>4087</v>
      </c>
      <c r="N7" t="s">
        <v>4049</v>
      </c>
      <c r="O7">
        <v>1</v>
      </c>
      <c r="P7" t="s">
        <v>4287</v>
      </c>
      <c r="Q7" t="s">
        <v>4286</v>
      </c>
      <c r="R7" t="s">
        <v>4091</v>
      </c>
      <c r="S7" t="s">
        <v>4092</v>
      </c>
      <c r="T7">
        <v>1</v>
      </c>
      <c r="U7">
        <v>1</v>
      </c>
      <c r="V7">
        <v>1</v>
      </c>
      <c r="W7">
        <v>0</v>
      </c>
      <c r="X7">
        <v>1</v>
      </c>
      <c r="Y7">
        <v>1</v>
      </c>
      <c r="Z7" t="s">
        <v>4259</v>
      </c>
      <c r="AA7" t="s">
        <v>4264</v>
      </c>
      <c r="AB7" t="s">
        <v>4051</v>
      </c>
      <c r="AC7" s="34"/>
    </row>
    <row r="8" spans="1:29" ht="15" customHeight="1" x14ac:dyDescent="0.35">
      <c r="A8" t="s">
        <v>4093</v>
      </c>
      <c r="B8" t="s">
        <v>348</v>
      </c>
      <c r="C8" t="str">
        <f>INDEX('Extracted information'!G:G, MATCH(B8,'Extracted information'!A:A,0))</f>
        <v>Lamb</v>
      </c>
      <c r="D8" t="str">
        <f>INDEX('Extracted information'!H:H, MATCH(B8,'Extracted information'!A:A,0))</f>
        <v>Regression, Distribution</v>
      </c>
      <c r="E8" t="str">
        <f>INDEX('Extracted information'!I:I, MATCH(B8,'Extracted information'!A:A,0))</f>
        <v>900-1700</v>
      </c>
      <c r="F8" t="str">
        <f>INDEX('Extracted information'!J:J, MATCH(B8,'Extracted information'!A:A,0))</f>
        <v>ImSpector N17E</v>
      </c>
      <c r="G8" t="s">
        <v>4303</v>
      </c>
      <c r="L8">
        <v>1</v>
      </c>
      <c r="M8" t="s">
        <v>4087</v>
      </c>
      <c r="N8" t="s">
        <v>4049</v>
      </c>
      <c r="O8">
        <v>0</v>
      </c>
      <c r="Q8" t="s">
        <v>2167</v>
      </c>
      <c r="R8" t="s">
        <v>4094</v>
      </c>
      <c r="S8" t="s">
        <v>4095</v>
      </c>
      <c r="T8">
        <v>1</v>
      </c>
      <c r="U8">
        <v>1</v>
      </c>
      <c r="V8">
        <v>0</v>
      </c>
      <c r="W8">
        <v>1</v>
      </c>
      <c r="X8">
        <v>1</v>
      </c>
      <c r="Y8">
        <v>1</v>
      </c>
      <c r="Z8" t="s">
        <v>4255</v>
      </c>
      <c r="AA8" t="s">
        <v>4264</v>
      </c>
      <c r="AB8" t="s">
        <v>4051</v>
      </c>
      <c r="AC8" t="s">
        <v>13</v>
      </c>
    </row>
    <row r="9" spans="1:29" ht="15" customHeight="1" x14ac:dyDescent="0.35">
      <c r="A9" t="s">
        <v>4167</v>
      </c>
      <c r="B9" t="s">
        <v>382</v>
      </c>
      <c r="C9" t="str">
        <f>INDEX('Extracted information'!G:G, MATCH(B9,'Extracted information'!A:A,0))</f>
        <v>Salmon</v>
      </c>
      <c r="D9" t="str">
        <f>INDEX('Extracted information'!H:H, MATCH(B9,'Extracted information'!A:A,0))</f>
        <v>Regression</v>
      </c>
      <c r="E9" t="str">
        <f>INDEX('Extracted information'!I:I, MATCH(B9,'Extracted information'!A:A,0))</f>
        <v>950-1650</v>
      </c>
      <c r="F9" t="str">
        <f>INDEX('Extracted information'!J:J, MATCH(B9,'Extracted information'!A:A,0))</f>
        <v>ImSpector N17E</v>
      </c>
      <c r="G9" t="s">
        <v>4303</v>
      </c>
      <c r="J9">
        <v>1</v>
      </c>
      <c r="L9">
        <v>1</v>
      </c>
      <c r="M9" t="s">
        <v>4168</v>
      </c>
      <c r="N9" t="s">
        <v>4049</v>
      </c>
      <c r="O9">
        <v>0</v>
      </c>
      <c r="Q9" t="s">
        <v>2167</v>
      </c>
      <c r="R9" t="s">
        <v>4169</v>
      </c>
      <c r="S9" t="s">
        <v>4170</v>
      </c>
      <c r="T9">
        <v>1</v>
      </c>
      <c r="U9">
        <v>1</v>
      </c>
      <c r="V9">
        <v>0</v>
      </c>
      <c r="W9">
        <v>1</v>
      </c>
      <c r="X9">
        <v>1</v>
      </c>
      <c r="Y9">
        <v>1</v>
      </c>
      <c r="Z9">
        <v>0</v>
      </c>
      <c r="AA9" t="s">
        <v>4288</v>
      </c>
      <c r="AB9" t="s">
        <v>4061</v>
      </c>
      <c r="AC9" t="s">
        <v>13</v>
      </c>
    </row>
    <row r="10" spans="1:29" ht="15" customHeight="1" x14ac:dyDescent="0.35">
      <c r="A10" t="s">
        <v>4183</v>
      </c>
      <c r="B10" t="s">
        <v>418</v>
      </c>
      <c r="C10" t="str">
        <f>INDEX('Extracted information'!G:G, MATCH(B10,'Extracted information'!A:A,0))</f>
        <v>Wheat</v>
      </c>
      <c r="D10" t="str">
        <f>INDEX('Extracted information'!H:H, MATCH(B10,'Extracted information'!A:A,0))</f>
        <v>Classification</v>
      </c>
      <c r="E10" t="str">
        <f>INDEX('Extracted information'!I:I, MATCH(B10,'Extracted information'!A:A,0))</f>
        <v>400-1000</v>
      </c>
      <c r="F10" t="str">
        <f>INDEX('Extracted information'!J:J, MATCH(B10,'Extracted information'!A:A,0))</f>
        <v>SOC710</v>
      </c>
      <c r="G10" t="s">
        <v>4303</v>
      </c>
      <c r="J10">
        <v>1</v>
      </c>
      <c r="L10">
        <v>1</v>
      </c>
      <c r="M10" t="s">
        <v>4184</v>
      </c>
      <c r="N10" t="s">
        <v>4049</v>
      </c>
      <c r="O10">
        <v>1</v>
      </c>
      <c r="P10" t="s">
        <v>4289</v>
      </c>
      <c r="Q10" t="s">
        <v>4054</v>
      </c>
      <c r="R10" t="s">
        <v>341</v>
      </c>
      <c r="S10" t="s">
        <v>4185</v>
      </c>
      <c r="T10">
        <v>1</v>
      </c>
      <c r="U10">
        <v>1</v>
      </c>
      <c r="V10">
        <v>1</v>
      </c>
      <c r="W10">
        <v>1</v>
      </c>
      <c r="X10">
        <v>1</v>
      </c>
      <c r="Y10" t="s">
        <v>341</v>
      </c>
      <c r="Z10" t="s">
        <v>4255</v>
      </c>
      <c r="AA10" t="s">
        <v>341</v>
      </c>
      <c r="AB10" t="s">
        <v>4051</v>
      </c>
      <c r="AC10" t="s">
        <v>13</v>
      </c>
    </row>
    <row r="11" spans="1:29" ht="15" customHeight="1" x14ac:dyDescent="0.35">
      <c r="A11" t="s">
        <v>4096</v>
      </c>
      <c r="B11" t="s">
        <v>558</v>
      </c>
      <c r="C11" t="str">
        <f>INDEX('Extracted information'!G:G, MATCH(B11,'Extracted information'!A:A,0))</f>
        <v>Pork</v>
      </c>
      <c r="D11" t="str">
        <f>INDEX('Extracted information'!H:H, MATCH(B11,'Extracted information'!A:A,0))</f>
        <v>Regression, Distribution</v>
      </c>
      <c r="E11" t="str">
        <f>INDEX('Extracted information'!I:I, MATCH(B11,'Extracted information'!A:A,0))</f>
        <v>400-1000</v>
      </c>
      <c r="F11" t="str">
        <f>INDEX('Extracted information'!J:J, MATCH(B11,'Extracted information'!A:A,0))</f>
        <v>ImSpector V10E</v>
      </c>
      <c r="G11" t="s">
        <v>4303</v>
      </c>
      <c r="L11">
        <v>1</v>
      </c>
      <c r="M11" t="s">
        <v>4087</v>
      </c>
      <c r="N11" t="s">
        <v>4049</v>
      </c>
      <c r="O11">
        <v>0</v>
      </c>
      <c r="Q11" t="s">
        <v>185</v>
      </c>
      <c r="R11" t="s">
        <v>341</v>
      </c>
      <c r="S11" t="s">
        <v>4097</v>
      </c>
      <c r="T11">
        <v>1</v>
      </c>
      <c r="U11">
        <v>1</v>
      </c>
      <c r="V11">
        <v>1</v>
      </c>
      <c r="W11">
        <v>1</v>
      </c>
      <c r="X11">
        <v>1</v>
      </c>
      <c r="Y11">
        <v>1</v>
      </c>
      <c r="Z11" t="s">
        <v>4255</v>
      </c>
      <c r="AA11" t="s">
        <v>4278</v>
      </c>
      <c r="AB11" t="s">
        <v>4051</v>
      </c>
      <c r="AC11" s="34"/>
    </row>
    <row r="12" spans="1:29" ht="15" customHeight="1" x14ac:dyDescent="0.35">
      <c r="A12" t="s">
        <v>4222</v>
      </c>
      <c r="B12" t="s">
        <v>611</v>
      </c>
      <c r="C12" t="str">
        <f>INDEX('Extracted information'!G:G, MATCH(B12,'Extracted information'!A:A,0))</f>
        <v>Rice</v>
      </c>
      <c r="D12" t="str">
        <f>INDEX('Extracted information'!H:H, MATCH(B12,'Extracted information'!A:A,0))</f>
        <v>Classification</v>
      </c>
      <c r="E12" t="str">
        <f>INDEX('Extracted information'!I:I, MATCH(B12,'Extracted information'!A:A,0))</f>
        <v>430-960</v>
      </c>
      <c r="F12" t="str">
        <f>INDEX('Extracted information'!J:J, MATCH(B12,'Extracted information'!A:A,0))</f>
        <v>Not stated</v>
      </c>
      <c r="G12" t="s">
        <v>4303</v>
      </c>
      <c r="K12">
        <v>1</v>
      </c>
      <c r="M12" t="s">
        <v>4223</v>
      </c>
      <c r="N12" t="s">
        <v>4049</v>
      </c>
      <c r="O12">
        <v>1</v>
      </c>
      <c r="P12" t="s">
        <v>4308</v>
      </c>
      <c r="Q12" t="s">
        <v>4054</v>
      </c>
      <c r="R12" t="s">
        <v>4224</v>
      </c>
      <c r="S12" t="s">
        <v>4225</v>
      </c>
      <c r="AB12" t="s">
        <v>4061</v>
      </c>
      <c r="AC12" t="s">
        <v>20</v>
      </c>
    </row>
    <row r="13" spans="1:29" ht="15" customHeight="1" x14ac:dyDescent="0.35">
      <c r="A13" t="s">
        <v>4062</v>
      </c>
      <c r="B13" t="s">
        <v>621</v>
      </c>
      <c r="C13">
        <f>INDEX('Extracted information'!G:G, MATCH(B13,'Extracted information'!A:A,0))</f>
        <v>0</v>
      </c>
      <c r="D13" t="str">
        <f>INDEX('Extracted information'!H:H, MATCH(B13,'Extracted information'!A:A,0))</f>
        <v>Classification</v>
      </c>
      <c r="E13" t="str">
        <f>INDEX('Extracted information'!I:I, MATCH(B13,'Extracted information'!A:A,0))</f>
        <v>1000-1600</v>
      </c>
      <c r="F13" t="str">
        <f>INDEX('Extracted information'!J:J, MATCH(B13,'Extracted information'!A:A,0))</f>
        <v>Not stated</v>
      </c>
      <c r="G13" t="s">
        <v>4303</v>
      </c>
      <c r="K13">
        <v>1</v>
      </c>
      <c r="M13" t="s">
        <v>16</v>
      </c>
      <c r="N13" t="s">
        <v>4063</v>
      </c>
      <c r="O13">
        <v>0</v>
      </c>
      <c r="P13" t="s">
        <v>4310</v>
      </c>
      <c r="Q13" t="s">
        <v>4237</v>
      </c>
      <c r="R13" t="s">
        <v>4064</v>
      </c>
      <c r="S13" s="23" t="s">
        <v>4065</v>
      </c>
      <c r="T13" s="23"/>
      <c r="U13" s="23"/>
      <c r="V13" s="23"/>
      <c r="W13" s="23"/>
      <c r="X13" s="23"/>
      <c r="Y13" s="23"/>
      <c r="Z13" s="23"/>
      <c r="AA13" s="23"/>
      <c r="AB13" t="s">
        <v>4051</v>
      </c>
      <c r="AC13" t="s">
        <v>13</v>
      </c>
    </row>
    <row r="14" spans="1:29" ht="15" customHeight="1" x14ac:dyDescent="0.35">
      <c r="A14" t="s">
        <v>4074</v>
      </c>
      <c r="B14" t="s">
        <v>627</v>
      </c>
      <c r="C14" t="str">
        <f>INDEX('Extracted information'!G:G, MATCH(B14,'Extracted information'!A:A,0))</f>
        <v>Maize</v>
      </c>
      <c r="D14" t="str">
        <f>INDEX('Extracted information'!H:H, MATCH(B14,'Extracted information'!A:A,0))</f>
        <v>Classification</v>
      </c>
      <c r="E14" t="str">
        <f>INDEX('Extracted information'!I:I, MATCH(B14,'Extracted information'!A:A,0))</f>
        <v>400-1000</v>
      </c>
      <c r="F14" t="str">
        <f>INDEX('Extracted information'!J:J, MATCH(B14,'Extracted information'!A:A,0))</f>
        <v>HyperSpec VNIR</v>
      </c>
      <c r="G14" t="s">
        <v>4303</v>
      </c>
      <c r="J14">
        <v>1</v>
      </c>
      <c r="L14">
        <v>1</v>
      </c>
      <c r="M14" t="s">
        <v>4075</v>
      </c>
      <c r="N14" t="s">
        <v>4049</v>
      </c>
      <c r="O14">
        <v>1</v>
      </c>
      <c r="P14" t="s">
        <v>4290</v>
      </c>
      <c r="Q14" t="s">
        <v>4054</v>
      </c>
      <c r="R14" t="s">
        <v>4076</v>
      </c>
      <c r="S14" t="s">
        <v>4077</v>
      </c>
      <c r="T14">
        <v>1</v>
      </c>
      <c r="U14">
        <v>1</v>
      </c>
      <c r="V14">
        <v>0</v>
      </c>
      <c r="W14">
        <v>1</v>
      </c>
      <c r="X14">
        <v>1</v>
      </c>
      <c r="Y14">
        <v>1</v>
      </c>
      <c r="Z14" t="s">
        <v>4255</v>
      </c>
      <c r="AA14" t="s">
        <v>4285</v>
      </c>
      <c r="AB14" t="s">
        <v>4061</v>
      </c>
      <c r="AC14" t="s">
        <v>20</v>
      </c>
    </row>
    <row r="15" spans="1:29" ht="15" customHeight="1" x14ac:dyDescent="0.35">
      <c r="A15" t="s">
        <v>4098</v>
      </c>
      <c r="B15" t="s">
        <v>674</v>
      </c>
      <c r="C15" t="str">
        <f>INDEX('Extracted information'!G:G, MATCH(B15,'Extracted information'!A:A,0))</f>
        <v>Soil</v>
      </c>
      <c r="D15" t="str">
        <f>INDEX('Extracted information'!H:H, MATCH(B15,'Extracted information'!A:A,0))</f>
        <v>Classification</v>
      </c>
      <c r="E15" t="str">
        <f>INDEX('Extracted information'!I:I, MATCH(B15,'Extracted information'!A:A,0))</f>
        <v>975-1645</v>
      </c>
      <c r="F15" t="str">
        <f>INDEX('Extracted information'!J:J, MATCH(B15,'Extracted information'!A:A,0))</f>
        <v>ImSpector N17E</v>
      </c>
      <c r="G15" t="s">
        <v>4303</v>
      </c>
      <c r="L15">
        <v>1</v>
      </c>
      <c r="M15" t="s">
        <v>4087</v>
      </c>
      <c r="N15" t="s">
        <v>4049</v>
      </c>
      <c r="O15">
        <v>1</v>
      </c>
      <c r="P15" t="s">
        <v>4290</v>
      </c>
      <c r="Q15" t="s">
        <v>4054</v>
      </c>
      <c r="R15" t="s">
        <v>4054</v>
      </c>
      <c r="S15" t="s">
        <v>4099</v>
      </c>
      <c r="T15">
        <v>1</v>
      </c>
      <c r="U15">
        <v>1</v>
      </c>
      <c r="V15">
        <v>0</v>
      </c>
      <c r="W15">
        <v>1</v>
      </c>
      <c r="X15">
        <v>1</v>
      </c>
      <c r="Y15">
        <v>1</v>
      </c>
      <c r="Z15" t="s">
        <v>4255</v>
      </c>
      <c r="AA15" t="s">
        <v>4264</v>
      </c>
      <c r="AB15" t="s">
        <v>4061</v>
      </c>
      <c r="AC15" t="s">
        <v>13</v>
      </c>
    </row>
    <row r="16" spans="1:29" ht="15" customHeight="1" x14ac:dyDescent="0.35">
      <c r="A16" t="s">
        <v>4163</v>
      </c>
      <c r="B16" t="s">
        <v>790</v>
      </c>
      <c r="C16" t="str">
        <f>INDEX('Extracted information'!G:G, MATCH(B16,'Extracted information'!A:A,0))</f>
        <v>Chicken</v>
      </c>
      <c r="D16" t="str">
        <f>INDEX('Extracted information'!H:H, MATCH(B16,'Extracted information'!A:A,0))</f>
        <v>Classification</v>
      </c>
      <c r="E16" t="str">
        <f>INDEX('Extracted information'!I:I, MATCH(B16,'Extracted information'!A:A,0))</f>
        <v>400-1000</v>
      </c>
      <c r="F16" t="str">
        <f>INDEX('Extracted information'!J:J, MATCH(B16,'Extracted information'!A:A,0))</f>
        <v>ImSpector V10E</v>
      </c>
      <c r="G16" t="s">
        <v>4303</v>
      </c>
      <c r="J16">
        <v>1</v>
      </c>
      <c r="L16">
        <v>1</v>
      </c>
      <c r="M16" t="s">
        <v>4164</v>
      </c>
      <c r="N16" t="s">
        <v>4049</v>
      </c>
      <c r="O16">
        <v>0</v>
      </c>
      <c r="Q16" t="s">
        <v>2167</v>
      </c>
      <c r="R16" t="s">
        <v>4165</v>
      </c>
      <c r="S16" s="23" t="s">
        <v>4166</v>
      </c>
      <c r="T16" s="23">
        <v>1</v>
      </c>
      <c r="U16" s="23">
        <v>1</v>
      </c>
      <c r="V16" s="23">
        <v>0</v>
      </c>
      <c r="W16" s="23">
        <v>1</v>
      </c>
      <c r="X16" s="23">
        <v>1</v>
      </c>
      <c r="Y16" s="23">
        <v>1</v>
      </c>
      <c r="Z16" t="s">
        <v>4255</v>
      </c>
      <c r="AA16" t="s">
        <v>4264</v>
      </c>
      <c r="AB16" t="s">
        <v>4061</v>
      </c>
      <c r="AC16" t="s">
        <v>13</v>
      </c>
    </row>
    <row r="17" spans="1:29" ht="15" customHeight="1" x14ac:dyDescent="0.35">
      <c r="A17" t="s">
        <v>4100</v>
      </c>
      <c r="B17" t="s">
        <v>848</v>
      </c>
      <c r="C17" t="str">
        <f>INDEX('Extracted information'!G:G, MATCH(B17,'Extracted information'!A:A,0))</f>
        <v>Silkworm pupae</v>
      </c>
      <c r="D17" t="str">
        <f>INDEX('Extracted information'!H:H, MATCH(B17,'Extracted information'!A:A,0))</f>
        <v>Classification</v>
      </c>
      <c r="E17" t="str">
        <f>INDEX('Extracted information'!I:I, MATCH(B17,'Extracted information'!A:A,0))</f>
        <v>400-900</v>
      </c>
      <c r="F17" t="str">
        <f>INDEX('Extracted information'!J:J, MATCH(B17,'Extracted information'!A:A,0))</f>
        <v>ImSpector V10E</v>
      </c>
      <c r="G17" t="s">
        <v>4303</v>
      </c>
      <c r="L17">
        <v>1</v>
      </c>
      <c r="M17" t="s">
        <v>4087</v>
      </c>
      <c r="N17" t="s">
        <v>4049</v>
      </c>
      <c r="O17">
        <v>0</v>
      </c>
      <c r="Q17" t="s">
        <v>4283</v>
      </c>
      <c r="R17" t="s">
        <v>4101</v>
      </c>
      <c r="S17" t="s">
        <v>4102</v>
      </c>
      <c r="T17">
        <v>0</v>
      </c>
      <c r="U17">
        <v>1</v>
      </c>
      <c r="V17">
        <v>1</v>
      </c>
      <c r="W17">
        <v>1</v>
      </c>
      <c r="X17">
        <v>1</v>
      </c>
      <c r="Y17" t="s">
        <v>341</v>
      </c>
      <c r="Z17" t="s">
        <v>4255</v>
      </c>
      <c r="AA17" t="s">
        <v>341</v>
      </c>
      <c r="AB17" t="s">
        <v>4061</v>
      </c>
      <c r="AC17" t="s">
        <v>13</v>
      </c>
    </row>
    <row r="18" spans="1:29" ht="15" customHeight="1" x14ac:dyDescent="0.35">
      <c r="A18" t="s">
        <v>4103</v>
      </c>
      <c r="B18" t="s">
        <v>2975</v>
      </c>
      <c r="C18" t="str">
        <f>INDEX('Extracted information'!G:G, MATCH(B18,'Extracted information'!A:A,0))</f>
        <v>Soybeans</v>
      </c>
      <c r="D18" t="str">
        <f>INDEX('Extracted information'!H:H, MATCH(B18,'Extracted information'!A:A,0))</f>
        <v>Classification</v>
      </c>
      <c r="E18" t="str">
        <f>INDEX('Extracted information'!I:I, MATCH(B18,'Extracted information'!A:A,0))</f>
        <v>401-1000</v>
      </c>
      <c r="F18" t="str">
        <f>INDEX('Extracted information'!J:J, MATCH(B18,'Extracted information'!A:A,0))</f>
        <v>Not stated</v>
      </c>
      <c r="G18" t="s">
        <v>4303</v>
      </c>
      <c r="L18">
        <v>1</v>
      </c>
      <c r="M18" t="s">
        <v>4087</v>
      </c>
      <c r="N18" t="s">
        <v>4049</v>
      </c>
      <c r="O18">
        <v>1</v>
      </c>
      <c r="P18" t="s">
        <v>4291</v>
      </c>
      <c r="Q18" t="s">
        <v>4054</v>
      </c>
      <c r="R18" t="s">
        <v>3940</v>
      </c>
      <c r="S18" t="s">
        <v>4104</v>
      </c>
      <c r="T18">
        <v>0</v>
      </c>
      <c r="U18">
        <v>1</v>
      </c>
      <c r="V18">
        <v>1</v>
      </c>
      <c r="W18">
        <v>1</v>
      </c>
      <c r="X18">
        <v>1</v>
      </c>
      <c r="Y18" t="s">
        <v>341</v>
      </c>
      <c r="Z18" t="s">
        <v>341</v>
      </c>
      <c r="AA18" t="s">
        <v>341</v>
      </c>
      <c r="AB18" t="s">
        <v>4051</v>
      </c>
      <c r="AC18" s="34"/>
    </row>
    <row r="19" spans="1:29" ht="15" customHeight="1" x14ac:dyDescent="0.35">
      <c r="A19" t="s">
        <v>4105</v>
      </c>
      <c r="B19" t="s">
        <v>985</v>
      </c>
      <c r="C19" t="str">
        <f>INDEX('Extracted information'!G:G, MATCH(B19,'Extracted information'!A:A,0))</f>
        <v>Silkworm pupae</v>
      </c>
      <c r="D19" t="str">
        <f>INDEX('Extracted information'!H:H, MATCH(B19,'Extracted information'!A:A,0))</f>
        <v>Classification</v>
      </c>
      <c r="E19" t="str">
        <f>INDEX('Extracted information'!I:I, MATCH(B19,'Extracted information'!A:A,0))</f>
        <v>400-900</v>
      </c>
      <c r="F19" t="str">
        <f>INDEX('Extracted information'!J:J, MATCH(B19,'Extracted information'!A:A,0))</f>
        <v>ImSpector V10E</v>
      </c>
      <c r="G19" t="s">
        <v>4303</v>
      </c>
      <c r="L19">
        <v>1</v>
      </c>
      <c r="M19" t="s">
        <v>4087</v>
      </c>
      <c r="N19" t="s">
        <v>4049</v>
      </c>
      <c r="O19">
        <v>0</v>
      </c>
      <c r="Q19" t="s">
        <v>2167</v>
      </c>
      <c r="R19" t="s">
        <v>4106</v>
      </c>
      <c r="S19" t="s">
        <v>4107</v>
      </c>
      <c r="T19">
        <v>1</v>
      </c>
      <c r="U19">
        <v>1</v>
      </c>
      <c r="V19">
        <v>0</v>
      </c>
      <c r="W19">
        <v>1</v>
      </c>
      <c r="X19">
        <v>1</v>
      </c>
      <c r="Y19" t="s">
        <v>341</v>
      </c>
      <c r="Z19" t="s">
        <v>4261</v>
      </c>
      <c r="AA19" t="s">
        <v>4278</v>
      </c>
      <c r="AB19" t="s">
        <v>4061</v>
      </c>
      <c r="AC19" t="s">
        <v>13</v>
      </c>
    </row>
    <row r="20" spans="1:29" ht="15" customHeight="1" x14ac:dyDescent="0.35">
      <c r="A20" t="s">
        <v>4189</v>
      </c>
      <c r="B20" t="s">
        <v>989</v>
      </c>
      <c r="C20" t="str">
        <f>INDEX('Extracted information'!G:G, MATCH(B20,'Extracted information'!A:A,0))</f>
        <v>Tea leaves</v>
      </c>
      <c r="D20" t="str">
        <f>INDEX('Extracted information'!H:H, MATCH(B20,'Extracted information'!A:A,0))</f>
        <v>Classification</v>
      </c>
      <c r="E20" t="str">
        <f>INDEX('Extracted information'!I:I, MATCH(B20,'Extracted information'!A:A,0))</f>
        <v>400-1000</v>
      </c>
      <c r="F20" t="str">
        <f>INDEX('Extracted information'!J:J, MATCH(B20,'Extracted information'!A:A,0))</f>
        <v>ImSpector V10E</v>
      </c>
      <c r="G20" t="s">
        <v>4303</v>
      </c>
      <c r="I20">
        <v>1</v>
      </c>
      <c r="M20" t="s">
        <v>4187</v>
      </c>
      <c r="N20" t="s">
        <v>4049</v>
      </c>
      <c r="O20">
        <v>1</v>
      </c>
      <c r="P20" t="s">
        <v>4308</v>
      </c>
      <c r="Q20" t="s">
        <v>4054</v>
      </c>
      <c r="R20" t="s">
        <v>4190</v>
      </c>
      <c r="S20" s="23" t="s">
        <v>4191</v>
      </c>
      <c r="T20" s="23"/>
      <c r="U20" s="23"/>
      <c r="V20" s="23"/>
      <c r="W20" s="23"/>
      <c r="X20" s="23"/>
      <c r="Y20" s="23"/>
      <c r="Z20" s="23"/>
      <c r="AA20" s="23"/>
      <c r="AB20" t="s">
        <v>4061</v>
      </c>
      <c r="AC20" t="s">
        <v>13</v>
      </c>
    </row>
    <row r="21" spans="1:29" ht="15" customHeight="1" x14ac:dyDescent="0.35">
      <c r="B21" t="s">
        <v>1179</v>
      </c>
      <c r="C21" t="str">
        <f>INDEX('Extracted information'!G:G, MATCH(B21,'Extracted information'!A:A,0))</f>
        <v>Tomato leaves</v>
      </c>
      <c r="D21" t="str">
        <f>INDEX('Extracted information'!H:H, MATCH(B21,'Extracted information'!A:A,0))</f>
        <v>Classification</v>
      </c>
      <c r="E21" t="str">
        <f>INDEX('Extracted information'!I:I, MATCH(B21,'Extracted information'!A:A,0))</f>
        <v>500-1000</v>
      </c>
      <c r="F21" t="str">
        <f>INDEX('Extracted information'!J:J, MATCH(B21,'Extracted information'!A:A,0))</f>
        <v>ImSpector V10E</v>
      </c>
      <c r="G21" t="s">
        <v>4303</v>
      </c>
      <c r="L21">
        <v>1</v>
      </c>
      <c r="M21" t="s">
        <v>4087</v>
      </c>
      <c r="N21" t="s">
        <v>4128</v>
      </c>
      <c r="P21" t="s">
        <v>4349</v>
      </c>
      <c r="Q21" t="s">
        <v>4054</v>
      </c>
      <c r="R21" t="s">
        <v>4350</v>
      </c>
      <c r="S21" t="s">
        <v>4352</v>
      </c>
      <c r="T21" s="23">
        <v>0</v>
      </c>
      <c r="U21" s="23">
        <v>1</v>
      </c>
      <c r="V21" s="23">
        <v>1</v>
      </c>
      <c r="W21" s="23">
        <v>1</v>
      </c>
      <c r="X21" s="23">
        <v>1</v>
      </c>
      <c r="Y21" s="23" t="s">
        <v>341</v>
      </c>
      <c r="Z21" s="23" t="s">
        <v>4255</v>
      </c>
      <c r="AA21" s="23" t="s">
        <v>4351</v>
      </c>
      <c r="AB21" t="s">
        <v>4051</v>
      </c>
      <c r="AC21" s="34"/>
    </row>
    <row r="22" spans="1:29" ht="15" customHeight="1" x14ac:dyDescent="0.35">
      <c r="A22" t="s">
        <v>4108</v>
      </c>
      <c r="B22" t="s">
        <v>1193</v>
      </c>
      <c r="C22" t="str">
        <f>INDEX('Extracted information'!G:G, MATCH(B22,'Extracted information'!A:A,0))</f>
        <v>Chicken</v>
      </c>
      <c r="D22" t="str">
        <f>INDEX('Extracted information'!H:H, MATCH(B22,'Extracted information'!A:A,0))</f>
        <v>Classification, Distribution</v>
      </c>
      <c r="E22" t="str">
        <f>INDEX('Extracted information'!I:I, MATCH(B22,'Extracted information'!A:A,0))</f>
        <v>400-1000</v>
      </c>
      <c r="F22" t="str">
        <f>INDEX('Extracted information'!J:J, MATCH(B22,'Extracted information'!A:A,0))</f>
        <v>ImSpector V10E</v>
      </c>
      <c r="G22" t="s">
        <v>4303</v>
      </c>
      <c r="L22">
        <v>1</v>
      </c>
      <c r="M22" t="s">
        <v>4087</v>
      </c>
      <c r="N22" t="s">
        <v>4049</v>
      </c>
      <c r="O22">
        <v>0</v>
      </c>
      <c r="Q22" t="s">
        <v>2167</v>
      </c>
      <c r="R22" t="s">
        <v>4109</v>
      </c>
      <c r="S22" t="s">
        <v>4110</v>
      </c>
      <c r="T22">
        <v>1</v>
      </c>
      <c r="U22">
        <v>1</v>
      </c>
      <c r="V22">
        <v>0</v>
      </c>
      <c r="W22">
        <v>1</v>
      </c>
      <c r="X22">
        <v>1</v>
      </c>
      <c r="Y22">
        <v>1</v>
      </c>
      <c r="Z22" t="s">
        <v>4255</v>
      </c>
      <c r="AA22" t="s">
        <v>4264</v>
      </c>
      <c r="AB22" t="s">
        <v>4061</v>
      </c>
      <c r="AC22" t="s">
        <v>13</v>
      </c>
    </row>
    <row r="23" spans="1:29" ht="15" customHeight="1" x14ac:dyDescent="0.35">
      <c r="A23" t="s">
        <v>4111</v>
      </c>
      <c r="B23" t="s">
        <v>1206</v>
      </c>
      <c r="C23" t="str">
        <f>INDEX('Extracted information'!G:G, MATCH(B23,'Extracted information'!A:A,0))</f>
        <v>Peaches</v>
      </c>
      <c r="D23" t="str">
        <f>INDEX('Extracted information'!H:H, MATCH(B23,'Extracted information'!A:A,0))</f>
        <v>Classification</v>
      </c>
      <c r="E23" t="str">
        <f>INDEX('Extracted information'!I:I, MATCH(B23,'Extracted information'!A:A,0))</f>
        <v>400-1000</v>
      </c>
      <c r="F23" t="str">
        <f>INDEX('Extracted information'!J:J, MATCH(B23,'Extracted information'!A:A,0))</f>
        <v>ImSpector V10E</v>
      </c>
      <c r="G23" t="s">
        <v>4303</v>
      </c>
      <c r="L23">
        <v>1</v>
      </c>
      <c r="M23" t="s">
        <v>4087</v>
      </c>
      <c r="N23" t="s">
        <v>4049</v>
      </c>
      <c r="O23">
        <v>0</v>
      </c>
      <c r="Q23" t="s">
        <v>2167</v>
      </c>
      <c r="R23" t="s">
        <v>4112</v>
      </c>
      <c r="S23" s="23" t="s">
        <v>4113</v>
      </c>
      <c r="T23" s="23">
        <v>1</v>
      </c>
      <c r="U23">
        <v>1</v>
      </c>
      <c r="V23" s="23">
        <v>1</v>
      </c>
      <c r="W23" s="23">
        <v>0</v>
      </c>
      <c r="X23" s="23">
        <v>1</v>
      </c>
      <c r="Y23" t="s">
        <v>341</v>
      </c>
      <c r="Z23" t="s">
        <v>4255</v>
      </c>
      <c r="AA23" t="s">
        <v>4278</v>
      </c>
      <c r="AB23" t="s">
        <v>4061</v>
      </c>
      <c r="AC23" t="s">
        <v>13</v>
      </c>
    </row>
    <row r="24" spans="1:29" ht="15" customHeight="1" x14ac:dyDescent="0.35">
      <c r="A24" t="s">
        <v>4114</v>
      </c>
      <c r="B24" t="s">
        <v>1215</v>
      </c>
      <c r="C24" t="str">
        <f>INDEX('Extracted information'!G:G, MATCH(B24,'Extracted information'!A:A,0))</f>
        <v>Jujubes</v>
      </c>
      <c r="D24" t="str">
        <f>INDEX('Extracted information'!H:H, MATCH(B24,'Extracted information'!A:A,0))</f>
        <v>Classification</v>
      </c>
      <c r="E24" t="str">
        <f>INDEX('Extracted information'!I:I, MATCH(B24,'Extracted information'!A:A,0))</f>
        <v>430-1023</v>
      </c>
      <c r="F24" t="str">
        <f>INDEX('Extracted information'!J:J, MATCH(B24,'Extracted information'!A:A,0))</f>
        <v>ImSpector V10E</v>
      </c>
      <c r="G24" t="s">
        <v>4303</v>
      </c>
      <c r="L24">
        <v>1</v>
      </c>
      <c r="M24" t="s">
        <v>4087</v>
      </c>
      <c r="N24" t="s">
        <v>4049</v>
      </c>
      <c r="O24">
        <v>1</v>
      </c>
      <c r="P24" t="s">
        <v>4292</v>
      </c>
      <c r="Q24" t="s">
        <v>4054</v>
      </c>
      <c r="R24" t="s">
        <v>4054</v>
      </c>
      <c r="S24" t="s">
        <v>4115</v>
      </c>
      <c r="T24">
        <v>1</v>
      </c>
      <c r="U24">
        <v>1</v>
      </c>
      <c r="V24">
        <v>0</v>
      </c>
      <c r="W24">
        <v>1</v>
      </c>
      <c r="X24">
        <v>1</v>
      </c>
      <c r="Y24" t="s">
        <v>341</v>
      </c>
      <c r="Z24" t="s">
        <v>341</v>
      </c>
      <c r="AA24" t="s">
        <v>341</v>
      </c>
      <c r="AB24" t="s">
        <v>4051</v>
      </c>
      <c r="AC24" t="s">
        <v>20</v>
      </c>
    </row>
    <row r="25" spans="1:29" ht="15" customHeight="1" x14ac:dyDescent="0.35">
      <c r="A25" t="s">
        <v>4116</v>
      </c>
      <c r="B25" t="s">
        <v>1219</v>
      </c>
      <c r="C25" t="str">
        <f>INDEX('Extracted information'!G:G, MATCH(B25,'Extracted information'!A:A,0))</f>
        <v>Lychee</v>
      </c>
      <c r="D25" t="str">
        <f>INDEX('Extracted information'!H:H, MATCH(B25,'Extracted information'!A:A,0))</f>
        <v>Classification</v>
      </c>
      <c r="E25" t="str">
        <f>INDEX('Extracted information'!I:I, MATCH(B25,'Extracted information'!A:A,0))</f>
        <v>450-850</v>
      </c>
      <c r="F25" t="str">
        <f>INDEX('Extracted information'!J:J, MATCH(B25,'Extracted information'!A:A,0))</f>
        <v>Hyper SIS VNIR</v>
      </c>
      <c r="G25" t="s">
        <v>4303</v>
      </c>
      <c r="L25">
        <v>1</v>
      </c>
      <c r="M25" t="s">
        <v>4087</v>
      </c>
      <c r="N25" t="s">
        <v>4049</v>
      </c>
      <c r="O25">
        <v>1</v>
      </c>
      <c r="P25" t="s">
        <v>4292</v>
      </c>
      <c r="Q25" t="s">
        <v>4054</v>
      </c>
      <c r="R25" t="s">
        <v>4117</v>
      </c>
      <c r="S25" t="s">
        <v>4118</v>
      </c>
      <c r="T25" s="23">
        <v>1</v>
      </c>
      <c r="U25">
        <v>1</v>
      </c>
      <c r="V25" s="23">
        <v>1</v>
      </c>
      <c r="W25" s="23">
        <v>1</v>
      </c>
      <c r="X25" s="23">
        <v>1</v>
      </c>
      <c r="Y25" t="s">
        <v>341</v>
      </c>
      <c r="Z25" t="s">
        <v>341</v>
      </c>
      <c r="AA25" t="s">
        <v>341</v>
      </c>
      <c r="AB25" t="s">
        <v>4051</v>
      </c>
      <c r="AC25" s="34"/>
    </row>
    <row r="26" spans="1:29" ht="15" customHeight="1" x14ac:dyDescent="0.35">
      <c r="A26" t="s">
        <v>4119</v>
      </c>
      <c r="B26" t="s">
        <v>1223</v>
      </c>
      <c r="C26" t="str">
        <f>INDEX('Extracted information'!G:G, MATCH(B26,'Extracted information'!A:A,0))</f>
        <v>Chicken</v>
      </c>
      <c r="D26" t="str">
        <f>INDEX('Extracted information'!H:H, MATCH(B26,'Extracted information'!A:A,0))</f>
        <v>Classification</v>
      </c>
      <c r="E26" t="str">
        <f>INDEX('Extracted information'!I:I, MATCH(B26,'Extracted information'!A:A,0))</f>
        <v>400-1000</v>
      </c>
      <c r="F26" t="str">
        <f>INDEX('Extracted information'!J:J, MATCH(B26,'Extracted information'!A:A,0))</f>
        <v>ImSpector V10E</v>
      </c>
      <c r="G26" t="s">
        <v>4303</v>
      </c>
      <c r="L26">
        <v>1</v>
      </c>
      <c r="M26" t="s">
        <v>4087</v>
      </c>
      <c r="N26" t="s">
        <v>4049</v>
      </c>
      <c r="O26">
        <v>0</v>
      </c>
      <c r="Q26" t="s">
        <v>2167</v>
      </c>
      <c r="R26" t="s">
        <v>4120</v>
      </c>
      <c r="S26" t="s">
        <v>4121</v>
      </c>
      <c r="T26">
        <v>1</v>
      </c>
      <c r="U26">
        <v>1</v>
      </c>
      <c r="V26">
        <v>0</v>
      </c>
      <c r="W26">
        <v>1</v>
      </c>
      <c r="X26">
        <v>1</v>
      </c>
      <c r="Y26" t="s">
        <v>4260</v>
      </c>
      <c r="Z26" t="s">
        <v>4255</v>
      </c>
      <c r="AA26" t="s">
        <v>4295</v>
      </c>
      <c r="AB26" t="s">
        <v>4061</v>
      </c>
      <c r="AC26" t="s">
        <v>13</v>
      </c>
    </row>
    <row r="27" spans="1:29" ht="15" customHeight="1" x14ac:dyDescent="0.35">
      <c r="A27" t="s">
        <v>4052</v>
      </c>
      <c r="B27" t="s">
        <v>1276</v>
      </c>
      <c r="C27" t="str">
        <f>INDEX('Extracted information'!G:G, MATCH(B27,'Extracted information'!A:A,0))</f>
        <v>Pork</v>
      </c>
      <c r="D27" t="str">
        <f>INDEX('Extracted information'!H:H, MATCH(B27,'Extracted information'!A:A,0))</f>
        <v>Regression</v>
      </c>
      <c r="E27" t="str">
        <f>INDEX('Extracted information'!I:I, MATCH(B27,'Extracted information'!A:A,0))</f>
        <v>400-1000</v>
      </c>
      <c r="F27" t="str">
        <f>INDEX('Extracted information'!J:J, MATCH(B27,'Extracted information'!A:A,0))</f>
        <v>HyperSpec VNIR</v>
      </c>
      <c r="G27" t="s">
        <v>4303</v>
      </c>
      <c r="H27">
        <v>1</v>
      </c>
      <c r="M27" t="s">
        <v>4053</v>
      </c>
      <c r="N27" t="s">
        <v>4049</v>
      </c>
      <c r="O27">
        <v>1</v>
      </c>
      <c r="P27" t="s">
        <v>4313</v>
      </c>
      <c r="Q27" t="s">
        <v>4312</v>
      </c>
      <c r="R27" t="s">
        <v>4054</v>
      </c>
      <c r="S27" t="s">
        <v>4055</v>
      </c>
      <c r="AB27" t="s">
        <v>4056</v>
      </c>
      <c r="AC27" t="s">
        <v>13</v>
      </c>
    </row>
    <row r="28" spans="1:29" ht="15" customHeight="1" x14ac:dyDescent="0.35">
      <c r="A28" t="s">
        <v>4131</v>
      </c>
      <c r="B28" t="s">
        <v>1257</v>
      </c>
      <c r="C28" t="str">
        <f>INDEX('Extracted information'!G:G, MATCH(B28,'Extracted information'!A:A,0))</f>
        <v>Pears</v>
      </c>
      <c r="D28" t="str">
        <f>INDEX('Extracted information'!H:H, MATCH(B28,'Extracted information'!A:A,0))</f>
        <v>Classification, Regression</v>
      </c>
      <c r="E28" t="str">
        <f>INDEX('Extracted information'!I:I, MATCH(B28,'Extracted information'!A:A,0))</f>
        <v>425-1000</v>
      </c>
      <c r="F28" t="str">
        <f>INDEX('Extracted information'!J:J, MATCH(B28,'Extracted information'!A:A,0))</f>
        <v>ImSpector V10E</v>
      </c>
      <c r="G28" t="s">
        <v>4303</v>
      </c>
      <c r="L28">
        <v>1</v>
      </c>
      <c r="M28" t="s">
        <v>4087</v>
      </c>
      <c r="N28" t="s">
        <v>4049</v>
      </c>
      <c r="O28">
        <v>0</v>
      </c>
      <c r="Q28" t="s">
        <v>4236</v>
      </c>
      <c r="R28" t="s">
        <v>4132</v>
      </c>
      <c r="S28" t="s">
        <v>4133</v>
      </c>
      <c r="T28">
        <v>1</v>
      </c>
      <c r="U28">
        <v>1</v>
      </c>
      <c r="V28">
        <v>0</v>
      </c>
      <c r="W28">
        <v>1</v>
      </c>
      <c r="X28">
        <v>1</v>
      </c>
      <c r="Y28" t="s">
        <v>341</v>
      </c>
      <c r="Z28" t="s">
        <v>4255</v>
      </c>
      <c r="AA28" t="s">
        <v>341</v>
      </c>
      <c r="AB28" t="s">
        <v>4061</v>
      </c>
      <c r="AC28" t="s">
        <v>13</v>
      </c>
    </row>
    <row r="29" spans="1:29" ht="15" customHeight="1" x14ac:dyDescent="0.35">
      <c r="A29" t="s">
        <v>4134</v>
      </c>
      <c r="B29" t="s">
        <v>1313</v>
      </c>
      <c r="C29" t="str">
        <f>INDEX('Extracted information'!G:G, MATCH(B29,'Extracted information'!A:A,0))</f>
        <v>Tea leaves</v>
      </c>
      <c r="D29" t="str">
        <f>INDEX('Extracted information'!H:H, MATCH(B29,'Extracted information'!A:A,0))</f>
        <v>Classification</v>
      </c>
      <c r="E29" t="str">
        <f>INDEX('Extracted information'!I:I, MATCH(B29,'Extracted information'!A:A,0))</f>
        <v>400-1000</v>
      </c>
      <c r="F29" t="str">
        <f>INDEX('Extracted information'!J:J, MATCH(B29,'Extracted information'!A:A,0))</f>
        <v>ImSpector V10E</v>
      </c>
      <c r="G29" t="s">
        <v>4303</v>
      </c>
      <c r="L29">
        <v>1</v>
      </c>
      <c r="M29" t="s">
        <v>4087</v>
      </c>
      <c r="N29" t="s">
        <v>4049</v>
      </c>
      <c r="O29">
        <v>1</v>
      </c>
      <c r="P29" t="s">
        <v>4292</v>
      </c>
      <c r="Q29" t="s">
        <v>4054</v>
      </c>
      <c r="R29" t="s">
        <v>4054</v>
      </c>
      <c r="S29" t="s">
        <v>4135</v>
      </c>
      <c r="T29">
        <v>1</v>
      </c>
      <c r="U29">
        <v>1</v>
      </c>
      <c r="V29">
        <v>0</v>
      </c>
      <c r="W29">
        <v>1</v>
      </c>
      <c r="X29">
        <v>1</v>
      </c>
      <c r="Y29">
        <v>1</v>
      </c>
      <c r="Z29" t="s">
        <v>4255</v>
      </c>
      <c r="AA29" t="s">
        <v>4278</v>
      </c>
      <c r="AB29" t="s">
        <v>4056</v>
      </c>
      <c r="AC29" t="s">
        <v>13</v>
      </c>
    </row>
    <row r="30" spans="1:29" ht="15" customHeight="1" x14ac:dyDescent="0.35">
      <c r="A30" t="s">
        <v>4136</v>
      </c>
      <c r="B30" t="s">
        <v>1342</v>
      </c>
      <c r="C30" t="str">
        <f>INDEX('Extracted information'!G:G, MATCH(B30,'Extracted information'!A:A,0))</f>
        <v>Tobacco leaves</v>
      </c>
      <c r="D30" t="str">
        <f>INDEX('Extracted information'!H:H, MATCH(B30,'Extracted information'!A:A,0))</f>
        <v>Classification</v>
      </c>
      <c r="E30" t="str">
        <f>INDEX('Extracted information'!I:I, MATCH(B30,'Extracted information'!A:A,0))</f>
        <v>450-1000</v>
      </c>
      <c r="F30" t="str">
        <f>INDEX('Extracted information'!J:J, MATCH(B30,'Extracted information'!A:A,0))</f>
        <v>ImSpector V10E</v>
      </c>
      <c r="G30" t="s">
        <v>4303</v>
      </c>
      <c r="L30">
        <v>1</v>
      </c>
      <c r="M30" t="s">
        <v>4087</v>
      </c>
      <c r="N30" t="s">
        <v>4049</v>
      </c>
      <c r="O30">
        <v>1</v>
      </c>
      <c r="P30" t="s">
        <v>4293</v>
      </c>
      <c r="Q30" t="s">
        <v>4054</v>
      </c>
      <c r="R30" t="s">
        <v>4137</v>
      </c>
      <c r="S30" t="s">
        <v>4138</v>
      </c>
      <c r="T30">
        <v>1</v>
      </c>
      <c r="U30">
        <v>1</v>
      </c>
      <c r="V30">
        <v>1</v>
      </c>
      <c r="W30">
        <v>1</v>
      </c>
      <c r="X30">
        <v>0</v>
      </c>
      <c r="Y30">
        <v>1</v>
      </c>
      <c r="Z30" t="s">
        <v>4255</v>
      </c>
      <c r="AA30" t="s">
        <v>4264</v>
      </c>
      <c r="AB30" t="s">
        <v>4061</v>
      </c>
      <c r="AC30" t="s">
        <v>20</v>
      </c>
    </row>
    <row r="31" spans="1:29" ht="15" customHeight="1" x14ac:dyDescent="0.35">
      <c r="A31" t="s">
        <v>4213</v>
      </c>
      <c r="B31" t="s">
        <v>1347</v>
      </c>
      <c r="C31" t="str">
        <f>INDEX('Extracted information'!G:G, MATCH(B31,'Extracted information'!A:A,0))</f>
        <v>Sea cucumber</v>
      </c>
      <c r="D31" t="str">
        <f>INDEX('Extracted information'!H:H, MATCH(B31,'Extracted information'!A:A,0))</f>
        <v>Regression</v>
      </c>
      <c r="E31" t="str">
        <f>INDEX('Extracted information'!I:I, MATCH(B31,'Extracted information'!A:A,0))</f>
        <v>400-1000</v>
      </c>
      <c r="F31" t="str">
        <f>INDEX('Extracted information'!J:J, MATCH(B31,'Extracted information'!A:A,0))</f>
        <v>ImSpector V10E</v>
      </c>
      <c r="G31">
        <v>1</v>
      </c>
      <c r="I31">
        <v>1</v>
      </c>
      <c r="L31">
        <v>1</v>
      </c>
      <c r="M31" t="s">
        <v>4268</v>
      </c>
      <c r="N31" t="s">
        <v>4049</v>
      </c>
      <c r="O31">
        <v>1</v>
      </c>
      <c r="P31" t="s">
        <v>4294</v>
      </c>
      <c r="Q31" t="s">
        <v>4238</v>
      </c>
      <c r="R31" t="s">
        <v>4214</v>
      </c>
      <c r="S31" s="23" t="s">
        <v>4215</v>
      </c>
      <c r="T31" s="23">
        <v>0</v>
      </c>
      <c r="U31" s="23">
        <v>1</v>
      </c>
      <c r="V31" s="23">
        <v>1</v>
      </c>
      <c r="W31" s="23">
        <v>1</v>
      </c>
      <c r="X31" s="23">
        <v>1</v>
      </c>
      <c r="Y31" s="23">
        <v>1</v>
      </c>
      <c r="Z31" t="s">
        <v>4255</v>
      </c>
      <c r="AA31" t="s">
        <v>4264</v>
      </c>
      <c r="AB31" t="s">
        <v>4051</v>
      </c>
      <c r="AC31" s="34"/>
    </row>
    <row r="32" spans="1:29" ht="15" customHeight="1" x14ac:dyDescent="0.35">
      <c r="A32" t="s">
        <v>4083</v>
      </c>
      <c r="B32" t="s">
        <v>2997</v>
      </c>
      <c r="C32" t="str">
        <f>INDEX('Extracted information'!G:G, MATCH(B32,'Extracted information'!A:A,0))</f>
        <v>Pork</v>
      </c>
      <c r="D32" t="str">
        <f>INDEX('Extracted information'!H:H, MATCH(B32,'Extracted information'!A:A,0))</f>
        <v>Classification</v>
      </c>
      <c r="E32" t="str">
        <f>INDEX('Extracted information'!I:I, MATCH(B32,'Extracted information'!A:A,0))</f>
        <v>399-999</v>
      </c>
      <c r="F32" t="str">
        <f>INDEX('Extracted information'!J:J, MATCH(B32,'Extracted information'!A:A,0))</f>
        <v>ImSpector V10E</v>
      </c>
      <c r="G32" t="s">
        <v>4303</v>
      </c>
      <c r="H32">
        <v>1</v>
      </c>
      <c r="M32" t="s">
        <v>4084</v>
      </c>
      <c r="N32" t="s">
        <v>4049</v>
      </c>
      <c r="O32">
        <v>1</v>
      </c>
      <c r="P32" t="s">
        <v>4311</v>
      </c>
      <c r="Q32" t="s">
        <v>4054</v>
      </c>
      <c r="R32" t="s">
        <v>4054</v>
      </c>
      <c r="S32" t="s">
        <v>4085</v>
      </c>
      <c r="AB32" t="s">
        <v>4051</v>
      </c>
      <c r="AC32" s="34"/>
    </row>
    <row r="33" spans="1:29" ht="15" customHeight="1" x14ac:dyDescent="0.35">
      <c r="A33" t="s">
        <v>4139</v>
      </c>
      <c r="B33" t="s">
        <v>1360</v>
      </c>
      <c r="C33" t="str">
        <f>INDEX('Extracted information'!G:G, MATCH(B33,'Extracted information'!A:A,0))</f>
        <v>Rice leaves</v>
      </c>
      <c r="D33" t="str">
        <f>INDEX('Extracted information'!H:H, MATCH(B33,'Extracted information'!A:A,0))</f>
        <v>Classification</v>
      </c>
      <c r="E33" t="str">
        <f>INDEX('Extracted information'!I:I, MATCH(B33,'Extracted information'!A:A,0))</f>
        <v>480-1000</v>
      </c>
      <c r="F33" t="str">
        <f>INDEX('Extracted information'!J:J, MATCH(B33,'Extracted information'!A:A,0))</f>
        <v>ImSpector V10E</v>
      </c>
      <c r="G33" t="s">
        <v>4303</v>
      </c>
      <c r="L33">
        <v>1</v>
      </c>
      <c r="M33" t="s">
        <v>4087</v>
      </c>
      <c r="N33" t="s">
        <v>4049</v>
      </c>
      <c r="O33">
        <v>0</v>
      </c>
      <c r="Q33" t="s">
        <v>2167</v>
      </c>
      <c r="R33" t="s">
        <v>4140</v>
      </c>
      <c r="S33" t="s">
        <v>4141</v>
      </c>
      <c r="T33">
        <v>1</v>
      </c>
      <c r="U33">
        <v>1</v>
      </c>
      <c r="V33">
        <v>1</v>
      </c>
      <c r="W33">
        <v>1</v>
      </c>
      <c r="X33">
        <v>1</v>
      </c>
      <c r="Y33" t="s">
        <v>341</v>
      </c>
      <c r="Z33" t="s">
        <v>341</v>
      </c>
      <c r="AA33" t="s">
        <v>341</v>
      </c>
      <c r="AB33" t="s">
        <v>4061</v>
      </c>
      <c r="AC33" t="s">
        <v>13</v>
      </c>
    </row>
    <row r="34" spans="1:29" ht="15" customHeight="1" x14ac:dyDescent="0.35">
      <c r="A34" t="s">
        <v>4066</v>
      </c>
      <c r="B34" t="s">
        <v>1433</v>
      </c>
      <c r="C34" t="str">
        <f>INDEX('Extracted information'!G:G, MATCH(B34,'Extracted information'!A:A,0))</f>
        <v>Beef</v>
      </c>
      <c r="D34" t="str">
        <f>INDEX('Extracted information'!H:H, MATCH(B34,'Extracted information'!A:A,0))</f>
        <v>Regression, Distribution</v>
      </c>
      <c r="E34" t="str">
        <f>INDEX('Extracted information'!I:I, MATCH(B34,'Extracted information'!A:A,0))</f>
        <v>400-1000</v>
      </c>
      <c r="F34" t="str">
        <f>INDEX('Extracted information'!J:J, MATCH(B34,'Extracted information'!A:A,0))</f>
        <v>ImSpector V10E</v>
      </c>
      <c r="G34" t="s">
        <v>4303</v>
      </c>
      <c r="K34">
        <v>1</v>
      </c>
      <c r="M34" t="s">
        <v>4067</v>
      </c>
      <c r="N34" t="s">
        <v>4049</v>
      </c>
      <c r="O34">
        <v>0</v>
      </c>
      <c r="Q34" t="s">
        <v>2167</v>
      </c>
      <c r="R34" t="s">
        <v>4068</v>
      </c>
      <c r="S34" t="s">
        <v>4069</v>
      </c>
      <c r="AB34" t="s">
        <v>4061</v>
      </c>
      <c r="AC34" t="s">
        <v>13</v>
      </c>
    </row>
    <row r="35" spans="1:29" ht="15" customHeight="1" x14ac:dyDescent="0.35">
      <c r="A35" t="s">
        <v>4192</v>
      </c>
      <c r="B35" t="s">
        <v>1423</v>
      </c>
      <c r="C35" t="str">
        <f>INDEX('Extracted information'!G:G, MATCH(B35,'Extracted information'!A:A,0))</f>
        <v>Grass carp</v>
      </c>
      <c r="D35" t="str">
        <f>INDEX('Extracted information'!H:H, MATCH(B35,'Extracted information'!A:A,0))</f>
        <v>Regression</v>
      </c>
      <c r="E35" t="str">
        <f>INDEX('Extracted information'!I:I, MATCH(B35,'Extracted information'!A:A,0))</f>
        <v>400-1000</v>
      </c>
      <c r="F35" t="str">
        <f>INDEX('Extracted information'!J:J, MATCH(B35,'Extracted information'!A:A,0))</f>
        <v>ImSpector V10E</v>
      </c>
      <c r="G35" t="s">
        <v>4303</v>
      </c>
      <c r="I35">
        <v>1</v>
      </c>
      <c r="M35" t="s">
        <v>4187</v>
      </c>
      <c r="N35" t="s">
        <v>4049</v>
      </c>
      <c r="O35">
        <v>0</v>
      </c>
      <c r="Q35" t="s">
        <v>4282</v>
      </c>
      <c r="R35" t="s">
        <v>4120</v>
      </c>
      <c r="S35" t="s">
        <v>4193</v>
      </c>
      <c r="AB35" t="s">
        <v>4051</v>
      </c>
      <c r="AC35" t="s">
        <v>13</v>
      </c>
    </row>
    <row r="36" spans="1:29" ht="15" customHeight="1" x14ac:dyDescent="0.35">
      <c r="A36" t="s">
        <v>4194</v>
      </c>
      <c r="B36" t="s">
        <v>1473</v>
      </c>
      <c r="C36" t="str">
        <f>INDEX('Extracted information'!G:G, MATCH(B36,'Extracted information'!A:A,0))</f>
        <v>Pork</v>
      </c>
      <c r="D36" t="str">
        <f>INDEX('Extracted information'!H:H, MATCH(B36,'Extracted information'!A:A,0))</f>
        <v>Regression, Distribution</v>
      </c>
      <c r="E36" t="str">
        <f>INDEX('Extracted information'!I:I, MATCH(B36,'Extracted information'!A:A,0))</f>
        <v>400-1000</v>
      </c>
      <c r="F36" t="str">
        <f>INDEX('Extracted information'!J:J, MATCH(B36,'Extracted information'!A:A,0))</f>
        <v>ImSpector V10E</v>
      </c>
      <c r="G36" t="s">
        <v>4303</v>
      </c>
      <c r="I36">
        <v>1</v>
      </c>
      <c r="M36" t="s">
        <v>4187</v>
      </c>
      <c r="N36" t="s">
        <v>4049</v>
      </c>
      <c r="O36">
        <v>0</v>
      </c>
      <c r="Q36" t="s">
        <v>2167</v>
      </c>
      <c r="R36" t="s">
        <v>4195</v>
      </c>
      <c r="S36" t="s">
        <v>4196</v>
      </c>
      <c r="AB36" t="s">
        <v>4061</v>
      </c>
      <c r="AC36" t="s">
        <v>13</v>
      </c>
    </row>
    <row r="37" spans="1:29" ht="15" customHeight="1" x14ac:dyDescent="0.35">
      <c r="A37" t="s">
        <v>4210</v>
      </c>
      <c r="B37" t="s">
        <v>1476</v>
      </c>
      <c r="C37" t="str">
        <f>INDEX('Extracted information'!G:G, MATCH(B37,'Extracted information'!A:A,0))</f>
        <v>Salmon</v>
      </c>
      <c r="D37" t="str">
        <f>INDEX('Extracted information'!H:H, MATCH(B37,'Extracted information'!A:A,0))</f>
        <v>Classification, Distribution</v>
      </c>
      <c r="E37" t="str">
        <f>INDEX('Extracted information'!I:I, MATCH(B37,'Extracted information'!A:A,0))</f>
        <v>900-1700</v>
      </c>
      <c r="F37" t="str">
        <f>INDEX('Extracted information'!J:J, MATCH(B37,'Extracted information'!A:A,0))</f>
        <v>ImSpector N17E</v>
      </c>
      <c r="G37">
        <v>1</v>
      </c>
      <c r="M37" t="s">
        <v>4211</v>
      </c>
      <c r="N37" t="s">
        <v>4080</v>
      </c>
      <c r="O37">
        <v>0</v>
      </c>
      <c r="Q37" t="s">
        <v>4269</v>
      </c>
      <c r="R37" t="s">
        <v>4233</v>
      </c>
      <c r="S37" t="s">
        <v>4212</v>
      </c>
      <c r="AB37" t="s">
        <v>4061</v>
      </c>
      <c r="AC37" s="34"/>
    </row>
    <row r="38" spans="1:29" ht="15" customHeight="1" x14ac:dyDescent="0.35">
      <c r="A38" t="s">
        <v>4145</v>
      </c>
      <c r="B38" t="s">
        <v>3009</v>
      </c>
      <c r="C38" t="str">
        <f>INDEX('Extracted information'!G:G, MATCH(B38,'Extracted information'!A:A,0))</f>
        <v>Chinese cabbage</v>
      </c>
      <c r="D38" t="str">
        <f>INDEX('Extracted information'!H:H, MATCH(B38,'Extracted information'!A:A,0))</f>
        <v>Classification</v>
      </c>
      <c r="E38" t="str">
        <f>INDEX('Extracted information'!I:I, MATCH(B38,'Extracted information'!A:A,0))</f>
        <v>420-1030</v>
      </c>
      <c r="F38" t="str">
        <f>INDEX('Extracted information'!J:J, MATCH(B38,'Extracted information'!A:A,0))</f>
        <v>ImSpector V10E</v>
      </c>
      <c r="G38" t="s">
        <v>4303</v>
      </c>
      <c r="L38">
        <v>1</v>
      </c>
      <c r="M38" t="s">
        <v>4087</v>
      </c>
      <c r="N38" t="s">
        <v>4266</v>
      </c>
      <c r="O38">
        <v>1</v>
      </c>
      <c r="P38" t="s">
        <v>4296</v>
      </c>
      <c r="Q38" t="s">
        <v>4054</v>
      </c>
      <c r="R38" t="s">
        <v>4146</v>
      </c>
      <c r="S38" t="s">
        <v>4147</v>
      </c>
      <c r="T38">
        <v>1</v>
      </c>
      <c r="U38">
        <v>1</v>
      </c>
      <c r="V38">
        <v>0</v>
      </c>
      <c r="W38">
        <v>1</v>
      </c>
      <c r="X38">
        <v>1</v>
      </c>
      <c r="Y38">
        <v>1</v>
      </c>
      <c r="Z38" t="s">
        <v>4255</v>
      </c>
      <c r="AA38" t="s">
        <v>4278</v>
      </c>
      <c r="AB38" t="s">
        <v>4051</v>
      </c>
      <c r="AC38" s="34"/>
    </row>
    <row r="39" spans="1:29" ht="15" customHeight="1" x14ac:dyDescent="0.35">
      <c r="A39" t="s">
        <v>4142</v>
      </c>
      <c r="B39" t="s">
        <v>1542</v>
      </c>
      <c r="C39" t="str">
        <f>INDEX('Extracted information'!G:G, MATCH(B39,'Extracted information'!A:A,0))</f>
        <v>Apples</v>
      </c>
      <c r="D39" t="str">
        <f>INDEX('Extracted information'!H:H, MATCH(B39,'Extracted information'!A:A,0))</f>
        <v>Regression</v>
      </c>
      <c r="E39" t="str">
        <f>INDEX('Extracted information'!I:I, MATCH(B39,'Extracted information'!A:A,0))</f>
        <v>400-1000</v>
      </c>
      <c r="F39" t="str">
        <f>INDEX('Extracted information'!J:J, MATCH(B39,'Extracted information'!A:A,0))</f>
        <v>ImSpector V10E</v>
      </c>
      <c r="G39" t="s">
        <v>4303</v>
      </c>
      <c r="L39">
        <v>1</v>
      </c>
      <c r="M39" t="s">
        <v>4087</v>
      </c>
      <c r="N39" t="s">
        <v>4049</v>
      </c>
      <c r="O39">
        <v>0</v>
      </c>
      <c r="Q39" t="s">
        <v>4235</v>
      </c>
      <c r="R39" t="s">
        <v>4143</v>
      </c>
      <c r="S39" t="s">
        <v>4144</v>
      </c>
      <c r="T39">
        <v>1</v>
      </c>
      <c r="U39">
        <v>1</v>
      </c>
      <c r="V39">
        <v>1</v>
      </c>
      <c r="W39">
        <v>1</v>
      </c>
      <c r="X39">
        <v>1</v>
      </c>
      <c r="Y39">
        <v>1</v>
      </c>
      <c r="Z39" t="s">
        <v>4255</v>
      </c>
      <c r="AA39" t="s">
        <v>4264</v>
      </c>
      <c r="AB39" t="s">
        <v>4061</v>
      </c>
      <c r="AC39" t="s">
        <v>13</v>
      </c>
    </row>
    <row r="40" spans="1:29" ht="15" customHeight="1" x14ac:dyDescent="0.35">
      <c r="A40" t="s">
        <v>4179</v>
      </c>
      <c r="B40" t="s">
        <v>1570</v>
      </c>
      <c r="C40" t="str">
        <f>INDEX('Extracted information'!G:G, MATCH(B40,'Extracted information'!A:A,0))</f>
        <v>Citrus leaves</v>
      </c>
      <c r="D40" t="str">
        <f>INDEX('Extracted information'!H:H, MATCH(B40,'Extracted information'!A:A,0))</f>
        <v>Classification</v>
      </c>
      <c r="E40" t="str">
        <f>INDEX('Extracted information'!I:I, MATCH(B40,'Extracted information'!A:A,0))</f>
        <v>410-1000</v>
      </c>
      <c r="F40" t="str">
        <f>INDEX('Extracted information'!J:J, MATCH(B40,'Extracted information'!A:A,0))</f>
        <v>ImSpector V10E</v>
      </c>
      <c r="G40" t="s">
        <v>4303</v>
      </c>
      <c r="J40">
        <v>1</v>
      </c>
      <c r="L40">
        <v>1</v>
      </c>
      <c r="M40" t="s">
        <v>4180</v>
      </c>
      <c r="N40" t="s">
        <v>4265</v>
      </c>
      <c r="O40">
        <v>1</v>
      </c>
      <c r="P40" t="s">
        <v>4287</v>
      </c>
      <c r="Q40" t="s">
        <v>4240</v>
      </c>
      <c r="R40" t="s">
        <v>4181</v>
      </c>
      <c r="S40" t="s">
        <v>4182</v>
      </c>
      <c r="T40">
        <v>1</v>
      </c>
      <c r="U40">
        <v>1</v>
      </c>
      <c r="V40">
        <v>1</v>
      </c>
      <c r="W40">
        <v>1</v>
      </c>
      <c r="X40" s="23">
        <v>1</v>
      </c>
      <c r="Y40" t="s">
        <v>341</v>
      </c>
      <c r="Z40" t="s">
        <v>341</v>
      </c>
      <c r="AA40" t="s">
        <v>341</v>
      </c>
      <c r="AB40" t="s">
        <v>4061</v>
      </c>
      <c r="AC40" t="s">
        <v>13</v>
      </c>
    </row>
    <row r="41" spans="1:29" ht="15" customHeight="1" x14ac:dyDescent="0.35">
      <c r="A41" t="s">
        <v>4218</v>
      </c>
      <c r="B41" t="s">
        <v>1633</v>
      </c>
      <c r="C41" t="str">
        <f>INDEX('Extracted information'!G:G, MATCH(B41,'Extracted information'!A:A,0))</f>
        <v>Chicken</v>
      </c>
      <c r="D41" t="str">
        <f>INDEX('Extracted information'!H:H, MATCH(B41,'Extracted information'!A:A,0))</f>
        <v>Regression</v>
      </c>
      <c r="E41" t="str">
        <f>INDEX('Extracted information'!I:I, MATCH(B41,'Extracted information'!A:A,0))</f>
        <v>430-960</v>
      </c>
      <c r="F41" t="str">
        <f>INDEX('Extracted information'!J:J, MATCH(B41,'Extracted information'!A:A,0))</f>
        <v>ImSpector V10E</v>
      </c>
      <c r="G41" t="s">
        <v>4303</v>
      </c>
      <c r="J41">
        <v>1</v>
      </c>
      <c r="M41" t="s">
        <v>4219</v>
      </c>
      <c r="N41" t="s">
        <v>4049</v>
      </c>
      <c r="O41">
        <v>1</v>
      </c>
      <c r="P41" t="s">
        <v>4309</v>
      </c>
      <c r="Q41" t="s">
        <v>4054</v>
      </c>
      <c r="R41" t="s">
        <v>4220</v>
      </c>
      <c r="S41" t="s">
        <v>4221</v>
      </c>
      <c r="AB41" t="s">
        <v>4051</v>
      </c>
      <c r="AC41" s="34"/>
    </row>
    <row r="42" spans="1:29" ht="15" customHeight="1" x14ac:dyDescent="0.35">
      <c r="A42" t="s">
        <v>4159</v>
      </c>
      <c r="B42" t="s">
        <v>1617</v>
      </c>
      <c r="C42" t="str">
        <f>INDEX('Extracted information'!G:G, MATCH(B42,'Extracted information'!A:A,0))</f>
        <v>Maize</v>
      </c>
      <c r="D42" t="str">
        <f>INDEX('Extracted information'!H:H, MATCH(B42,'Extracted information'!A:A,0))</f>
        <v>Classification</v>
      </c>
      <c r="E42" t="str">
        <f>INDEX('Extracted information'!I:I, MATCH(B42,'Extracted information'!A:A,0))</f>
        <v>400-1000</v>
      </c>
      <c r="F42" t="str">
        <f>INDEX('Extracted information'!J:J, MATCH(B42,'Extracted information'!A:A,0))</f>
        <v>HyperSpec VNIR</v>
      </c>
      <c r="G42" t="s">
        <v>4303</v>
      </c>
      <c r="J42">
        <v>1</v>
      </c>
      <c r="L42">
        <v>1</v>
      </c>
      <c r="M42" t="s">
        <v>4160</v>
      </c>
      <c r="N42" t="s">
        <v>4049</v>
      </c>
      <c r="O42">
        <v>1</v>
      </c>
      <c r="P42" t="s">
        <v>4302</v>
      </c>
      <c r="Q42" t="s">
        <v>4054</v>
      </c>
      <c r="R42" t="s">
        <v>4161</v>
      </c>
      <c r="S42" t="s">
        <v>4162</v>
      </c>
      <c r="T42" s="23">
        <v>1</v>
      </c>
      <c r="U42" s="23">
        <v>1</v>
      </c>
      <c r="V42" s="23">
        <v>0</v>
      </c>
      <c r="W42" s="23">
        <v>1</v>
      </c>
      <c r="X42" s="23">
        <v>1</v>
      </c>
      <c r="Y42" s="23">
        <v>1</v>
      </c>
      <c r="Z42" t="s">
        <v>4255</v>
      </c>
      <c r="AA42" t="s">
        <v>4264</v>
      </c>
      <c r="AB42" t="s">
        <v>4051</v>
      </c>
      <c r="AC42" s="34"/>
    </row>
    <row r="43" spans="1:29" ht="15" customHeight="1" x14ac:dyDescent="0.35">
      <c r="A43" t="s">
        <v>4177</v>
      </c>
      <c r="B43" t="s">
        <v>1696</v>
      </c>
      <c r="C43" t="str">
        <f>INDEX('Extracted information'!G:G, MATCH(B43,'Extracted information'!A:A,0))</f>
        <v>Black beans</v>
      </c>
      <c r="D43" t="str">
        <f>INDEX('Extracted information'!H:H, MATCH(B43,'Extracted information'!A:A,0))</f>
        <v>Classification</v>
      </c>
      <c r="E43" t="str">
        <f>INDEX('Extracted information'!I:I, MATCH(B43,'Extracted information'!A:A,0))</f>
        <v>501-1000</v>
      </c>
      <c r="F43" t="str">
        <f>INDEX('Extracted information'!J:J, MATCH(B43,'Extracted information'!A:A,0))</f>
        <v>ImSpector V10E</v>
      </c>
      <c r="G43" t="s">
        <v>4303</v>
      </c>
      <c r="J43">
        <v>1</v>
      </c>
      <c r="L43">
        <v>1</v>
      </c>
      <c r="M43" t="s">
        <v>4174</v>
      </c>
      <c r="N43" t="s">
        <v>4049</v>
      </c>
      <c r="O43">
        <v>0</v>
      </c>
      <c r="Q43" t="s">
        <v>2167</v>
      </c>
      <c r="R43" t="s">
        <v>4120</v>
      </c>
      <c r="S43" t="s">
        <v>4178</v>
      </c>
      <c r="T43" s="23">
        <v>1</v>
      </c>
      <c r="U43" s="23">
        <v>1</v>
      </c>
      <c r="V43" s="23">
        <v>0</v>
      </c>
      <c r="W43" s="23">
        <v>1</v>
      </c>
      <c r="X43" s="23">
        <v>1</v>
      </c>
      <c r="Y43" s="23" t="s">
        <v>341</v>
      </c>
      <c r="Z43" t="s">
        <v>4255</v>
      </c>
      <c r="AA43" t="s">
        <v>4278</v>
      </c>
      <c r="AB43" t="s">
        <v>4051</v>
      </c>
      <c r="AC43" t="s">
        <v>13</v>
      </c>
    </row>
    <row r="44" spans="1:29" ht="15" customHeight="1" x14ac:dyDescent="0.35">
      <c r="A44" t="s">
        <v>4171</v>
      </c>
      <c r="B44" t="s">
        <v>3019</v>
      </c>
      <c r="C44" t="str">
        <f>INDEX('Extracted information'!G:G, MATCH(B44,'Extracted information'!A:A,0))</f>
        <v>Beef</v>
      </c>
      <c r="D44" t="str">
        <f>INDEX('Extracted information'!H:H, MATCH(B44,'Extracted information'!A:A,0))</f>
        <v>Classification</v>
      </c>
      <c r="E44" t="str">
        <f>INDEX('Extracted information'!I:I, MATCH(B44,'Extracted information'!A:A,0))</f>
        <v>447-1000</v>
      </c>
      <c r="F44" t="str">
        <f>INDEX('Extracted information'!J:J, MATCH(B44,'Extracted information'!A:A,0))</f>
        <v>ImSpector V10E</v>
      </c>
      <c r="G44">
        <v>1</v>
      </c>
      <c r="H44">
        <v>1</v>
      </c>
      <c r="J44">
        <v>1</v>
      </c>
      <c r="K44">
        <v>1</v>
      </c>
      <c r="L44">
        <v>1</v>
      </c>
      <c r="M44" t="s">
        <v>4270</v>
      </c>
      <c r="N44" t="s">
        <v>4266</v>
      </c>
      <c r="O44">
        <v>0</v>
      </c>
      <c r="Q44" t="s">
        <v>2167</v>
      </c>
      <c r="R44" t="s">
        <v>4172</v>
      </c>
      <c r="S44" t="s">
        <v>4271</v>
      </c>
      <c r="T44" t="s">
        <v>4303</v>
      </c>
      <c r="Y44" s="23" t="s">
        <v>341</v>
      </c>
      <c r="Z44" s="23" t="s">
        <v>341</v>
      </c>
      <c r="AA44" s="23" t="s">
        <v>341</v>
      </c>
      <c r="AB44" t="s">
        <v>4051</v>
      </c>
      <c r="AC44" s="34"/>
    </row>
    <row r="45" spans="1:29" ht="15" customHeight="1" x14ac:dyDescent="0.35">
      <c r="A45" t="s">
        <v>4207</v>
      </c>
      <c r="B45" t="s">
        <v>1714</v>
      </c>
      <c r="C45" t="str">
        <f>INDEX('Extracted information'!G:G, MATCH(B45,'Extracted information'!A:A,0))</f>
        <v>Maize</v>
      </c>
      <c r="D45" t="str">
        <f>INDEX('Extracted information'!H:H, MATCH(B45,'Extracted information'!A:A,0))</f>
        <v>Classification, Distribution</v>
      </c>
      <c r="E45" t="str">
        <f>INDEX('Extracted information'!I:I, MATCH(B45,'Extracted information'!A:A,0))</f>
        <v>400-1000</v>
      </c>
      <c r="F45" t="str">
        <f>INDEX('Extracted information'!J:J, MATCH(B45,'Extracted information'!A:A,0))</f>
        <v>ImSpector V10E</v>
      </c>
      <c r="G45" t="s">
        <v>4303</v>
      </c>
      <c r="K45">
        <v>1</v>
      </c>
      <c r="M45" t="s">
        <v>4208</v>
      </c>
      <c r="N45" t="s">
        <v>4049</v>
      </c>
      <c r="O45">
        <v>0</v>
      </c>
      <c r="P45" t="s">
        <v>185</v>
      </c>
      <c r="Q45" t="s">
        <v>4054</v>
      </c>
      <c r="R45" t="s">
        <v>4054</v>
      </c>
      <c r="S45" t="s">
        <v>4209</v>
      </c>
      <c r="AB45" t="s">
        <v>4061</v>
      </c>
      <c r="AC45" t="s">
        <v>13</v>
      </c>
    </row>
    <row r="46" spans="1:29" ht="15" customHeight="1" x14ac:dyDescent="0.35">
      <c r="A46" t="s">
        <v>4148</v>
      </c>
      <c r="B46" t="s">
        <v>1726</v>
      </c>
      <c r="C46" t="str">
        <f>INDEX('Extracted information'!G:G, MATCH(B46,'Extracted information'!A:A,0))</f>
        <v>Tomato leaves</v>
      </c>
      <c r="D46" t="str">
        <f>INDEX('Extracted information'!H:H, MATCH(B46,'Extracted information'!A:A,0))</f>
        <v>Classification</v>
      </c>
      <c r="E46" t="str">
        <f>INDEX('Extracted information'!I:I, MATCH(B46,'Extracted information'!A:A,0))</f>
        <v>400-1000</v>
      </c>
      <c r="F46" t="str">
        <f>INDEX('Extracted information'!J:J, MATCH(B46,'Extracted information'!A:A,0))</f>
        <v>ImSpector V10E</v>
      </c>
      <c r="G46" t="s">
        <v>4303</v>
      </c>
      <c r="L46">
        <v>1</v>
      </c>
      <c r="M46" t="s">
        <v>4087</v>
      </c>
      <c r="N46" t="s">
        <v>4049</v>
      </c>
      <c r="O46">
        <v>1</v>
      </c>
      <c r="P46" t="s">
        <v>4287</v>
      </c>
      <c r="Q46" t="s">
        <v>4054</v>
      </c>
      <c r="R46" t="s">
        <v>4054</v>
      </c>
      <c r="S46" t="s">
        <v>4149</v>
      </c>
      <c r="T46">
        <v>1</v>
      </c>
      <c r="U46">
        <v>1</v>
      </c>
      <c r="V46">
        <v>1</v>
      </c>
      <c r="W46">
        <v>1</v>
      </c>
      <c r="X46">
        <v>1</v>
      </c>
      <c r="Y46" s="23" t="s">
        <v>341</v>
      </c>
      <c r="Z46" s="23" t="s">
        <v>341</v>
      </c>
      <c r="AA46" s="23" t="s">
        <v>341</v>
      </c>
      <c r="AB46" t="s">
        <v>4061</v>
      </c>
      <c r="AC46" s="34"/>
    </row>
    <row r="47" spans="1:29" ht="15" customHeight="1" x14ac:dyDescent="0.35">
      <c r="A47" t="s">
        <v>4197</v>
      </c>
      <c r="B47" t="s">
        <v>1757</v>
      </c>
      <c r="C47" t="str">
        <f>INDEX('Extracted information'!G:G, MATCH(B47,'Extracted information'!A:A,0))</f>
        <v>Grass carp</v>
      </c>
      <c r="D47" t="str">
        <f>INDEX('Extracted information'!H:H, MATCH(B47,'Extracted information'!A:A,0))</f>
        <v>Regression, Distribution</v>
      </c>
      <c r="E47" t="str">
        <f>INDEX('Extracted information'!I:I, MATCH(B47,'Extracted information'!A:A,0))</f>
        <v>400-1000</v>
      </c>
      <c r="F47" t="str">
        <f>INDEX('Extracted information'!J:J, MATCH(B47,'Extracted information'!A:A,0))</f>
        <v>ImSpector V10E</v>
      </c>
      <c r="G47" t="s">
        <v>4303</v>
      </c>
      <c r="I47">
        <v>1</v>
      </c>
      <c r="M47" t="s">
        <v>4187</v>
      </c>
      <c r="N47" t="s">
        <v>4049</v>
      </c>
      <c r="O47">
        <v>0</v>
      </c>
      <c r="Q47" t="s">
        <v>2167</v>
      </c>
      <c r="R47" t="s">
        <v>4120</v>
      </c>
      <c r="S47" t="s">
        <v>4198</v>
      </c>
      <c r="AB47" t="s">
        <v>4061</v>
      </c>
      <c r="AC47" t="s">
        <v>13</v>
      </c>
    </row>
    <row r="48" spans="1:29" ht="15" customHeight="1" x14ac:dyDescent="0.35">
      <c r="A48" t="s">
        <v>4199</v>
      </c>
      <c r="B48" t="s">
        <v>1849</v>
      </c>
      <c r="C48" t="str">
        <f>INDEX('Extracted information'!G:G, MATCH(B48,'Extracted information'!A:A,0))</f>
        <v>Chicken</v>
      </c>
      <c r="D48" t="str">
        <f>INDEX('Extracted information'!H:H, MATCH(B48,'Extracted information'!A:A,0))</f>
        <v>Classification</v>
      </c>
      <c r="E48" t="str">
        <f>INDEX('Extracted information'!I:I, MATCH(B48,'Extracted information'!A:A,0))</f>
        <v>400-1000</v>
      </c>
      <c r="F48" t="str">
        <f>INDEX('Extracted information'!J:J, MATCH(B48,'Extracted information'!A:A,0))</f>
        <v>ImSpector V10E</v>
      </c>
      <c r="G48" t="s">
        <v>4303</v>
      </c>
      <c r="I48">
        <v>1</v>
      </c>
      <c r="M48" t="s">
        <v>4187</v>
      </c>
      <c r="N48" t="s">
        <v>4049</v>
      </c>
      <c r="O48">
        <v>0</v>
      </c>
      <c r="Q48" t="s">
        <v>2167</v>
      </c>
      <c r="R48" t="s">
        <v>4200</v>
      </c>
      <c r="S48" t="s">
        <v>4201</v>
      </c>
      <c r="AB48" t="s">
        <v>4061</v>
      </c>
      <c r="AC48" t="s">
        <v>13</v>
      </c>
    </row>
    <row r="49" spans="1:29" ht="15" customHeight="1" x14ac:dyDescent="0.35">
      <c r="A49" t="s">
        <v>4216</v>
      </c>
      <c r="B49" t="s">
        <v>1843</v>
      </c>
      <c r="C49" t="str">
        <f>INDEX('Extracted information'!G:G, MATCH(B49,'Extracted information'!A:A,0))</f>
        <v>Weevils</v>
      </c>
      <c r="D49" t="str">
        <f>INDEX('Extracted information'!H:H, MATCH(B49,'Extracted information'!A:A,0))</f>
        <v>Classification</v>
      </c>
      <c r="E49" t="str">
        <f>INDEX('Extracted information'!I:I, MATCH(B49,'Extracted information'!A:A,0))</f>
        <v>430-960</v>
      </c>
      <c r="F49" t="str">
        <f>INDEX('Extracted information'!J:J, MATCH(B49,'Extracted information'!A:A,0))</f>
        <v>ImSpector V10E</v>
      </c>
      <c r="G49" t="s">
        <v>4303</v>
      </c>
      <c r="J49">
        <v>1</v>
      </c>
      <c r="M49" t="s">
        <v>4279</v>
      </c>
      <c r="N49" t="s">
        <v>4049</v>
      </c>
      <c r="O49">
        <v>1</v>
      </c>
      <c r="P49" t="s">
        <v>4291</v>
      </c>
      <c r="Q49" t="s">
        <v>4054</v>
      </c>
      <c r="R49" t="s">
        <v>4217</v>
      </c>
      <c r="S49" s="23" t="s">
        <v>4277</v>
      </c>
      <c r="T49" s="23"/>
      <c r="U49" s="23"/>
      <c r="V49" s="23"/>
      <c r="W49" s="23"/>
      <c r="X49" s="23"/>
      <c r="Y49" s="23"/>
      <c r="Z49" s="23"/>
      <c r="AA49" s="23"/>
      <c r="AB49" t="s">
        <v>4051</v>
      </c>
      <c r="AC49" s="34"/>
    </row>
    <row r="50" spans="1:29" ht="15" customHeight="1" x14ac:dyDescent="0.35">
      <c r="A50" t="s">
        <v>4202</v>
      </c>
      <c r="B50" t="s">
        <v>1887</v>
      </c>
      <c r="C50" t="str">
        <f>INDEX('Extracted information'!G:G, MATCH(B50,'Extracted information'!A:A,0))</f>
        <v>Pork</v>
      </c>
      <c r="D50" t="str">
        <f>INDEX('Extracted information'!H:H, MATCH(B50,'Extracted information'!A:A,0))</f>
        <v>Classification</v>
      </c>
      <c r="E50" t="str">
        <f>INDEX('Extracted information'!I:I, MATCH(B50,'Extracted information'!A:A,0))</f>
        <v>400-1000</v>
      </c>
      <c r="F50" t="str">
        <f>INDEX('Extracted information'!J:J, MATCH(B50,'Extracted information'!A:A,0))</f>
        <v>ImSpector V10E</v>
      </c>
      <c r="G50" t="s">
        <v>4303</v>
      </c>
      <c r="I50">
        <v>1</v>
      </c>
      <c r="M50" t="s">
        <v>4187</v>
      </c>
      <c r="N50" t="s">
        <v>4049</v>
      </c>
      <c r="O50">
        <v>0</v>
      </c>
      <c r="Q50" t="s">
        <v>2167</v>
      </c>
      <c r="R50" t="s">
        <v>4203</v>
      </c>
      <c r="S50" s="23" t="s">
        <v>4204</v>
      </c>
      <c r="T50" s="23"/>
      <c r="U50" s="23"/>
      <c r="V50" s="23"/>
      <c r="W50" s="23"/>
      <c r="X50" s="23"/>
      <c r="Y50" s="23"/>
      <c r="Z50" s="23"/>
      <c r="AA50" s="23"/>
      <c r="AB50" t="s">
        <v>4056</v>
      </c>
      <c r="AC50" t="s">
        <v>13</v>
      </c>
    </row>
    <row r="51" spans="1:29" ht="15" customHeight="1" x14ac:dyDescent="0.35">
      <c r="A51" t="s">
        <v>4048</v>
      </c>
      <c r="B51" t="s">
        <v>1901</v>
      </c>
      <c r="C51" t="str">
        <f>INDEX('Extracted information'!G:G, MATCH(B51,'Extracted information'!A:A,0))</f>
        <v>Hawthorn</v>
      </c>
      <c r="D51" t="str">
        <f>INDEX('Extracted information'!H:H, MATCH(B51,'Extracted information'!A:A,0))</f>
        <v>Classification</v>
      </c>
      <c r="E51" t="str">
        <f>INDEX('Extracted information'!I:I, MATCH(B51,'Extracted information'!A:A,0))</f>
        <v>400-1000</v>
      </c>
      <c r="F51" t="str">
        <f>INDEX('Extracted information'!J:J, MATCH(B51,'Extracted information'!A:A,0))</f>
        <v>HyperSpec VNIR</v>
      </c>
      <c r="G51" t="s">
        <v>4303</v>
      </c>
      <c r="I51">
        <v>1</v>
      </c>
      <c r="L51">
        <v>1</v>
      </c>
      <c r="M51" t="s">
        <v>4276</v>
      </c>
      <c r="N51" t="s">
        <v>4049</v>
      </c>
      <c r="O51">
        <v>2</v>
      </c>
      <c r="P51" t="s">
        <v>4305</v>
      </c>
      <c r="Q51" t="s">
        <v>4304</v>
      </c>
      <c r="R51" t="s">
        <v>4050</v>
      </c>
      <c r="S51" s="23" t="s">
        <v>4275</v>
      </c>
      <c r="T51" s="23">
        <v>1</v>
      </c>
      <c r="U51" s="23">
        <v>1</v>
      </c>
      <c r="V51" s="23">
        <v>1</v>
      </c>
      <c r="W51" s="23">
        <v>1</v>
      </c>
      <c r="X51" s="23">
        <v>1</v>
      </c>
      <c r="Y51" t="s">
        <v>341</v>
      </c>
      <c r="Z51" t="s">
        <v>341</v>
      </c>
      <c r="AA51" t="s">
        <v>341</v>
      </c>
      <c r="AB51" t="s">
        <v>4051</v>
      </c>
      <c r="AC51" t="s">
        <v>13</v>
      </c>
    </row>
    <row r="52" spans="1:29" ht="15" customHeight="1" x14ac:dyDescent="0.35">
      <c r="A52" t="s">
        <v>4205</v>
      </c>
      <c r="B52" t="s">
        <v>1893</v>
      </c>
      <c r="C52" t="str">
        <f>INDEX('Extracted information'!G:G, MATCH(B52,'Extracted information'!A:A,0))</f>
        <v>Pork</v>
      </c>
      <c r="D52" t="str">
        <f>INDEX('Extracted information'!H:H, MATCH(B52,'Extracted information'!A:A,0))</f>
        <v>Regression</v>
      </c>
      <c r="E52" t="str">
        <f>INDEX('Extracted information'!I:I, MATCH(B52,'Extracted information'!A:A,0))</f>
        <v>415-1000</v>
      </c>
      <c r="F52" t="str">
        <f>INDEX('Extracted information'!J:J, MATCH(B52,'Extracted information'!A:A,0))</f>
        <v>ImSpector V10E</v>
      </c>
      <c r="G52" t="s">
        <v>4303</v>
      </c>
      <c r="I52">
        <v>1</v>
      </c>
      <c r="M52" t="s">
        <v>4187</v>
      </c>
      <c r="N52" t="s">
        <v>4049</v>
      </c>
      <c r="O52">
        <v>0</v>
      </c>
      <c r="Q52" t="s">
        <v>2167</v>
      </c>
      <c r="R52" t="s">
        <v>4112</v>
      </c>
      <c r="S52" t="s">
        <v>4206</v>
      </c>
      <c r="AB52" t="s">
        <v>4061</v>
      </c>
      <c r="AC52" t="s">
        <v>13</v>
      </c>
    </row>
    <row r="53" spans="1:29" ht="15" customHeight="1" x14ac:dyDescent="0.35">
      <c r="A53" t="s">
        <v>4152</v>
      </c>
      <c r="B53" t="s">
        <v>1916</v>
      </c>
      <c r="C53" t="str">
        <f>INDEX('Extracted information'!G:G, MATCH(B53,'Extracted information'!A:A,0))</f>
        <v>Salmon</v>
      </c>
      <c r="D53" t="str">
        <f>INDEX('Extracted information'!H:H, MATCH(B53,'Extracted information'!A:A,0))</f>
        <v>Regression, Distribution</v>
      </c>
      <c r="E53" t="str">
        <f>INDEX('Extracted information'!I:I, MATCH(B53,'Extracted information'!A:A,0))</f>
        <v>400-1000, 900-1700</v>
      </c>
      <c r="F53" t="str">
        <f>INDEX('Extracted information'!J:J, MATCH(B53,'Extracted information'!A:A,0))</f>
        <v>SPECIM V10E, ImSpector N17E</v>
      </c>
      <c r="G53" t="s">
        <v>4303</v>
      </c>
      <c r="L53">
        <v>1</v>
      </c>
      <c r="M53" t="s">
        <v>4087</v>
      </c>
      <c r="N53" t="s">
        <v>4049</v>
      </c>
      <c r="O53">
        <v>1</v>
      </c>
      <c r="P53" t="s">
        <v>4287</v>
      </c>
      <c r="Q53" t="s">
        <v>4054</v>
      </c>
      <c r="R53" t="s">
        <v>4153</v>
      </c>
      <c r="S53" t="s">
        <v>4154</v>
      </c>
      <c r="T53">
        <v>1</v>
      </c>
      <c r="U53">
        <v>1</v>
      </c>
      <c r="V53">
        <v>0</v>
      </c>
      <c r="W53">
        <v>0</v>
      </c>
      <c r="X53">
        <v>1</v>
      </c>
      <c r="Y53" s="25" t="s">
        <v>4260</v>
      </c>
      <c r="Z53" t="s">
        <v>4255</v>
      </c>
      <c r="AA53" t="s">
        <v>4300</v>
      </c>
      <c r="AB53" t="s">
        <v>4061</v>
      </c>
      <c r="AC53" t="s">
        <v>20</v>
      </c>
    </row>
    <row r="54" spans="1:29" ht="15" customHeight="1" x14ac:dyDescent="0.35">
      <c r="A54" t="s">
        <v>4078</v>
      </c>
      <c r="B54" t="s">
        <v>1925</v>
      </c>
      <c r="C54" t="str">
        <f>INDEX('Extracted information'!G:G, MATCH(B54,'Extracted information'!A:A,0))</f>
        <v>Pork</v>
      </c>
      <c r="D54" t="str">
        <f>INDEX('Extracted information'!H:H, MATCH(B54,'Extracted information'!A:A,0))</f>
        <v>Regression</v>
      </c>
      <c r="E54" t="str">
        <f>INDEX('Extracted information'!I:I, MATCH(B54,'Extracted information'!A:A,0))</f>
        <v>940-1650</v>
      </c>
      <c r="F54" t="str">
        <f>INDEX('Extracted information'!J:J, MATCH(B54,'Extracted information'!A:A,0))</f>
        <v>HyperSpec NIR</v>
      </c>
      <c r="G54" t="s">
        <v>4303</v>
      </c>
      <c r="H54">
        <v>1</v>
      </c>
      <c r="K54">
        <v>1</v>
      </c>
      <c r="M54" t="s">
        <v>4079</v>
      </c>
      <c r="N54" t="s">
        <v>4080</v>
      </c>
      <c r="O54">
        <v>0</v>
      </c>
      <c r="Q54" t="s">
        <v>4242</v>
      </c>
      <c r="R54" t="s">
        <v>4081</v>
      </c>
      <c r="S54" s="23" t="s">
        <v>4082</v>
      </c>
      <c r="T54" s="23"/>
      <c r="U54" s="23"/>
      <c r="V54" s="23"/>
      <c r="W54" s="23"/>
      <c r="X54" s="23"/>
      <c r="Y54" s="23"/>
      <c r="Z54" s="23"/>
      <c r="AA54" s="23"/>
      <c r="AB54" t="s">
        <v>4061</v>
      </c>
      <c r="AC54" s="34"/>
    </row>
    <row r="55" spans="1:29" ht="15" customHeight="1" x14ac:dyDescent="0.35">
      <c r="A55" t="s">
        <v>4226</v>
      </c>
      <c r="B55" t="s">
        <v>1932</v>
      </c>
      <c r="C55" t="str">
        <f>INDEX('Extracted information'!G:G, MATCH(B55,'Extracted information'!A:A,0))</f>
        <v>Pork</v>
      </c>
      <c r="D55" t="str">
        <f>INDEX('Extracted information'!H:H, MATCH(B55,'Extracted information'!A:A,0))</f>
        <v>Regression</v>
      </c>
      <c r="E55" t="str">
        <f>INDEX('Extracted information'!I:I, MATCH(B55,'Extracted information'!A:A,0))</f>
        <v>400-1000</v>
      </c>
      <c r="F55" t="str">
        <f>INDEX('Extracted information'!J:J, MATCH(B55,'Extracted information'!A:A,0))</f>
        <v>ImSpector V10E</v>
      </c>
      <c r="G55" t="s">
        <v>4303</v>
      </c>
      <c r="K55">
        <v>1</v>
      </c>
      <c r="M55" t="s">
        <v>4227</v>
      </c>
      <c r="N55" t="s">
        <v>4049</v>
      </c>
      <c r="O55">
        <v>1</v>
      </c>
      <c r="P55" t="s">
        <v>4308</v>
      </c>
      <c r="Q55" t="s">
        <v>4054</v>
      </c>
      <c r="R55" t="s">
        <v>4228</v>
      </c>
      <c r="S55" s="23" t="s">
        <v>4229</v>
      </c>
      <c r="T55" s="23"/>
      <c r="U55" s="23"/>
      <c r="V55" s="23"/>
      <c r="W55" s="23"/>
      <c r="X55" s="23"/>
      <c r="Y55" s="23"/>
      <c r="Z55" s="23"/>
      <c r="AA55" s="23"/>
      <c r="AB55" t="s">
        <v>4051</v>
      </c>
      <c r="AC55" s="34"/>
    </row>
    <row r="56" spans="1:29" ht="15" customHeight="1" x14ac:dyDescent="0.35">
      <c r="A56" t="s">
        <v>4155</v>
      </c>
      <c r="B56" t="s">
        <v>1958</v>
      </c>
      <c r="C56" t="str">
        <f>INDEX('Extracted information'!G:G, MATCH(B56,'Extracted information'!A:A,0))</f>
        <v>Persimmons</v>
      </c>
      <c r="D56" t="str">
        <f>INDEX('Extracted information'!H:H, MATCH(B56,'Extracted information'!A:A,0))</f>
        <v>Classification, Regression</v>
      </c>
      <c r="E56" t="str">
        <f>INDEX('Extracted information'!I:I, MATCH(B56,'Extracted information'!A:A,0))</f>
        <v>400-1000</v>
      </c>
      <c r="F56" t="str">
        <f>INDEX('Extracted information'!J:J, MATCH(B56,'Extracted information'!A:A,0))</f>
        <v>ImSpector V10E</v>
      </c>
      <c r="G56" t="s">
        <v>4303</v>
      </c>
      <c r="L56">
        <v>1</v>
      </c>
      <c r="M56" t="s">
        <v>4087</v>
      </c>
      <c r="N56" t="s">
        <v>4049</v>
      </c>
      <c r="O56">
        <v>1</v>
      </c>
      <c r="P56" t="s">
        <v>4291</v>
      </c>
      <c r="Q56" t="s">
        <v>4054</v>
      </c>
      <c r="R56" t="s">
        <v>4137</v>
      </c>
      <c r="S56" t="s">
        <v>4156</v>
      </c>
      <c r="T56">
        <v>1</v>
      </c>
      <c r="U56">
        <v>1</v>
      </c>
      <c r="V56">
        <v>0</v>
      </c>
      <c r="W56">
        <v>1</v>
      </c>
      <c r="X56">
        <v>1</v>
      </c>
      <c r="Y56">
        <v>1</v>
      </c>
      <c r="Z56">
        <v>0</v>
      </c>
      <c r="AA56" t="s">
        <v>4288</v>
      </c>
      <c r="AB56" t="s">
        <v>4061</v>
      </c>
      <c r="AC56" t="s">
        <v>13</v>
      </c>
    </row>
    <row r="57" spans="1:29" ht="15" customHeight="1" x14ac:dyDescent="0.35">
      <c r="A57" t="s">
        <v>4157</v>
      </c>
      <c r="B57" t="s">
        <v>1965</v>
      </c>
      <c r="C57" t="str">
        <f>INDEX('Extracted information'!G:G, MATCH(B57,'Extracted information'!A:A,0))</f>
        <v>Salmon</v>
      </c>
      <c r="D57" t="str">
        <f>INDEX('Extracted information'!H:H, MATCH(B57,'Extracted information'!A:A,0))</f>
        <v>Regression, Distribution</v>
      </c>
      <c r="E57" t="str">
        <f>INDEX('Extracted information'!I:I, MATCH(B57,'Extracted information'!A:A,0))</f>
        <v>400-1000, 967-1634</v>
      </c>
      <c r="F57" t="str">
        <f>INDEX('Extracted information'!J:J, MATCH(B57,'Extracted information'!A:A,0))</f>
        <v>SPECIM V10E, ImSpector N17E</v>
      </c>
      <c r="G57" t="s">
        <v>4303</v>
      </c>
      <c r="L57">
        <v>1</v>
      </c>
      <c r="M57" t="s">
        <v>4087</v>
      </c>
      <c r="N57" t="s">
        <v>4049</v>
      </c>
      <c r="O57">
        <v>1</v>
      </c>
      <c r="P57" t="s">
        <v>4298</v>
      </c>
      <c r="Q57" t="s">
        <v>5284</v>
      </c>
      <c r="R57" t="s">
        <v>4158</v>
      </c>
      <c r="S57" t="s">
        <v>4257</v>
      </c>
      <c r="T57" s="23">
        <v>1</v>
      </c>
      <c r="U57" s="23">
        <v>1</v>
      </c>
      <c r="V57" s="23">
        <v>1</v>
      </c>
      <c r="W57" s="23">
        <v>1</v>
      </c>
      <c r="X57" s="23">
        <v>1</v>
      </c>
      <c r="Y57" t="s">
        <v>4299</v>
      </c>
      <c r="Z57" t="s">
        <v>4255</v>
      </c>
      <c r="AA57" t="s">
        <v>4264</v>
      </c>
      <c r="AB57" t="s">
        <v>4061</v>
      </c>
    </row>
    <row r="58" spans="1:29" ht="15" customHeight="1" x14ac:dyDescent="0.35">
      <c r="A58" t="s">
        <v>4057</v>
      </c>
      <c r="B58" t="s">
        <v>1980</v>
      </c>
      <c r="C58" t="str">
        <f>INDEX('Extracted information'!G:G, MATCH(B58,'Extracted information'!A:A,0))</f>
        <v>Pork</v>
      </c>
      <c r="D58" t="str">
        <f>INDEX('Extracted information'!H:H, MATCH(B58,'Extracted information'!A:A,0))</f>
        <v>Regression</v>
      </c>
      <c r="E58" t="str">
        <f>INDEX('Extracted information'!I:I, MATCH(B58,'Extracted information'!A:A,0))</f>
        <v>430-960</v>
      </c>
      <c r="F58" t="str">
        <f>INDEX('Extracted information'!J:J, MATCH(B58,'Extracted information'!A:A,0))</f>
        <v>ImSpector V10E</v>
      </c>
      <c r="G58" t="s">
        <v>4303</v>
      </c>
      <c r="J58">
        <v>1</v>
      </c>
      <c r="M58" t="s">
        <v>4058</v>
      </c>
      <c r="N58" t="s">
        <v>4049</v>
      </c>
      <c r="O58">
        <v>1</v>
      </c>
      <c r="P58" t="s">
        <v>4307</v>
      </c>
      <c r="Q58" t="s">
        <v>4054</v>
      </c>
      <c r="R58" t="s">
        <v>4059</v>
      </c>
      <c r="S58" t="s">
        <v>4060</v>
      </c>
      <c r="AB58" t="s">
        <v>4061</v>
      </c>
      <c r="AC58" t="s">
        <v>13</v>
      </c>
    </row>
    <row r="59" spans="1:29" ht="15" customHeight="1" x14ac:dyDescent="0.35">
      <c r="A59" t="s">
        <v>4150</v>
      </c>
      <c r="B59" t="s">
        <v>2029</v>
      </c>
      <c r="C59" t="str">
        <f>INDEX('Extracted information'!G:G, MATCH(B59,'Extracted information'!A:A,0))</f>
        <v>Tea leaves</v>
      </c>
      <c r="D59" t="str">
        <f>INDEX('Extracted information'!H:H, MATCH(B59,'Extracted information'!A:A,0))</f>
        <v>Regression</v>
      </c>
      <c r="E59" t="str">
        <f>INDEX('Extracted information'!I:I, MATCH(B59,'Extracted information'!A:A,0))</f>
        <v>900-1700</v>
      </c>
      <c r="F59" t="str">
        <f>INDEX('Extracted information'!J:J, MATCH(B59,'Extracted information'!A:A,0))</f>
        <v>Other</v>
      </c>
      <c r="G59" t="s">
        <v>4303</v>
      </c>
      <c r="L59">
        <v>1</v>
      </c>
      <c r="M59" t="s">
        <v>4087</v>
      </c>
      <c r="N59" t="s">
        <v>4049</v>
      </c>
      <c r="O59">
        <v>0</v>
      </c>
      <c r="P59" s="23" t="s">
        <v>341</v>
      </c>
      <c r="Q59" s="23" t="s">
        <v>341</v>
      </c>
      <c r="R59" t="s">
        <v>185</v>
      </c>
      <c r="S59" t="s">
        <v>4151</v>
      </c>
      <c r="T59" s="23">
        <v>1</v>
      </c>
      <c r="U59" s="23"/>
      <c r="V59" s="23">
        <v>1</v>
      </c>
      <c r="W59" s="23"/>
      <c r="X59" s="23">
        <v>1</v>
      </c>
      <c r="Y59" t="s">
        <v>341</v>
      </c>
      <c r="Z59" s="23" t="s">
        <v>341</v>
      </c>
      <c r="AA59" s="23" t="s">
        <v>341</v>
      </c>
      <c r="AB59" t="s">
        <v>4056</v>
      </c>
      <c r="AC59" t="s">
        <v>13</v>
      </c>
    </row>
    <row r="60" spans="1:29" ht="15" customHeight="1" x14ac:dyDescent="0.35">
      <c r="A60" t="s">
        <v>4173</v>
      </c>
      <c r="B60" t="s">
        <v>2041</v>
      </c>
      <c r="C60" t="str">
        <f>INDEX('Extracted information'!G:G, MATCH(B60,'Extracted information'!A:A,0))</f>
        <v>Jatropha curcas</v>
      </c>
      <c r="D60" t="str">
        <f>INDEX('Extracted information'!H:H, MATCH(B60,'Extracted information'!A:A,0))</f>
        <v>Classification</v>
      </c>
      <c r="E60" t="str">
        <f>INDEX('Extracted information'!I:I, MATCH(B60,'Extracted information'!A:A,0))</f>
        <v>921-1693</v>
      </c>
      <c r="F60" t="str">
        <f>INDEX('Extracted information'!J:J, MATCH(B60,'Extracted information'!A:A,0))</f>
        <v>ImSpector N17E</v>
      </c>
      <c r="G60" t="s">
        <v>4303</v>
      </c>
      <c r="J60">
        <v>1</v>
      </c>
      <c r="L60">
        <v>1</v>
      </c>
      <c r="M60" t="s">
        <v>4174</v>
      </c>
      <c r="N60" t="s">
        <v>4049</v>
      </c>
      <c r="O60">
        <v>0</v>
      </c>
      <c r="Q60" t="s">
        <v>4239</v>
      </c>
      <c r="R60" t="s">
        <v>4175</v>
      </c>
      <c r="S60" s="23" t="s">
        <v>4176</v>
      </c>
      <c r="T60" s="23">
        <v>1</v>
      </c>
      <c r="U60" s="23">
        <v>1</v>
      </c>
      <c r="V60" s="23">
        <v>1</v>
      </c>
      <c r="W60" s="23">
        <v>1</v>
      </c>
      <c r="X60" s="23">
        <v>1</v>
      </c>
      <c r="Y60" s="23">
        <v>1</v>
      </c>
      <c r="Z60" s="23">
        <v>0</v>
      </c>
      <c r="AA60" t="s">
        <v>4288</v>
      </c>
      <c r="AB60" t="s">
        <v>4061</v>
      </c>
      <c r="AC60" t="s">
        <v>13</v>
      </c>
    </row>
    <row r="61" spans="1:29" ht="15" customHeight="1" x14ac:dyDescent="0.35">
      <c r="A61" t="s">
        <v>4122</v>
      </c>
      <c r="B61" t="s">
        <v>2072</v>
      </c>
      <c r="C61" t="str">
        <f>INDEX('Extracted information'!G:G, MATCH(B61,'Extracted information'!A:A,0))</f>
        <v>Maize</v>
      </c>
      <c r="D61" t="str">
        <f>INDEX('Extracted information'!H:H, MATCH(B61,'Extracted information'!A:A,0))</f>
        <v>Classification</v>
      </c>
      <c r="E61" t="str">
        <f>INDEX('Extracted information'!I:I, MATCH(B61,'Extracted information'!A:A,0))</f>
        <v>500-900</v>
      </c>
      <c r="F61" t="str">
        <f>INDEX('Extracted information'!J:J, MATCH(B61,'Extracted information'!A:A,0))</f>
        <v>ImSpector V10E</v>
      </c>
      <c r="G61" t="s">
        <v>4303</v>
      </c>
      <c r="L61">
        <v>1</v>
      </c>
      <c r="M61" t="s">
        <v>4087</v>
      </c>
      <c r="N61" t="s">
        <v>4049</v>
      </c>
      <c r="O61">
        <v>1</v>
      </c>
      <c r="P61" t="s">
        <v>4291</v>
      </c>
      <c r="Q61" t="s">
        <v>4054</v>
      </c>
      <c r="R61" t="s">
        <v>4054</v>
      </c>
      <c r="S61" t="s">
        <v>4123</v>
      </c>
      <c r="T61">
        <v>1</v>
      </c>
      <c r="U61">
        <v>1</v>
      </c>
      <c r="V61">
        <v>0</v>
      </c>
      <c r="W61">
        <v>1</v>
      </c>
      <c r="X61">
        <v>1</v>
      </c>
      <c r="Y61">
        <v>1</v>
      </c>
      <c r="Z61">
        <v>0</v>
      </c>
      <c r="AA61" t="s">
        <v>4288</v>
      </c>
      <c r="AB61" t="s">
        <v>4051</v>
      </c>
      <c r="AC61" t="s">
        <v>13</v>
      </c>
    </row>
    <row r="62" spans="1:29" ht="15" customHeight="1" x14ac:dyDescent="0.35">
      <c r="B62" t="s">
        <v>2111</v>
      </c>
      <c r="C62" t="str">
        <f>INDEX('Extracted information'!G:G, MATCH(B62,'Extracted information'!A:A,0))</f>
        <v>Cucumber leaves</v>
      </c>
      <c r="D62" t="str">
        <f>INDEX('Extracted information'!H:H, MATCH(B62,'Extracted information'!A:A,0))</f>
        <v>Classification</v>
      </c>
      <c r="E62" t="str">
        <f>INDEX('Extracted information'!I:I, MATCH(B62,'Extracted information'!A:A,0))</f>
        <v>900-1700</v>
      </c>
      <c r="F62" t="str">
        <f>INDEX('Extracted information'!J:J, MATCH(B62,'Extracted information'!A:A,0))</f>
        <v>ImSpector N17E</v>
      </c>
      <c r="G62" t="s">
        <v>4303</v>
      </c>
      <c r="J62">
        <v>1</v>
      </c>
      <c r="M62" t="s">
        <v>4494</v>
      </c>
      <c r="N62" t="s">
        <v>4049</v>
      </c>
      <c r="O62">
        <v>1</v>
      </c>
      <c r="P62" t="s">
        <v>4496</v>
      </c>
      <c r="Q62" t="s">
        <v>2167</v>
      </c>
      <c r="R62" t="s">
        <v>4493</v>
      </c>
      <c r="S62" t="s">
        <v>4492</v>
      </c>
      <c r="T62" s="23"/>
      <c r="U62" s="23"/>
      <c r="V62" s="23"/>
      <c r="W62" s="23"/>
      <c r="X62" s="23"/>
      <c r="Y62" s="23"/>
      <c r="Z62" s="23"/>
      <c r="AA62" s="23"/>
      <c r="AB62" t="s">
        <v>4051</v>
      </c>
      <c r="AC62" s="34"/>
    </row>
    <row r="63" spans="1:29" ht="15" customHeight="1" x14ac:dyDescent="0.35">
      <c r="A63" t="s">
        <v>4124</v>
      </c>
      <c r="B63" t="s">
        <v>2177</v>
      </c>
      <c r="C63" t="str">
        <f>INDEX('Extracted information'!G:G, MATCH(B63,'Extracted information'!A:A,0))</f>
        <v>Polymer composite materials</v>
      </c>
      <c r="D63" t="str">
        <f>INDEX('Extracted information'!H:H, MATCH(B63,'Extracted information'!A:A,0))</f>
        <v>Regression</v>
      </c>
      <c r="E63" t="str">
        <f>INDEX('Extracted information'!I:I, MATCH(B63,'Extracted information'!A:A,0))</f>
        <v>475-1500</v>
      </c>
      <c r="F63" t="str">
        <f>INDEX('Extracted information'!J:J, MATCH(B63,'Extracted information'!A:A,0))</f>
        <v>ImSpector V10E, ImSpector N17E</v>
      </c>
      <c r="G63" t="s">
        <v>4303</v>
      </c>
      <c r="L63">
        <v>1</v>
      </c>
      <c r="M63" t="s">
        <v>4087</v>
      </c>
      <c r="N63" t="s">
        <v>4049</v>
      </c>
      <c r="O63">
        <v>1</v>
      </c>
      <c r="P63" t="s">
        <v>4297</v>
      </c>
      <c r="Q63" t="s">
        <v>4054</v>
      </c>
      <c r="R63" t="s">
        <v>4125</v>
      </c>
      <c r="S63" t="s">
        <v>4126</v>
      </c>
      <c r="T63">
        <v>0</v>
      </c>
      <c r="U63">
        <v>0</v>
      </c>
      <c r="V63">
        <v>1</v>
      </c>
      <c r="W63">
        <v>1</v>
      </c>
      <c r="X63">
        <v>0</v>
      </c>
      <c r="Y63" t="s">
        <v>4254</v>
      </c>
      <c r="Z63" t="s">
        <v>4256</v>
      </c>
      <c r="AA63" t="s">
        <v>4278</v>
      </c>
      <c r="AB63" t="s">
        <v>4051</v>
      </c>
      <c r="AC63" t="s">
        <v>13</v>
      </c>
    </row>
    <row r="64" spans="1:29" ht="16" customHeight="1" x14ac:dyDescent="0.35">
      <c r="A64" t="s">
        <v>4127</v>
      </c>
      <c r="B64" t="s">
        <v>2210</v>
      </c>
      <c r="C64" t="str">
        <f>INDEX('Extracted information'!G:G, MATCH(B64,'Extracted information'!A:A,0))</f>
        <v>Strawberries</v>
      </c>
      <c r="D64" t="str">
        <f>INDEX('Extracted information'!H:H, MATCH(B64,'Extracted information'!A:A,0))</f>
        <v>Regression</v>
      </c>
      <c r="E64" t="str">
        <f>INDEX('Extracted information'!I:I, MATCH(B64,'Extracted information'!A:A,0))</f>
        <v>400-1000</v>
      </c>
      <c r="F64" t="str">
        <f>INDEX('Extracted information'!J:J, MATCH(B64,'Extracted information'!A:A,0))</f>
        <v>ImSpector V10E</v>
      </c>
      <c r="G64" t="s">
        <v>4303</v>
      </c>
      <c r="L64">
        <v>1</v>
      </c>
      <c r="M64" t="s">
        <v>4087</v>
      </c>
      <c r="N64" t="s">
        <v>4128</v>
      </c>
      <c r="O64">
        <v>0</v>
      </c>
      <c r="Q64" t="s">
        <v>4236</v>
      </c>
      <c r="R64" t="s">
        <v>4129</v>
      </c>
      <c r="S64" s="23" t="s">
        <v>4130</v>
      </c>
      <c r="T64" s="23">
        <v>1</v>
      </c>
      <c r="U64">
        <v>1</v>
      </c>
      <c r="V64" s="23">
        <v>0</v>
      </c>
      <c r="W64" s="23">
        <v>1</v>
      </c>
      <c r="X64" s="23">
        <v>1</v>
      </c>
      <c r="Y64" s="24" t="s">
        <v>4258</v>
      </c>
      <c r="Z64" t="s">
        <v>4255</v>
      </c>
      <c r="AA64" t="s">
        <v>4306</v>
      </c>
      <c r="AB64" t="s">
        <v>4051</v>
      </c>
      <c r="AC64" s="34"/>
    </row>
    <row r="65" spans="2:29" ht="16" customHeight="1" x14ac:dyDescent="0.35">
      <c r="B65" t="s">
        <v>4524</v>
      </c>
      <c r="C65" t="str">
        <f>INDEX('Extracted information'!G:G, MATCH(B65,'Extracted information'!A:A,0))</f>
        <v>Produce</v>
      </c>
      <c r="D65" t="str">
        <f>INDEX('Extracted information'!H:H, MATCH(B65,'Extracted information'!A:A,0))</f>
        <v>Classification, Regression</v>
      </c>
      <c r="E65" t="str">
        <f>INDEX('Extracted information'!I:I, MATCH(B65,'Extracted information'!A:A,0))</f>
        <v>400-1000</v>
      </c>
      <c r="F65" t="str">
        <f>INDEX('Extracted information'!J:J, MATCH(B65,'Extracted information'!A:A,0))</f>
        <v>Pika L</v>
      </c>
      <c r="G65" t="s">
        <v>4303</v>
      </c>
      <c r="K65">
        <v>1</v>
      </c>
      <c r="M65" t="s">
        <v>16</v>
      </c>
      <c r="N65" t="s">
        <v>5287</v>
      </c>
      <c r="O65">
        <v>1</v>
      </c>
      <c r="P65" t="s">
        <v>5283</v>
      </c>
      <c r="Q65" t="s">
        <v>5285</v>
      </c>
      <c r="R65" t="s">
        <v>5283</v>
      </c>
      <c r="S65" s="23" t="s">
        <v>5286</v>
      </c>
      <c r="T65" s="23"/>
      <c r="U65" s="23"/>
      <c r="V65" s="23"/>
      <c r="W65" s="23"/>
      <c r="X65" s="23"/>
      <c r="Y65" s="23"/>
      <c r="Z65" s="23"/>
      <c r="AA65" s="23"/>
      <c r="AB65" t="s">
        <v>4051</v>
      </c>
      <c r="AC65" s="34"/>
    </row>
    <row r="66" spans="2:29" x14ac:dyDescent="0.35">
      <c r="B66" t="s">
        <v>4628</v>
      </c>
      <c r="C66" t="str">
        <f>INDEX('Extracted information'!G:G, MATCH(B66,'Extracted information'!A:A,0))</f>
        <v>Rice</v>
      </c>
      <c r="D66" t="str">
        <f>INDEX('Extracted information'!H:H, MATCH(B66,'Extracted information'!A:A,0))</f>
        <v>Classification</v>
      </c>
      <c r="E66" t="str">
        <f>INDEX('Extracted information'!I:I, MATCH(B66,'Extracted information'!A:A,0))</f>
        <v>1002-1998</v>
      </c>
      <c r="F66" t="str">
        <f>INDEX('Extracted information'!J:J, MATCH(B66,'Extracted information'!A:A,0))</f>
        <v>Other</v>
      </c>
      <c r="G66" t="s">
        <v>4303</v>
      </c>
      <c r="K66">
        <v>1</v>
      </c>
      <c r="M66" t="s">
        <v>16</v>
      </c>
      <c r="N66" t="s">
        <v>5287</v>
      </c>
      <c r="O66">
        <v>1</v>
      </c>
      <c r="P66" t="s">
        <v>5307</v>
      </c>
      <c r="Q66" t="s">
        <v>5309</v>
      </c>
      <c r="R66" t="s">
        <v>5308</v>
      </c>
      <c r="S66" s="23"/>
      <c r="T66" s="23" t="s">
        <v>4303</v>
      </c>
      <c r="U66" s="23"/>
      <c r="V66" s="23"/>
      <c r="W66" s="23"/>
      <c r="X66" s="23"/>
      <c r="Y66" s="23"/>
      <c r="Z66" s="23"/>
      <c r="AA66" s="23"/>
      <c r="AB66" t="s">
        <v>4051</v>
      </c>
      <c r="AC66" s="34"/>
    </row>
    <row r="67" spans="2:29" x14ac:dyDescent="0.35">
      <c r="B67" t="s">
        <v>4634</v>
      </c>
      <c r="C67" t="str">
        <f>INDEX('Extracted information'!G:G, MATCH(B67,'Extracted information'!A:A,0))</f>
        <v>Beef</v>
      </c>
      <c r="D67" t="str">
        <f>INDEX('Extracted information'!H:H, MATCH(B67,'Extracted information'!A:A,0))</f>
        <v>Regression</v>
      </c>
      <c r="E67" t="str">
        <f>INDEX('Extracted information'!I:I, MATCH(B67,'Extracted information'!A:A,0))</f>
        <v>400-1000</v>
      </c>
      <c r="F67" t="str">
        <f>INDEX('Extracted information'!J:J, MATCH(B67,'Extracted information'!A:A,0))</f>
        <v>ImSpector V10E</v>
      </c>
      <c r="G67" t="s">
        <v>4303</v>
      </c>
      <c r="L67">
        <v>1</v>
      </c>
      <c r="M67" t="s">
        <v>4087</v>
      </c>
      <c r="N67" t="s">
        <v>4049</v>
      </c>
      <c r="O67">
        <v>1</v>
      </c>
      <c r="P67" t="s">
        <v>5306</v>
      </c>
      <c r="Q67" t="s">
        <v>2167</v>
      </c>
      <c r="R67" t="s">
        <v>5305</v>
      </c>
      <c r="S67" t="s">
        <v>4637</v>
      </c>
      <c r="T67" s="23">
        <v>1</v>
      </c>
      <c r="U67" s="23">
        <v>1</v>
      </c>
      <c r="V67" s="23">
        <v>0</v>
      </c>
      <c r="W67" s="23">
        <v>1</v>
      </c>
      <c r="X67" s="23">
        <v>1</v>
      </c>
      <c r="Y67" s="23">
        <v>1</v>
      </c>
      <c r="Z67" s="23" t="s">
        <v>4255</v>
      </c>
      <c r="AA67" s="23" t="s">
        <v>4351</v>
      </c>
      <c r="AB67" t="s">
        <v>4061</v>
      </c>
      <c r="AC67" t="s">
        <v>20</v>
      </c>
    </row>
    <row r="68" spans="2:29" x14ac:dyDescent="0.35">
      <c r="B68" t="s">
        <v>4647</v>
      </c>
      <c r="C68" t="str">
        <f>INDEX('Extracted information'!G:G, MATCH(B68,'Extracted information'!A:A,0))</f>
        <v>Apples</v>
      </c>
      <c r="D68" t="str">
        <f>INDEX('Extracted information'!H:H, MATCH(B68,'Extracted information'!A:A,0))</f>
        <v>Classification, Localisation</v>
      </c>
      <c r="E68" t="str">
        <f>INDEX('Extracted information'!I:I, MATCH(B68,'Extracted information'!A:A,0))</f>
        <v>1000-2500</v>
      </c>
      <c r="F68" t="str">
        <f>INDEX('Extracted information'!J:J, MATCH(B68,'Extracted information'!A:A,0))</f>
        <v>ImSpector N25E</v>
      </c>
      <c r="G68" t="s">
        <v>4303</v>
      </c>
      <c r="K68">
        <v>1</v>
      </c>
      <c r="M68" t="s">
        <v>5288</v>
      </c>
      <c r="N68" t="s">
        <v>5287</v>
      </c>
      <c r="O68">
        <v>1</v>
      </c>
      <c r="P68" t="s">
        <v>5303</v>
      </c>
      <c r="Q68" t="s">
        <v>4054</v>
      </c>
      <c r="R68" t="s">
        <v>5304</v>
      </c>
      <c r="S68" t="s">
        <v>4649</v>
      </c>
      <c r="T68" s="23" t="s">
        <v>4303</v>
      </c>
      <c r="U68" s="23" t="s">
        <v>4303</v>
      </c>
      <c r="V68" s="23" t="s">
        <v>4303</v>
      </c>
      <c r="W68" s="23"/>
      <c r="X68" s="23"/>
      <c r="Y68" s="23"/>
      <c r="Z68" s="23"/>
      <c r="AA68" s="23"/>
      <c r="AB68" t="s">
        <v>4051</v>
      </c>
      <c r="AC68" s="34"/>
    </row>
    <row r="69" spans="2:29" x14ac:dyDescent="0.35">
      <c r="B69" t="s">
        <v>4742</v>
      </c>
      <c r="C69" t="str">
        <f>INDEX('Extracted information'!G:G, MATCH(B69,'Extracted information'!A:A,0))</f>
        <v>Mutton</v>
      </c>
      <c r="D69" t="str">
        <f>INDEX('Extracted information'!H:H, MATCH(B69,'Extracted information'!A:A,0))</f>
        <v>Regression</v>
      </c>
      <c r="E69" t="str">
        <f>INDEX('Extracted information'!I:I, MATCH(B69,'Extracted information'!A:A,0))</f>
        <v>400-1000</v>
      </c>
      <c r="F69" t="str">
        <f>INDEX('Extracted information'!J:J, MATCH(B69,'Extracted information'!A:A,0))</f>
        <v>SOC710</v>
      </c>
      <c r="G69" t="s">
        <v>4303</v>
      </c>
      <c r="I69">
        <v>1</v>
      </c>
      <c r="M69" t="s">
        <v>4187</v>
      </c>
      <c r="N69" t="s">
        <v>4049</v>
      </c>
      <c r="O69">
        <v>1</v>
      </c>
      <c r="P69" t="s">
        <v>5301</v>
      </c>
      <c r="Q69" t="s">
        <v>4054</v>
      </c>
      <c r="R69" t="s">
        <v>5302</v>
      </c>
      <c r="S69" t="s">
        <v>5297</v>
      </c>
      <c r="T69" s="23" t="s">
        <v>4303</v>
      </c>
      <c r="U69" s="23"/>
      <c r="V69" s="23"/>
      <c r="W69" s="23"/>
      <c r="X69" s="23"/>
      <c r="Y69" s="23"/>
      <c r="Z69" s="23"/>
      <c r="AA69" s="23"/>
      <c r="AB69" t="s">
        <v>4061</v>
      </c>
      <c r="AC69" t="s">
        <v>13</v>
      </c>
    </row>
    <row r="70" spans="2:29" x14ac:dyDescent="0.35">
      <c r="B70" t="s">
        <v>4764</v>
      </c>
      <c r="C70" t="str">
        <f>INDEX('Extracted information'!G:G, MATCH(B70,'Extracted information'!A:A,0))</f>
        <v>Wolfberries</v>
      </c>
      <c r="D70" t="str">
        <f>INDEX('Extracted information'!H:H, MATCH(B70,'Extracted information'!A:A,0))</f>
        <v>Classification</v>
      </c>
      <c r="E70" t="str">
        <f>INDEX('Extracted information'!I:I, MATCH(B70,'Extracted information'!A:A,0))</f>
        <v>400-1000</v>
      </c>
      <c r="F70" t="str">
        <f>INDEX('Extracted information'!J:J, MATCH(B70,'Extracted information'!A:A,0))</f>
        <v>ImSpector V10E</v>
      </c>
      <c r="G70" t="s">
        <v>4303</v>
      </c>
      <c r="J70">
        <v>1</v>
      </c>
      <c r="L70">
        <v>1</v>
      </c>
      <c r="M70" t="s">
        <v>5299</v>
      </c>
      <c r="N70" t="s">
        <v>185</v>
      </c>
      <c r="O70">
        <v>1</v>
      </c>
      <c r="P70" t="s">
        <v>5300</v>
      </c>
      <c r="Q70" t="s">
        <v>2167</v>
      </c>
      <c r="R70" t="s">
        <v>4120</v>
      </c>
      <c r="S70" t="s">
        <v>5282</v>
      </c>
      <c r="T70" s="23">
        <v>1</v>
      </c>
      <c r="U70" s="23">
        <v>1</v>
      </c>
      <c r="V70" s="23">
        <v>0</v>
      </c>
      <c r="W70" s="23">
        <v>1</v>
      </c>
      <c r="X70" s="23">
        <v>1</v>
      </c>
      <c r="Y70" s="23">
        <v>1</v>
      </c>
      <c r="Z70" s="23" t="s">
        <v>4255</v>
      </c>
      <c r="AA70" s="23" t="s">
        <v>4351</v>
      </c>
      <c r="AB70" t="s">
        <v>4051</v>
      </c>
      <c r="AC70" t="s">
        <v>13</v>
      </c>
    </row>
    <row r="71" spans="2:29" x14ac:dyDescent="0.35">
      <c r="B71" t="s">
        <v>4797</v>
      </c>
      <c r="C71" t="str">
        <f>INDEX('Extracted information'!G:G, MATCH(B71,'Extracted information'!A:A,0))</f>
        <v>Eggs</v>
      </c>
      <c r="D71" t="str">
        <f>INDEX('Extracted information'!H:H, MATCH(B71,'Extracted information'!A:A,0))</f>
        <v>Classification, Localisation, Regression</v>
      </c>
      <c r="E71" t="str">
        <f>INDEX('Extracted information'!I:I, MATCH(B71,'Extracted information'!A:A,0))</f>
        <v>401-1002</v>
      </c>
      <c r="F71" t="str">
        <f>INDEX('Extracted information'!J:J, MATCH(B71,'Extracted information'!A:A,0))</f>
        <v>ImSpector V10E</v>
      </c>
      <c r="G71" t="s">
        <v>4303</v>
      </c>
      <c r="J71">
        <v>1</v>
      </c>
      <c r="M71" t="s">
        <v>5311</v>
      </c>
      <c r="N71" t="s">
        <v>4128</v>
      </c>
      <c r="O71">
        <v>1</v>
      </c>
      <c r="P71" t="s">
        <v>5310</v>
      </c>
      <c r="Q71" t="s">
        <v>5312</v>
      </c>
      <c r="R71" t="s">
        <v>5313</v>
      </c>
      <c r="S71" t="s">
        <v>5314</v>
      </c>
      <c r="T71" s="23" t="s">
        <v>4303</v>
      </c>
      <c r="U71" s="23"/>
      <c r="V71" s="23"/>
      <c r="W71" s="23"/>
      <c r="X71" s="23"/>
      <c r="Y71" s="23"/>
      <c r="Z71" s="23"/>
      <c r="AA71" s="23"/>
      <c r="AB71" t="s">
        <v>4051</v>
      </c>
      <c r="AC71" s="34"/>
    </row>
    <row r="72" spans="2:29" x14ac:dyDescent="0.35">
      <c r="B72" t="s">
        <v>4925</v>
      </c>
      <c r="C72" t="str">
        <f>INDEX('Extracted information'!G:G, MATCH(B72,'Extracted information'!A:A,0))</f>
        <v>Maize</v>
      </c>
      <c r="D72" t="str">
        <f>INDEX('Extracted information'!H:H, MATCH(B72,'Extracted information'!A:A,0))</f>
        <v>Classification</v>
      </c>
      <c r="E72" t="str">
        <f>INDEX('Extracted information'!I:I, MATCH(B72,'Extracted information'!A:A,0))</f>
        <v>1000-2000</v>
      </c>
      <c r="F72" t="str">
        <f>INDEX('Extracted information'!J:J, MATCH(B72,'Extracted information'!A:A,0))</f>
        <v>ImSpector N25E</v>
      </c>
      <c r="G72" t="s">
        <v>4303</v>
      </c>
      <c r="J72">
        <v>1</v>
      </c>
      <c r="L72">
        <v>1</v>
      </c>
      <c r="M72" t="s">
        <v>5296</v>
      </c>
      <c r="N72" t="s">
        <v>4049</v>
      </c>
      <c r="O72">
        <v>1</v>
      </c>
      <c r="P72" t="s">
        <v>5295</v>
      </c>
      <c r="Q72" t="s">
        <v>4238</v>
      </c>
      <c r="R72" t="s">
        <v>5298</v>
      </c>
      <c r="S72" t="s">
        <v>5294</v>
      </c>
      <c r="T72" s="23">
        <v>1</v>
      </c>
      <c r="U72" s="23">
        <v>1</v>
      </c>
      <c r="V72" s="23">
        <v>0</v>
      </c>
      <c r="W72" s="23">
        <v>1</v>
      </c>
      <c r="X72" s="23">
        <v>1</v>
      </c>
      <c r="Y72" s="23">
        <v>1</v>
      </c>
      <c r="Z72" s="23">
        <v>0</v>
      </c>
      <c r="AA72" s="23" t="s">
        <v>5293</v>
      </c>
      <c r="AB72" t="s">
        <v>4061</v>
      </c>
      <c r="AC72" t="s">
        <v>13</v>
      </c>
    </row>
    <row r="73" spans="2:29" x14ac:dyDescent="0.35">
      <c r="B73" t="s">
        <v>4853</v>
      </c>
      <c r="C73" t="str">
        <f>INDEX('Extracted information'!G:G, MATCH(B73,'Extracted information'!A:A,0))</f>
        <v>Peaches</v>
      </c>
      <c r="D73" t="str">
        <f>INDEX('Extracted information'!H:H, MATCH(B73,'Extracted information'!A:A,0))</f>
        <v>Classification, Localisation</v>
      </c>
      <c r="E73" t="str">
        <f>INDEX('Extracted information'!I:I, MATCH(B73,'Extracted information'!A:A,0))</f>
        <v>397.5-1014</v>
      </c>
      <c r="F73" t="str">
        <f>INDEX('Extracted information'!J:J, MATCH(B73,'Extracted information'!A:A,0))</f>
        <v>Not stated</v>
      </c>
      <c r="G73" t="s">
        <v>4303</v>
      </c>
      <c r="L73">
        <v>1</v>
      </c>
      <c r="M73" t="s">
        <v>4087</v>
      </c>
      <c r="N73" t="s">
        <v>4049</v>
      </c>
      <c r="O73">
        <v>1</v>
      </c>
      <c r="P73" t="s">
        <v>5292</v>
      </c>
      <c r="Q73" t="s">
        <v>5291</v>
      </c>
      <c r="R73" t="s">
        <v>5290</v>
      </c>
      <c r="S73" t="s">
        <v>5289</v>
      </c>
      <c r="T73" s="23">
        <v>1</v>
      </c>
      <c r="U73" s="23">
        <v>1</v>
      </c>
      <c r="V73" s="23">
        <v>1</v>
      </c>
      <c r="W73" s="23">
        <v>1</v>
      </c>
      <c r="X73" s="23">
        <v>1</v>
      </c>
      <c r="Y73" s="23">
        <v>1</v>
      </c>
      <c r="Z73" s="23" t="s">
        <v>4255</v>
      </c>
      <c r="AA73" s="23" t="s">
        <v>4278</v>
      </c>
      <c r="AB73" t="s">
        <v>4061</v>
      </c>
      <c r="AC73" s="34"/>
    </row>
    <row r="74" spans="2:29" x14ac:dyDescent="0.35">
      <c r="S74" s="23"/>
      <c r="T74" s="23"/>
      <c r="U74" s="23"/>
      <c r="V74" s="23"/>
      <c r="W74" s="23"/>
      <c r="X74" s="23"/>
      <c r="Y74" s="23"/>
      <c r="Z74" s="23"/>
      <c r="AA74" s="23"/>
    </row>
    <row r="75" spans="2:29" x14ac:dyDescent="0.35">
      <c r="S75" s="23"/>
      <c r="T75" s="23"/>
      <c r="U75" s="23"/>
      <c r="V75" s="23"/>
      <c r="W75" s="23"/>
      <c r="X75" s="23"/>
      <c r="Y75" s="23"/>
      <c r="Z75" s="23"/>
      <c r="AA75" s="23"/>
    </row>
  </sheetData>
  <mergeCells count="2">
    <mergeCell ref="T1:AA1"/>
    <mergeCell ref="G1:L1"/>
  </mergeCells>
  <phoneticPr fontId="20" type="noConversion"/>
  <conditionalFormatting sqref="AC1:AC1048576">
    <cfRule type="cellIs" dxfId="1" priority="1" operator="equal">
      <formula>"No"</formula>
    </cfRule>
  </conditionalFormatting>
  <conditionalFormatting sqref="AC3:AC73">
    <cfRule type="cellIs" dxfId="0" priority="2" operator="equal">
      <formula>"Yes"</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D92"/>
  <sheetViews>
    <sheetView showGridLines="0" topLeftCell="B1" zoomScale="115" zoomScaleNormal="115" workbookViewId="0">
      <selection activeCell="Y32" sqref="Y32"/>
    </sheetView>
  </sheetViews>
  <sheetFormatPr defaultRowHeight="14.5" x14ac:dyDescent="0.35"/>
  <cols>
    <col min="2" max="2" width="24.54296875" customWidth="1"/>
    <col min="3" max="3" width="11" customWidth="1"/>
    <col min="13" max="13" width="28" customWidth="1"/>
    <col min="22" max="22" width="17.81640625" customWidth="1"/>
    <col min="23" max="23" width="9.6328125" customWidth="1"/>
    <col min="28" max="28" width="24.453125" customWidth="1"/>
  </cols>
  <sheetData>
    <row r="2" spans="2:30" ht="26" x14ac:dyDescent="0.6">
      <c r="B2" s="2" t="s">
        <v>1020</v>
      </c>
      <c r="Y2" s="48" t="s">
        <v>3956</v>
      </c>
      <c r="Z2" s="49"/>
      <c r="AA2" s="49"/>
      <c r="AB2" s="49"/>
      <c r="AC2" s="50"/>
      <c r="AD2" s="1"/>
    </row>
    <row r="3" spans="2:30" x14ac:dyDescent="0.35">
      <c r="Y3" s="51" t="s">
        <v>3957</v>
      </c>
      <c r="Z3" s="52"/>
      <c r="AA3" s="52"/>
      <c r="AB3" s="52"/>
      <c r="AC3" s="16">
        <f>N8</f>
        <v>1229</v>
      </c>
    </row>
    <row r="4" spans="2:30" x14ac:dyDescent="0.35">
      <c r="B4" s="1" t="s">
        <v>1019</v>
      </c>
      <c r="M4" s="1" t="s">
        <v>1018</v>
      </c>
      <c r="Y4" s="42" t="s">
        <v>3959</v>
      </c>
      <c r="Z4" s="43"/>
      <c r="AA4" s="43"/>
      <c r="AB4" s="43"/>
      <c r="AC4" s="17">
        <f>AC5+AC6</f>
        <v>4</v>
      </c>
    </row>
    <row r="5" spans="2:30" x14ac:dyDescent="0.35">
      <c r="B5" t="s">
        <v>5052</v>
      </c>
      <c r="C5">
        <f>COUNTIF(Table1[Area],  "Fruit/vegetables")</f>
        <v>222</v>
      </c>
      <c r="M5" t="s">
        <v>5258</v>
      </c>
      <c r="N5">
        <v>14</v>
      </c>
      <c r="Y5" s="40" t="s">
        <v>3964</v>
      </c>
      <c r="Z5" s="41"/>
      <c r="AA5" s="41"/>
      <c r="AB5" s="41"/>
      <c r="AC5" s="18">
        <f>C38</f>
        <v>2</v>
      </c>
    </row>
    <row r="6" spans="2:30" x14ac:dyDescent="0.35">
      <c r="B6" t="s">
        <v>5257</v>
      </c>
      <c r="C6">
        <f>COUNTIF(Table1[Area],  "Meat science")</f>
        <v>192</v>
      </c>
      <c r="M6" t="s">
        <v>1017</v>
      </c>
      <c r="N6" s="11">
        <f>COUNT(Table4[Year])</f>
        <v>416</v>
      </c>
      <c r="Y6" s="40" t="s">
        <v>3965</v>
      </c>
      <c r="Z6" s="41"/>
      <c r="AA6" s="41"/>
      <c r="AB6" s="41"/>
      <c r="AC6" s="18">
        <f>C39</f>
        <v>2</v>
      </c>
    </row>
    <row r="7" spans="2:30" x14ac:dyDescent="0.35">
      <c r="B7" t="s">
        <v>5054</v>
      </c>
      <c r="C7">
        <f>COUNTIF(Table1[Area],  "Other food products")</f>
        <v>192</v>
      </c>
      <c r="M7" t="s">
        <v>1016</v>
      </c>
      <c r="N7" s="8">
        <f>COUNTA('Extracted information'!D2:D9980)</f>
        <v>799</v>
      </c>
      <c r="Y7" s="19"/>
      <c r="Z7" s="20"/>
      <c r="AA7" s="20"/>
      <c r="AB7" s="20"/>
      <c r="AC7" s="21"/>
    </row>
    <row r="8" spans="2:30" x14ac:dyDescent="0.35">
      <c r="B8" t="s">
        <v>3771</v>
      </c>
      <c r="C8">
        <f>COUNTIF(Table1[Area],  "Plants")</f>
        <v>101</v>
      </c>
      <c r="M8" s="1" t="s">
        <v>1007</v>
      </c>
      <c r="N8">
        <v>1229</v>
      </c>
      <c r="Y8" s="42" t="s">
        <v>3958</v>
      </c>
      <c r="Z8" s="43"/>
      <c r="AA8" s="43"/>
      <c r="AB8" s="43"/>
      <c r="AC8" s="17">
        <f>AC3-AC4</f>
        <v>1225</v>
      </c>
    </row>
    <row r="9" spans="2:30" x14ac:dyDescent="0.35">
      <c r="B9" t="s">
        <v>5058</v>
      </c>
      <c r="C9">
        <f>COUNTIF(Table1[Area],  "Seeds")</f>
        <v>25</v>
      </c>
      <c r="Y9" s="42" t="s">
        <v>3966</v>
      </c>
      <c r="Z9" s="43"/>
      <c r="AA9" s="43"/>
      <c r="AB9" s="44"/>
      <c r="AC9" s="17">
        <f>C40</f>
        <v>17</v>
      </c>
    </row>
    <row r="10" spans="2:30" x14ac:dyDescent="0.35">
      <c r="B10" t="s">
        <v>70</v>
      </c>
      <c r="C10">
        <f>COUNTIF(Table1[Area],  "Remote sensing")</f>
        <v>27</v>
      </c>
      <c r="Y10" s="19"/>
      <c r="Z10" s="20"/>
      <c r="AA10" s="20"/>
      <c r="AB10" s="20"/>
      <c r="AC10" s="21"/>
    </row>
    <row r="11" spans="2:30" x14ac:dyDescent="0.35">
      <c r="B11" t="s">
        <v>27</v>
      </c>
      <c r="C11">
        <f>COUNTIF(Table1[Area],  "Medical imaging")</f>
        <v>6</v>
      </c>
      <c r="Y11" s="42" t="s">
        <v>3960</v>
      </c>
      <c r="Z11" s="43"/>
      <c r="AA11" s="43"/>
      <c r="AB11" s="44"/>
      <c r="AC11" s="17">
        <f>AC8-AC9</f>
        <v>1208</v>
      </c>
    </row>
    <row r="12" spans="2:30" x14ac:dyDescent="0.35">
      <c r="B12" t="s">
        <v>1015</v>
      </c>
      <c r="C12">
        <f>COUNTIF(Table1[Area],  "Other")</f>
        <v>34</v>
      </c>
      <c r="Y12" s="42" t="s">
        <v>3961</v>
      </c>
      <c r="Z12" s="43"/>
      <c r="AA12" s="43"/>
      <c r="AB12" s="44"/>
      <c r="AC12" s="17">
        <f>N5</f>
        <v>14</v>
      </c>
    </row>
    <row r="13" spans="2:30" x14ac:dyDescent="0.35">
      <c r="B13" s="1" t="s">
        <v>1007</v>
      </c>
      <c r="C13" s="8">
        <f>SUM(C5:C12)</f>
        <v>799</v>
      </c>
      <c r="Y13" s="19"/>
      <c r="Z13" s="20"/>
      <c r="AA13" s="20"/>
      <c r="AB13" s="20"/>
      <c r="AC13" s="21"/>
    </row>
    <row r="14" spans="2:30" x14ac:dyDescent="0.35">
      <c r="Y14" s="42" t="s">
        <v>3962</v>
      </c>
      <c r="Z14" s="43"/>
      <c r="AA14" s="43"/>
      <c r="AB14" s="43"/>
      <c r="AC14" s="17">
        <f>AC11-AC12</f>
        <v>1194</v>
      </c>
    </row>
    <row r="15" spans="2:30" x14ac:dyDescent="0.35">
      <c r="Y15" s="42" t="s">
        <v>3963</v>
      </c>
      <c r="Z15" s="43"/>
      <c r="AA15" s="43"/>
      <c r="AB15" s="43"/>
      <c r="AC15" s="17">
        <f>SUM(AC16:AC19)</f>
        <v>395</v>
      </c>
    </row>
    <row r="16" spans="2:30" x14ac:dyDescent="0.35">
      <c r="B16" s="1" t="s">
        <v>1014</v>
      </c>
      <c r="Y16" s="40" t="s">
        <v>1996</v>
      </c>
      <c r="Z16" s="41"/>
      <c r="AA16" s="41"/>
      <c r="AB16" s="41"/>
      <c r="AC16" s="18">
        <f>C36</f>
        <v>100</v>
      </c>
    </row>
    <row r="17" spans="2:30" x14ac:dyDescent="0.35">
      <c r="B17" t="s">
        <v>1013</v>
      </c>
      <c r="C17">
        <f>COUNTIF(Table1[Sampling method], "Averaged over ROI")</f>
        <v>698</v>
      </c>
      <c r="Y17" s="40" t="s">
        <v>3967</v>
      </c>
      <c r="Z17" s="41"/>
      <c r="AA17" s="41"/>
      <c r="AB17" s="41"/>
      <c r="AC17" s="18">
        <f>C34</f>
        <v>156</v>
      </c>
    </row>
    <row r="18" spans="2:30" x14ac:dyDescent="0.35">
      <c r="B18" t="s">
        <v>1012</v>
      </c>
      <c r="C18">
        <f>COUNTIF(Table1[Sampling method], "Per pixel")</f>
        <v>31</v>
      </c>
      <c r="Y18" s="40" t="s">
        <v>3968</v>
      </c>
      <c r="Z18" s="41"/>
      <c r="AA18" s="41"/>
      <c r="AB18" s="41"/>
      <c r="AC18" s="18">
        <f>C35</f>
        <v>88</v>
      </c>
    </row>
    <row r="19" spans="2:30" x14ac:dyDescent="0.35">
      <c r="B19" t="s">
        <v>1011</v>
      </c>
      <c r="C19">
        <f>COUNTIF(Table1[Sampling method], "Not stated")+COUNTIF(Table1[Sampling method], "Not applicable")</f>
        <v>54</v>
      </c>
      <c r="M19" s="1" t="s">
        <v>1010</v>
      </c>
      <c r="Y19" s="19" t="s">
        <v>3969</v>
      </c>
      <c r="Z19" s="20"/>
      <c r="AA19" s="20"/>
      <c r="AB19" s="20"/>
      <c r="AC19" s="18">
        <f>C37</f>
        <v>51</v>
      </c>
    </row>
    <row r="20" spans="2:30" ht="15" thickBot="1" x14ac:dyDescent="0.4">
      <c r="B20" t="s">
        <v>1021</v>
      </c>
      <c r="C20">
        <f>COUNTIF(Table1[Sampling method], "Both")</f>
        <v>10</v>
      </c>
      <c r="M20" t="s">
        <v>1009</v>
      </c>
      <c r="N20">
        <f>COUNTIF(Table1[[Data fusion ]], "No")</f>
        <v>706</v>
      </c>
      <c r="Y20" s="12"/>
      <c r="AC20" s="21"/>
    </row>
    <row r="21" spans="2:30" ht="15.5" thickTop="1" thickBot="1" x14ac:dyDescent="0.4">
      <c r="B21" s="1" t="s">
        <v>1007</v>
      </c>
      <c r="C21" s="8">
        <f>SUM(C17:C20)</f>
        <v>793</v>
      </c>
      <c r="M21" t="s">
        <v>1008</v>
      </c>
      <c r="N21">
        <f>COUNTIF(Table1[[Data fusion ]], "Yes")</f>
        <v>93</v>
      </c>
      <c r="O21">
        <f>N21/N22</f>
        <v>0.11639549436795996</v>
      </c>
      <c r="Y21" s="42" t="s">
        <v>3970</v>
      </c>
      <c r="Z21" s="43"/>
      <c r="AA21" s="43"/>
      <c r="AB21" s="44"/>
      <c r="AC21" s="17">
        <f>AC14-AC15</f>
        <v>799</v>
      </c>
      <c r="AD21" s="15">
        <f>N7</f>
        <v>799</v>
      </c>
    </row>
    <row r="22" spans="2:30" ht="15" thickTop="1" x14ac:dyDescent="0.35">
      <c r="M22" s="1" t="s">
        <v>1007</v>
      </c>
      <c r="N22" s="8">
        <f>SUM(N20:N21)</f>
        <v>799</v>
      </c>
      <c r="Y22" s="45" t="s">
        <v>3971</v>
      </c>
      <c r="Z22" s="46"/>
      <c r="AA22" s="46"/>
      <c r="AB22" s="47"/>
      <c r="AC22" s="22">
        <f>N39</f>
        <v>71</v>
      </c>
    </row>
    <row r="33" spans="2:14" x14ac:dyDescent="0.35">
      <c r="B33" s="1" t="s">
        <v>3357</v>
      </c>
      <c r="M33" s="1" t="s">
        <v>3358</v>
      </c>
    </row>
    <row r="34" spans="2:14" x14ac:dyDescent="0.35">
      <c r="B34" t="s">
        <v>2882</v>
      </c>
      <c r="C34" s="13">
        <f>COUNTIF('Excluded Studies'!E:E, B34)</f>
        <v>156</v>
      </c>
      <c r="M34" t="s">
        <v>2886</v>
      </c>
      <c r="N34">
        <f>COUNTIFS(Table1[Language], M34, Table1[Area], "*")</f>
        <v>646</v>
      </c>
    </row>
    <row r="35" spans="2:14" x14ac:dyDescent="0.35">
      <c r="B35" t="s">
        <v>2258</v>
      </c>
      <c r="C35" s="13">
        <f>COUNTIF('Excluded Studies'!E:E, B35)</f>
        <v>88</v>
      </c>
      <c r="M35" t="s">
        <v>1089</v>
      </c>
      <c r="N35">
        <f>COUNTIFS(Table1[Language], M35, Table1[Area], "*")</f>
        <v>149</v>
      </c>
    </row>
    <row r="36" spans="2:14" x14ac:dyDescent="0.35">
      <c r="B36" t="s">
        <v>2881</v>
      </c>
      <c r="C36" s="13">
        <f>COUNTIF('Excluded Studies'!E:E, B36)</f>
        <v>100</v>
      </c>
      <c r="M36" t="s">
        <v>1015</v>
      </c>
      <c r="N36">
        <f>N22-N35-N34</f>
        <v>4</v>
      </c>
    </row>
    <row r="37" spans="2:14" x14ac:dyDescent="0.35">
      <c r="B37" t="s">
        <v>2883</v>
      </c>
      <c r="C37" s="13">
        <f>COUNTIF('Excluded Studies'!E:E, B37)</f>
        <v>51</v>
      </c>
      <c r="D37" s="14">
        <f>SUM(C34:C37)</f>
        <v>395</v>
      </c>
      <c r="M37" s="1" t="s">
        <v>1007</v>
      </c>
      <c r="N37" s="8">
        <f>SUM(N34:N36)</f>
        <v>799</v>
      </c>
    </row>
    <row r="38" spans="2:14" x14ac:dyDescent="0.35">
      <c r="B38" t="s">
        <v>2885</v>
      </c>
      <c r="C38">
        <f>COUNTIF('Excluded Studies'!E:E, B38)</f>
        <v>2</v>
      </c>
    </row>
    <row r="39" spans="2:14" x14ac:dyDescent="0.35">
      <c r="B39" t="s">
        <v>1015</v>
      </c>
      <c r="C39">
        <f>COUNTIF('Excluded Studies'!E:E, B39)</f>
        <v>2</v>
      </c>
      <c r="M39" s="1" t="s">
        <v>3359</v>
      </c>
      <c r="N39">
        <f>COUNTIF(Table1[[Data fusion ]], "Yes") - COUNTIFS(Table1[Language], M35, Table1[[Data fusion ]], "Yes")</f>
        <v>71</v>
      </c>
    </row>
    <row r="40" spans="2:14" x14ac:dyDescent="0.35">
      <c r="B40" t="s">
        <v>256</v>
      </c>
      <c r="C40">
        <f>COUNTIF('Excluded Studies'!E:E, B40)</f>
        <v>17</v>
      </c>
    </row>
    <row r="41" spans="2:14" x14ac:dyDescent="0.35">
      <c r="B41" s="1" t="s">
        <v>1007</v>
      </c>
      <c r="C41" s="11">
        <f>SUM(C34:C40)</f>
        <v>416</v>
      </c>
    </row>
    <row r="48" spans="2:14" x14ac:dyDescent="0.35">
      <c r="B48" s="1" t="s">
        <v>1137</v>
      </c>
      <c r="C48" t="s">
        <v>1139</v>
      </c>
      <c r="D48" t="s">
        <v>3136</v>
      </c>
      <c r="E48" t="s">
        <v>3137</v>
      </c>
      <c r="F48" s="7" t="s">
        <v>3138</v>
      </c>
      <c r="G48" t="s">
        <v>1037</v>
      </c>
      <c r="H48" t="s">
        <v>3139</v>
      </c>
    </row>
    <row r="49" spans="2:23" x14ac:dyDescent="0.35">
      <c r="B49" s="29" t="s">
        <v>3124</v>
      </c>
      <c r="C49">
        <v>344</v>
      </c>
      <c r="D49">
        <f>IF(Table2[[#This Row],[Column3]]="VNIR", Table2[[#This Row],[Counts]],"")</f>
        <v>344</v>
      </c>
      <c r="E49" t="str">
        <f>IF(Table2[[#This Row],[Column3]]="NIR", Table2[[#This Row],[Counts]],"")</f>
        <v/>
      </c>
      <c r="F49" s="9" t="str">
        <f>IF(Table2[[#This Row],[Column3]]="SWIR", Table2[[#This Row],[Counts]],"")</f>
        <v/>
      </c>
      <c r="G49" t="str">
        <f>IF(Table2[[#This Row],[Column3]]="Gray", Table2[[#This Row],[Counts]],"")</f>
        <v/>
      </c>
      <c r="H49" s="6" t="s">
        <v>3136</v>
      </c>
      <c r="V49" t="s">
        <v>1685</v>
      </c>
      <c r="W49" t="s">
        <v>3988</v>
      </c>
    </row>
    <row r="50" spans="2:23" x14ac:dyDescent="0.35">
      <c r="B50" s="29" t="s">
        <v>3125</v>
      </c>
      <c r="C50">
        <v>128</v>
      </c>
      <c r="D50" t="str">
        <f>IF(Table2[[#This Row],[Column3]]="VNIR", Table2[[#This Row],[Counts]],"")</f>
        <v/>
      </c>
      <c r="E50">
        <f>IF(Table2[[#This Row],[Column3]]="NIR", Table2[[#This Row],[Counts]],"")</f>
        <v>128</v>
      </c>
      <c r="F50" s="6" t="str">
        <f>IF(Table2[[#This Row],[Column3]]="SWIR", Table2[[#This Row],[Counts]],"")</f>
        <v/>
      </c>
      <c r="G50" t="str">
        <f>IF(Table2[[#This Row],[Column3]]="Gray", Table2[[#This Row],[Counts]],"")</f>
        <v/>
      </c>
      <c r="H50" s="6" t="s">
        <v>3137</v>
      </c>
      <c r="V50" t="s">
        <v>5270</v>
      </c>
      <c r="W50">
        <v>9</v>
      </c>
    </row>
    <row r="51" spans="2:23" x14ac:dyDescent="0.35">
      <c r="B51" s="29" t="s">
        <v>1015</v>
      </c>
      <c r="C51">
        <v>109</v>
      </c>
      <c r="D51" t="str">
        <f>IF(Table2[[#This Row],[Column3]]="VNIR", Table2[[#This Row],[Counts]],"")</f>
        <v/>
      </c>
      <c r="E51" t="str">
        <f>IF(Table2[[#This Row],[Column3]]="NIR", Table2[[#This Row],[Counts]],"")</f>
        <v/>
      </c>
      <c r="F51" s="6" t="str">
        <f>IF(Table2[[#This Row],[Column3]]="SWIR", Table2[[#This Row],[Counts]],"")</f>
        <v/>
      </c>
      <c r="G51">
        <f>IF(Table2[[#This Row],[Column3]]="Gray", Table2[[#This Row],[Counts]],"")</f>
        <v>109</v>
      </c>
      <c r="H51" s="6" t="s">
        <v>3135</v>
      </c>
      <c r="V51" t="s">
        <v>5274</v>
      </c>
      <c r="W51">
        <v>8</v>
      </c>
    </row>
    <row r="52" spans="2:23" x14ac:dyDescent="0.35">
      <c r="B52" s="29" t="s">
        <v>3123</v>
      </c>
      <c r="C52">
        <v>81</v>
      </c>
      <c r="D52" t="str">
        <f>IF(Table2[[#This Row],[Column3]]="VNIR", Table2[[#This Row],[Counts]],"")</f>
        <v/>
      </c>
      <c r="E52" t="str">
        <f>IF(Table2[[#This Row],[Column3]]="NIR", Table2[[#This Row],[Counts]],"")</f>
        <v/>
      </c>
      <c r="F52" s="6" t="str">
        <f>IF(Table2[[#This Row],[Column3]]="SWIR", Table2[[#This Row],[Counts]],"")</f>
        <v/>
      </c>
      <c r="G52">
        <f>IF(Table2[[#This Row],[Column3]]="Gray", Table2[[#This Row],[Counts]],"")</f>
        <v>81</v>
      </c>
      <c r="H52" s="6" t="s">
        <v>3135</v>
      </c>
      <c r="V52" t="s">
        <v>5269</v>
      </c>
      <c r="W52">
        <v>15</v>
      </c>
    </row>
    <row r="53" spans="2:23" x14ac:dyDescent="0.35">
      <c r="B53" s="29" t="s">
        <v>3126</v>
      </c>
      <c r="C53">
        <v>35</v>
      </c>
      <c r="D53">
        <f>IF(Table2[[#This Row],[Column3]]="VNIR", Table2[[#This Row],[Counts]],"")</f>
        <v>35</v>
      </c>
      <c r="E53" t="str">
        <f>IF(Table2[[#This Row],[Column3]]="NIR", Table2[[#This Row],[Counts]],"")</f>
        <v/>
      </c>
      <c r="F53" s="6" t="str">
        <f>IF(Table2[[#This Row],[Column3]]="SWIR", Table2[[#This Row],[Counts]],"")</f>
        <v/>
      </c>
      <c r="G53" t="str">
        <f>IF(Table2[[#This Row],[Column3]]="Gray", Table2[[#This Row],[Counts]],"")</f>
        <v/>
      </c>
      <c r="H53" s="6" t="s">
        <v>3136</v>
      </c>
      <c r="V53" t="s">
        <v>5266</v>
      </c>
      <c r="W53">
        <v>35</v>
      </c>
    </row>
    <row r="54" spans="2:23" x14ac:dyDescent="0.35">
      <c r="B54" s="29" t="s">
        <v>3127</v>
      </c>
      <c r="C54">
        <v>29</v>
      </c>
      <c r="D54" t="str">
        <f>IF(Table2[[#This Row],[Column3]]="VNIR", Table2[[#This Row],[Counts]],"")</f>
        <v/>
      </c>
      <c r="E54" t="str">
        <f>IF(Table2[[#This Row],[Column3]]="NIR", Table2[[#This Row],[Counts]],"")</f>
        <v/>
      </c>
      <c r="F54" s="6">
        <f>IF(Table2[[#This Row],[Column3]]="SWIR", Table2[[#This Row],[Counts]],"")</f>
        <v>29</v>
      </c>
      <c r="G54" t="str">
        <f>IF(Table2[[#This Row],[Column3]]="Gray", Table2[[#This Row],[Counts]],"")</f>
        <v/>
      </c>
      <c r="H54" s="6" t="s">
        <v>3138</v>
      </c>
      <c r="V54" t="s">
        <v>5268</v>
      </c>
      <c r="W54">
        <v>7</v>
      </c>
    </row>
    <row r="55" spans="2:23" x14ac:dyDescent="0.35">
      <c r="B55" s="29" t="s">
        <v>4316</v>
      </c>
      <c r="C55">
        <v>27</v>
      </c>
      <c r="E55" t="str">
        <f>IF(Table2[[#This Row],[Column3]]="NIR", Table2[[#This Row],[Counts]],"")</f>
        <v/>
      </c>
      <c r="F55" s="6" t="str">
        <f>IF(Table2[[#This Row],[Column3]]="SWIR", Table2[[#This Row],[Counts]],"")</f>
        <v/>
      </c>
      <c r="G55">
        <f>IF(Table2[[#This Row],[Column3]]="VNIR", Table2[[#This Row],[Counts]],"")</f>
        <v>27</v>
      </c>
      <c r="H55" s="6" t="s">
        <v>3136</v>
      </c>
      <c r="V55" t="s">
        <v>3122</v>
      </c>
      <c r="W55">
        <v>14</v>
      </c>
    </row>
    <row r="56" spans="2:23" x14ac:dyDescent="0.35">
      <c r="B56" s="29" t="s">
        <v>3128</v>
      </c>
      <c r="C56">
        <v>15</v>
      </c>
      <c r="D56" t="str">
        <f>IF(Table2[[#This Row],[Column3]]="VNIR", Table2[[#This Row],[Counts]],"")</f>
        <v/>
      </c>
      <c r="E56" t="str">
        <f>IF(Table2[[#This Row],[Column3]]="NIR", Table2[[#This Row],[Counts]],"")</f>
        <v/>
      </c>
      <c r="F56" s="6">
        <f>IF(Table2[[#This Row],[Column3]]="SWIR", Table2[[#This Row],[Counts]],"")</f>
        <v>15</v>
      </c>
      <c r="G56" t="str">
        <f>IF(Table2[[#This Row],[Column3]]="Gray", Table2[[#This Row],[Counts]],"")</f>
        <v/>
      </c>
      <c r="H56" s="6" t="s">
        <v>3138</v>
      </c>
      <c r="V56" t="s">
        <v>5263</v>
      </c>
      <c r="W56">
        <v>128</v>
      </c>
    </row>
    <row r="57" spans="2:23" x14ac:dyDescent="0.35">
      <c r="B57" s="29" t="s">
        <v>3122</v>
      </c>
      <c r="C57">
        <v>14</v>
      </c>
      <c r="D57" t="str">
        <f>IF(Table2[[#This Row],[Column3]]="VNIR", Table2[[#This Row],[Counts]],"")</f>
        <v/>
      </c>
      <c r="E57" t="str">
        <f>IF(Table2[[#This Row],[Column3]]="NIR", Table2[[#This Row],[Counts]],"")</f>
        <v/>
      </c>
      <c r="F57" s="6" t="str">
        <f>IF(Table2[[#This Row],[Column3]]="SWIR", Table2[[#This Row],[Counts]],"")</f>
        <v/>
      </c>
      <c r="G57">
        <f>IF(Table2[[#This Row],[Column3]]="Gray", Table2[[#This Row],[Counts]],"")</f>
        <v>14</v>
      </c>
      <c r="H57" s="6" t="s">
        <v>3135</v>
      </c>
      <c r="V57" t="s">
        <v>5262</v>
      </c>
      <c r="W57">
        <v>29</v>
      </c>
    </row>
    <row r="58" spans="2:23" x14ac:dyDescent="0.35">
      <c r="B58" s="29" t="s">
        <v>3129</v>
      </c>
      <c r="C58">
        <v>11</v>
      </c>
      <c r="D58" t="str">
        <f>IF(Table2[[#This Row],[Column3]]="VNIR", Table2[[#This Row],[Counts]],"")</f>
        <v/>
      </c>
      <c r="E58">
        <f>IF(Table2[[#This Row],[Column3]]="NIR", Table2[[#This Row],[Counts]],"")</f>
        <v>11</v>
      </c>
      <c r="F58" s="6" t="str">
        <f>IF(Table2[[#This Row],[Column3]]="SWIR", Table2[[#This Row],[Counts]],"")</f>
        <v/>
      </c>
      <c r="G58" t="str">
        <f>IF(Table2[[#This Row],[Column3]]="Gray", Table2[[#This Row],[Counts]],"")</f>
        <v/>
      </c>
      <c r="H58" s="6" t="s">
        <v>3137</v>
      </c>
      <c r="V58" t="s">
        <v>5260</v>
      </c>
      <c r="W58">
        <v>344</v>
      </c>
    </row>
    <row r="59" spans="2:23" x14ac:dyDescent="0.35">
      <c r="B59" s="29" t="s">
        <v>3131</v>
      </c>
      <c r="C59">
        <v>9</v>
      </c>
      <c r="D59">
        <f>IF(Table2[[#This Row],[Column3]]="VNIR", Table2[[#This Row],[Counts]],"")</f>
        <v>9</v>
      </c>
      <c r="E59" t="str">
        <f>IF(Table2[[#This Row],[Column3]]="NIR", Table2[[#This Row],[Counts]],"")</f>
        <v/>
      </c>
      <c r="F59" s="6" t="str">
        <f>IF(Table2[[#This Row],[Column3]]="SWIR", Table2[[#This Row],[Counts]],"")</f>
        <v/>
      </c>
      <c r="G59" t="str">
        <f>IF(Table2[[#This Row],[Column3]]="Gray", Table2[[#This Row],[Counts]],"")</f>
        <v/>
      </c>
      <c r="H59" s="6" t="s">
        <v>3136</v>
      </c>
      <c r="V59" t="s">
        <v>5271</v>
      </c>
      <c r="W59">
        <v>7</v>
      </c>
    </row>
    <row r="60" spans="2:23" x14ac:dyDescent="0.35">
      <c r="B60" s="29" t="s">
        <v>3134</v>
      </c>
      <c r="C60">
        <v>9</v>
      </c>
      <c r="D60" t="str">
        <f>IF(Table2[[#This Row],[Column3]]="VNIR", Table2[[#This Row],[Counts]],"")</f>
        <v/>
      </c>
      <c r="E60" t="str">
        <f>IF(Table2[[#This Row],[Column3]]="NIR", Table2[[#This Row],[Counts]],"")</f>
        <v/>
      </c>
      <c r="F60" s="6" t="str">
        <f>IF(Table2[[#This Row],[Column3]]="SWIR", Table2[[#This Row],[Counts]],"")</f>
        <v/>
      </c>
      <c r="G60">
        <f>IF(Table2[[#This Row],[Column3]]="Gray", Table2[[#This Row],[Counts]],"")</f>
        <v>9</v>
      </c>
      <c r="H60" s="6" t="s">
        <v>3135</v>
      </c>
      <c r="V60" t="s">
        <v>5275</v>
      </c>
      <c r="W60">
        <v>9</v>
      </c>
    </row>
    <row r="61" spans="2:23" x14ac:dyDescent="0.35">
      <c r="B61" s="29" t="s">
        <v>3130</v>
      </c>
      <c r="C61">
        <v>9</v>
      </c>
      <c r="D61">
        <f>IF(Table2[[#This Row],[Column3]]="VNIR", Table2[[#This Row],[Counts]],"")</f>
        <v>9</v>
      </c>
      <c r="E61" t="str">
        <f>IF(Table2[[#This Row],[Column3]]="NIR", Table2[[#This Row],[Counts]],"")</f>
        <v/>
      </c>
      <c r="F61" s="6" t="str">
        <f>IF(Table2[[#This Row],[Column3]]="SWIR", Table2[[#This Row],[Counts]],"")</f>
        <v/>
      </c>
      <c r="G61" t="str">
        <f>IF(Table2[[#This Row],[Column3]]="Gray", Table2[[#This Row],[Counts]],"")</f>
        <v/>
      </c>
      <c r="H61" s="6" t="s">
        <v>3136</v>
      </c>
      <c r="V61" t="s">
        <v>5273</v>
      </c>
      <c r="W61">
        <v>14</v>
      </c>
    </row>
    <row r="62" spans="2:23" x14ac:dyDescent="0.35">
      <c r="B62" t="s">
        <v>3132</v>
      </c>
      <c r="C62">
        <v>8</v>
      </c>
      <c r="D62" t="str">
        <f>IF(Table2[[#This Row],[Column3]]="VNIR", Table2[[#This Row],[Counts]],"")</f>
        <v/>
      </c>
      <c r="E62">
        <f>IF(Table2[[#This Row],[Column3]]="NIR", Table2[[#This Row],[Counts]],"")</f>
        <v>8</v>
      </c>
      <c r="F62" s="6" t="str">
        <f>IF(Table2[[#This Row],[Column3]]="SWIR", Table2[[#This Row],[Counts]],"")</f>
        <v/>
      </c>
      <c r="G62" t="str">
        <f>IF(Table2[[#This Row],[Column3]]="Gray", Table2[[#This Row],[Counts]],"")</f>
        <v/>
      </c>
      <c r="H62" s="6" t="s">
        <v>3137</v>
      </c>
      <c r="V62" t="s">
        <v>5264</v>
      </c>
      <c r="W62">
        <v>67</v>
      </c>
    </row>
    <row r="63" spans="2:23" x14ac:dyDescent="0.35">
      <c r="B63" t="s">
        <v>3133</v>
      </c>
      <c r="C63">
        <v>7</v>
      </c>
      <c r="D63">
        <f>IF(Table2[[#This Row],[Column3]]="VNIR", Table2[[#This Row],[Counts]],"")</f>
        <v>7</v>
      </c>
      <c r="E63" t="str">
        <f>IF(Table2[[#This Row],[Column3]]="NIR", Table2[[#This Row],[Counts]],"")</f>
        <v/>
      </c>
      <c r="F63" s="6" t="str">
        <f>IF(Table2[[#This Row],[Column3]]="SWIR", Table2[[#This Row],[Counts]],"")</f>
        <v/>
      </c>
      <c r="G63" t="str">
        <f>IF(Table2[[#This Row],[Column3]]="Gray", Table2[[#This Row],[Counts]],"")</f>
        <v/>
      </c>
      <c r="H63" s="6" t="s">
        <v>3136</v>
      </c>
      <c r="V63" t="s">
        <v>5276</v>
      </c>
      <c r="W63">
        <v>109</v>
      </c>
    </row>
    <row r="64" spans="2:23" x14ac:dyDescent="0.35">
      <c r="B64" t="s">
        <v>5277</v>
      </c>
      <c r="C64">
        <v>7</v>
      </c>
      <c r="D64">
        <f>Table2[[#This Row],[Counts]]</f>
        <v>7</v>
      </c>
      <c r="E64" t="str">
        <f>IF(Table2[[#This Row],[Column3]]="NIR", Table2[[#This Row],[Counts]],"")</f>
        <v/>
      </c>
      <c r="F64" s="31" t="str">
        <f>IF(Table2[[#This Row],[Column3]]="SWIR", Table2[[#This Row],[Counts]],"")</f>
        <v/>
      </c>
      <c r="G64" t="str">
        <f>IF(Table2[[#This Row],[Column3]]="Gray", Table2[[#This Row],[Counts]],"")</f>
        <v/>
      </c>
      <c r="H64" s="32" t="s">
        <v>3136</v>
      </c>
      <c r="V64" t="s">
        <v>5265</v>
      </c>
      <c r="W64">
        <v>7</v>
      </c>
    </row>
    <row r="65" spans="2:23" x14ac:dyDescent="0.35">
      <c r="B65" t="s">
        <v>5278</v>
      </c>
      <c r="C65">
        <v>7</v>
      </c>
      <c r="D65">
        <f>Table2[[#This Row],[Counts]]</f>
        <v>7</v>
      </c>
      <c r="E65" t="str">
        <f>IF(Table2[[#This Row],[Column3]]="NIR", Table2[[#This Row],[Counts]],"")</f>
        <v/>
      </c>
      <c r="F65" s="31" t="str">
        <f>IF(Table2[[#This Row],[Column3]]="SWIR", Table2[[#This Row],[Counts]],"")</f>
        <v/>
      </c>
      <c r="G65" t="str">
        <f>IF(Table2[[#This Row],[Column3]]="Gray", Table2[[#This Row],[Counts]],"")</f>
        <v/>
      </c>
      <c r="H65" s="32" t="s">
        <v>3136</v>
      </c>
      <c r="V65" t="s">
        <v>5267</v>
      </c>
      <c r="W65">
        <v>27</v>
      </c>
    </row>
    <row r="66" spans="2:23" x14ac:dyDescent="0.35">
      <c r="V66" t="s">
        <v>5261</v>
      </c>
      <c r="W66">
        <v>11</v>
      </c>
    </row>
    <row r="67" spans="2:23" x14ac:dyDescent="0.35">
      <c r="V67" t="s">
        <v>5272</v>
      </c>
      <c r="W67">
        <v>9</v>
      </c>
    </row>
    <row r="68" spans="2:23" x14ac:dyDescent="0.35">
      <c r="C68" t="s">
        <v>2</v>
      </c>
      <c r="D68" t="s">
        <v>4314</v>
      </c>
    </row>
    <row r="69" spans="2:23" x14ac:dyDescent="0.35">
      <c r="C69">
        <v>2000</v>
      </c>
      <c r="D69">
        <f>COUNTIFS('Extracted information'!C:C, C69, 'Extracted information'!F:F, "&lt;&gt;")</f>
        <v>0</v>
      </c>
    </row>
    <row r="70" spans="2:23" x14ac:dyDescent="0.35">
      <c r="C70">
        <v>2001</v>
      </c>
      <c r="D70">
        <f>COUNTIFS('Extracted information'!C:C, C70, 'Extracted information'!F:F, "&lt;&gt;")</f>
        <v>0</v>
      </c>
    </row>
    <row r="71" spans="2:23" x14ac:dyDescent="0.35">
      <c r="C71">
        <v>2002</v>
      </c>
      <c r="D71">
        <f>COUNTIFS('Extracted information'!C:C, C71, 'Extracted information'!F:F, "&lt;&gt;")</f>
        <v>2</v>
      </c>
    </row>
    <row r="72" spans="2:23" x14ac:dyDescent="0.35">
      <c r="C72">
        <v>2003</v>
      </c>
      <c r="D72">
        <f>COUNTIFS('Extracted information'!C:C, C72, 'Extracted information'!F:F, "&lt;&gt;")</f>
        <v>0</v>
      </c>
    </row>
    <row r="73" spans="2:23" x14ac:dyDescent="0.35">
      <c r="C73">
        <v>2004</v>
      </c>
      <c r="D73">
        <f>COUNTIFS('Extracted information'!C:C, C73, 'Extracted information'!F:F, "&lt;&gt;")</f>
        <v>1</v>
      </c>
    </row>
    <row r="74" spans="2:23" x14ac:dyDescent="0.35">
      <c r="C74">
        <v>2005</v>
      </c>
      <c r="D74">
        <f>COUNTIFS('Extracted information'!C:C, C74, 'Extracted information'!F:F, "&lt;&gt;")</f>
        <v>2</v>
      </c>
    </row>
    <row r="75" spans="2:23" x14ac:dyDescent="0.35">
      <c r="C75">
        <v>2006</v>
      </c>
      <c r="D75">
        <f>COUNTIFS('Extracted information'!C:C, C75, 'Extracted information'!F:F, "&lt;&gt;")</f>
        <v>2</v>
      </c>
    </row>
    <row r="76" spans="2:23" x14ac:dyDescent="0.35">
      <c r="C76">
        <v>2007</v>
      </c>
      <c r="D76">
        <f>COUNTIFS('Extracted information'!C:C, C76, 'Extracted information'!F:F, "&lt;&gt;")</f>
        <v>4</v>
      </c>
    </row>
    <row r="77" spans="2:23" x14ac:dyDescent="0.35">
      <c r="C77">
        <v>2008</v>
      </c>
      <c r="D77">
        <f>COUNTIFS('Extracted information'!C:C, C77, 'Extracted information'!F:F, "&lt;&gt;")</f>
        <v>2</v>
      </c>
    </row>
    <row r="78" spans="2:23" x14ac:dyDescent="0.35">
      <c r="C78">
        <v>2009</v>
      </c>
      <c r="D78">
        <f>COUNTIFS('Extracted information'!C:C, C78, 'Extracted information'!F:F, "&lt;&gt;")</f>
        <v>2</v>
      </c>
    </row>
    <row r="79" spans="2:23" x14ac:dyDescent="0.35">
      <c r="C79">
        <v>2010</v>
      </c>
      <c r="D79">
        <f>COUNTIFS('Extracted information'!C:C, C79, 'Extracted information'!F:F, "&lt;&gt;")</f>
        <v>3</v>
      </c>
    </row>
    <row r="80" spans="2:23" x14ac:dyDescent="0.35">
      <c r="C80">
        <v>2011</v>
      </c>
      <c r="D80">
        <f>COUNTIFS('Extracted information'!C:C, C80, 'Extracted information'!F:F, "&lt;&gt;")</f>
        <v>11</v>
      </c>
    </row>
    <row r="81" spans="3:4" x14ac:dyDescent="0.35">
      <c r="C81">
        <v>2012</v>
      </c>
      <c r="D81">
        <f>COUNTIFS('Extracted information'!C:C, C81, 'Extracted information'!F:F, "&lt;&gt;")</f>
        <v>14</v>
      </c>
    </row>
    <row r="82" spans="3:4" x14ac:dyDescent="0.35">
      <c r="C82">
        <v>2013</v>
      </c>
      <c r="D82">
        <f>COUNTIFS('Extracted information'!C:C, C82, 'Extracted information'!F:F, "&lt;&gt;")</f>
        <v>30</v>
      </c>
    </row>
    <row r="83" spans="3:4" x14ac:dyDescent="0.35">
      <c r="C83">
        <v>2014</v>
      </c>
      <c r="D83">
        <f>COUNTIFS('Extracted information'!C:C, C83, 'Extracted information'!F:F, "&lt;&gt;")</f>
        <v>41</v>
      </c>
    </row>
    <row r="84" spans="3:4" x14ac:dyDescent="0.35">
      <c r="C84">
        <v>2015</v>
      </c>
      <c r="D84">
        <f>COUNTIFS('Extracted information'!C:C, C84, 'Extracted information'!F:F, "&lt;&gt;")</f>
        <v>64</v>
      </c>
    </row>
    <row r="85" spans="3:4" x14ac:dyDescent="0.35">
      <c r="C85">
        <v>2016</v>
      </c>
      <c r="D85">
        <f>COUNTIFS('Extracted information'!C:C, C85, 'Extracted information'!F:F, "&lt;&gt;")</f>
        <v>60</v>
      </c>
    </row>
    <row r="86" spans="3:4" x14ac:dyDescent="0.35">
      <c r="C86">
        <v>2017</v>
      </c>
      <c r="D86">
        <f>COUNTIFS('Extracted information'!C:C, C86, 'Extracted information'!F:F, "&lt;&gt;")</f>
        <v>79</v>
      </c>
    </row>
    <row r="87" spans="3:4" x14ac:dyDescent="0.35">
      <c r="C87">
        <v>2018</v>
      </c>
      <c r="D87">
        <f>COUNTIFS('Extracted information'!C:C, C87, 'Extracted information'!F:F, "&lt;&gt;")</f>
        <v>76</v>
      </c>
    </row>
    <row r="88" spans="3:4" x14ac:dyDescent="0.35">
      <c r="C88">
        <v>2019</v>
      </c>
      <c r="D88">
        <f>COUNTIFS('Extracted information'!C:C, C88, 'Extracted information'!F:F, "&lt;&gt;")</f>
        <v>107</v>
      </c>
    </row>
    <row r="89" spans="3:4" x14ac:dyDescent="0.35">
      <c r="C89">
        <v>2020</v>
      </c>
      <c r="D89">
        <f>COUNTIFS('Extracted information'!C:C, C89, 'Extracted information'!F:F, "&lt;&gt;")</f>
        <v>99</v>
      </c>
    </row>
    <row r="90" spans="3:4" x14ac:dyDescent="0.35">
      <c r="C90">
        <v>2021</v>
      </c>
      <c r="D90">
        <f>COUNTIFS('Extracted information'!C:C, C90, 'Extracted information'!F:F, "&lt;&gt;")</f>
        <v>95</v>
      </c>
    </row>
    <row r="91" spans="3:4" x14ac:dyDescent="0.35">
      <c r="C91">
        <v>2022</v>
      </c>
      <c r="D91">
        <f>COUNTIFS('Extracted information'!C:C, C91, 'Extracted information'!F:F, "&lt;&gt;")</f>
        <v>93</v>
      </c>
    </row>
    <row r="92" spans="3:4" x14ac:dyDescent="0.35">
      <c r="C92">
        <v>2023</v>
      </c>
      <c r="D92">
        <f>COUNTIFS('Extracted information'!C:C, C92, 'Extracted information'!F:F, "&lt;&gt;")</f>
        <v>8</v>
      </c>
    </row>
  </sheetData>
  <mergeCells count="16">
    <mergeCell ref="Y14:AB14"/>
    <mergeCell ref="Y15:AB15"/>
    <mergeCell ref="Y3:AB3"/>
    <mergeCell ref="Y4:AB4"/>
    <mergeCell ref="Y5:AB5"/>
    <mergeCell ref="Y6:AB6"/>
    <mergeCell ref="Y2:AC2"/>
    <mergeCell ref="Y8:AB8"/>
    <mergeCell ref="Y9:AB9"/>
    <mergeCell ref="Y11:AB11"/>
    <mergeCell ref="Y12:AB12"/>
    <mergeCell ref="Y16:AB16"/>
    <mergeCell ref="Y17:AB17"/>
    <mergeCell ref="Y18:AB18"/>
    <mergeCell ref="Y21:AB21"/>
    <mergeCell ref="Y22:AB22"/>
  </mergeCells>
  <phoneticPr fontId="20" type="noConversion"/>
  <pageMargins left="0.7" right="0.7" top="0.75" bottom="0.75" header="0.3" footer="0.3"/>
  <pageSetup orientation="portrait"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17"/>
  <sheetViews>
    <sheetView showGridLines="0" zoomScale="115" zoomScaleNormal="115" workbookViewId="0">
      <selection activeCell="H16" sqref="H16"/>
    </sheetView>
  </sheetViews>
  <sheetFormatPr defaultRowHeight="14.5" x14ac:dyDescent="0.35"/>
  <cols>
    <col min="2" max="2" width="41.26953125" customWidth="1"/>
    <col min="3" max="3" width="131.54296875" customWidth="1"/>
    <col min="5" max="5" width="21.453125" customWidth="1"/>
    <col min="6" max="6" width="8.7265625" customWidth="1"/>
  </cols>
  <sheetData>
    <row r="1" spans="1:5" x14ac:dyDescent="0.35">
      <c r="A1" t="s">
        <v>1</v>
      </c>
      <c r="B1" t="s">
        <v>2409</v>
      </c>
      <c r="C1" t="s">
        <v>2408</v>
      </c>
      <c r="D1" t="s">
        <v>2</v>
      </c>
      <c r="E1" t="s">
        <v>2880</v>
      </c>
    </row>
    <row r="2" spans="1:5" x14ac:dyDescent="0.35">
      <c r="A2" t="s">
        <v>2233</v>
      </c>
      <c r="B2" t="s">
        <v>2234</v>
      </c>
      <c r="C2" t="s">
        <v>2235</v>
      </c>
      <c r="D2">
        <v>2017</v>
      </c>
      <c r="E2" t="s">
        <v>2885</v>
      </c>
    </row>
    <row r="3" spans="1:5" x14ac:dyDescent="0.35">
      <c r="A3" t="s">
        <v>5043</v>
      </c>
      <c r="B3" t="s">
        <v>5163</v>
      </c>
      <c r="C3" t="s">
        <v>5164</v>
      </c>
      <c r="D3">
        <v>2022</v>
      </c>
      <c r="E3" t="s">
        <v>2885</v>
      </c>
    </row>
    <row r="4" spans="1:5" x14ac:dyDescent="0.35">
      <c r="A4" t="s">
        <v>26</v>
      </c>
      <c r="B4" t="s">
        <v>2412</v>
      </c>
      <c r="C4" t="s">
        <v>2413</v>
      </c>
      <c r="D4">
        <v>2021</v>
      </c>
      <c r="E4" t="s">
        <v>2883</v>
      </c>
    </row>
    <row r="5" spans="1:5" x14ac:dyDescent="0.35">
      <c r="A5" t="s">
        <v>95</v>
      </c>
      <c r="B5" t="s">
        <v>2422</v>
      </c>
      <c r="C5" t="s">
        <v>2423</v>
      </c>
      <c r="D5">
        <v>2021</v>
      </c>
      <c r="E5" t="s">
        <v>2883</v>
      </c>
    </row>
    <row r="6" spans="1:5" x14ac:dyDescent="0.35">
      <c r="A6" t="s">
        <v>293</v>
      </c>
      <c r="B6" t="s">
        <v>5165</v>
      </c>
      <c r="C6" t="s">
        <v>5166</v>
      </c>
      <c r="D6">
        <v>2020</v>
      </c>
      <c r="E6" t="s">
        <v>2883</v>
      </c>
    </row>
    <row r="7" spans="1:5" x14ac:dyDescent="0.35">
      <c r="A7" t="s">
        <v>353</v>
      </c>
      <c r="B7" t="s">
        <v>2440</v>
      </c>
      <c r="C7" t="s">
        <v>2441</v>
      </c>
      <c r="D7">
        <v>2020</v>
      </c>
      <c r="E7" t="s">
        <v>2883</v>
      </c>
    </row>
    <row r="8" spans="1:5" x14ac:dyDescent="0.35">
      <c r="A8" t="s">
        <v>572</v>
      </c>
      <c r="B8" t="s">
        <v>2480</v>
      </c>
      <c r="C8" t="s">
        <v>2481</v>
      </c>
      <c r="D8">
        <v>2020</v>
      </c>
      <c r="E8" t="s">
        <v>2883</v>
      </c>
    </row>
    <row r="9" spans="1:5" x14ac:dyDescent="0.35">
      <c r="A9" t="s">
        <v>576</v>
      </c>
      <c r="B9" t="s">
        <v>2482</v>
      </c>
      <c r="C9" t="s">
        <v>2483</v>
      </c>
      <c r="D9">
        <v>2020</v>
      </c>
      <c r="E9" t="s">
        <v>2883</v>
      </c>
    </row>
    <row r="10" spans="1:5" x14ac:dyDescent="0.35">
      <c r="A10" t="s">
        <v>586</v>
      </c>
      <c r="B10" t="s">
        <v>2460</v>
      </c>
      <c r="C10" t="s">
        <v>2461</v>
      </c>
      <c r="D10">
        <v>2020</v>
      </c>
      <c r="E10" t="s">
        <v>2883</v>
      </c>
    </row>
    <row r="11" spans="1:5" x14ac:dyDescent="0.35">
      <c r="A11" t="s">
        <v>671</v>
      </c>
      <c r="B11" t="s">
        <v>2490</v>
      </c>
      <c r="C11" t="s">
        <v>2491</v>
      </c>
      <c r="D11">
        <v>2019</v>
      </c>
      <c r="E11" t="s">
        <v>2883</v>
      </c>
    </row>
    <row r="12" spans="1:5" x14ac:dyDescent="0.35">
      <c r="A12" t="s">
        <v>740</v>
      </c>
      <c r="B12" t="s">
        <v>2502</v>
      </c>
      <c r="C12" t="s">
        <v>2503</v>
      </c>
      <c r="D12">
        <v>2019</v>
      </c>
      <c r="E12" t="s">
        <v>2883</v>
      </c>
    </row>
    <row r="13" spans="1:5" x14ac:dyDescent="0.35">
      <c r="A13" t="s">
        <v>788</v>
      </c>
      <c r="B13" t="s">
        <v>2506</v>
      </c>
      <c r="C13" t="s">
        <v>2507</v>
      </c>
      <c r="D13">
        <v>2019</v>
      </c>
      <c r="E13" t="s">
        <v>2883</v>
      </c>
    </row>
    <row r="14" spans="1:5" x14ac:dyDescent="0.35">
      <c r="A14" t="s">
        <v>851</v>
      </c>
      <c r="B14" t="s">
        <v>2490</v>
      </c>
      <c r="C14" t="s">
        <v>2491</v>
      </c>
      <c r="D14">
        <v>2019</v>
      </c>
      <c r="E14" t="s">
        <v>2883</v>
      </c>
    </row>
    <row r="15" spans="1:5" x14ac:dyDescent="0.35">
      <c r="A15" t="s">
        <v>882</v>
      </c>
      <c r="B15" t="s">
        <v>3938</v>
      </c>
      <c r="C15" t="s">
        <v>3935</v>
      </c>
      <c r="D15">
        <v>2019</v>
      </c>
      <c r="E15" t="s">
        <v>2883</v>
      </c>
    </row>
    <row r="16" spans="1:5" x14ac:dyDescent="0.35">
      <c r="A16" t="s">
        <v>930</v>
      </c>
      <c r="B16" t="s">
        <v>2536</v>
      </c>
      <c r="C16" t="s">
        <v>2537</v>
      </c>
      <c r="D16">
        <v>2018</v>
      </c>
      <c r="E16" t="s">
        <v>2883</v>
      </c>
    </row>
    <row r="17" spans="1:5" x14ac:dyDescent="0.35">
      <c r="A17" t="s">
        <v>1186</v>
      </c>
      <c r="B17" t="s">
        <v>2560</v>
      </c>
      <c r="C17" t="s">
        <v>2561</v>
      </c>
      <c r="D17">
        <v>2017</v>
      </c>
      <c r="E17" t="s">
        <v>2883</v>
      </c>
    </row>
    <row r="18" spans="1:5" x14ac:dyDescent="0.35">
      <c r="A18" t="s">
        <v>1184</v>
      </c>
      <c r="B18" t="s">
        <v>2556</v>
      </c>
      <c r="C18" t="s">
        <v>2557</v>
      </c>
      <c r="D18">
        <v>2018</v>
      </c>
      <c r="E18" t="s">
        <v>2883</v>
      </c>
    </row>
    <row r="19" spans="1:5" x14ac:dyDescent="0.35">
      <c r="A19" t="s">
        <v>1214</v>
      </c>
      <c r="B19" t="s">
        <v>2574</v>
      </c>
      <c r="C19" t="s">
        <v>2575</v>
      </c>
      <c r="D19">
        <v>2018</v>
      </c>
      <c r="E19" t="s">
        <v>2883</v>
      </c>
    </row>
    <row r="20" spans="1:5" x14ac:dyDescent="0.35">
      <c r="A20" t="s">
        <v>1283</v>
      </c>
      <c r="B20" t="s">
        <v>2580</v>
      </c>
      <c r="C20" t="s">
        <v>2581</v>
      </c>
      <c r="D20">
        <v>2018</v>
      </c>
      <c r="E20" t="s">
        <v>2883</v>
      </c>
    </row>
    <row r="21" spans="1:5" x14ac:dyDescent="0.35">
      <c r="A21" t="s">
        <v>2960</v>
      </c>
      <c r="B21" t="s">
        <v>2961</v>
      </c>
      <c r="C21" t="s">
        <v>2962</v>
      </c>
      <c r="D21">
        <v>2018</v>
      </c>
      <c r="E21" t="s">
        <v>2883</v>
      </c>
    </row>
    <row r="22" spans="1:5" x14ac:dyDescent="0.35">
      <c r="A22" t="s">
        <v>1382</v>
      </c>
      <c r="B22" t="s">
        <v>2604</v>
      </c>
      <c r="C22" t="s">
        <v>2605</v>
      </c>
      <c r="D22">
        <v>2017</v>
      </c>
      <c r="E22" t="s">
        <v>2883</v>
      </c>
    </row>
    <row r="23" spans="1:5" x14ac:dyDescent="0.35">
      <c r="A23" t="s">
        <v>3000</v>
      </c>
      <c r="B23" t="s">
        <v>5167</v>
      </c>
      <c r="C23" t="s">
        <v>5168</v>
      </c>
      <c r="D23">
        <v>2017</v>
      </c>
      <c r="E23" t="s">
        <v>2883</v>
      </c>
    </row>
    <row r="24" spans="1:5" x14ac:dyDescent="0.35">
      <c r="A24" t="s">
        <v>3004</v>
      </c>
      <c r="B24" t="s">
        <v>3005</v>
      </c>
      <c r="C24" t="s">
        <v>3006</v>
      </c>
      <c r="D24">
        <v>2017</v>
      </c>
      <c r="E24" t="s">
        <v>2883</v>
      </c>
    </row>
    <row r="25" spans="1:5" x14ac:dyDescent="0.35">
      <c r="A25" t="s">
        <v>1489</v>
      </c>
      <c r="B25" t="s">
        <v>2234</v>
      </c>
      <c r="C25" t="s">
        <v>2235</v>
      </c>
      <c r="D25">
        <v>2017</v>
      </c>
      <c r="E25" t="s">
        <v>2883</v>
      </c>
    </row>
    <row r="26" spans="1:5" x14ac:dyDescent="0.35">
      <c r="A26" t="s">
        <v>1512</v>
      </c>
      <c r="B26" t="s">
        <v>2610</v>
      </c>
      <c r="C26" t="s">
        <v>2611</v>
      </c>
      <c r="D26">
        <v>2017</v>
      </c>
      <c r="E26" t="s">
        <v>2883</v>
      </c>
    </row>
    <row r="27" spans="1:5" x14ac:dyDescent="0.35">
      <c r="A27" t="s">
        <v>3010</v>
      </c>
      <c r="B27" t="s">
        <v>3011</v>
      </c>
      <c r="C27" t="s">
        <v>3012</v>
      </c>
      <c r="D27">
        <v>2016</v>
      </c>
      <c r="E27" t="s">
        <v>2883</v>
      </c>
    </row>
    <row r="28" spans="1:5" x14ac:dyDescent="0.35">
      <c r="A28" t="s">
        <v>1687</v>
      </c>
      <c r="B28" t="s">
        <v>2638</v>
      </c>
      <c r="C28" t="s">
        <v>2639</v>
      </c>
      <c r="D28">
        <v>2016</v>
      </c>
      <c r="E28" t="s">
        <v>2883</v>
      </c>
    </row>
    <row r="29" spans="1:5" x14ac:dyDescent="0.35">
      <c r="A29" t="s">
        <v>1857</v>
      </c>
      <c r="B29" t="s">
        <v>2668</v>
      </c>
      <c r="C29" t="s">
        <v>2669</v>
      </c>
      <c r="D29">
        <v>2015</v>
      </c>
      <c r="E29" t="s">
        <v>2883</v>
      </c>
    </row>
    <row r="30" spans="1:5" x14ac:dyDescent="0.35">
      <c r="A30" t="s">
        <v>2950</v>
      </c>
      <c r="B30" t="s">
        <v>2951</v>
      </c>
      <c r="C30" t="s">
        <v>2952</v>
      </c>
      <c r="D30">
        <v>2015</v>
      </c>
      <c r="E30" t="s">
        <v>2883</v>
      </c>
    </row>
    <row r="31" spans="1:5" x14ac:dyDescent="0.35">
      <c r="A31" t="s">
        <v>1830</v>
      </c>
      <c r="B31" t="s">
        <v>2660</v>
      </c>
      <c r="C31" t="s">
        <v>2661</v>
      </c>
      <c r="D31">
        <v>2015</v>
      </c>
      <c r="E31" t="s">
        <v>2883</v>
      </c>
    </row>
    <row r="32" spans="1:5" x14ac:dyDescent="0.35">
      <c r="A32" t="s">
        <v>1963</v>
      </c>
      <c r="B32" t="s">
        <v>2708</v>
      </c>
      <c r="C32" t="s">
        <v>2709</v>
      </c>
      <c r="D32">
        <v>2014</v>
      </c>
      <c r="E32" t="s">
        <v>2883</v>
      </c>
    </row>
    <row r="33" spans="1:5" x14ac:dyDescent="0.35">
      <c r="A33" t="s">
        <v>2248</v>
      </c>
      <c r="B33" t="s">
        <v>2249</v>
      </c>
      <c r="C33" t="s">
        <v>2250</v>
      </c>
      <c r="D33">
        <v>2013</v>
      </c>
      <c r="E33" t="s">
        <v>2883</v>
      </c>
    </row>
    <row r="34" spans="1:5" x14ac:dyDescent="0.35">
      <c r="A34" t="s">
        <v>2077</v>
      </c>
      <c r="B34" t="s">
        <v>2751</v>
      </c>
      <c r="C34" t="s">
        <v>2752</v>
      </c>
      <c r="D34">
        <v>2012</v>
      </c>
      <c r="E34" t="s">
        <v>2883</v>
      </c>
    </row>
    <row r="35" spans="1:5" x14ac:dyDescent="0.35">
      <c r="A35" t="s">
        <v>2078</v>
      </c>
      <c r="B35" t="s">
        <v>2753</v>
      </c>
      <c r="C35" t="s">
        <v>2754</v>
      </c>
      <c r="D35">
        <v>2012</v>
      </c>
      <c r="E35" t="s">
        <v>2883</v>
      </c>
    </row>
    <row r="36" spans="1:5" x14ac:dyDescent="0.35">
      <c r="A36" t="s">
        <v>2127</v>
      </c>
      <c r="B36" t="s">
        <v>2781</v>
      </c>
      <c r="C36" t="s">
        <v>2782</v>
      </c>
      <c r="D36">
        <v>2012</v>
      </c>
      <c r="E36" t="s">
        <v>2883</v>
      </c>
    </row>
    <row r="37" spans="1:5" x14ac:dyDescent="0.35">
      <c r="A37" t="s">
        <v>2106</v>
      </c>
      <c r="B37" t="s">
        <v>2765</v>
      </c>
      <c r="C37" t="s">
        <v>2766</v>
      </c>
      <c r="D37">
        <v>2011</v>
      </c>
      <c r="E37" t="s">
        <v>2883</v>
      </c>
    </row>
    <row r="38" spans="1:5" x14ac:dyDescent="0.35">
      <c r="A38" t="s">
        <v>2173</v>
      </c>
      <c r="B38" t="s">
        <v>2833</v>
      </c>
      <c r="C38" t="s">
        <v>2834</v>
      </c>
      <c r="D38">
        <v>2011</v>
      </c>
      <c r="E38" t="s">
        <v>2883</v>
      </c>
    </row>
    <row r="39" spans="1:5" x14ac:dyDescent="0.35">
      <c r="A39" t="s">
        <v>2137</v>
      </c>
      <c r="B39" t="s">
        <v>2795</v>
      </c>
      <c r="C39" t="s">
        <v>2796</v>
      </c>
      <c r="D39">
        <v>2011</v>
      </c>
      <c r="E39" t="s">
        <v>2883</v>
      </c>
    </row>
    <row r="40" spans="1:5" x14ac:dyDescent="0.35">
      <c r="A40" t="s">
        <v>2188</v>
      </c>
      <c r="B40" t="s">
        <v>2839</v>
      </c>
      <c r="C40" t="s">
        <v>2840</v>
      </c>
      <c r="D40">
        <v>2010</v>
      </c>
      <c r="E40" t="s">
        <v>2883</v>
      </c>
    </row>
    <row r="41" spans="1:5" x14ac:dyDescent="0.35">
      <c r="A41" t="s">
        <v>2189</v>
      </c>
      <c r="B41" t="s">
        <v>2841</v>
      </c>
      <c r="C41" t="s">
        <v>2842</v>
      </c>
      <c r="D41">
        <v>2010</v>
      </c>
      <c r="E41" t="s">
        <v>2883</v>
      </c>
    </row>
    <row r="42" spans="1:5" x14ac:dyDescent="0.35">
      <c r="A42" t="s">
        <v>2270</v>
      </c>
      <c r="B42" t="s">
        <v>2271</v>
      </c>
      <c r="C42" t="s">
        <v>2272</v>
      </c>
      <c r="D42">
        <v>2008</v>
      </c>
      <c r="E42" t="s">
        <v>2883</v>
      </c>
    </row>
    <row r="43" spans="1:5" x14ac:dyDescent="0.35">
      <c r="A43" t="s">
        <v>2232</v>
      </c>
      <c r="B43" t="s">
        <v>2878</v>
      </c>
      <c r="C43" t="s">
        <v>2879</v>
      </c>
      <c r="D43">
        <v>2008</v>
      </c>
      <c r="E43" t="s">
        <v>2883</v>
      </c>
    </row>
    <row r="44" spans="1:5" x14ac:dyDescent="0.35">
      <c r="A44" t="s">
        <v>2290</v>
      </c>
      <c r="B44" t="s">
        <v>2291</v>
      </c>
      <c r="C44" t="s">
        <v>2292</v>
      </c>
      <c r="D44">
        <v>2008</v>
      </c>
      <c r="E44" t="s">
        <v>2883</v>
      </c>
    </row>
    <row r="45" spans="1:5" x14ac:dyDescent="0.35">
      <c r="A45" t="s">
        <v>2311</v>
      </c>
      <c r="B45" t="s">
        <v>2312</v>
      </c>
      <c r="C45" t="s">
        <v>2313</v>
      </c>
      <c r="D45">
        <v>2007</v>
      </c>
      <c r="E45" t="s">
        <v>2883</v>
      </c>
    </row>
    <row r="46" spans="1:5" x14ac:dyDescent="0.35">
      <c r="A46" t="s">
        <v>2355</v>
      </c>
      <c r="B46" t="s">
        <v>2356</v>
      </c>
      <c r="C46" t="s">
        <v>2357</v>
      </c>
      <c r="D46">
        <v>2002</v>
      </c>
      <c r="E46" t="s">
        <v>2883</v>
      </c>
    </row>
    <row r="47" spans="1:5" x14ac:dyDescent="0.35">
      <c r="A47" t="s">
        <v>2405</v>
      </c>
      <c r="B47" t="s">
        <v>2406</v>
      </c>
      <c r="C47" t="s">
        <v>2407</v>
      </c>
      <c r="D47">
        <v>1982</v>
      </c>
      <c r="E47" t="s">
        <v>2883</v>
      </c>
    </row>
    <row r="48" spans="1:5" x14ac:dyDescent="0.35">
      <c r="A48" t="s">
        <v>4540</v>
      </c>
      <c r="B48" t="s">
        <v>5169</v>
      </c>
      <c r="C48" t="s">
        <v>5170</v>
      </c>
      <c r="D48">
        <v>2020</v>
      </c>
      <c r="E48" t="s">
        <v>2883</v>
      </c>
    </row>
    <row r="49" spans="1:5" x14ac:dyDescent="0.35">
      <c r="A49" t="s">
        <v>4598</v>
      </c>
      <c r="B49" t="s">
        <v>5171</v>
      </c>
      <c r="C49" t="s">
        <v>5172</v>
      </c>
      <c r="D49">
        <v>2022</v>
      </c>
      <c r="E49" t="s">
        <v>2883</v>
      </c>
    </row>
    <row r="50" spans="1:5" x14ac:dyDescent="0.35">
      <c r="A50" t="s">
        <v>4610</v>
      </c>
      <c r="B50" t="s">
        <v>5173</v>
      </c>
      <c r="C50" t="s">
        <v>5174</v>
      </c>
      <c r="D50">
        <v>2022</v>
      </c>
      <c r="E50" t="s">
        <v>2883</v>
      </c>
    </row>
    <row r="51" spans="1:5" x14ac:dyDescent="0.35">
      <c r="A51" t="s">
        <v>4658</v>
      </c>
      <c r="B51" t="s">
        <v>5175</v>
      </c>
      <c r="C51" t="s">
        <v>5176</v>
      </c>
      <c r="D51">
        <v>2022</v>
      </c>
      <c r="E51" t="s">
        <v>2883</v>
      </c>
    </row>
    <row r="52" spans="1:5" x14ac:dyDescent="0.35">
      <c r="A52" t="s">
        <v>4975</v>
      </c>
      <c r="B52" t="s">
        <v>5177</v>
      </c>
      <c r="C52" t="s">
        <v>5178</v>
      </c>
      <c r="D52">
        <v>2022</v>
      </c>
      <c r="E52" t="s">
        <v>2883</v>
      </c>
    </row>
    <row r="53" spans="1:5" x14ac:dyDescent="0.35">
      <c r="A53" t="s">
        <v>5032</v>
      </c>
      <c r="B53" t="s">
        <v>5179</v>
      </c>
      <c r="C53" t="s">
        <v>5180</v>
      </c>
      <c r="D53">
        <v>2022</v>
      </c>
      <c r="E53" t="s">
        <v>2883</v>
      </c>
    </row>
    <row r="54" spans="1:5" x14ac:dyDescent="0.35">
      <c r="A54" t="s">
        <v>5008</v>
      </c>
      <c r="B54" t="s">
        <v>5181</v>
      </c>
      <c r="C54" t="s">
        <v>5182</v>
      </c>
      <c r="D54">
        <v>2022</v>
      </c>
      <c r="E54" t="s">
        <v>2883</v>
      </c>
    </row>
    <row r="55" spans="1:5" x14ac:dyDescent="0.35">
      <c r="A55" t="s">
        <v>4575</v>
      </c>
      <c r="B55" t="s">
        <v>5183</v>
      </c>
      <c r="C55" t="s">
        <v>5184</v>
      </c>
      <c r="D55">
        <v>2022</v>
      </c>
      <c r="E55" t="s">
        <v>2881</v>
      </c>
    </row>
    <row r="56" spans="1:5" x14ac:dyDescent="0.35">
      <c r="A56" t="s">
        <v>4583</v>
      </c>
      <c r="B56" t="s">
        <v>5185</v>
      </c>
      <c r="C56" t="s">
        <v>5186</v>
      </c>
      <c r="D56">
        <v>2022</v>
      </c>
      <c r="E56" t="s">
        <v>2881</v>
      </c>
    </row>
    <row r="57" spans="1:5" x14ac:dyDescent="0.35">
      <c r="A57" t="s">
        <v>4633</v>
      </c>
      <c r="B57" t="s">
        <v>5187</v>
      </c>
      <c r="C57" t="s">
        <v>5188</v>
      </c>
      <c r="D57">
        <v>2022</v>
      </c>
      <c r="E57" t="s">
        <v>2881</v>
      </c>
    </row>
    <row r="58" spans="1:5" x14ac:dyDescent="0.35">
      <c r="A58" t="s">
        <v>4880</v>
      </c>
      <c r="B58" t="s">
        <v>5189</v>
      </c>
      <c r="C58" t="s">
        <v>5190</v>
      </c>
      <c r="D58">
        <v>2022</v>
      </c>
      <c r="E58" t="s">
        <v>2881</v>
      </c>
    </row>
    <row r="59" spans="1:5" x14ac:dyDescent="0.35">
      <c r="A59" t="s">
        <v>4879</v>
      </c>
      <c r="B59" t="s">
        <v>5191</v>
      </c>
      <c r="C59" t="s">
        <v>5192</v>
      </c>
      <c r="D59">
        <v>2022</v>
      </c>
      <c r="E59" t="s">
        <v>2881</v>
      </c>
    </row>
    <row r="60" spans="1:5" x14ac:dyDescent="0.35">
      <c r="A60" t="s">
        <v>4933</v>
      </c>
      <c r="B60" t="s">
        <v>5193</v>
      </c>
      <c r="C60" t="s">
        <v>5194</v>
      </c>
      <c r="D60">
        <v>2022</v>
      </c>
      <c r="E60" t="s">
        <v>2881</v>
      </c>
    </row>
    <row r="61" spans="1:5" x14ac:dyDescent="0.35">
      <c r="A61" t="s">
        <v>4940</v>
      </c>
      <c r="B61" t="s">
        <v>5195</v>
      </c>
      <c r="C61" t="s">
        <v>5196</v>
      </c>
      <c r="D61">
        <v>2022</v>
      </c>
      <c r="E61" t="s">
        <v>2881</v>
      </c>
    </row>
    <row r="62" spans="1:5" x14ac:dyDescent="0.35">
      <c r="A62" t="s">
        <v>4945</v>
      </c>
      <c r="B62" t="s">
        <v>5197</v>
      </c>
      <c r="C62" t="s">
        <v>5198</v>
      </c>
      <c r="D62">
        <v>2022</v>
      </c>
      <c r="E62" t="s">
        <v>2881</v>
      </c>
    </row>
    <row r="63" spans="1:5" x14ac:dyDescent="0.35">
      <c r="A63" t="s">
        <v>65</v>
      </c>
      <c r="B63" t="s">
        <v>2418</v>
      </c>
      <c r="C63" t="s">
        <v>2419</v>
      </c>
      <c r="D63">
        <v>2021</v>
      </c>
      <c r="E63" t="s">
        <v>2881</v>
      </c>
    </row>
    <row r="64" spans="1:5" x14ac:dyDescent="0.35">
      <c r="A64" t="s">
        <v>60</v>
      </c>
      <c r="B64" t="s">
        <v>2416</v>
      </c>
      <c r="C64" t="s">
        <v>2417</v>
      </c>
      <c r="D64">
        <v>2021</v>
      </c>
      <c r="E64" t="s">
        <v>2881</v>
      </c>
    </row>
    <row r="65" spans="1:5" x14ac:dyDescent="0.35">
      <c r="A65" t="s">
        <v>94</v>
      </c>
      <c r="B65" t="s">
        <v>2420</v>
      </c>
      <c r="C65" t="s">
        <v>2421</v>
      </c>
      <c r="D65">
        <v>2021</v>
      </c>
      <c r="E65" t="s">
        <v>2881</v>
      </c>
    </row>
    <row r="66" spans="1:5" x14ac:dyDescent="0.35">
      <c r="A66" t="s">
        <v>192</v>
      </c>
      <c r="B66" t="s">
        <v>3145</v>
      </c>
      <c r="C66" t="s">
        <v>3146</v>
      </c>
      <c r="D66">
        <v>2021</v>
      </c>
      <c r="E66" t="s">
        <v>2881</v>
      </c>
    </row>
    <row r="67" spans="1:5" x14ac:dyDescent="0.35">
      <c r="A67" t="s">
        <v>188</v>
      </c>
      <c r="B67" t="s">
        <v>4497</v>
      </c>
      <c r="C67" t="s">
        <v>4498</v>
      </c>
      <c r="D67">
        <v>2021</v>
      </c>
      <c r="E67" t="s">
        <v>2881</v>
      </c>
    </row>
    <row r="68" spans="1:5" x14ac:dyDescent="0.35">
      <c r="A68" t="s">
        <v>254</v>
      </c>
      <c r="B68" t="s">
        <v>2430</v>
      </c>
      <c r="C68" t="s">
        <v>2431</v>
      </c>
      <c r="D68">
        <v>2021</v>
      </c>
      <c r="E68" t="s">
        <v>2881</v>
      </c>
    </row>
    <row r="69" spans="1:5" x14ac:dyDescent="0.35">
      <c r="A69" t="s">
        <v>246</v>
      </c>
      <c r="B69" t="s">
        <v>3141</v>
      </c>
      <c r="C69" t="s">
        <v>3142</v>
      </c>
      <c r="D69">
        <v>2021</v>
      </c>
      <c r="E69" t="s">
        <v>2881</v>
      </c>
    </row>
    <row r="70" spans="1:5" x14ac:dyDescent="0.35">
      <c r="A70" t="s">
        <v>404</v>
      </c>
      <c r="B70" t="s">
        <v>2446</v>
      </c>
      <c r="C70" t="s">
        <v>2447</v>
      </c>
      <c r="D70">
        <v>2020</v>
      </c>
      <c r="E70" t="s">
        <v>2881</v>
      </c>
    </row>
    <row r="71" spans="1:5" x14ac:dyDescent="0.35">
      <c r="A71" t="s">
        <v>488</v>
      </c>
      <c r="B71" t="s">
        <v>3156</v>
      </c>
      <c r="C71" t="s">
        <v>3157</v>
      </c>
      <c r="D71">
        <v>2020</v>
      </c>
      <c r="E71" t="s">
        <v>2881</v>
      </c>
    </row>
    <row r="72" spans="1:5" x14ac:dyDescent="0.35">
      <c r="A72" t="s">
        <v>525</v>
      </c>
      <c r="B72" t="s">
        <v>2458</v>
      </c>
      <c r="C72" t="s">
        <v>2459</v>
      </c>
      <c r="D72">
        <v>2020</v>
      </c>
      <c r="E72" t="s">
        <v>2881</v>
      </c>
    </row>
    <row r="73" spans="1:5" x14ac:dyDescent="0.35">
      <c r="A73" t="s">
        <v>596</v>
      </c>
      <c r="B73" t="s">
        <v>3147</v>
      </c>
      <c r="C73" t="s">
        <v>3148</v>
      </c>
      <c r="D73">
        <v>2020</v>
      </c>
      <c r="E73" t="s">
        <v>2881</v>
      </c>
    </row>
    <row r="74" spans="1:5" x14ac:dyDescent="0.35">
      <c r="A74" t="s">
        <v>646</v>
      </c>
      <c r="B74" t="s">
        <v>3158</v>
      </c>
      <c r="C74" t="s">
        <v>3159</v>
      </c>
      <c r="D74">
        <v>2019</v>
      </c>
      <c r="E74" t="s">
        <v>2881</v>
      </c>
    </row>
    <row r="75" spans="1:5" x14ac:dyDescent="0.35">
      <c r="A75" t="s">
        <v>687</v>
      </c>
      <c r="B75" t="s">
        <v>2492</v>
      </c>
      <c r="C75" t="s">
        <v>2493</v>
      </c>
      <c r="D75">
        <v>2019</v>
      </c>
      <c r="E75" t="s">
        <v>2881</v>
      </c>
    </row>
    <row r="76" spans="1:5" x14ac:dyDescent="0.35">
      <c r="A76" t="s">
        <v>712</v>
      </c>
      <c r="B76" t="s">
        <v>2496</v>
      </c>
      <c r="C76" t="s">
        <v>2497</v>
      </c>
      <c r="D76">
        <v>2019</v>
      </c>
      <c r="E76" t="s">
        <v>2881</v>
      </c>
    </row>
    <row r="77" spans="1:5" x14ac:dyDescent="0.35">
      <c r="A77" t="s">
        <v>701</v>
      </c>
      <c r="B77" t="s">
        <v>2488</v>
      </c>
      <c r="C77" t="s">
        <v>2489</v>
      </c>
      <c r="D77">
        <v>2019</v>
      </c>
      <c r="E77" t="s">
        <v>2881</v>
      </c>
    </row>
    <row r="78" spans="1:5" x14ac:dyDescent="0.35">
      <c r="A78" t="s">
        <v>700</v>
      </c>
      <c r="B78" t="s">
        <v>2486</v>
      </c>
      <c r="C78" t="s">
        <v>2487</v>
      </c>
      <c r="D78">
        <v>2019</v>
      </c>
      <c r="E78" t="s">
        <v>2881</v>
      </c>
    </row>
    <row r="79" spans="1:5" x14ac:dyDescent="0.35">
      <c r="A79" t="s">
        <v>699</v>
      </c>
      <c r="B79" t="s">
        <v>2484</v>
      </c>
      <c r="C79" t="s">
        <v>2485</v>
      </c>
      <c r="D79">
        <v>2019</v>
      </c>
      <c r="E79" t="s">
        <v>2881</v>
      </c>
    </row>
    <row r="80" spans="1:5" x14ac:dyDescent="0.35">
      <c r="A80" t="s">
        <v>696</v>
      </c>
      <c r="B80" t="s">
        <v>4499</v>
      </c>
      <c r="C80" t="s">
        <v>4500</v>
      </c>
      <c r="D80">
        <v>2019</v>
      </c>
      <c r="E80" t="s">
        <v>2881</v>
      </c>
    </row>
    <row r="81" spans="1:5" x14ac:dyDescent="0.35">
      <c r="A81" t="s">
        <v>765</v>
      </c>
      <c r="B81" t="s">
        <v>3147</v>
      </c>
      <c r="C81" t="s">
        <v>3149</v>
      </c>
      <c r="D81">
        <v>2019</v>
      </c>
      <c r="E81" t="s">
        <v>2881</v>
      </c>
    </row>
    <row r="82" spans="1:5" x14ac:dyDescent="0.35">
      <c r="A82" t="s">
        <v>847</v>
      </c>
      <c r="B82" t="s">
        <v>2518</v>
      </c>
      <c r="C82" t="s">
        <v>2519</v>
      </c>
      <c r="D82">
        <v>2019</v>
      </c>
      <c r="E82" t="s">
        <v>2881</v>
      </c>
    </row>
    <row r="83" spans="1:5" x14ac:dyDescent="0.35">
      <c r="A83" t="s">
        <v>846</v>
      </c>
      <c r="B83" t="s">
        <v>2516</v>
      </c>
      <c r="C83" t="s">
        <v>2517</v>
      </c>
      <c r="D83">
        <v>2019</v>
      </c>
      <c r="E83" t="s">
        <v>2881</v>
      </c>
    </row>
    <row r="84" spans="1:5" x14ac:dyDescent="0.35">
      <c r="A84" t="s">
        <v>898</v>
      </c>
      <c r="B84" t="s">
        <v>2528</v>
      </c>
      <c r="C84" t="s">
        <v>2529</v>
      </c>
      <c r="D84">
        <v>2019</v>
      </c>
      <c r="E84" t="s">
        <v>2881</v>
      </c>
    </row>
    <row r="85" spans="1:5" x14ac:dyDescent="0.35">
      <c r="A85" t="s">
        <v>902</v>
      </c>
      <c r="B85" t="s">
        <v>2532</v>
      </c>
      <c r="C85" t="s">
        <v>2533</v>
      </c>
      <c r="D85">
        <v>2019</v>
      </c>
      <c r="E85" t="s">
        <v>2881</v>
      </c>
    </row>
    <row r="86" spans="1:5" x14ac:dyDescent="0.35">
      <c r="A86" t="s">
        <v>903</v>
      </c>
      <c r="B86" t="s">
        <v>2534</v>
      </c>
      <c r="C86" t="s">
        <v>2535</v>
      </c>
      <c r="D86">
        <v>2019</v>
      </c>
      <c r="E86" t="s">
        <v>2881</v>
      </c>
    </row>
    <row r="87" spans="1:5" x14ac:dyDescent="0.35">
      <c r="A87" t="s">
        <v>924</v>
      </c>
      <c r="B87" t="s">
        <v>3150</v>
      </c>
      <c r="C87" t="s">
        <v>3151</v>
      </c>
      <c r="D87">
        <v>2018</v>
      </c>
      <c r="E87" t="s">
        <v>2881</v>
      </c>
    </row>
    <row r="88" spans="1:5" x14ac:dyDescent="0.35">
      <c r="A88" t="s">
        <v>939</v>
      </c>
      <c r="B88" t="s">
        <v>2538</v>
      </c>
      <c r="C88" t="s">
        <v>2539</v>
      </c>
      <c r="D88">
        <v>2018</v>
      </c>
      <c r="E88" t="s">
        <v>2881</v>
      </c>
    </row>
    <row r="89" spans="1:5" x14ac:dyDescent="0.35">
      <c r="A89" t="s">
        <v>967</v>
      </c>
      <c r="B89" t="s">
        <v>2542</v>
      </c>
      <c r="C89" t="s">
        <v>2543</v>
      </c>
      <c r="D89">
        <v>2018</v>
      </c>
      <c r="E89" t="s">
        <v>2881</v>
      </c>
    </row>
    <row r="90" spans="1:5" x14ac:dyDescent="0.35">
      <c r="A90" t="s">
        <v>1228</v>
      </c>
      <c r="B90" t="s">
        <v>3160</v>
      </c>
      <c r="C90" t="s">
        <v>3161</v>
      </c>
      <c r="D90">
        <v>2018</v>
      </c>
      <c r="E90" t="s">
        <v>2881</v>
      </c>
    </row>
    <row r="91" spans="1:5" x14ac:dyDescent="0.35">
      <c r="A91" t="s">
        <v>2992</v>
      </c>
      <c r="B91" t="s">
        <v>4501</v>
      </c>
      <c r="C91" t="s">
        <v>4502</v>
      </c>
      <c r="D91">
        <v>2018</v>
      </c>
      <c r="E91" t="s">
        <v>2881</v>
      </c>
    </row>
    <row r="92" spans="1:5" x14ac:dyDescent="0.35">
      <c r="A92" t="s">
        <v>2993</v>
      </c>
      <c r="B92" t="s">
        <v>2994</v>
      </c>
      <c r="C92" t="s">
        <v>2995</v>
      </c>
      <c r="D92">
        <v>2017</v>
      </c>
      <c r="E92" t="s">
        <v>2881</v>
      </c>
    </row>
    <row r="93" spans="1:5" x14ac:dyDescent="0.35">
      <c r="A93" t="s">
        <v>1301</v>
      </c>
      <c r="B93" t="s">
        <v>2588</v>
      </c>
      <c r="C93" t="s">
        <v>2589</v>
      </c>
      <c r="D93">
        <v>2018</v>
      </c>
      <c r="E93" t="s">
        <v>2881</v>
      </c>
    </row>
    <row r="94" spans="1:5" x14ac:dyDescent="0.35">
      <c r="A94" t="s">
        <v>1319</v>
      </c>
      <c r="B94" t="s">
        <v>2576</v>
      </c>
      <c r="C94" t="s">
        <v>2577</v>
      </c>
      <c r="D94">
        <v>2017</v>
      </c>
      <c r="E94" t="s">
        <v>2881</v>
      </c>
    </row>
    <row r="95" spans="1:5" x14ac:dyDescent="0.35">
      <c r="A95" t="s">
        <v>1303</v>
      </c>
      <c r="B95" t="s">
        <v>2592</v>
      </c>
      <c r="C95" t="s">
        <v>2593</v>
      </c>
      <c r="D95">
        <v>2017</v>
      </c>
      <c r="E95" t="s">
        <v>2881</v>
      </c>
    </row>
    <row r="96" spans="1:5" x14ac:dyDescent="0.35">
      <c r="A96" t="s">
        <v>1365</v>
      </c>
      <c r="B96" t="s">
        <v>2602</v>
      </c>
      <c r="C96" t="s">
        <v>2603</v>
      </c>
      <c r="D96">
        <v>2017</v>
      </c>
      <c r="E96" t="s">
        <v>2881</v>
      </c>
    </row>
    <row r="97" spans="1:5" x14ac:dyDescent="0.35">
      <c r="A97" t="s">
        <v>1404</v>
      </c>
      <c r="B97" t="s">
        <v>3152</v>
      </c>
      <c r="C97" t="s">
        <v>3153</v>
      </c>
      <c r="D97">
        <v>2017</v>
      </c>
      <c r="E97" t="s">
        <v>2881</v>
      </c>
    </row>
    <row r="98" spans="1:5" x14ac:dyDescent="0.35">
      <c r="A98" t="s">
        <v>1418</v>
      </c>
      <c r="B98" t="s">
        <v>2598</v>
      </c>
      <c r="C98" t="s">
        <v>2599</v>
      </c>
      <c r="D98">
        <v>2017</v>
      </c>
      <c r="E98" t="s">
        <v>2881</v>
      </c>
    </row>
    <row r="99" spans="1:5" x14ac:dyDescent="0.35">
      <c r="A99" t="s">
        <v>2927</v>
      </c>
      <c r="B99" t="s">
        <v>2928</v>
      </c>
      <c r="C99" t="s">
        <v>2929</v>
      </c>
      <c r="D99">
        <v>2017</v>
      </c>
      <c r="E99" t="s">
        <v>2881</v>
      </c>
    </row>
    <row r="100" spans="1:5" x14ac:dyDescent="0.35">
      <c r="A100" t="s">
        <v>1484</v>
      </c>
      <c r="B100" t="s">
        <v>3162</v>
      </c>
      <c r="C100" t="s">
        <v>3163</v>
      </c>
      <c r="D100">
        <v>2016</v>
      </c>
      <c r="E100" t="s">
        <v>2881</v>
      </c>
    </row>
    <row r="101" spans="1:5" x14ac:dyDescent="0.35">
      <c r="A101" t="s">
        <v>1488</v>
      </c>
      <c r="B101" t="s">
        <v>3164</v>
      </c>
      <c r="C101" t="s">
        <v>3165</v>
      </c>
      <c r="D101">
        <v>2016</v>
      </c>
      <c r="E101" t="s">
        <v>2881</v>
      </c>
    </row>
    <row r="102" spans="1:5" x14ac:dyDescent="0.35">
      <c r="A102" t="s">
        <v>1498</v>
      </c>
      <c r="B102" t="s">
        <v>2608</v>
      </c>
      <c r="C102" t="s">
        <v>2609</v>
      </c>
      <c r="D102">
        <v>2017</v>
      </c>
      <c r="E102" t="s">
        <v>2881</v>
      </c>
    </row>
    <row r="103" spans="1:5" x14ac:dyDescent="0.35">
      <c r="A103" t="s">
        <v>1562</v>
      </c>
      <c r="B103" t="s">
        <v>3805</v>
      </c>
      <c r="C103" t="s">
        <v>3806</v>
      </c>
      <c r="D103">
        <v>2016</v>
      </c>
      <c r="E103" t="s">
        <v>2881</v>
      </c>
    </row>
    <row r="104" spans="1:5" x14ac:dyDescent="0.35">
      <c r="A104" t="s">
        <v>1620</v>
      </c>
      <c r="B104" t="s">
        <v>2630</v>
      </c>
      <c r="C104" t="s">
        <v>2631</v>
      </c>
      <c r="D104">
        <v>2016</v>
      </c>
      <c r="E104" t="s">
        <v>2881</v>
      </c>
    </row>
    <row r="105" spans="1:5" x14ac:dyDescent="0.35">
      <c r="A105" t="s">
        <v>1645</v>
      </c>
      <c r="B105" t="s">
        <v>3154</v>
      </c>
      <c r="C105" t="s">
        <v>3155</v>
      </c>
      <c r="D105">
        <v>2016</v>
      </c>
      <c r="E105" t="s">
        <v>2881</v>
      </c>
    </row>
    <row r="106" spans="1:5" x14ac:dyDescent="0.35">
      <c r="A106" t="s">
        <v>1627</v>
      </c>
      <c r="B106" t="s">
        <v>2634</v>
      </c>
      <c r="C106" t="s">
        <v>2635</v>
      </c>
      <c r="D106">
        <v>2016</v>
      </c>
      <c r="E106" t="s">
        <v>2881</v>
      </c>
    </row>
    <row r="107" spans="1:5" x14ac:dyDescent="0.35">
      <c r="A107" t="s">
        <v>1605</v>
      </c>
      <c r="B107" t="s">
        <v>2626</v>
      </c>
      <c r="C107" t="s">
        <v>2627</v>
      </c>
      <c r="D107">
        <v>2016</v>
      </c>
      <c r="E107" t="s">
        <v>2881</v>
      </c>
    </row>
    <row r="108" spans="1:5" x14ac:dyDescent="0.35">
      <c r="A108" t="s">
        <v>3020</v>
      </c>
      <c r="B108" t="s">
        <v>3021</v>
      </c>
      <c r="C108" t="s">
        <v>3022</v>
      </c>
      <c r="D108">
        <v>2016</v>
      </c>
      <c r="E108" t="s">
        <v>2881</v>
      </c>
    </row>
    <row r="109" spans="1:5" x14ac:dyDescent="0.35">
      <c r="A109" t="s">
        <v>1708</v>
      </c>
      <c r="B109" t="s">
        <v>3166</v>
      </c>
      <c r="C109" t="s">
        <v>3167</v>
      </c>
      <c r="D109">
        <v>2016</v>
      </c>
      <c r="E109" t="s">
        <v>2881</v>
      </c>
    </row>
    <row r="110" spans="1:5" x14ac:dyDescent="0.35">
      <c r="A110" t="s">
        <v>1709</v>
      </c>
      <c r="B110" t="s">
        <v>2646</v>
      </c>
      <c r="C110" t="s">
        <v>2647</v>
      </c>
      <c r="D110">
        <v>2016</v>
      </c>
      <c r="E110" t="s">
        <v>2881</v>
      </c>
    </row>
    <row r="111" spans="1:5" x14ac:dyDescent="0.35">
      <c r="A111" t="s">
        <v>1707</v>
      </c>
      <c r="B111" t="s">
        <v>2644</v>
      </c>
      <c r="C111" t="s">
        <v>2645</v>
      </c>
      <c r="D111">
        <v>2016</v>
      </c>
      <c r="E111" t="s">
        <v>2881</v>
      </c>
    </row>
    <row r="112" spans="1:5" x14ac:dyDescent="0.35">
      <c r="A112" t="s">
        <v>1861</v>
      </c>
      <c r="B112" t="s">
        <v>2672</v>
      </c>
      <c r="C112" t="s">
        <v>2673</v>
      </c>
      <c r="D112">
        <v>2015</v>
      </c>
      <c r="E112" t="s">
        <v>2881</v>
      </c>
    </row>
    <row r="113" spans="1:5" x14ac:dyDescent="0.35">
      <c r="A113" t="s">
        <v>1897</v>
      </c>
      <c r="B113" t="s">
        <v>2682</v>
      </c>
      <c r="C113" t="s">
        <v>2683</v>
      </c>
      <c r="D113">
        <v>2014</v>
      </c>
      <c r="E113" t="s">
        <v>2881</v>
      </c>
    </row>
    <row r="114" spans="1:5" x14ac:dyDescent="0.35">
      <c r="A114" t="s">
        <v>1910</v>
      </c>
      <c r="B114" t="s">
        <v>2690</v>
      </c>
      <c r="C114" t="s">
        <v>2691</v>
      </c>
      <c r="D114">
        <v>2014</v>
      </c>
      <c r="E114" t="s">
        <v>2881</v>
      </c>
    </row>
    <row r="115" spans="1:5" x14ac:dyDescent="0.35">
      <c r="A115" t="s">
        <v>1952</v>
      </c>
      <c r="B115" t="s">
        <v>2706</v>
      </c>
      <c r="C115" t="s">
        <v>2707</v>
      </c>
      <c r="D115">
        <v>2014</v>
      </c>
      <c r="E115" t="s">
        <v>2881</v>
      </c>
    </row>
    <row r="116" spans="1:5" x14ac:dyDescent="0.35">
      <c r="A116" t="s">
        <v>1951</v>
      </c>
      <c r="B116" t="s">
        <v>2704</v>
      </c>
      <c r="C116" t="s">
        <v>2705</v>
      </c>
      <c r="D116">
        <v>2014</v>
      </c>
      <c r="E116" t="s">
        <v>2881</v>
      </c>
    </row>
    <row r="117" spans="1:5" x14ac:dyDescent="0.35">
      <c r="A117" t="s">
        <v>3054</v>
      </c>
      <c r="B117" t="s">
        <v>3055</v>
      </c>
      <c r="C117" t="s">
        <v>3056</v>
      </c>
      <c r="D117">
        <v>2014</v>
      </c>
      <c r="E117" t="s">
        <v>2881</v>
      </c>
    </row>
    <row r="118" spans="1:5" x14ac:dyDescent="0.35">
      <c r="A118" t="s">
        <v>1973</v>
      </c>
      <c r="B118" t="s">
        <v>2714</v>
      </c>
      <c r="C118" t="s">
        <v>2715</v>
      </c>
      <c r="D118">
        <v>2014</v>
      </c>
      <c r="E118" t="s">
        <v>2881</v>
      </c>
    </row>
    <row r="119" spans="1:5" x14ac:dyDescent="0.35">
      <c r="A119" t="s">
        <v>1972</v>
      </c>
      <c r="B119" t="s">
        <v>2712</v>
      </c>
      <c r="C119" t="s">
        <v>2713</v>
      </c>
      <c r="D119">
        <v>2013</v>
      </c>
      <c r="E119" t="s">
        <v>2881</v>
      </c>
    </row>
    <row r="120" spans="1:5" x14ac:dyDescent="0.35">
      <c r="A120" t="s">
        <v>2000</v>
      </c>
      <c r="B120" t="s">
        <v>2727</v>
      </c>
      <c r="C120" t="s">
        <v>2728</v>
      </c>
      <c r="D120">
        <v>2013</v>
      </c>
      <c r="E120" t="s">
        <v>2881</v>
      </c>
    </row>
    <row r="121" spans="1:5" x14ac:dyDescent="0.35">
      <c r="A121" t="s">
        <v>2021</v>
      </c>
      <c r="B121" t="s">
        <v>5199</v>
      </c>
      <c r="C121" t="s">
        <v>5200</v>
      </c>
      <c r="D121">
        <v>2013</v>
      </c>
      <c r="E121" t="s">
        <v>2881</v>
      </c>
    </row>
    <row r="122" spans="1:5" x14ac:dyDescent="0.35">
      <c r="A122" t="s">
        <v>2027</v>
      </c>
      <c r="B122" t="s">
        <v>2733</v>
      </c>
      <c r="C122" t="s">
        <v>2734</v>
      </c>
      <c r="D122">
        <v>2013</v>
      </c>
      <c r="E122" t="s">
        <v>2881</v>
      </c>
    </row>
    <row r="123" spans="1:5" x14ac:dyDescent="0.35">
      <c r="A123" t="s">
        <v>2037</v>
      </c>
      <c r="B123" t="s">
        <v>2739</v>
      </c>
      <c r="C123" t="s">
        <v>2740</v>
      </c>
      <c r="D123">
        <v>2013</v>
      </c>
      <c r="E123" t="s">
        <v>2881</v>
      </c>
    </row>
    <row r="124" spans="1:5" x14ac:dyDescent="0.35">
      <c r="A124" t="s">
        <v>2071</v>
      </c>
      <c r="B124" t="s">
        <v>2747</v>
      </c>
      <c r="C124" t="s">
        <v>2748</v>
      </c>
      <c r="D124">
        <v>2012</v>
      </c>
      <c r="E124" t="s">
        <v>2881</v>
      </c>
    </row>
    <row r="125" spans="1:5" x14ac:dyDescent="0.35">
      <c r="A125" t="s">
        <v>2128</v>
      </c>
      <c r="B125" t="s">
        <v>2783</v>
      </c>
      <c r="C125" t="s">
        <v>2784</v>
      </c>
      <c r="D125">
        <v>2012</v>
      </c>
      <c r="E125" t="s">
        <v>2881</v>
      </c>
    </row>
    <row r="126" spans="1:5" x14ac:dyDescent="0.35">
      <c r="A126" t="s">
        <v>2118</v>
      </c>
      <c r="B126" t="s">
        <v>2747</v>
      </c>
      <c r="C126" t="s">
        <v>2748</v>
      </c>
      <c r="D126">
        <v>2012</v>
      </c>
      <c r="E126" t="s">
        <v>2881</v>
      </c>
    </row>
    <row r="127" spans="1:5" x14ac:dyDescent="0.35">
      <c r="A127" t="s">
        <v>2113</v>
      </c>
      <c r="B127" t="s">
        <v>2773</v>
      </c>
      <c r="C127" t="s">
        <v>2774</v>
      </c>
      <c r="D127">
        <v>2012</v>
      </c>
      <c r="E127" t="s">
        <v>2881</v>
      </c>
    </row>
    <row r="128" spans="1:5" x14ac:dyDescent="0.35">
      <c r="A128" t="s">
        <v>2130</v>
      </c>
      <c r="B128" t="s">
        <v>2785</v>
      </c>
      <c r="C128" t="s">
        <v>2786</v>
      </c>
      <c r="D128">
        <v>2011</v>
      </c>
      <c r="E128" t="s">
        <v>2881</v>
      </c>
    </row>
    <row r="129" spans="1:5" x14ac:dyDescent="0.35">
      <c r="A129" t="s">
        <v>2131</v>
      </c>
      <c r="B129" t="s">
        <v>2787</v>
      </c>
      <c r="C129" t="s">
        <v>2788</v>
      </c>
      <c r="D129">
        <v>2011</v>
      </c>
      <c r="E129" t="s">
        <v>2881</v>
      </c>
    </row>
    <row r="130" spans="1:5" x14ac:dyDescent="0.35">
      <c r="A130" t="s">
        <v>2136</v>
      </c>
      <c r="B130" t="s">
        <v>2793</v>
      </c>
      <c r="C130" t="s">
        <v>2794</v>
      </c>
      <c r="D130">
        <v>2010</v>
      </c>
      <c r="E130" t="s">
        <v>2881</v>
      </c>
    </row>
    <row r="131" spans="1:5" x14ac:dyDescent="0.35">
      <c r="A131" t="s">
        <v>2134</v>
      </c>
      <c r="B131" t="s">
        <v>2789</v>
      </c>
      <c r="C131" t="s">
        <v>2790</v>
      </c>
      <c r="D131">
        <v>2010</v>
      </c>
      <c r="E131" t="s">
        <v>2881</v>
      </c>
    </row>
    <row r="132" spans="1:5" x14ac:dyDescent="0.35">
      <c r="A132" t="s">
        <v>2139</v>
      </c>
      <c r="B132" t="s">
        <v>2799</v>
      </c>
      <c r="C132" t="s">
        <v>2800</v>
      </c>
      <c r="D132">
        <v>2010</v>
      </c>
      <c r="E132" t="s">
        <v>2881</v>
      </c>
    </row>
    <row r="133" spans="1:5" x14ac:dyDescent="0.35">
      <c r="A133" t="s">
        <v>2140</v>
      </c>
      <c r="B133" t="s">
        <v>2773</v>
      </c>
      <c r="C133" t="s">
        <v>2801</v>
      </c>
      <c r="D133">
        <v>2010</v>
      </c>
      <c r="E133" t="s">
        <v>2881</v>
      </c>
    </row>
    <row r="134" spans="1:5" x14ac:dyDescent="0.35">
      <c r="A134" t="s">
        <v>2144</v>
      </c>
      <c r="B134" t="s">
        <v>2808</v>
      </c>
      <c r="C134" t="s">
        <v>2809</v>
      </c>
      <c r="D134">
        <v>2010</v>
      </c>
      <c r="E134" t="s">
        <v>2881</v>
      </c>
    </row>
    <row r="135" spans="1:5" x14ac:dyDescent="0.35">
      <c r="A135" t="s">
        <v>2146</v>
      </c>
      <c r="B135" t="s">
        <v>2773</v>
      </c>
      <c r="C135" t="s">
        <v>2812</v>
      </c>
      <c r="D135">
        <v>2009</v>
      </c>
      <c r="E135" t="s">
        <v>2881</v>
      </c>
    </row>
    <row r="136" spans="1:5" x14ac:dyDescent="0.35">
      <c r="A136" t="s">
        <v>2204</v>
      </c>
      <c r="B136" t="s">
        <v>2851</v>
      </c>
      <c r="C136" t="s">
        <v>2852</v>
      </c>
      <c r="D136">
        <v>2009</v>
      </c>
      <c r="E136" t="s">
        <v>2881</v>
      </c>
    </row>
    <row r="137" spans="1:5" x14ac:dyDescent="0.35">
      <c r="A137" t="s">
        <v>3080</v>
      </c>
      <c r="B137" t="s">
        <v>2255</v>
      </c>
      <c r="C137" t="s">
        <v>2256</v>
      </c>
      <c r="D137">
        <v>2009</v>
      </c>
      <c r="E137" t="s">
        <v>2881</v>
      </c>
    </row>
    <row r="138" spans="1:5" x14ac:dyDescent="0.35">
      <c r="A138" t="s">
        <v>2216</v>
      </c>
      <c r="B138" t="s">
        <v>2861</v>
      </c>
      <c r="C138" t="s">
        <v>2862</v>
      </c>
      <c r="D138">
        <v>2009</v>
      </c>
      <c r="E138" t="s">
        <v>2881</v>
      </c>
    </row>
    <row r="139" spans="1:5" x14ac:dyDescent="0.35">
      <c r="A139" t="s">
        <v>2225</v>
      </c>
      <c r="B139" t="s">
        <v>2868</v>
      </c>
      <c r="C139" t="s">
        <v>2869</v>
      </c>
      <c r="D139">
        <v>2009</v>
      </c>
      <c r="E139" t="s">
        <v>2881</v>
      </c>
    </row>
    <row r="140" spans="1:5" x14ac:dyDescent="0.35">
      <c r="A140" t="s">
        <v>2228</v>
      </c>
      <c r="B140" t="s">
        <v>2874</v>
      </c>
      <c r="C140" t="s">
        <v>2875</v>
      </c>
      <c r="D140">
        <v>2008</v>
      </c>
      <c r="E140" t="s">
        <v>2881</v>
      </c>
    </row>
    <row r="141" spans="1:5" x14ac:dyDescent="0.35">
      <c r="A141" t="s">
        <v>2214</v>
      </c>
      <c r="B141" t="s">
        <v>2857</v>
      </c>
      <c r="C141" t="s">
        <v>2858</v>
      </c>
      <c r="D141">
        <v>2007</v>
      </c>
      <c r="E141" t="s">
        <v>2881</v>
      </c>
    </row>
    <row r="142" spans="1:5" x14ac:dyDescent="0.35">
      <c r="A142" t="s">
        <v>2147</v>
      </c>
      <c r="B142" t="s">
        <v>2813</v>
      </c>
      <c r="C142" t="s">
        <v>2814</v>
      </c>
      <c r="D142">
        <v>2007</v>
      </c>
      <c r="E142" t="s">
        <v>2881</v>
      </c>
    </row>
    <row r="143" spans="1:5" x14ac:dyDescent="0.35">
      <c r="A143" t="s">
        <v>2153</v>
      </c>
      <c r="B143" t="s">
        <v>2823</v>
      </c>
      <c r="C143" t="s">
        <v>2824</v>
      </c>
      <c r="D143">
        <v>2006</v>
      </c>
      <c r="E143" t="s">
        <v>2881</v>
      </c>
    </row>
    <row r="144" spans="1:5" x14ac:dyDescent="0.35">
      <c r="A144" t="s">
        <v>2150</v>
      </c>
      <c r="B144" t="s">
        <v>2817</v>
      </c>
      <c r="C144" t="s">
        <v>2818</v>
      </c>
      <c r="D144">
        <v>2006</v>
      </c>
      <c r="E144" t="s">
        <v>2881</v>
      </c>
    </row>
    <row r="145" spans="1:5" x14ac:dyDescent="0.35">
      <c r="A145" t="s">
        <v>2163</v>
      </c>
      <c r="B145" t="s">
        <v>2831</v>
      </c>
      <c r="C145" t="s">
        <v>2832</v>
      </c>
      <c r="D145">
        <v>2005</v>
      </c>
      <c r="E145" t="s">
        <v>2881</v>
      </c>
    </row>
    <row r="146" spans="1:5" x14ac:dyDescent="0.35">
      <c r="A146" t="s">
        <v>2334</v>
      </c>
      <c r="B146" t="s">
        <v>2335</v>
      </c>
      <c r="C146" t="s">
        <v>2336</v>
      </c>
      <c r="D146">
        <v>2004</v>
      </c>
      <c r="E146" t="s">
        <v>2881</v>
      </c>
    </row>
    <row r="147" spans="1:5" x14ac:dyDescent="0.35">
      <c r="A147" t="s">
        <v>2157</v>
      </c>
      <c r="B147" t="s">
        <v>2825</v>
      </c>
      <c r="C147" t="s">
        <v>2826</v>
      </c>
      <c r="D147">
        <v>2004</v>
      </c>
      <c r="E147" t="s">
        <v>2881</v>
      </c>
    </row>
    <row r="148" spans="1:5" x14ac:dyDescent="0.35">
      <c r="A148" t="s">
        <v>2206</v>
      </c>
      <c r="B148" t="s">
        <v>2350</v>
      </c>
      <c r="C148" t="s">
        <v>2351</v>
      </c>
      <c r="D148">
        <v>2004</v>
      </c>
      <c r="E148" t="s">
        <v>2881</v>
      </c>
    </row>
    <row r="149" spans="1:5" x14ac:dyDescent="0.35">
      <c r="A149" t="s">
        <v>3090</v>
      </c>
      <c r="B149" t="s">
        <v>2350</v>
      </c>
      <c r="C149" t="s">
        <v>2351</v>
      </c>
      <c r="D149">
        <v>2004</v>
      </c>
      <c r="E149" t="s">
        <v>2881</v>
      </c>
    </row>
    <row r="150" spans="1:5" x14ac:dyDescent="0.35">
      <c r="A150" t="s">
        <v>3091</v>
      </c>
      <c r="B150" t="s">
        <v>4503</v>
      </c>
      <c r="C150" t="s">
        <v>4504</v>
      </c>
      <c r="D150">
        <v>2003</v>
      </c>
      <c r="E150" t="s">
        <v>2881</v>
      </c>
    </row>
    <row r="151" spans="1:5" x14ac:dyDescent="0.35">
      <c r="A151" t="s">
        <v>2358</v>
      </c>
      <c r="B151" t="s">
        <v>2359</v>
      </c>
      <c r="C151" t="s">
        <v>2360</v>
      </c>
      <c r="D151">
        <v>2002</v>
      </c>
      <c r="E151" t="s">
        <v>2881</v>
      </c>
    </row>
    <row r="152" spans="1:5" x14ac:dyDescent="0.35">
      <c r="A152" t="s">
        <v>2205</v>
      </c>
      <c r="B152" t="s">
        <v>2853</v>
      </c>
      <c r="C152" t="s">
        <v>2854</v>
      </c>
      <c r="D152">
        <v>2000</v>
      </c>
      <c r="E152" t="s">
        <v>2881</v>
      </c>
    </row>
    <row r="153" spans="1:5" x14ac:dyDescent="0.35">
      <c r="A153" t="s">
        <v>2379</v>
      </c>
      <c r="B153" t="s">
        <v>2380</v>
      </c>
      <c r="C153" t="s">
        <v>2381</v>
      </c>
      <c r="D153">
        <v>1998</v>
      </c>
      <c r="E153" t="s">
        <v>2881</v>
      </c>
    </row>
    <row r="154" spans="1:5" x14ac:dyDescent="0.35">
      <c r="A154" t="s">
        <v>2394</v>
      </c>
      <c r="B154" t="s">
        <v>2395</v>
      </c>
      <c r="C154" t="s">
        <v>2396</v>
      </c>
      <c r="D154">
        <v>1995</v>
      </c>
      <c r="E154" t="s">
        <v>2881</v>
      </c>
    </row>
    <row r="155" spans="1:5" x14ac:dyDescent="0.35">
      <c r="A155" t="s">
        <v>3097</v>
      </c>
      <c r="B155" t="s">
        <v>3098</v>
      </c>
      <c r="C155" t="s">
        <v>3099</v>
      </c>
      <c r="D155">
        <v>2021</v>
      </c>
      <c r="E155" t="s">
        <v>1015</v>
      </c>
    </row>
    <row r="156" spans="1:5" x14ac:dyDescent="0.35">
      <c r="A156" t="s">
        <v>3100</v>
      </c>
      <c r="B156" t="s">
        <v>3101</v>
      </c>
      <c r="C156" t="s">
        <v>3102</v>
      </c>
      <c r="D156">
        <v>2020</v>
      </c>
      <c r="E156" t="s">
        <v>1015</v>
      </c>
    </row>
    <row r="157" spans="1:5" x14ac:dyDescent="0.35">
      <c r="A157" t="s">
        <v>255</v>
      </c>
      <c r="B157" t="s">
        <v>2432</v>
      </c>
      <c r="C157" t="s">
        <v>2433</v>
      </c>
      <c r="D157">
        <v>2021</v>
      </c>
      <c r="E157" t="s">
        <v>256</v>
      </c>
    </row>
    <row r="158" spans="1:5" x14ac:dyDescent="0.35">
      <c r="A158" t="s">
        <v>595</v>
      </c>
      <c r="B158" t="s">
        <v>2466</v>
      </c>
      <c r="C158" t="s">
        <v>2467</v>
      </c>
      <c r="D158">
        <v>2020</v>
      </c>
      <c r="E158" t="s">
        <v>256</v>
      </c>
    </row>
    <row r="159" spans="1:5" x14ac:dyDescent="0.35">
      <c r="A159" t="s">
        <v>801</v>
      </c>
      <c r="B159" t="s">
        <v>2510</v>
      </c>
      <c r="C159" t="s">
        <v>2511</v>
      </c>
      <c r="D159">
        <v>2019</v>
      </c>
      <c r="E159" t="s">
        <v>256</v>
      </c>
    </row>
    <row r="160" spans="1:5" x14ac:dyDescent="0.35">
      <c r="A160" t="s">
        <v>1146</v>
      </c>
      <c r="B160" t="s">
        <v>2548</v>
      </c>
      <c r="C160" t="s">
        <v>2549</v>
      </c>
      <c r="D160">
        <v>2018</v>
      </c>
      <c r="E160" t="s">
        <v>256</v>
      </c>
    </row>
    <row r="161" spans="1:5" x14ac:dyDescent="0.35">
      <c r="A161" t="s">
        <v>2981</v>
      </c>
      <c r="B161" t="s">
        <v>2982</v>
      </c>
      <c r="C161" t="s">
        <v>2983</v>
      </c>
      <c r="D161">
        <v>2018</v>
      </c>
      <c r="E161" t="s">
        <v>256</v>
      </c>
    </row>
    <row r="162" spans="1:5" x14ac:dyDescent="0.35">
      <c r="A162" t="s">
        <v>1294</v>
      </c>
      <c r="B162" t="s">
        <v>2586</v>
      </c>
      <c r="C162" t="s">
        <v>2587</v>
      </c>
      <c r="D162">
        <v>2018</v>
      </c>
      <c r="E162" t="s">
        <v>256</v>
      </c>
    </row>
    <row r="163" spans="1:5" x14ac:dyDescent="0.35">
      <c r="A163" t="s">
        <v>1621</v>
      </c>
      <c r="B163" t="s">
        <v>2632</v>
      </c>
      <c r="C163" t="s">
        <v>2633</v>
      </c>
      <c r="D163">
        <v>2016</v>
      </c>
      <c r="E163" t="s">
        <v>256</v>
      </c>
    </row>
    <row r="164" spans="1:5" x14ac:dyDescent="0.35">
      <c r="A164" t="s">
        <v>1793</v>
      </c>
      <c r="B164" t="s">
        <v>2656</v>
      </c>
      <c r="C164" t="s">
        <v>2657</v>
      </c>
      <c r="D164">
        <v>2015</v>
      </c>
      <c r="E164" t="s">
        <v>256</v>
      </c>
    </row>
    <row r="165" spans="1:5" x14ac:dyDescent="0.35">
      <c r="A165" t="s">
        <v>1827</v>
      </c>
      <c r="B165" t="s">
        <v>2658</v>
      </c>
      <c r="C165" t="s">
        <v>2659</v>
      </c>
      <c r="D165">
        <v>2015</v>
      </c>
      <c r="E165" t="s">
        <v>256</v>
      </c>
    </row>
    <row r="166" spans="1:5" x14ac:dyDescent="0.35">
      <c r="A166" t="s">
        <v>1914</v>
      </c>
      <c r="B166" t="s">
        <v>2692</v>
      </c>
      <c r="C166" t="s">
        <v>2693</v>
      </c>
      <c r="D166">
        <v>2014</v>
      </c>
      <c r="E166" t="s">
        <v>256</v>
      </c>
    </row>
    <row r="167" spans="1:5" x14ac:dyDescent="0.35">
      <c r="A167" t="s">
        <v>2245</v>
      </c>
      <c r="B167" t="s">
        <v>2246</v>
      </c>
      <c r="C167" t="s">
        <v>2247</v>
      </c>
      <c r="D167">
        <v>2013</v>
      </c>
      <c r="E167" t="s">
        <v>256</v>
      </c>
    </row>
    <row r="168" spans="1:5" x14ac:dyDescent="0.35">
      <c r="A168" t="s">
        <v>1997</v>
      </c>
      <c r="B168" t="s">
        <v>2721</v>
      </c>
      <c r="C168" t="s">
        <v>2722</v>
      </c>
      <c r="D168">
        <v>2013</v>
      </c>
      <c r="E168" t="s">
        <v>256</v>
      </c>
    </row>
    <row r="169" spans="1:5" x14ac:dyDescent="0.35">
      <c r="A169" t="s">
        <v>2105</v>
      </c>
      <c r="B169" t="s">
        <v>2763</v>
      </c>
      <c r="C169" t="s">
        <v>2764</v>
      </c>
      <c r="D169">
        <v>2012</v>
      </c>
      <c r="E169" t="s">
        <v>256</v>
      </c>
    </row>
    <row r="170" spans="1:5" x14ac:dyDescent="0.35">
      <c r="A170" t="s">
        <v>2138</v>
      </c>
      <c r="B170" t="s">
        <v>2797</v>
      </c>
      <c r="C170" t="s">
        <v>2798</v>
      </c>
      <c r="D170">
        <v>2011</v>
      </c>
      <c r="E170" t="s">
        <v>256</v>
      </c>
    </row>
    <row r="171" spans="1:5" x14ac:dyDescent="0.35">
      <c r="A171" t="s">
        <v>2203</v>
      </c>
      <c r="B171" t="s">
        <v>2849</v>
      </c>
      <c r="C171" t="s">
        <v>2850</v>
      </c>
      <c r="D171">
        <v>2007</v>
      </c>
      <c r="E171" t="s">
        <v>256</v>
      </c>
    </row>
    <row r="172" spans="1:5" x14ac:dyDescent="0.35">
      <c r="A172" t="s">
        <v>2343</v>
      </c>
      <c r="B172" t="s">
        <v>2344</v>
      </c>
      <c r="C172" t="s">
        <v>2345</v>
      </c>
      <c r="D172">
        <v>2004</v>
      </c>
      <c r="E172" t="s">
        <v>256</v>
      </c>
    </row>
    <row r="173" spans="1:5" x14ac:dyDescent="0.35">
      <c r="A173" t="s">
        <v>4776</v>
      </c>
      <c r="B173" t="s">
        <v>5201</v>
      </c>
      <c r="C173" t="s">
        <v>5202</v>
      </c>
      <c r="D173">
        <v>2022</v>
      </c>
      <c r="E173" t="s">
        <v>256</v>
      </c>
    </row>
    <row r="174" spans="1:5" x14ac:dyDescent="0.35">
      <c r="A174" t="s">
        <v>55</v>
      </c>
      <c r="B174" t="s">
        <v>2414</v>
      </c>
      <c r="C174" t="s">
        <v>2415</v>
      </c>
      <c r="D174">
        <v>2021</v>
      </c>
      <c r="E174" t="s">
        <v>2258</v>
      </c>
    </row>
    <row r="175" spans="1:5" x14ac:dyDescent="0.35">
      <c r="A175" t="s">
        <v>195</v>
      </c>
      <c r="B175" t="s">
        <v>2426</v>
      </c>
      <c r="C175" t="s">
        <v>2427</v>
      </c>
      <c r="D175">
        <v>2021</v>
      </c>
      <c r="E175" t="s">
        <v>2258</v>
      </c>
    </row>
    <row r="176" spans="1:5" x14ac:dyDescent="0.35">
      <c r="A176" t="s">
        <v>241</v>
      </c>
      <c r="B176" t="s">
        <v>2428</v>
      </c>
      <c r="C176" t="s">
        <v>2429</v>
      </c>
      <c r="D176">
        <v>2021</v>
      </c>
      <c r="E176" t="s">
        <v>2258</v>
      </c>
    </row>
    <row r="177" spans="1:5" x14ac:dyDescent="0.35">
      <c r="A177" t="s">
        <v>2964</v>
      </c>
      <c r="B177" t="s">
        <v>2965</v>
      </c>
      <c r="C177" t="s">
        <v>2966</v>
      </c>
      <c r="D177">
        <v>2020</v>
      </c>
      <c r="E177" t="s">
        <v>2258</v>
      </c>
    </row>
    <row r="178" spans="1:5" x14ac:dyDescent="0.35">
      <c r="A178" t="s">
        <v>352</v>
      </c>
      <c r="B178" t="s">
        <v>2438</v>
      </c>
      <c r="C178" t="s">
        <v>2439</v>
      </c>
      <c r="D178">
        <v>2020</v>
      </c>
      <c r="E178" t="s">
        <v>2258</v>
      </c>
    </row>
    <row r="179" spans="1:5" x14ac:dyDescent="0.35">
      <c r="A179" t="s">
        <v>493</v>
      </c>
      <c r="B179" t="s">
        <v>2456</v>
      </c>
      <c r="C179" t="s">
        <v>2457</v>
      </c>
      <c r="D179">
        <v>2020</v>
      </c>
      <c r="E179" t="s">
        <v>2258</v>
      </c>
    </row>
    <row r="180" spans="1:5" x14ac:dyDescent="0.35">
      <c r="A180" t="s">
        <v>592</v>
      </c>
      <c r="B180" t="s">
        <v>2464</v>
      </c>
      <c r="C180" t="s">
        <v>2465</v>
      </c>
      <c r="D180">
        <v>2020</v>
      </c>
      <c r="E180" t="s">
        <v>2258</v>
      </c>
    </row>
    <row r="181" spans="1:5" x14ac:dyDescent="0.35">
      <c r="A181" t="s">
        <v>739</v>
      </c>
      <c r="B181" t="s">
        <v>2500</v>
      </c>
      <c r="C181" t="s">
        <v>2501</v>
      </c>
      <c r="D181">
        <v>2019</v>
      </c>
      <c r="E181" t="s">
        <v>2258</v>
      </c>
    </row>
    <row r="182" spans="1:5" x14ac:dyDescent="0.35">
      <c r="A182" t="s">
        <v>841</v>
      </c>
      <c r="B182" t="s">
        <v>2514</v>
      </c>
      <c r="C182" t="s">
        <v>2515</v>
      </c>
      <c r="D182">
        <v>2018</v>
      </c>
      <c r="E182" t="s">
        <v>2258</v>
      </c>
    </row>
    <row r="183" spans="1:5" x14ac:dyDescent="0.35">
      <c r="A183" t="s">
        <v>891</v>
      </c>
      <c r="B183" t="s">
        <v>2526</v>
      </c>
      <c r="C183" t="s">
        <v>2527</v>
      </c>
      <c r="D183">
        <v>2019</v>
      </c>
      <c r="E183" t="s">
        <v>2258</v>
      </c>
    </row>
    <row r="184" spans="1:5" x14ac:dyDescent="0.35">
      <c r="A184" t="s">
        <v>968</v>
      </c>
      <c r="B184" t="s">
        <v>2544</v>
      </c>
      <c r="C184" t="s">
        <v>2545</v>
      </c>
      <c r="D184">
        <v>2018</v>
      </c>
      <c r="E184" t="s">
        <v>2258</v>
      </c>
    </row>
    <row r="185" spans="1:5" x14ac:dyDescent="0.35">
      <c r="A185" t="s">
        <v>2977</v>
      </c>
      <c r="B185" t="s">
        <v>2978</v>
      </c>
      <c r="C185" t="s">
        <v>2979</v>
      </c>
      <c r="D185">
        <v>2018</v>
      </c>
      <c r="E185" t="s">
        <v>2258</v>
      </c>
    </row>
    <row r="186" spans="1:5" x14ac:dyDescent="0.35">
      <c r="A186" t="s">
        <v>1265</v>
      </c>
      <c r="B186" t="s">
        <v>2578</v>
      </c>
      <c r="C186" t="s">
        <v>2579</v>
      </c>
      <c r="D186">
        <v>2018</v>
      </c>
      <c r="E186" t="s">
        <v>2258</v>
      </c>
    </row>
    <row r="187" spans="1:5" x14ac:dyDescent="0.35">
      <c r="A187" t="s">
        <v>1288</v>
      </c>
      <c r="B187" t="s">
        <v>2582</v>
      </c>
      <c r="C187" t="s">
        <v>2583</v>
      </c>
      <c r="D187">
        <v>2018</v>
      </c>
      <c r="E187" t="s">
        <v>2258</v>
      </c>
    </row>
    <row r="188" spans="1:5" x14ac:dyDescent="0.35">
      <c r="A188" t="s">
        <v>1497</v>
      </c>
      <c r="B188" t="s">
        <v>2606</v>
      </c>
      <c r="C188" t="s">
        <v>2607</v>
      </c>
      <c r="D188">
        <v>2017</v>
      </c>
      <c r="E188" t="s">
        <v>2258</v>
      </c>
    </row>
    <row r="189" spans="1:5" x14ac:dyDescent="0.35">
      <c r="A189" t="s">
        <v>1514</v>
      </c>
      <c r="B189" t="s">
        <v>2614</v>
      </c>
      <c r="C189" t="s">
        <v>2615</v>
      </c>
      <c r="D189">
        <v>2016</v>
      </c>
      <c r="E189" t="s">
        <v>2258</v>
      </c>
    </row>
    <row r="190" spans="1:5" x14ac:dyDescent="0.35">
      <c r="A190" t="s">
        <v>2889</v>
      </c>
      <c r="B190" t="s">
        <v>2890</v>
      </c>
      <c r="C190" t="s">
        <v>2891</v>
      </c>
      <c r="D190">
        <v>2016</v>
      </c>
      <c r="E190" t="s">
        <v>2258</v>
      </c>
    </row>
    <row r="191" spans="1:5" x14ac:dyDescent="0.35">
      <c r="A191" t="s">
        <v>2893</v>
      </c>
      <c r="B191" t="s">
        <v>2894</v>
      </c>
      <c r="C191" t="s">
        <v>2895</v>
      </c>
      <c r="D191">
        <v>2016</v>
      </c>
      <c r="E191" t="s">
        <v>2258</v>
      </c>
    </row>
    <row r="192" spans="1:5" x14ac:dyDescent="0.35">
      <c r="A192" t="s">
        <v>1694</v>
      </c>
      <c r="B192" t="s">
        <v>2640</v>
      </c>
      <c r="C192" t="s">
        <v>2641</v>
      </c>
      <c r="D192">
        <v>2016</v>
      </c>
      <c r="E192" t="s">
        <v>2258</v>
      </c>
    </row>
    <row r="193" spans="1:5" x14ac:dyDescent="0.35">
      <c r="A193" t="s">
        <v>1695</v>
      </c>
      <c r="B193" t="s">
        <v>2642</v>
      </c>
      <c r="C193" t="s">
        <v>2643</v>
      </c>
      <c r="D193">
        <v>2016</v>
      </c>
      <c r="E193" t="s">
        <v>2258</v>
      </c>
    </row>
    <row r="194" spans="1:5" x14ac:dyDescent="0.35">
      <c r="A194" t="s">
        <v>1748</v>
      </c>
      <c r="B194" t="s">
        <v>2648</v>
      </c>
      <c r="C194" t="s">
        <v>2649</v>
      </c>
      <c r="D194">
        <v>2015</v>
      </c>
      <c r="E194" t="s">
        <v>2258</v>
      </c>
    </row>
    <row r="195" spans="1:5" x14ac:dyDescent="0.35">
      <c r="A195" t="s">
        <v>1751</v>
      </c>
      <c r="B195" t="s">
        <v>2650</v>
      </c>
      <c r="C195" t="s">
        <v>2651</v>
      </c>
      <c r="D195">
        <v>2015</v>
      </c>
      <c r="E195" t="s">
        <v>2258</v>
      </c>
    </row>
    <row r="196" spans="1:5" x14ac:dyDescent="0.35">
      <c r="A196" t="s">
        <v>1766</v>
      </c>
      <c r="B196" t="s">
        <v>2652</v>
      </c>
      <c r="C196" t="s">
        <v>2653</v>
      </c>
      <c r="D196">
        <v>2015</v>
      </c>
      <c r="E196" t="s">
        <v>2258</v>
      </c>
    </row>
    <row r="197" spans="1:5" x14ac:dyDescent="0.35">
      <c r="A197" t="s">
        <v>1848</v>
      </c>
      <c r="B197" t="s">
        <v>2666</v>
      </c>
      <c r="C197" t="s">
        <v>2667</v>
      </c>
      <c r="D197">
        <v>2015</v>
      </c>
      <c r="E197" t="s">
        <v>2258</v>
      </c>
    </row>
    <row r="198" spans="1:5" x14ac:dyDescent="0.35">
      <c r="A198" t="s">
        <v>1847</v>
      </c>
      <c r="B198" t="s">
        <v>2664</v>
      </c>
      <c r="C198" t="s">
        <v>2665</v>
      </c>
      <c r="D198">
        <v>2015</v>
      </c>
      <c r="E198" t="s">
        <v>2258</v>
      </c>
    </row>
    <row r="199" spans="1:5" x14ac:dyDescent="0.35">
      <c r="A199" t="s">
        <v>1862</v>
      </c>
      <c r="B199" t="s">
        <v>2674</v>
      </c>
      <c r="C199" t="s">
        <v>2675</v>
      </c>
      <c r="D199">
        <v>2015</v>
      </c>
      <c r="E199" t="s">
        <v>2258</v>
      </c>
    </row>
    <row r="200" spans="1:5" x14ac:dyDescent="0.35">
      <c r="A200" t="s">
        <v>2236</v>
      </c>
      <c r="B200" t="s">
        <v>2237</v>
      </c>
      <c r="C200" t="s">
        <v>2238</v>
      </c>
      <c r="D200">
        <v>2015</v>
      </c>
      <c r="E200" t="s">
        <v>2258</v>
      </c>
    </row>
    <row r="201" spans="1:5" x14ac:dyDescent="0.35">
      <c r="A201" t="s">
        <v>1898</v>
      </c>
      <c r="B201" t="s">
        <v>2684</v>
      </c>
      <c r="C201" t="s">
        <v>2685</v>
      </c>
      <c r="D201">
        <v>2014</v>
      </c>
      <c r="E201" t="s">
        <v>2258</v>
      </c>
    </row>
    <row r="202" spans="1:5" x14ac:dyDescent="0.35">
      <c r="A202" t="s">
        <v>1915</v>
      </c>
      <c r="B202" t="s">
        <v>2694</v>
      </c>
      <c r="C202" t="s">
        <v>2695</v>
      </c>
      <c r="D202">
        <v>2014</v>
      </c>
      <c r="E202" t="s">
        <v>2258</v>
      </c>
    </row>
    <row r="203" spans="1:5" x14ac:dyDescent="0.35">
      <c r="A203" t="s">
        <v>2239</v>
      </c>
      <c r="B203" t="s">
        <v>2240</v>
      </c>
      <c r="C203" t="s">
        <v>2241</v>
      </c>
      <c r="D203">
        <v>2014</v>
      </c>
      <c r="E203" t="s">
        <v>2258</v>
      </c>
    </row>
    <row r="204" spans="1:5" x14ac:dyDescent="0.35">
      <c r="A204" t="s">
        <v>1945</v>
      </c>
      <c r="B204" t="s">
        <v>2702</v>
      </c>
      <c r="C204" t="s">
        <v>2703</v>
      </c>
      <c r="D204">
        <v>2014</v>
      </c>
      <c r="E204" t="s">
        <v>2258</v>
      </c>
    </row>
    <row r="205" spans="1:5" x14ac:dyDescent="0.35">
      <c r="A205" t="s">
        <v>2242</v>
      </c>
      <c r="B205" t="s">
        <v>2243</v>
      </c>
      <c r="C205" t="s">
        <v>2244</v>
      </c>
      <c r="D205">
        <v>2014</v>
      </c>
      <c r="E205" t="s">
        <v>2258</v>
      </c>
    </row>
    <row r="206" spans="1:5" x14ac:dyDescent="0.35">
      <c r="A206" t="s">
        <v>1964</v>
      </c>
      <c r="B206" t="s">
        <v>2710</v>
      </c>
      <c r="C206" t="s">
        <v>2711</v>
      </c>
      <c r="D206">
        <v>2013</v>
      </c>
      <c r="E206" t="s">
        <v>2258</v>
      </c>
    </row>
    <row r="207" spans="1:5" x14ac:dyDescent="0.35">
      <c r="A207" t="s">
        <v>1995</v>
      </c>
      <c r="B207" t="s">
        <v>2702</v>
      </c>
      <c r="C207" t="s">
        <v>2720</v>
      </c>
      <c r="D207">
        <v>2013</v>
      </c>
      <c r="E207" t="s">
        <v>2258</v>
      </c>
    </row>
    <row r="208" spans="1:5" x14ac:dyDescent="0.35">
      <c r="A208" t="s">
        <v>2923</v>
      </c>
      <c r="B208" t="s">
        <v>2924</v>
      </c>
      <c r="C208" t="s">
        <v>2925</v>
      </c>
      <c r="D208">
        <v>2013</v>
      </c>
      <c r="E208" t="s">
        <v>2258</v>
      </c>
    </row>
    <row r="209" spans="1:5" x14ac:dyDescent="0.35">
      <c r="A209" t="s">
        <v>1998</v>
      </c>
      <c r="B209" t="s">
        <v>2723</v>
      </c>
      <c r="C209" t="s">
        <v>2724</v>
      </c>
      <c r="D209">
        <v>2013</v>
      </c>
      <c r="E209" t="s">
        <v>2258</v>
      </c>
    </row>
    <row r="210" spans="1:5" x14ac:dyDescent="0.35">
      <c r="A210" t="s">
        <v>2032</v>
      </c>
      <c r="B210" t="s">
        <v>2735</v>
      </c>
      <c r="C210" t="s">
        <v>2736</v>
      </c>
      <c r="D210">
        <v>2013</v>
      </c>
      <c r="E210" t="s">
        <v>2258</v>
      </c>
    </row>
    <row r="211" spans="1:5" x14ac:dyDescent="0.35">
      <c r="A211" t="s">
        <v>2068</v>
      </c>
      <c r="B211" t="s">
        <v>2743</v>
      </c>
      <c r="C211" t="s">
        <v>2744</v>
      </c>
      <c r="D211">
        <v>2012</v>
      </c>
      <c r="E211" t="s">
        <v>2258</v>
      </c>
    </row>
    <row r="212" spans="1:5" x14ac:dyDescent="0.35">
      <c r="A212" t="s">
        <v>2082</v>
      </c>
      <c r="B212" t="s">
        <v>2759</v>
      </c>
      <c r="C212" t="s">
        <v>2760</v>
      </c>
      <c r="D212">
        <v>2012</v>
      </c>
      <c r="E212" t="s">
        <v>2258</v>
      </c>
    </row>
    <row r="213" spans="1:5" x14ac:dyDescent="0.35">
      <c r="A213" t="s">
        <v>2107</v>
      </c>
      <c r="B213" t="s">
        <v>2767</v>
      </c>
      <c r="C213" t="s">
        <v>2768</v>
      </c>
      <c r="D213">
        <v>2012</v>
      </c>
      <c r="E213" t="s">
        <v>2258</v>
      </c>
    </row>
    <row r="214" spans="1:5" x14ac:dyDescent="0.35">
      <c r="A214" t="s">
        <v>2108</v>
      </c>
      <c r="B214" t="s">
        <v>2769</v>
      </c>
      <c r="C214" t="s">
        <v>2770</v>
      </c>
      <c r="D214">
        <v>2011</v>
      </c>
      <c r="E214" t="s">
        <v>2258</v>
      </c>
    </row>
    <row r="215" spans="1:5" x14ac:dyDescent="0.35">
      <c r="A215" t="s">
        <v>2109</v>
      </c>
      <c r="B215" t="s">
        <v>2771</v>
      </c>
      <c r="C215" t="s">
        <v>2772</v>
      </c>
      <c r="D215">
        <v>2011</v>
      </c>
      <c r="E215" t="s">
        <v>2258</v>
      </c>
    </row>
    <row r="216" spans="1:5" x14ac:dyDescent="0.35">
      <c r="A216" t="s">
        <v>2251</v>
      </c>
      <c r="B216" t="s">
        <v>2252</v>
      </c>
      <c r="C216" t="s">
        <v>2253</v>
      </c>
      <c r="D216">
        <v>2010</v>
      </c>
      <c r="E216" t="s">
        <v>2258</v>
      </c>
    </row>
    <row r="217" spans="1:5" x14ac:dyDescent="0.35">
      <c r="A217" t="s">
        <v>2143</v>
      </c>
      <c r="B217" t="s">
        <v>2806</v>
      </c>
      <c r="C217" t="s">
        <v>2807</v>
      </c>
      <c r="D217">
        <v>2010</v>
      </c>
      <c r="E217" t="s">
        <v>2258</v>
      </c>
    </row>
    <row r="218" spans="1:5" x14ac:dyDescent="0.35">
      <c r="A218" t="s">
        <v>2145</v>
      </c>
      <c r="B218" t="s">
        <v>2810</v>
      </c>
      <c r="C218" t="s">
        <v>2811</v>
      </c>
      <c r="D218">
        <v>2010</v>
      </c>
      <c r="E218" t="s">
        <v>2258</v>
      </c>
    </row>
    <row r="219" spans="1:5" x14ac:dyDescent="0.35">
      <c r="A219" t="s">
        <v>2254</v>
      </c>
      <c r="B219" t="s">
        <v>2255</v>
      </c>
      <c r="C219" t="s">
        <v>2256</v>
      </c>
      <c r="D219">
        <v>2009</v>
      </c>
      <c r="E219" t="s">
        <v>2258</v>
      </c>
    </row>
    <row r="220" spans="1:5" x14ac:dyDescent="0.35">
      <c r="A220" t="s">
        <v>2257</v>
      </c>
      <c r="B220" t="s">
        <v>2259</v>
      </c>
      <c r="C220" t="s">
        <v>2260</v>
      </c>
      <c r="D220">
        <v>2009</v>
      </c>
      <c r="E220" t="s">
        <v>2258</v>
      </c>
    </row>
    <row r="221" spans="1:5" x14ac:dyDescent="0.35">
      <c r="A221" t="s">
        <v>2261</v>
      </c>
      <c r="B221" t="s">
        <v>2262</v>
      </c>
      <c r="C221" t="s">
        <v>2263</v>
      </c>
      <c r="D221">
        <v>2009</v>
      </c>
      <c r="E221" t="s">
        <v>2258</v>
      </c>
    </row>
    <row r="222" spans="1:5" x14ac:dyDescent="0.35">
      <c r="A222" t="s">
        <v>2267</v>
      </c>
      <c r="B222" t="s">
        <v>2268</v>
      </c>
      <c r="C222" t="s">
        <v>2269</v>
      </c>
      <c r="D222">
        <v>2009</v>
      </c>
      <c r="E222" t="s">
        <v>2258</v>
      </c>
    </row>
    <row r="223" spans="1:5" x14ac:dyDescent="0.35">
      <c r="A223" t="s">
        <v>2276</v>
      </c>
      <c r="B223" t="s">
        <v>2277</v>
      </c>
      <c r="C223" t="s">
        <v>2278</v>
      </c>
      <c r="D223">
        <v>2008</v>
      </c>
      <c r="E223" t="s">
        <v>2258</v>
      </c>
    </row>
    <row r="224" spans="1:5" x14ac:dyDescent="0.35">
      <c r="A224" t="s">
        <v>2282</v>
      </c>
      <c r="B224" t="s">
        <v>2283</v>
      </c>
      <c r="C224" t="s">
        <v>2284</v>
      </c>
      <c r="D224">
        <v>2008</v>
      </c>
      <c r="E224" t="s">
        <v>2258</v>
      </c>
    </row>
    <row r="225" spans="1:5" x14ac:dyDescent="0.35">
      <c r="A225" t="s">
        <v>2287</v>
      </c>
      <c r="B225" t="s">
        <v>2288</v>
      </c>
      <c r="C225" t="s">
        <v>2289</v>
      </c>
      <c r="D225">
        <v>2008</v>
      </c>
      <c r="E225" t="s">
        <v>2258</v>
      </c>
    </row>
    <row r="226" spans="1:5" x14ac:dyDescent="0.35">
      <c r="A226" t="s">
        <v>2293</v>
      </c>
      <c r="B226" t="s">
        <v>2294</v>
      </c>
      <c r="C226" t="s">
        <v>2295</v>
      </c>
      <c r="D226">
        <v>2008</v>
      </c>
      <c r="E226" t="s">
        <v>2258</v>
      </c>
    </row>
    <row r="227" spans="1:5" x14ac:dyDescent="0.35">
      <c r="A227" t="s">
        <v>2299</v>
      </c>
      <c r="B227" t="s">
        <v>2300</v>
      </c>
      <c r="C227" t="s">
        <v>2301</v>
      </c>
      <c r="D227">
        <v>2007</v>
      </c>
      <c r="E227" t="s">
        <v>2258</v>
      </c>
    </row>
    <row r="228" spans="1:5" x14ac:dyDescent="0.35">
      <c r="A228" t="s">
        <v>2302</v>
      </c>
      <c r="B228" t="s">
        <v>2303</v>
      </c>
      <c r="C228" t="s">
        <v>2304</v>
      </c>
      <c r="D228">
        <v>2007</v>
      </c>
      <c r="E228" t="s">
        <v>2258</v>
      </c>
    </row>
    <row r="229" spans="1:5" x14ac:dyDescent="0.35">
      <c r="A229" t="s">
        <v>2305</v>
      </c>
      <c r="B229" t="s">
        <v>2306</v>
      </c>
      <c r="C229" t="s">
        <v>2307</v>
      </c>
      <c r="D229">
        <v>2007</v>
      </c>
      <c r="E229" t="s">
        <v>2258</v>
      </c>
    </row>
    <row r="230" spans="1:5" x14ac:dyDescent="0.35">
      <c r="A230" t="s">
        <v>2308</v>
      </c>
      <c r="B230" t="s">
        <v>2309</v>
      </c>
      <c r="C230" t="s">
        <v>2310</v>
      </c>
      <c r="D230">
        <v>2007</v>
      </c>
      <c r="E230" t="s">
        <v>2258</v>
      </c>
    </row>
    <row r="231" spans="1:5" x14ac:dyDescent="0.35">
      <c r="A231" t="s">
        <v>2320</v>
      </c>
      <c r="B231" t="s">
        <v>2321</v>
      </c>
      <c r="C231" t="s">
        <v>2322</v>
      </c>
      <c r="D231">
        <v>2007</v>
      </c>
      <c r="E231" t="s">
        <v>2258</v>
      </c>
    </row>
    <row r="232" spans="1:5" x14ac:dyDescent="0.35">
      <c r="A232" t="s">
        <v>2323</v>
      </c>
      <c r="B232" t="s">
        <v>2324</v>
      </c>
      <c r="C232" t="s">
        <v>2325</v>
      </c>
      <c r="D232">
        <v>2006</v>
      </c>
      <c r="E232" t="s">
        <v>2258</v>
      </c>
    </row>
    <row r="233" spans="1:5" x14ac:dyDescent="0.35">
      <c r="A233" t="s">
        <v>2957</v>
      </c>
      <c r="B233" t="s">
        <v>2958</v>
      </c>
      <c r="C233" t="s">
        <v>2959</v>
      </c>
      <c r="D233">
        <v>2005</v>
      </c>
      <c r="E233" t="s">
        <v>2258</v>
      </c>
    </row>
    <row r="234" spans="1:5" x14ac:dyDescent="0.35">
      <c r="A234" t="s">
        <v>2326</v>
      </c>
      <c r="B234" t="s">
        <v>2327</v>
      </c>
      <c r="C234" t="s">
        <v>2328</v>
      </c>
      <c r="D234">
        <v>2005</v>
      </c>
      <c r="E234" t="s">
        <v>2258</v>
      </c>
    </row>
    <row r="235" spans="1:5" x14ac:dyDescent="0.35">
      <c r="A235" t="s">
        <v>2329</v>
      </c>
      <c r="B235" t="s">
        <v>2268</v>
      </c>
      <c r="C235" t="s">
        <v>2330</v>
      </c>
      <c r="D235">
        <v>2005</v>
      </c>
      <c r="E235" t="s">
        <v>2258</v>
      </c>
    </row>
    <row r="236" spans="1:5" x14ac:dyDescent="0.35">
      <c r="A236" t="s">
        <v>2331</v>
      </c>
      <c r="B236" t="s">
        <v>2332</v>
      </c>
      <c r="C236" t="s">
        <v>2333</v>
      </c>
      <c r="D236">
        <v>2004</v>
      </c>
      <c r="E236" t="s">
        <v>2258</v>
      </c>
    </row>
    <row r="237" spans="1:5" x14ac:dyDescent="0.35">
      <c r="A237" t="s">
        <v>2337</v>
      </c>
      <c r="B237" t="s">
        <v>2338</v>
      </c>
      <c r="C237" t="s">
        <v>2339</v>
      </c>
      <c r="D237">
        <v>2004</v>
      </c>
      <c r="E237" t="s">
        <v>2258</v>
      </c>
    </row>
    <row r="238" spans="1:5" x14ac:dyDescent="0.35">
      <c r="A238" t="s">
        <v>2340</v>
      </c>
      <c r="B238" t="s">
        <v>2341</v>
      </c>
      <c r="C238" t="s">
        <v>2342</v>
      </c>
      <c r="D238">
        <v>2004</v>
      </c>
      <c r="E238" t="s">
        <v>2258</v>
      </c>
    </row>
    <row r="239" spans="1:5" x14ac:dyDescent="0.35">
      <c r="A239" t="s">
        <v>2346</v>
      </c>
      <c r="B239" t="s">
        <v>2347</v>
      </c>
      <c r="C239" t="s">
        <v>2348</v>
      </c>
      <c r="D239">
        <v>2004</v>
      </c>
      <c r="E239" t="s">
        <v>2258</v>
      </c>
    </row>
    <row r="240" spans="1:5" x14ac:dyDescent="0.35">
      <c r="A240" t="s">
        <v>2361</v>
      </c>
      <c r="B240" t="s">
        <v>2362</v>
      </c>
      <c r="C240" t="s">
        <v>2363</v>
      </c>
      <c r="D240">
        <v>2001</v>
      </c>
      <c r="E240" t="s">
        <v>2258</v>
      </c>
    </row>
    <row r="241" spans="1:5" x14ac:dyDescent="0.35">
      <c r="A241" t="s">
        <v>2364</v>
      </c>
      <c r="B241" t="s">
        <v>2365</v>
      </c>
      <c r="C241" t="s">
        <v>2366</v>
      </c>
      <c r="D241">
        <v>2000</v>
      </c>
      <c r="E241" t="s">
        <v>2258</v>
      </c>
    </row>
    <row r="242" spans="1:5" x14ac:dyDescent="0.35">
      <c r="A242" t="s">
        <v>2367</v>
      </c>
      <c r="B242" t="s">
        <v>2368</v>
      </c>
      <c r="C242" t="s">
        <v>2369</v>
      </c>
      <c r="D242">
        <v>1999</v>
      </c>
      <c r="E242" t="s">
        <v>2258</v>
      </c>
    </row>
    <row r="243" spans="1:5" x14ac:dyDescent="0.35">
      <c r="A243" t="s">
        <v>2376</v>
      </c>
      <c r="B243" t="s">
        <v>2377</v>
      </c>
      <c r="C243" t="s">
        <v>2378</v>
      </c>
      <c r="D243">
        <v>1998</v>
      </c>
      <c r="E243" t="s">
        <v>2258</v>
      </c>
    </row>
    <row r="244" spans="1:5" x14ac:dyDescent="0.35">
      <c r="A244" t="s">
        <v>2382</v>
      </c>
      <c r="B244" t="s">
        <v>2383</v>
      </c>
      <c r="C244" t="s">
        <v>2384</v>
      </c>
      <c r="D244">
        <v>1997</v>
      </c>
      <c r="E244" t="s">
        <v>2258</v>
      </c>
    </row>
    <row r="245" spans="1:5" x14ac:dyDescent="0.35">
      <c r="A245" t="s">
        <v>2385</v>
      </c>
      <c r="B245" t="s">
        <v>2386</v>
      </c>
      <c r="C245" t="s">
        <v>2387</v>
      </c>
      <c r="D245">
        <v>1996</v>
      </c>
      <c r="E245" t="s">
        <v>2258</v>
      </c>
    </row>
    <row r="246" spans="1:5" x14ac:dyDescent="0.35">
      <c r="A246" t="s">
        <v>2388</v>
      </c>
      <c r="B246" t="s">
        <v>2389</v>
      </c>
      <c r="C246" t="s">
        <v>2390</v>
      </c>
      <c r="D246">
        <v>1996</v>
      </c>
      <c r="E246" t="s">
        <v>2258</v>
      </c>
    </row>
    <row r="247" spans="1:5" x14ac:dyDescent="0.35">
      <c r="A247" t="s">
        <v>2391</v>
      </c>
      <c r="B247" t="s">
        <v>2392</v>
      </c>
      <c r="C247" t="s">
        <v>2393</v>
      </c>
      <c r="D247">
        <v>1996</v>
      </c>
      <c r="E247" t="s">
        <v>2258</v>
      </c>
    </row>
    <row r="248" spans="1:5" x14ac:dyDescent="0.35">
      <c r="A248" t="s">
        <v>2397</v>
      </c>
      <c r="B248" t="s">
        <v>2398</v>
      </c>
      <c r="C248" t="s">
        <v>2399</v>
      </c>
      <c r="D248">
        <v>1994</v>
      </c>
      <c r="E248" t="s">
        <v>2258</v>
      </c>
    </row>
    <row r="249" spans="1:5" x14ac:dyDescent="0.35">
      <c r="A249" t="s">
        <v>2400</v>
      </c>
      <c r="B249" t="s">
        <v>2401</v>
      </c>
      <c r="C249" t="s">
        <v>2402</v>
      </c>
      <c r="D249">
        <v>1986</v>
      </c>
      <c r="E249" t="s">
        <v>2258</v>
      </c>
    </row>
    <row r="250" spans="1:5" x14ac:dyDescent="0.35">
      <c r="A250" t="s">
        <v>2403</v>
      </c>
      <c r="B250" t="s">
        <v>5203</v>
      </c>
      <c r="C250" t="s">
        <v>2404</v>
      </c>
      <c r="D250">
        <v>1986</v>
      </c>
      <c r="E250" t="s">
        <v>2258</v>
      </c>
    </row>
    <row r="251" spans="1:5" x14ac:dyDescent="0.35">
      <c r="A251" t="s">
        <v>4516</v>
      </c>
      <c r="B251" t="s">
        <v>5163</v>
      </c>
      <c r="C251" t="s">
        <v>5204</v>
      </c>
      <c r="D251">
        <v>2022</v>
      </c>
      <c r="E251" t="s">
        <v>2258</v>
      </c>
    </row>
    <row r="252" spans="1:5" x14ac:dyDescent="0.35">
      <c r="A252" t="s">
        <v>5036</v>
      </c>
      <c r="B252" t="s">
        <v>5205</v>
      </c>
      <c r="C252" t="s">
        <v>5206</v>
      </c>
      <c r="D252">
        <v>2021</v>
      </c>
      <c r="E252" t="s">
        <v>2258</v>
      </c>
    </row>
    <row r="253" spans="1:5" x14ac:dyDescent="0.35">
      <c r="A253" t="s">
        <v>5039</v>
      </c>
      <c r="B253" t="s">
        <v>5207</v>
      </c>
      <c r="C253" t="s">
        <v>5208</v>
      </c>
      <c r="D253">
        <v>2021</v>
      </c>
      <c r="E253" t="s">
        <v>2258</v>
      </c>
    </row>
    <row r="254" spans="1:5" x14ac:dyDescent="0.35">
      <c r="A254" t="s">
        <v>5040</v>
      </c>
      <c r="B254" t="s">
        <v>5163</v>
      </c>
      <c r="C254" t="s">
        <v>5164</v>
      </c>
      <c r="D254">
        <v>2022</v>
      </c>
      <c r="E254" t="s">
        <v>2258</v>
      </c>
    </row>
    <row r="255" spans="1:5" x14ac:dyDescent="0.35">
      <c r="A255" t="s">
        <v>5041</v>
      </c>
      <c r="B255" t="s">
        <v>5209</v>
      </c>
      <c r="C255" t="s">
        <v>5210</v>
      </c>
      <c r="D255">
        <v>2022</v>
      </c>
      <c r="E255" t="s">
        <v>2258</v>
      </c>
    </row>
    <row r="256" spans="1:5" x14ac:dyDescent="0.35">
      <c r="A256" t="s">
        <v>4624</v>
      </c>
      <c r="B256" t="s">
        <v>5211</v>
      </c>
      <c r="C256" t="s">
        <v>5212</v>
      </c>
      <c r="D256">
        <v>2022</v>
      </c>
      <c r="E256" t="s">
        <v>2258</v>
      </c>
    </row>
    <row r="257" spans="1:5" x14ac:dyDescent="0.35">
      <c r="A257" t="s">
        <v>4678</v>
      </c>
      <c r="B257" t="s">
        <v>5213</v>
      </c>
      <c r="C257" t="s">
        <v>5214</v>
      </c>
      <c r="D257">
        <v>2022</v>
      </c>
      <c r="E257" t="s">
        <v>2258</v>
      </c>
    </row>
    <row r="258" spans="1:5" x14ac:dyDescent="0.35">
      <c r="A258" t="s">
        <v>4723</v>
      </c>
      <c r="B258" t="s">
        <v>5215</v>
      </c>
      <c r="C258" t="s">
        <v>5216</v>
      </c>
      <c r="D258">
        <v>2022</v>
      </c>
      <c r="E258" t="s">
        <v>2258</v>
      </c>
    </row>
    <row r="259" spans="1:5" x14ac:dyDescent="0.35">
      <c r="A259" t="s">
        <v>4720</v>
      </c>
      <c r="B259" t="s">
        <v>5217</v>
      </c>
      <c r="C259" t="s">
        <v>5218</v>
      </c>
      <c r="D259">
        <v>2022</v>
      </c>
      <c r="E259" t="s">
        <v>2258</v>
      </c>
    </row>
    <row r="260" spans="1:5" x14ac:dyDescent="0.35">
      <c r="A260" t="s">
        <v>4722</v>
      </c>
      <c r="B260" t="s">
        <v>5219</v>
      </c>
      <c r="C260" t="s">
        <v>5220</v>
      </c>
      <c r="D260">
        <v>2022</v>
      </c>
      <c r="E260" t="s">
        <v>2258</v>
      </c>
    </row>
    <row r="261" spans="1:5" x14ac:dyDescent="0.35">
      <c r="A261" t="s">
        <v>5042</v>
      </c>
      <c r="B261" t="s">
        <v>5221</v>
      </c>
      <c r="C261" t="s">
        <v>5222</v>
      </c>
      <c r="D261">
        <v>2023</v>
      </c>
      <c r="E261" t="s">
        <v>2258</v>
      </c>
    </row>
    <row r="262" spans="1:5" x14ac:dyDescent="0.35">
      <c r="A262" t="s">
        <v>18</v>
      </c>
      <c r="B262" t="s">
        <v>2410</v>
      </c>
      <c r="C262" t="s">
        <v>2411</v>
      </c>
      <c r="D262">
        <v>2022</v>
      </c>
      <c r="E262" t="s">
        <v>2882</v>
      </c>
    </row>
    <row r="263" spans="1:5" x14ac:dyDescent="0.35">
      <c r="A263" t="s">
        <v>280</v>
      </c>
      <c r="B263" t="s">
        <v>2424</v>
      </c>
      <c r="C263" t="s">
        <v>2425</v>
      </c>
      <c r="D263">
        <v>2020</v>
      </c>
      <c r="E263" t="s">
        <v>2882</v>
      </c>
    </row>
    <row r="264" spans="1:5" x14ac:dyDescent="0.35">
      <c r="A264" t="s">
        <v>291</v>
      </c>
      <c r="B264" t="s">
        <v>2450</v>
      </c>
      <c r="C264" t="s">
        <v>2451</v>
      </c>
      <c r="D264">
        <v>2020</v>
      </c>
      <c r="E264" t="s">
        <v>2882</v>
      </c>
    </row>
    <row r="265" spans="1:5" x14ac:dyDescent="0.35">
      <c r="A265" t="s">
        <v>292</v>
      </c>
      <c r="B265" t="s">
        <v>2452</v>
      </c>
      <c r="C265" t="s">
        <v>2453</v>
      </c>
      <c r="D265">
        <v>2020</v>
      </c>
      <c r="E265" t="s">
        <v>2882</v>
      </c>
    </row>
    <row r="266" spans="1:5" x14ac:dyDescent="0.35">
      <c r="A266" t="s">
        <v>368</v>
      </c>
      <c r="B266" t="s">
        <v>2434</v>
      </c>
      <c r="C266" t="s">
        <v>2435</v>
      </c>
      <c r="D266">
        <v>2020</v>
      </c>
      <c r="E266" t="s">
        <v>2882</v>
      </c>
    </row>
    <row r="267" spans="1:5" x14ac:dyDescent="0.35">
      <c r="A267" t="s">
        <v>354</v>
      </c>
      <c r="B267" t="s">
        <v>2442</v>
      </c>
      <c r="C267" t="s">
        <v>2443</v>
      </c>
      <c r="D267">
        <v>2020</v>
      </c>
      <c r="E267" t="s">
        <v>2882</v>
      </c>
    </row>
    <row r="268" spans="1:5" x14ac:dyDescent="0.35">
      <c r="A268" t="s">
        <v>369</v>
      </c>
      <c r="B268" t="s">
        <v>2436</v>
      </c>
      <c r="C268" t="s">
        <v>2437</v>
      </c>
      <c r="D268">
        <v>2020</v>
      </c>
      <c r="E268" t="s">
        <v>2882</v>
      </c>
    </row>
    <row r="269" spans="1:5" x14ac:dyDescent="0.35">
      <c r="A269" t="s">
        <v>403</v>
      </c>
      <c r="B269" t="s">
        <v>2444</v>
      </c>
      <c r="C269" t="s">
        <v>2445</v>
      </c>
      <c r="D269">
        <v>2020</v>
      </c>
      <c r="E269" t="s">
        <v>2882</v>
      </c>
    </row>
    <row r="270" spans="1:5" x14ac:dyDescent="0.35">
      <c r="A270" t="s">
        <v>406</v>
      </c>
      <c r="B270" t="s">
        <v>2448</v>
      </c>
      <c r="C270" t="s">
        <v>2449</v>
      </c>
      <c r="D270">
        <v>2020</v>
      </c>
      <c r="E270" t="s">
        <v>2882</v>
      </c>
    </row>
    <row r="271" spans="1:5" x14ac:dyDescent="0.35">
      <c r="A271" t="s">
        <v>2944</v>
      </c>
      <c r="B271" t="s">
        <v>2945</v>
      </c>
      <c r="C271" t="s">
        <v>2946</v>
      </c>
      <c r="D271">
        <v>2020</v>
      </c>
      <c r="E271" t="s">
        <v>2882</v>
      </c>
    </row>
    <row r="272" spans="1:5" x14ac:dyDescent="0.35">
      <c r="A272" t="s">
        <v>469</v>
      </c>
      <c r="B272" t="s">
        <v>2454</v>
      </c>
      <c r="C272" t="s">
        <v>2455</v>
      </c>
      <c r="D272">
        <v>2020</v>
      </c>
      <c r="E272" t="s">
        <v>2882</v>
      </c>
    </row>
    <row r="273" spans="1:5" x14ac:dyDescent="0.35">
      <c r="A273" t="s">
        <v>564</v>
      </c>
      <c r="B273" t="s">
        <v>2476</v>
      </c>
      <c r="C273" t="s">
        <v>2477</v>
      </c>
      <c r="D273">
        <v>2020</v>
      </c>
      <c r="E273" t="s">
        <v>2882</v>
      </c>
    </row>
    <row r="274" spans="1:5" x14ac:dyDescent="0.35">
      <c r="A274" t="s">
        <v>568</v>
      </c>
      <c r="B274" t="s">
        <v>2478</v>
      </c>
      <c r="C274" t="s">
        <v>2479</v>
      </c>
      <c r="D274">
        <v>2020</v>
      </c>
      <c r="E274" t="s">
        <v>2882</v>
      </c>
    </row>
    <row r="275" spans="1:5" x14ac:dyDescent="0.35">
      <c r="A275" t="s">
        <v>591</v>
      </c>
      <c r="B275" t="s">
        <v>2462</v>
      </c>
      <c r="C275" t="s">
        <v>2463</v>
      </c>
      <c r="D275">
        <v>2020</v>
      </c>
      <c r="E275" t="s">
        <v>2882</v>
      </c>
    </row>
    <row r="276" spans="1:5" x14ac:dyDescent="0.35">
      <c r="A276" t="s">
        <v>617</v>
      </c>
      <c r="B276" t="s">
        <v>2470</v>
      </c>
      <c r="C276" t="s">
        <v>2471</v>
      </c>
      <c r="D276">
        <v>2020</v>
      </c>
      <c r="E276" t="s">
        <v>2882</v>
      </c>
    </row>
    <row r="277" spans="1:5" x14ac:dyDescent="0.35">
      <c r="A277" t="s">
        <v>601</v>
      </c>
      <c r="B277" t="s">
        <v>2468</v>
      </c>
      <c r="C277" t="s">
        <v>2469</v>
      </c>
      <c r="D277">
        <v>2020</v>
      </c>
      <c r="E277" t="s">
        <v>2882</v>
      </c>
    </row>
    <row r="278" spans="1:5" x14ac:dyDescent="0.35">
      <c r="A278" t="s">
        <v>652</v>
      </c>
      <c r="B278" t="s">
        <v>2472</v>
      </c>
      <c r="C278" t="s">
        <v>2473</v>
      </c>
      <c r="D278">
        <v>2019</v>
      </c>
      <c r="E278" t="s">
        <v>2882</v>
      </c>
    </row>
    <row r="279" spans="1:5" x14ac:dyDescent="0.35">
      <c r="A279" t="s">
        <v>653</v>
      </c>
      <c r="B279" t="s">
        <v>2474</v>
      </c>
      <c r="C279" t="s">
        <v>2475</v>
      </c>
      <c r="D279">
        <v>2019</v>
      </c>
      <c r="E279" t="s">
        <v>2882</v>
      </c>
    </row>
    <row r="280" spans="1:5" x14ac:dyDescent="0.35">
      <c r="A280" t="s">
        <v>694</v>
      </c>
      <c r="B280" t="s">
        <v>3937</v>
      </c>
      <c r="C280" t="s">
        <v>3936</v>
      </c>
      <c r="D280">
        <v>2019</v>
      </c>
      <c r="E280" t="s">
        <v>2882</v>
      </c>
    </row>
    <row r="281" spans="1:5" x14ac:dyDescent="0.35">
      <c r="A281" t="s">
        <v>709</v>
      </c>
      <c r="B281" t="s">
        <v>2494</v>
      </c>
      <c r="C281" t="s">
        <v>2495</v>
      </c>
      <c r="D281">
        <v>2019</v>
      </c>
      <c r="E281" t="s">
        <v>2882</v>
      </c>
    </row>
    <row r="282" spans="1:5" x14ac:dyDescent="0.35">
      <c r="A282" t="s">
        <v>738</v>
      </c>
      <c r="B282" t="s">
        <v>2498</v>
      </c>
      <c r="C282" t="s">
        <v>2499</v>
      </c>
      <c r="D282">
        <v>2019</v>
      </c>
      <c r="E282" t="s">
        <v>2882</v>
      </c>
    </row>
    <row r="283" spans="1:5" x14ac:dyDescent="0.35">
      <c r="A283" t="s">
        <v>777</v>
      </c>
      <c r="B283" t="s">
        <v>2520</v>
      </c>
      <c r="C283" t="s">
        <v>2521</v>
      </c>
      <c r="D283">
        <v>2019</v>
      </c>
      <c r="E283" t="s">
        <v>2882</v>
      </c>
    </row>
    <row r="284" spans="1:5" x14ac:dyDescent="0.35">
      <c r="A284" t="s">
        <v>789</v>
      </c>
      <c r="B284" t="s">
        <v>2508</v>
      </c>
      <c r="C284" t="s">
        <v>2509</v>
      </c>
      <c r="D284">
        <v>2019</v>
      </c>
      <c r="E284" t="s">
        <v>2882</v>
      </c>
    </row>
    <row r="285" spans="1:5" x14ac:dyDescent="0.35">
      <c r="A285" t="s">
        <v>817</v>
      </c>
      <c r="B285" t="s">
        <v>2512</v>
      </c>
      <c r="C285" t="s">
        <v>2513</v>
      </c>
      <c r="D285">
        <v>2019</v>
      </c>
      <c r="E285" t="s">
        <v>2882</v>
      </c>
    </row>
    <row r="286" spans="1:5" x14ac:dyDescent="0.35">
      <c r="A286" t="s">
        <v>816</v>
      </c>
      <c r="B286" t="s">
        <v>2504</v>
      </c>
      <c r="C286" t="s">
        <v>2505</v>
      </c>
      <c r="D286">
        <v>2019</v>
      </c>
      <c r="E286" t="s">
        <v>2882</v>
      </c>
    </row>
    <row r="287" spans="1:5" x14ac:dyDescent="0.35">
      <c r="A287" t="s">
        <v>2971</v>
      </c>
      <c r="B287" t="s">
        <v>2972</v>
      </c>
      <c r="C287" t="s">
        <v>2973</v>
      </c>
      <c r="D287">
        <v>2019</v>
      </c>
      <c r="E287" t="s">
        <v>2882</v>
      </c>
    </row>
    <row r="288" spans="1:5" x14ac:dyDescent="0.35">
      <c r="A288" t="s">
        <v>884</v>
      </c>
      <c r="B288" t="s">
        <v>2522</v>
      </c>
      <c r="C288" t="s">
        <v>2523</v>
      </c>
      <c r="D288">
        <v>2019</v>
      </c>
      <c r="E288" t="s">
        <v>2882</v>
      </c>
    </row>
    <row r="289" spans="1:5" x14ac:dyDescent="0.35">
      <c r="A289" t="s">
        <v>888</v>
      </c>
      <c r="B289" t="s">
        <v>2524</v>
      </c>
      <c r="C289" t="s">
        <v>2525</v>
      </c>
      <c r="D289">
        <v>2019</v>
      </c>
      <c r="E289" t="s">
        <v>2882</v>
      </c>
    </row>
    <row r="290" spans="1:5" x14ac:dyDescent="0.35">
      <c r="A290" t="s">
        <v>901</v>
      </c>
      <c r="B290" t="s">
        <v>2530</v>
      </c>
      <c r="C290" t="s">
        <v>2531</v>
      </c>
      <c r="D290">
        <v>2019</v>
      </c>
      <c r="E290" t="s">
        <v>2882</v>
      </c>
    </row>
    <row r="291" spans="1:5" x14ac:dyDescent="0.35">
      <c r="A291" t="s">
        <v>972</v>
      </c>
      <c r="B291" t="s">
        <v>2546</v>
      </c>
      <c r="C291" t="s">
        <v>2547</v>
      </c>
      <c r="D291">
        <v>2018</v>
      </c>
      <c r="E291" t="s">
        <v>2882</v>
      </c>
    </row>
    <row r="292" spans="1:5" x14ac:dyDescent="0.35">
      <c r="A292" t="s">
        <v>966</v>
      </c>
      <c r="B292" t="s">
        <v>2540</v>
      </c>
      <c r="C292" t="s">
        <v>2541</v>
      </c>
      <c r="D292">
        <v>2018</v>
      </c>
      <c r="E292" t="s">
        <v>2882</v>
      </c>
    </row>
    <row r="293" spans="1:5" x14ac:dyDescent="0.35">
      <c r="A293" t="s">
        <v>1159</v>
      </c>
      <c r="B293" t="s">
        <v>2552</v>
      </c>
      <c r="C293" t="s">
        <v>2553</v>
      </c>
      <c r="D293">
        <v>2018</v>
      </c>
      <c r="E293" t="s">
        <v>2882</v>
      </c>
    </row>
    <row r="294" spans="1:5" x14ac:dyDescent="0.35">
      <c r="A294" t="s">
        <v>1158</v>
      </c>
      <c r="B294" t="s">
        <v>2550</v>
      </c>
      <c r="C294" t="s">
        <v>2551</v>
      </c>
      <c r="D294">
        <v>2018</v>
      </c>
      <c r="E294" t="s">
        <v>2882</v>
      </c>
    </row>
    <row r="295" spans="1:5" x14ac:dyDescent="0.35">
      <c r="A295" t="s">
        <v>1187</v>
      </c>
      <c r="B295" s="4" t="s">
        <v>2562</v>
      </c>
      <c r="C295" s="4" t="s">
        <v>2563</v>
      </c>
      <c r="D295" s="4">
        <v>2018</v>
      </c>
      <c r="E295" t="s">
        <v>2882</v>
      </c>
    </row>
    <row r="296" spans="1:5" x14ac:dyDescent="0.35">
      <c r="A296" t="s">
        <v>1185</v>
      </c>
      <c r="B296" s="4" t="s">
        <v>2558</v>
      </c>
      <c r="C296" s="4" t="s">
        <v>2559</v>
      </c>
      <c r="D296" s="4">
        <v>2018</v>
      </c>
      <c r="E296" t="s">
        <v>2882</v>
      </c>
    </row>
    <row r="297" spans="1:5" x14ac:dyDescent="0.35">
      <c r="A297" t="s">
        <v>3103</v>
      </c>
      <c r="B297" s="4" t="s">
        <v>3104</v>
      </c>
      <c r="C297" s="4" t="s">
        <v>3105</v>
      </c>
      <c r="D297" s="4">
        <v>2017</v>
      </c>
      <c r="E297" t="s">
        <v>2882</v>
      </c>
    </row>
    <row r="298" spans="1:5" x14ac:dyDescent="0.35">
      <c r="A298" t="s">
        <v>1175</v>
      </c>
      <c r="B298" s="4" t="s">
        <v>2554</v>
      </c>
      <c r="C298" s="4" t="s">
        <v>2555</v>
      </c>
      <c r="D298" s="4">
        <v>2018</v>
      </c>
      <c r="E298" t="s">
        <v>2882</v>
      </c>
    </row>
    <row r="299" spans="1:5" x14ac:dyDescent="0.35">
      <c r="A299" t="s">
        <v>1190</v>
      </c>
      <c r="B299" s="4" t="s">
        <v>2568</v>
      </c>
      <c r="C299" s="4" t="s">
        <v>2569</v>
      </c>
      <c r="D299" s="4">
        <v>2018</v>
      </c>
      <c r="E299" t="s">
        <v>2882</v>
      </c>
    </row>
    <row r="300" spans="1:5" x14ac:dyDescent="0.35">
      <c r="A300" t="s">
        <v>1188</v>
      </c>
      <c r="B300" s="4" t="s">
        <v>2564</v>
      </c>
      <c r="C300" s="4" t="s">
        <v>2565</v>
      </c>
      <c r="D300" s="4">
        <v>2018</v>
      </c>
      <c r="E300" t="s">
        <v>2882</v>
      </c>
    </row>
    <row r="301" spans="1:5" x14ac:dyDescent="0.35">
      <c r="A301" t="s">
        <v>1189</v>
      </c>
      <c r="B301" s="4" t="s">
        <v>2566</v>
      </c>
      <c r="C301" s="4" t="s">
        <v>2567</v>
      </c>
      <c r="D301" s="4">
        <v>2018</v>
      </c>
      <c r="E301" t="s">
        <v>2882</v>
      </c>
    </row>
    <row r="302" spans="1:5" x14ac:dyDescent="0.35">
      <c r="A302" t="s">
        <v>1239</v>
      </c>
      <c r="B302" s="4" t="s">
        <v>2570</v>
      </c>
      <c r="C302" s="4" t="s">
        <v>2571</v>
      </c>
      <c r="D302" s="4">
        <v>2018</v>
      </c>
      <c r="E302" t="s">
        <v>2882</v>
      </c>
    </row>
    <row r="303" spans="1:5" x14ac:dyDescent="0.35">
      <c r="A303" t="s">
        <v>1210</v>
      </c>
      <c r="B303" s="5" t="s">
        <v>2572</v>
      </c>
      <c r="C303" s="5" t="s">
        <v>2573</v>
      </c>
      <c r="D303" s="5">
        <v>2017</v>
      </c>
      <c r="E303" t="s">
        <v>2882</v>
      </c>
    </row>
    <row r="304" spans="1:5" x14ac:dyDescent="0.35">
      <c r="A304" t="s">
        <v>2987</v>
      </c>
      <c r="B304" t="s">
        <v>2988</v>
      </c>
      <c r="C304" t="s">
        <v>2989</v>
      </c>
      <c r="D304">
        <v>2018</v>
      </c>
      <c r="E304" t="s">
        <v>2882</v>
      </c>
    </row>
    <row r="305" spans="1:5" x14ac:dyDescent="0.35">
      <c r="A305" t="s">
        <v>1293</v>
      </c>
      <c r="B305" t="s">
        <v>2584</v>
      </c>
      <c r="C305" t="s">
        <v>2585</v>
      </c>
      <c r="D305">
        <v>2017</v>
      </c>
      <c r="E305" t="s">
        <v>2882</v>
      </c>
    </row>
    <row r="306" spans="1:5" x14ac:dyDescent="0.35">
      <c r="A306" t="s">
        <v>1302</v>
      </c>
      <c r="B306" t="s">
        <v>2590</v>
      </c>
      <c r="C306" t="s">
        <v>2591</v>
      </c>
      <c r="D306">
        <v>2017</v>
      </c>
      <c r="E306" t="s">
        <v>2882</v>
      </c>
    </row>
    <row r="307" spans="1:5" x14ac:dyDescent="0.35">
      <c r="A307" t="s">
        <v>1356</v>
      </c>
      <c r="B307" t="s">
        <v>2596</v>
      </c>
      <c r="C307" t="s">
        <v>2597</v>
      </c>
      <c r="D307">
        <v>2017</v>
      </c>
      <c r="E307" t="s">
        <v>2882</v>
      </c>
    </row>
    <row r="308" spans="1:5" x14ac:dyDescent="0.35">
      <c r="A308" t="s">
        <v>1364</v>
      </c>
      <c r="B308" t="s">
        <v>2600</v>
      </c>
      <c r="C308" t="s">
        <v>2601</v>
      </c>
      <c r="D308">
        <v>2017</v>
      </c>
      <c r="E308" t="s">
        <v>2882</v>
      </c>
    </row>
    <row r="309" spans="1:5" x14ac:dyDescent="0.35">
      <c r="A309" t="s">
        <v>1351</v>
      </c>
      <c r="B309" t="s">
        <v>2594</v>
      </c>
      <c r="C309" t="s">
        <v>2595</v>
      </c>
      <c r="D309">
        <v>2017</v>
      </c>
      <c r="E309" t="s">
        <v>2882</v>
      </c>
    </row>
    <row r="310" spans="1:5" x14ac:dyDescent="0.35">
      <c r="A310" t="s">
        <v>1366</v>
      </c>
      <c r="B310" t="s">
        <v>3801</v>
      </c>
      <c r="C310" t="s">
        <v>3802</v>
      </c>
      <c r="D310">
        <v>2017</v>
      </c>
      <c r="E310" t="s">
        <v>2882</v>
      </c>
    </row>
    <row r="311" spans="1:5" x14ac:dyDescent="0.35">
      <c r="A311" t="s">
        <v>1454</v>
      </c>
      <c r="B311" t="s">
        <v>2616</v>
      </c>
      <c r="C311" t="s">
        <v>2617</v>
      </c>
      <c r="D311">
        <v>2016</v>
      </c>
      <c r="E311" t="s">
        <v>2882</v>
      </c>
    </row>
    <row r="312" spans="1:5" x14ac:dyDescent="0.35">
      <c r="A312" t="s">
        <v>2930</v>
      </c>
      <c r="B312" t="s">
        <v>2931</v>
      </c>
      <c r="C312" t="s">
        <v>2932</v>
      </c>
      <c r="D312">
        <v>2017</v>
      </c>
      <c r="E312" t="s">
        <v>2882</v>
      </c>
    </row>
    <row r="313" spans="1:5" x14ac:dyDescent="0.35">
      <c r="A313" t="s">
        <v>1513</v>
      </c>
      <c r="B313" t="s">
        <v>2612</v>
      </c>
      <c r="C313" t="s">
        <v>2613</v>
      </c>
      <c r="D313">
        <v>2017</v>
      </c>
      <c r="E313" t="s">
        <v>2882</v>
      </c>
    </row>
    <row r="314" spans="1:5" x14ac:dyDescent="0.35">
      <c r="A314" t="s">
        <v>1523</v>
      </c>
      <c r="B314" t="s">
        <v>3804</v>
      </c>
      <c r="C314" t="s">
        <v>3803</v>
      </c>
      <c r="D314">
        <v>2016</v>
      </c>
      <c r="E314" t="s">
        <v>2882</v>
      </c>
    </row>
    <row r="315" spans="1:5" x14ac:dyDescent="0.35">
      <c r="A315" t="s">
        <v>1573</v>
      </c>
      <c r="B315" t="s">
        <v>2622</v>
      </c>
      <c r="C315" t="s">
        <v>2623</v>
      </c>
      <c r="D315">
        <v>2016</v>
      </c>
      <c r="E315" t="s">
        <v>2882</v>
      </c>
    </row>
    <row r="316" spans="1:5" x14ac:dyDescent="0.35">
      <c r="A316" t="s">
        <v>1686</v>
      </c>
      <c r="B316" t="s">
        <v>2618</v>
      </c>
      <c r="C316" t="s">
        <v>2619</v>
      </c>
      <c r="D316">
        <v>2016</v>
      </c>
      <c r="E316" t="s">
        <v>2882</v>
      </c>
    </row>
    <row r="317" spans="1:5" x14ac:dyDescent="0.35">
      <c r="A317" t="s">
        <v>1577</v>
      </c>
      <c r="B317" t="s">
        <v>2624</v>
      </c>
      <c r="C317" t="s">
        <v>2625</v>
      </c>
      <c r="D317">
        <v>2016</v>
      </c>
      <c r="E317" t="s">
        <v>2882</v>
      </c>
    </row>
    <row r="318" spans="1:5" x14ac:dyDescent="0.35">
      <c r="A318" t="s">
        <v>1644</v>
      </c>
      <c r="B318" t="s">
        <v>2636</v>
      </c>
      <c r="C318" t="s">
        <v>2637</v>
      </c>
      <c r="D318">
        <v>2016</v>
      </c>
      <c r="E318" t="s">
        <v>2882</v>
      </c>
    </row>
    <row r="319" spans="1:5" x14ac:dyDescent="0.35">
      <c r="A319" t="s">
        <v>1655</v>
      </c>
      <c r="B319" t="s">
        <v>2620</v>
      </c>
      <c r="C319" t="s">
        <v>2621</v>
      </c>
      <c r="D319">
        <v>2015</v>
      </c>
      <c r="E319" t="s">
        <v>2882</v>
      </c>
    </row>
    <row r="320" spans="1:5" x14ac:dyDescent="0.35">
      <c r="A320" t="s">
        <v>1606</v>
      </c>
      <c r="B320" t="s">
        <v>2628</v>
      </c>
      <c r="C320" t="s">
        <v>2629</v>
      </c>
      <c r="D320">
        <v>2016</v>
      </c>
      <c r="E320" t="s">
        <v>2882</v>
      </c>
    </row>
    <row r="321" spans="1:5" x14ac:dyDescent="0.35">
      <c r="A321" t="s">
        <v>1703</v>
      </c>
      <c r="B321" t="s">
        <v>3143</v>
      </c>
      <c r="C321" t="s">
        <v>3144</v>
      </c>
      <c r="D321">
        <v>2016</v>
      </c>
      <c r="E321" t="s">
        <v>2882</v>
      </c>
    </row>
    <row r="322" spans="1:5" x14ac:dyDescent="0.35">
      <c r="A322" t="s">
        <v>1783</v>
      </c>
      <c r="B322" t="s">
        <v>2654</v>
      </c>
      <c r="C322" t="s">
        <v>2655</v>
      </c>
      <c r="D322">
        <v>2015</v>
      </c>
      <c r="E322" t="s">
        <v>2882</v>
      </c>
    </row>
    <row r="323" spans="1:5" x14ac:dyDescent="0.35">
      <c r="A323" t="s">
        <v>1860</v>
      </c>
      <c r="B323" t="s">
        <v>2670</v>
      </c>
      <c r="C323" t="s">
        <v>2671</v>
      </c>
      <c r="D323">
        <v>2015</v>
      </c>
      <c r="E323" t="s">
        <v>2882</v>
      </c>
    </row>
    <row r="324" spans="1:5" x14ac:dyDescent="0.35">
      <c r="A324" t="s">
        <v>2896</v>
      </c>
      <c r="B324" t="s">
        <v>2897</v>
      </c>
      <c r="C324" t="s">
        <v>2898</v>
      </c>
      <c r="D324">
        <v>2015</v>
      </c>
      <c r="E324" t="s">
        <v>2882</v>
      </c>
    </row>
    <row r="325" spans="1:5" x14ac:dyDescent="0.35">
      <c r="A325" t="s">
        <v>2900</v>
      </c>
      <c r="B325" t="s">
        <v>2901</v>
      </c>
      <c r="C325" t="s">
        <v>2902</v>
      </c>
      <c r="D325">
        <v>2015</v>
      </c>
      <c r="E325" t="s">
        <v>2882</v>
      </c>
    </row>
    <row r="326" spans="1:5" x14ac:dyDescent="0.35">
      <c r="A326" t="s">
        <v>1846</v>
      </c>
      <c r="B326" t="s">
        <v>2662</v>
      </c>
      <c r="C326" t="s">
        <v>2663</v>
      </c>
      <c r="D326">
        <v>2015</v>
      </c>
      <c r="E326" t="s">
        <v>2882</v>
      </c>
    </row>
    <row r="327" spans="1:5" x14ac:dyDescent="0.35">
      <c r="A327" t="s">
        <v>1875</v>
      </c>
      <c r="B327" t="s">
        <v>2678</v>
      </c>
      <c r="C327" t="s">
        <v>2679</v>
      </c>
      <c r="D327">
        <v>2015</v>
      </c>
      <c r="E327" t="s">
        <v>2882</v>
      </c>
    </row>
    <row r="328" spans="1:5" x14ac:dyDescent="0.35">
      <c r="A328" t="s">
        <v>1874</v>
      </c>
      <c r="B328" t="s">
        <v>2676</v>
      </c>
      <c r="C328" t="s">
        <v>2677</v>
      </c>
      <c r="D328">
        <v>2015</v>
      </c>
      <c r="E328" t="s">
        <v>2882</v>
      </c>
    </row>
    <row r="329" spans="1:5" x14ac:dyDescent="0.35">
      <c r="A329" t="s">
        <v>1890</v>
      </c>
      <c r="B329" t="s">
        <v>2680</v>
      </c>
      <c r="C329" t="s">
        <v>2681</v>
      </c>
      <c r="D329">
        <v>2015</v>
      </c>
      <c r="E329" t="s">
        <v>2882</v>
      </c>
    </row>
    <row r="330" spans="1:5" x14ac:dyDescent="0.35">
      <c r="A330" t="s">
        <v>1905</v>
      </c>
      <c r="B330" t="s">
        <v>2686</v>
      </c>
      <c r="C330" t="s">
        <v>2687</v>
      </c>
      <c r="D330">
        <v>2014</v>
      </c>
      <c r="E330" t="s">
        <v>2882</v>
      </c>
    </row>
    <row r="331" spans="1:5" x14ac:dyDescent="0.35">
      <c r="A331" t="s">
        <v>2903</v>
      </c>
      <c r="B331" t="s">
        <v>2904</v>
      </c>
      <c r="C331" t="s">
        <v>2905</v>
      </c>
      <c r="D331">
        <v>2014</v>
      </c>
      <c r="E331" t="s">
        <v>2882</v>
      </c>
    </row>
    <row r="332" spans="1:5" x14ac:dyDescent="0.35">
      <c r="A332" t="s">
        <v>2906</v>
      </c>
      <c r="B332" t="s">
        <v>2907</v>
      </c>
      <c r="C332" t="s">
        <v>2908</v>
      </c>
      <c r="D332">
        <v>2014</v>
      </c>
      <c r="E332" t="s">
        <v>2882</v>
      </c>
    </row>
    <row r="333" spans="1:5" x14ac:dyDescent="0.35">
      <c r="A333" t="s">
        <v>1906</v>
      </c>
      <c r="B333" t="s">
        <v>2688</v>
      </c>
      <c r="C333" t="s">
        <v>2689</v>
      </c>
      <c r="D333">
        <v>2014</v>
      </c>
      <c r="E333" t="s">
        <v>2882</v>
      </c>
    </row>
    <row r="334" spans="1:5" x14ac:dyDescent="0.35">
      <c r="A334" t="s">
        <v>3031</v>
      </c>
      <c r="B334" t="s">
        <v>3032</v>
      </c>
      <c r="C334" t="s">
        <v>3033</v>
      </c>
      <c r="D334">
        <v>2014</v>
      </c>
      <c r="E334" t="s">
        <v>2882</v>
      </c>
    </row>
    <row r="335" spans="1:5" x14ac:dyDescent="0.35">
      <c r="A335" t="s">
        <v>3034</v>
      </c>
      <c r="B335" t="s">
        <v>3035</v>
      </c>
      <c r="C335" t="s">
        <v>3036</v>
      </c>
      <c r="D335">
        <v>2014</v>
      </c>
      <c r="E335" t="s">
        <v>2882</v>
      </c>
    </row>
    <row r="336" spans="1:5" x14ac:dyDescent="0.35">
      <c r="A336" t="s">
        <v>3037</v>
      </c>
      <c r="B336" t="s">
        <v>3038</v>
      </c>
      <c r="C336" t="s">
        <v>3039</v>
      </c>
      <c r="D336">
        <v>2014</v>
      </c>
      <c r="E336" t="s">
        <v>2882</v>
      </c>
    </row>
    <row r="337" spans="1:5" x14ac:dyDescent="0.35">
      <c r="A337" t="s">
        <v>3041</v>
      </c>
      <c r="B337" t="s">
        <v>3042</v>
      </c>
      <c r="C337" t="s">
        <v>3043</v>
      </c>
      <c r="D337">
        <v>2014</v>
      </c>
      <c r="E337" t="s">
        <v>2882</v>
      </c>
    </row>
    <row r="338" spans="1:5" x14ac:dyDescent="0.35">
      <c r="A338" t="s">
        <v>1924</v>
      </c>
      <c r="B338" t="s">
        <v>2698</v>
      </c>
      <c r="C338" t="s">
        <v>2699</v>
      </c>
      <c r="D338">
        <v>2014</v>
      </c>
      <c r="E338" t="s">
        <v>2882</v>
      </c>
    </row>
    <row r="339" spans="1:5" x14ac:dyDescent="0.35">
      <c r="A339" t="s">
        <v>3044</v>
      </c>
      <c r="B339" t="s">
        <v>3045</v>
      </c>
      <c r="C339" t="s">
        <v>3046</v>
      </c>
      <c r="D339">
        <v>2014</v>
      </c>
      <c r="E339" t="s">
        <v>2882</v>
      </c>
    </row>
    <row r="340" spans="1:5" x14ac:dyDescent="0.35">
      <c r="A340" t="s">
        <v>1919</v>
      </c>
      <c r="B340" t="s">
        <v>2696</v>
      </c>
      <c r="C340" t="s">
        <v>2697</v>
      </c>
      <c r="D340">
        <v>2014</v>
      </c>
      <c r="E340" t="s">
        <v>2882</v>
      </c>
    </row>
    <row r="341" spans="1:5" x14ac:dyDescent="0.35">
      <c r="A341" t="s">
        <v>1939</v>
      </c>
      <c r="B341" t="s">
        <v>2700</v>
      </c>
      <c r="C341" t="s">
        <v>2701</v>
      </c>
      <c r="D341">
        <v>2014</v>
      </c>
      <c r="E341" t="s">
        <v>2882</v>
      </c>
    </row>
    <row r="342" spans="1:5" x14ac:dyDescent="0.35">
      <c r="A342" t="s">
        <v>2914</v>
      </c>
      <c r="B342" t="s">
        <v>2915</v>
      </c>
      <c r="C342" t="s">
        <v>2916</v>
      </c>
      <c r="D342">
        <v>2014</v>
      </c>
      <c r="E342" t="s">
        <v>2882</v>
      </c>
    </row>
    <row r="343" spans="1:5" x14ac:dyDescent="0.35">
      <c r="A343" t="s">
        <v>2920</v>
      </c>
      <c r="B343" t="s">
        <v>2921</v>
      </c>
      <c r="C343" t="s">
        <v>2922</v>
      </c>
      <c r="D343">
        <v>2013</v>
      </c>
      <c r="E343" t="s">
        <v>2882</v>
      </c>
    </row>
    <row r="344" spans="1:5" x14ac:dyDescent="0.35">
      <c r="A344" t="s">
        <v>3061</v>
      </c>
      <c r="B344" t="s">
        <v>3062</v>
      </c>
      <c r="C344" t="s">
        <v>3063</v>
      </c>
      <c r="D344">
        <v>2013</v>
      </c>
      <c r="E344" t="s">
        <v>2882</v>
      </c>
    </row>
    <row r="345" spans="1:5" x14ac:dyDescent="0.35">
      <c r="A345" t="s">
        <v>1979</v>
      </c>
      <c r="B345" t="s">
        <v>2716</v>
      </c>
      <c r="C345" t="s">
        <v>2717</v>
      </c>
      <c r="D345">
        <v>2013</v>
      </c>
      <c r="E345" t="s">
        <v>2882</v>
      </c>
    </row>
    <row r="346" spans="1:5" x14ac:dyDescent="0.35">
      <c r="A346" t="s">
        <v>1999</v>
      </c>
      <c r="B346" t="s">
        <v>2725</v>
      </c>
      <c r="C346" t="s">
        <v>2726</v>
      </c>
      <c r="D346">
        <v>2013</v>
      </c>
      <c r="E346" t="s">
        <v>2882</v>
      </c>
    </row>
    <row r="347" spans="1:5" x14ac:dyDescent="0.35">
      <c r="A347" t="s">
        <v>1994</v>
      </c>
      <c r="B347" t="s">
        <v>2718</v>
      </c>
      <c r="C347" t="s">
        <v>2719</v>
      </c>
      <c r="D347">
        <v>2013</v>
      </c>
      <c r="E347" t="s">
        <v>2882</v>
      </c>
    </row>
    <row r="348" spans="1:5" x14ac:dyDescent="0.35">
      <c r="A348" t="s">
        <v>2009</v>
      </c>
      <c r="B348" t="s">
        <v>2729</v>
      </c>
      <c r="C348" t="s">
        <v>2730</v>
      </c>
      <c r="D348">
        <v>2013</v>
      </c>
      <c r="E348" t="s">
        <v>2882</v>
      </c>
    </row>
    <row r="349" spans="1:5" x14ac:dyDescent="0.35">
      <c r="A349" t="s">
        <v>2010</v>
      </c>
      <c r="B349" t="s">
        <v>2731</v>
      </c>
      <c r="C349" t="s">
        <v>2732</v>
      </c>
      <c r="D349">
        <v>2013</v>
      </c>
      <c r="E349" t="s">
        <v>2882</v>
      </c>
    </row>
    <row r="350" spans="1:5" x14ac:dyDescent="0.35">
      <c r="A350" t="s">
        <v>2036</v>
      </c>
      <c r="B350" t="s">
        <v>2737</v>
      </c>
      <c r="C350" t="s">
        <v>2738</v>
      </c>
      <c r="D350">
        <v>2013</v>
      </c>
      <c r="E350" t="s">
        <v>2882</v>
      </c>
    </row>
    <row r="351" spans="1:5" x14ac:dyDescent="0.35">
      <c r="A351" t="s">
        <v>3064</v>
      </c>
      <c r="B351" t="s">
        <v>2690</v>
      </c>
      <c r="C351" t="s">
        <v>3065</v>
      </c>
      <c r="D351">
        <v>2013</v>
      </c>
      <c r="E351" t="s">
        <v>2882</v>
      </c>
    </row>
    <row r="352" spans="1:5" x14ac:dyDescent="0.35">
      <c r="A352" t="s">
        <v>3067</v>
      </c>
      <c r="B352" t="s">
        <v>3068</v>
      </c>
      <c r="C352" t="s">
        <v>3069</v>
      </c>
      <c r="D352">
        <v>2013</v>
      </c>
      <c r="E352" t="s">
        <v>2882</v>
      </c>
    </row>
    <row r="353" spans="1:5" x14ac:dyDescent="0.35">
      <c r="A353" t="s">
        <v>2050</v>
      </c>
      <c r="B353" t="s">
        <v>2741</v>
      </c>
      <c r="C353" t="s">
        <v>2742</v>
      </c>
      <c r="D353">
        <v>2013</v>
      </c>
      <c r="E353" t="s">
        <v>2882</v>
      </c>
    </row>
    <row r="354" spans="1:5" x14ac:dyDescent="0.35">
      <c r="A354" t="s">
        <v>2069</v>
      </c>
      <c r="B354" t="s">
        <v>2745</v>
      </c>
      <c r="C354" t="s">
        <v>2746</v>
      </c>
      <c r="D354">
        <v>2012</v>
      </c>
      <c r="E354" t="s">
        <v>2882</v>
      </c>
    </row>
    <row r="355" spans="1:5" x14ac:dyDescent="0.35">
      <c r="A355" t="s">
        <v>2076</v>
      </c>
      <c r="B355" t="s">
        <v>2749</v>
      </c>
      <c r="C355" t="s">
        <v>2750</v>
      </c>
      <c r="D355">
        <v>2012</v>
      </c>
      <c r="E355" t="s">
        <v>2882</v>
      </c>
    </row>
    <row r="356" spans="1:5" x14ac:dyDescent="0.35">
      <c r="A356" t="s">
        <v>2079</v>
      </c>
      <c r="B356" t="s">
        <v>2755</v>
      </c>
      <c r="C356" t="s">
        <v>2756</v>
      </c>
      <c r="D356">
        <v>2012</v>
      </c>
      <c r="E356" t="s">
        <v>2882</v>
      </c>
    </row>
    <row r="357" spans="1:5" x14ac:dyDescent="0.35">
      <c r="A357" t="s">
        <v>2080</v>
      </c>
      <c r="B357" t="s">
        <v>2757</v>
      </c>
      <c r="C357" t="s">
        <v>2758</v>
      </c>
      <c r="D357">
        <v>2012</v>
      </c>
      <c r="E357" t="s">
        <v>2882</v>
      </c>
    </row>
    <row r="358" spans="1:5" x14ac:dyDescent="0.35">
      <c r="A358" t="s">
        <v>2083</v>
      </c>
      <c r="B358" t="s">
        <v>2761</v>
      </c>
      <c r="C358" t="s">
        <v>2762</v>
      </c>
      <c r="D358">
        <v>2012</v>
      </c>
      <c r="E358" t="s">
        <v>2882</v>
      </c>
    </row>
    <row r="359" spans="1:5" x14ac:dyDescent="0.35">
      <c r="A359" t="s">
        <v>2119</v>
      </c>
      <c r="B359" t="s">
        <v>2779</v>
      </c>
      <c r="C359" t="s">
        <v>2780</v>
      </c>
      <c r="D359">
        <v>2012</v>
      </c>
      <c r="E359" t="s">
        <v>2882</v>
      </c>
    </row>
    <row r="360" spans="1:5" x14ac:dyDescent="0.35">
      <c r="A360" t="s">
        <v>2117</v>
      </c>
      <c r="B360" t="s">
        <v>2777</v>
      </c>
      <c r="C360" t="s">
        <v>2778</v>
      </c>
      <c r="D360">
        <v>2012</v>
      </c>
      <c r="E360" t="s">
        <v>2882</v>
      </c>
    </row>
    <row r="361" spans="1:5" x14ac:dyDescent="0.35">
      <c r="A361" s="3" t="s">
        <v>2110</v>
      </c>
      <c r="B361" s="5" t="s">
        <v>3353</v>
      </c>
      <c r="C361" s="5" t="s">
        <v>3352</v>
      </c>
      <c r="D361" s="4">
        <v>2011</v>
      </c>
      <c r="E361" t="s">
        <v>2882</v>
      </c>
    </row>
    <row r="362" spans="1:5" x14ac:dyDescent="0.35">
      <c r="A362" s="10" t="s">
        <v>2114</v>
      </c>
      <c r="B362" s="4" t="s">
        <v>2775</v>
      </c>
      <c r="C362" s="4" t="s">
        <v>2776</v>
      </c>
      <c r="D362">
        <v>2011</v>
      </c>
      <c r="E362" t="s">
        <v>2882</v>
      </c>
    </row>
    <row r="363" spans="1:5" x14ac:dyDescent="0.35">
      <c r="A363" t="s">
        <v>3071</v>
      </c>
      <c r="B363" t="s">
        <v>3072</v>
      </c>
      <c r="C363" t="s">
        <v>3073</v>
      </c>
      <c r="D363">
        <v>2011</v>
      </c>
      <c r="E363" t="s">
        <v>2882</v>
      </c>
    </row>
    <row r="364" spans="1:5" x14ac:dyDescent="0.35">
      <c r="A364" t="s">
        <v>2135</v>
      </c>
      <c r="B364" t="s">
        <v>2791</v>
      </c>
      <c r="C364" t="s">
        <v>2792</v>
      </c>
      <c r="D364">
        <v>2011</v>
      </c>
      <c r="E364" t="s">
        <v>2882</v>
      </c>
    </row>
    <row r="365" spans="1:5" x14ac:dyDescent="0.35">
      <c r="A365" t="s">
        <v>2181</v>
      </c>
      <c r="B365" t="s">
        <v>2835</v>
      </c>
      <c r="C365" t="s">
        <v>2836</v>
      </c>
      <c r="D365">
        <v>2011</v>
      </c>
      <c r="E365" t="s">
        <v>2882</v>
      </c>
    </row>
    <row r="366" spans="1:5" x14ac:dyDescent="0.35">
      <c r="A366" t="s">
        <v>2141</v>
      </c>
      <c r="B366" t="s">
        <v>2802</v>
      </c>
      <c r="C366" t="s">
        <v>2803</v>
      </c>
      <c r="D366">
        <v>2010</v>
      </c>
      <c r="E366" t="s">
        <v>2882</v>
      </c>
    </row>
    <row r="367" spans="1:5" x14ac:dyDescent="0.35">
      <c r="A367" t="s">
        <v>2142</v>
      </c>
      <c r="B367" t="s">
        <v>2804</v>
      </c>
      <c r="C367" t="s">
        <v>2805</v>
      </c>
      <c r="D367">
        <v>2010</v>
      </c>
      <c r="E367" t="s">
        <v>2882</v>
      </c>
    </row>
    <row r="368" spans="1:5" x14ac:dyDescent="0.35">
      <c r="A368" t="s">
        <v>2190</v>
      </c>
      <c r="B368" t="s">
        <v>2843</v>
      </c>
      <c r="C368" t="s">
        <v>2844</v>
      </c>
      <c r="D368">
        <v>2010</v>
      </c>
      <c r="E368" t="s">
        <v>2882</v>
      </c>
    </row>
    <row r="369" spans="1:5" x14ac:dyDescent="0.35">
      <c r="A369" t="s">
        <v>2195</v>
      </c>
      <c r="B369" t="s">
        <v>2845</v>
      </c>
      <c r="C369" t="s">
        <v>2846</v>
      </c>
      <c r="D369">
        <v>2010</v>
      </c>
      <c r="E369" t="s">
        <v>2882</v>
      </c>
    </row>
    <row r="370" spans="1:5" x14ac:dyDescent="0.35">
      <c r="A370" t="s">
        <v>2196</v>
      </c>
      <c r="B370" t="s">
        <v>2847</v>
      </c>
      <c r="C370" t="s">
        <v>2848</v>
      </c>
      <c r="D370">
        <v>2010</v>
      </c>
      <c r="E370" t="s">
        <v>2882</v>
      </c>
    </row>
    <row r="371" spans="1:5" x14ac:dyDescent="0.35">
      <c r="A371" t="s">
        <v>2187</v>
      </c>
      <c r="B371" t="s">
        <v>2837</v>
      </c>
      <c r="C371" t="s">
        <v>2838</v>
      </c>
      <c r="D371">
        <v>2010</v>
      </c>
      <c r="E371" t="s">
        <v>2882</v>
      </c>
    </row>
    <row r="372" spans="1:5" x14ac:dyDescent="0.35">
      <c r="A372" t="s">
        <v>3074</v>
      </c>
      <c r="B372" t="s">
        <v>2775</v>
      </c>
      <c r="C372" t="s">
        <v>3075</v>
      </c>
      <c r="D372">
        <v>2010</v>
      </c>
      <c r="E372" t="s">
        <v>2882</v>
      </c>
    </row>
    <row r="373" spans="1:5" x14ac:dyDescent="0.35">
      <c r="A373" t="s">
        <v>3077</v>
      </c>
      <c r="B373" t="s">
        <v>3078</v>
      </c>
      <c r="C373" t="s">
        <v>3079</v>
      </c>
      <c r="D373">
        <v>2009</v>
      </c>
      <c r="E373" t="s">
        <v>2882</v>
      </c>
    </row>
    <row r="374" spans="1:5" x14ac:dyDescent="0.35">
      <c r="A374" t="s">
        <v>2264</v>
      </c>
      <c r="B374" t="s">
        <v>2265</v>
      </c>
      <c r="C374" t="s">
        <v>2266</v>
      </c>
      <c r="D374">
        <v>2009</v>
      </c>
      <c r="E374" t="s">
        <v>2882</v>
      </c>
    </row>
    <row r="375" spans="1:5" x14ac:dyDescent="0.35">
      <c r="A375" t="s">
        <v>2217</v>
      </c>
      <c r="B375" t="s">
        <v>2863</v>
      </c>
      <c r="C375" t="s">
        <v>2864</v>
      </c>
      <c r="D375">
        <v>2009</v>
      </c>
      <c r="E375" t="s">
        <v>2882</v>
      </c>
    </row>
    <row r="376" spans="1:5" x14ac:dyDescent="0.35">
      <c r="A376" t="s">
        <v>2273</v>
      </c>
      <c r="B376" t="s">
        <v>2274</v>
      </c>
      <c r="C376" t="s">
        <v>2275</v>
      </c>
      <c r="D376">
        <v>2008</v>
      </c>
      <c r="E376" t="s">
        <v>2882</v>
      </c>
    </row>
    <row r="377" spans="1:5" x14ac:dyDescent="0.35">
      <c r="A377" t="s">
        <v>2279</v>
      </c>
      <c r="B377" t="s">
        <v>2280</v>
      </c>
      <c r="C377" t="s">
        <v>2281</v>
      </c>
      <c r="D377">
        <v>2008</v>
      </c>
      <c r="E377" t="s">
        <v>2882</v>
      </c>
    </row>
    <row r="378" spans="1:5" x14ac:dyDescent="0.35">
      <c r="A378" t="s">
        <v>2285</v>
      </c>
      <c r="B378" t="s">
        <v>2274</v>
      </c>
      <c r="C378" t="s">
        <v>2286</v>
      </c>
      <c r="D378">
        <v>2008</v>
      </c>
      <c r="E378" t="s">
        <v>2882</v>
      </c>
    </row>
    <row r="379" spans="1:5" x14ac:dyDescent="0.35">
      <c r="A379" t="s">
        <v>2229</v>
      </c>
      <c r="B379" t="s">
        <v>2876</v>
      </c>
      <c r="C379" t="s">
        <v>2877</v>
      </c>
      <c r="D379">
        <v>2008</v>
      </c>
      <c r="E379" t="s">
        <v>2882</v>
      </c>
    </row>
    <row r="380" spans="1:5" x14ac:dyDescent="0.35">
      <c r="A380" t="s">
        <v>2227</v>
      </c>
      <c r="B380" t="s">
        <v>2872</v>
      </c>
      <c r="C380" t="s">
        <v>2873</v>
      </c>
      <c r="D380">
        <v>2008</v>
      </c>
      <c r="E380" t="s">
        <v>2882</v>
      </c>
    </row>
    <row r="381" spans="1:5" x14ac:dyDescent="0.35">
      <c r="A381" t="s">
        <v>2226</v>
      </c>
      <c r="B381" t="s">
        <v>2870</v>
      </c>
      <c r="C381" t="s">
        <v>2871</v>
      </c>
      <c r="D381">
        <v>2008</v>
      </c>
      <c r="E381" t="s">
        <v>2882</v>
      </c>
    </row>
    <row r="382" spans="1:5" x14ac:dyDescent="0.35">
      <c r="A382" t="s">
        <v>2296</v>
      </c>
      <c r="B382" t="s">
        <v>2297</v>
      </c>
      <c r="C382" t="s">
        <v>2298</v>
      </c>
      <c r="D382">
        <v>2008</v>
      </c>
      <c r="E382" t="s">
        <v>2882</v>
      </c>
    </row>
    <row r="383" spans="1:5" x14ac:dyDescent="0.35">
      <c r="A383" t="s">
        <v>3083</v>
      </c>
      <c r="B383" t="s">
        <v>3084</v>
      </c>
      <c r="C383" t="s">
        <v>3085</v>
      </c>
      <c r="D383">
        <v>2007</v>
      </c>
      <c r="E383" t="s">
        <v>2882</v>
      </c>
    </row>
    <row r="384" spans="1:5" x14ac:dyDescent="0.35">
      <c r="A384" t="s">
        <v>2314</v>
      </c>
      <c r="B384" t="s">
        <v>2315</v>
      </c>
      <c r="C384" t="s">
        <v>2316</v>
      </c>
      <c r="D384">
        <v>2007</v>
      </c>
      <c r="E384" t="s">
        <v>2882</v>
      </c>
    </row>
    <row r="385" spans="1:5" x14ac:dyDescent="0.35">
      <c r="A385" t="s">
        <v>2317</v>
      </c>
      <c r="B385" t="s">
        <v>2318</v>
      </c>
      <c r="C385" t="s">
        <v>2319</v>
      </c>
      <c r="D385">
        <v>2007</v>
      </c>
      <c r="E385" t="s">
        <v>2882</v>
      </c>
    </row>
    <row r="386" spans="1:5" x14ac:dyDescent="0.35">
      <c r="A386" t="s">
        <v>2215</v>
      </c>
      <c r="B386" t="s">
        <v>2859</v>
      </c>
      <c r="C386" t="s">
        <v>2860</v>
      </c>
      <c r="D386">
        <v>2006</v>
      </c>
      <c r="E386" t="s">
        <v>2882</v>
      </c>
    </row>
    <row r="387" spans="1:5" x14ac:dyDescent="0.35">
      <c r="A387" t="s">
        <v>2149</v>
      </c>
      <c r="B387" t="s">
        <v>2815</v>
      </c>
      <c r="C387" t="s">
        <v>2816</v>
      </c>
      <c r="D387">
        <v>2006</v>
      </c>
      <c r="E387" t="s">
        <v>2882</v>
      </c>
    </row>
    <row r="388" spans="1:5" x14ac:dyDescent="0.35">
      <c r="A388" t="s">
        <v>2152</v>
      </c>
      <c r="B388" t="s">
        <v>2821</v>
      </c>
      <c r="C388" t="s">
        <v>2822</v>
      </c>
      <c r="D388">
        <v>2006</v>
      </c>
      <c r="E388" t="s">
        <v>2882</v>
      </c>
    </row>
    <row r="389" spans="1:5" x14ac:dyDescent="0.35">
      <c r="A389" t="s">
        <v>2224</v>
      </c>
      <c r="B389" t="s">
        <v>2866</v>
      </c>
      <c r="C389" t="s">
        <v>2867</v>
      </c>
      <c r="D389">
        <v>2006</v>
      </c>
      <c r="E389" t="s">
        <v>2882</v>
      </c>
    </row>
    <row r="390" spans="1:5" x14ac:dyDescent="0.35">
      <c r="A390" t="s">
        <v>2223</v>
      </c>
      <c r="B390" t="s">
        <v>2821</v>
      </c>
      <c r="C390" t="s">
        <v>2865</v>
      </c>
      <c r="D390">
        <v>2005</v>
      </c>
      <c r="E390" t="s">
        <v>2882</v>
      </c>
    </row>
    <row r="391" spans="1:5" x14ac:dyDescent="0.35">
      <c r="A391" t="s">
        <v>2151</v>
      </c>
      <c r="B391" t="s">
        <v>2819</v>
      </c>
      <c r="C391" t="s">
        <v>2820</v>
      </c>
      <c r="D391">
        <v>2005</v>
      </c>
      <c r="E391" t="s">
        <v>2882</v>
      </c>
    </row>
    <row r="392" spans="1:5" x14ac:dyDescent="0.35">
      <c r="A392" t="s">
        <v>2209</v>
      </c>
      <c r="B392" t="s">
        <v>2855</v>
      </c>
      <c r="C392" t="s">
        <v>2856</v>
      </c>
      <c r="D392">
        <v>2005</v>
      </c>
      <c r="E392" t="s">
        <v>2882</v>
      </c>
    </row>
    <row r="393" spans="1:5" x14ac:dyDescent="0.35">
      <c r="A393" t="s">
        <v>2158</v>
      </c>
      <c r="B393" t="s">
        <v>2827</v>
      </c>
      <c r="C393" t="s">
        <v>2828</v>
      </c>
      <c r="D393">
        <v>2005</v>
      </c>
      <c r="E393" t="s">
        <v>2882</v>
      </c>
    </row>
    <row r="394" spans="1:5" x14ac:dyDescent="0.35">
      <c r="A394" t="s">
        <v>3086</v>
      </c>
      <c r="B394" t="s">
        <v>3087</v>
      </c>
      <c r="C394" t="s">
        <v>3088</v>
      </c>
      <c r="D394">
        <v>2005</v>
      </c>
      <c r="E394" t="s">
        <v>2882</v>
      </c>
    </row>
    <row r="395" spans="1:5" x14ac:dyDescent="0.35">
      <c r="A395" t="s">
        <v>2349</v>
      </c>
      <c r="B395" t="s">
        <v>2350</v>
      </c>
      <c r="C395" t="s">
        <v>2351</v>
      </c>
      <c r="D395">
        <v>2004</v>
      </c>
      <c r="E395" t="s">
        <v>2882</v>
      </c>
    </row>
    <row r="396" spans="1:5" x14ac:dyDescent="0.35">
      <c r="A396" t="s">
        <v>2352</v>
      </c>
      <c r="B396" t="s">
        <v>2353</v>
      </c>
      <c r="C396" t="s">
        <v>2354</v>
      </c>
      <c r="D396">
        <v>2003</v>
      </c>
      <c r="E396" t="s">
        <v>2882</v>
      </c>
    </row>
    <row r="397" spans="1:5" x14ac:dyDescent="0.35">
      <c r="A397" t="s">
        <v>2159</v>
      </c>
      <c r="B397" t="s">
        <v>2829</v>
      </c>
      <c r="C397" t="s">
        <v>2830</v>
      </c>
      <c r="D397">
        <v>2002</v>
      </c>
      <c r="E397" t="s">
        <v>2882</v>
      </c>
    </row>
    <row r="398" spans="1:5" x14ac:dyDescent="0.35">
      <c r="A398" t="s">
        <v>2370</v>
      </c>
      <c r="B398" t="s">
        <v>2371</v>
      </c>
      <c r="C398" t="s">
        <v>2372</v>
      </c>
      <c r="D398">
        <v>1999</v>
      </c>
      <c r="E398" t="s">
        <v>2882</v>
      </c>
    </row>
    <row r="399" spans="1:5" x14ac:dyDescent="0.35">
      <c r="A399" t="s">
        <v>2373</v>
      </c>
      <c r="B399" t="s">
        <v>2374</v>
      </c>
      <c r="C399" t="s">
        <v>2375</v>
      </c>
      <c r="D399">
        <v>1999</v>
      </c>
      <c r="E399" t="s">
        <v>2882</v>
      </c>
    </row>
    <row r="400" spans="1:5" x14ac:dyDescent="0.35">
      <c r="A400" t="s">
        <v>3093</v>
      </c>
      <c r="B400" t="s">
        <v>3094</v>
      </c>
      <c r="C400" t="s">
        <v>3095</v>
      </c>
      <c r="D400">
        <v>1997</v>
      </c>
      <c r="E400" t="s">
        <v>2882</v>
      </c>
    </row>
    <row r="401" spans="1:5" x14ac:dyDescent="0.35">
      <c r="A401" t="s">
        <v>5037</v>
      </c>
      <c r="B401" t="s">
        <v>5223</v>
      </c>
      <c r="C401" t="s">
        <v>5224</v>
      </c>
      <c r="D401">
        <v>2021</v>
      </c>
      <c r="E401" t="s">
        <v>2882</v>
      </c>
    </row>
    <row r="402" spans="1:5" x14ac:dyDescent="0.35">
      <c r="A402" t="s">
        <v>4565</v>
      </c>
      <c r="B402" t="s">
        <v>5225</v>
      </c>
      <c r="C402" t="s">
        <v>5226</v>
      </c>
      <c r="D402">
        <v>2021</v>
      </c>
      <c r="E402" t="s">
        <v>2882</v>
      </c>
    </row>
    <row r="403" spans="1:5" x14ac:dyDescent="0.35">
      <c r="A403" t="s">
        <v>4554</v>
      </c>
      <c r="B403" t="s">
        <v>5227</v>
      </c>
      <c r="C403" t="s">
        <v>5228</v>
      </c>
      <c r="D403">
        <v>2021</v>
      </c>
      <c r="E403" t="s">
        <v>2882</v>
      </c>
    </row>
    <row r="404" spans="1:5" x14ac:dyDescent="0.35">
      <c r="A404" t="s">
        <v>4564</v>
      </c>
      <c r="B404" t="s">
        <v>5229</v>
      </c>
      <c r="C404" t="s">
        <v>5230</v>
      </c>
      <c r="D404">
        <v>2021</v>
      </c>
      <c r="E404" t="s">
        <v>2882</v>
      </c>
    </row>
    <row r="405" spans="1:5" x14ac:dyDescent="0.35">
      <c r="A405" t="s">
        <v>5038</v>
      </c>
      <c r="B405" t="s">
        <v>5231</v>
      </c>
      <c r="C405" t="s">
        <v>5232</v>
      </c>
      <c r="D405">
        <v>2021</v>
      </c>
      <c r="E405" t="s">
        <v>2882</v>
      </c>
    </row>
    <row r="406" spans="1:5" x14ac:dyDescent="0.35">
      <c r="A406" t="s">
        <v>4584</v>
      </c>
      <c r="B406" t="s">
        <v>5233</v>
      </c>
      <c r="C406" t="s">
        <v>5234</v>
      </c>
      <c r="D406">
        <v>2022</v>
      </c>
      <c r="E406" t="s">
        <v>2882</v>
      </c>
    </row>
    <row r="407" spans="1:5" x14ac:dyDescent="0.35">
      <c r="A407" t="s">
        <v>4594</v>
      </c>
      <c r="B407" t="s">
        <v>5235</v>
      </c>
      <c r="C407" t="s">
        <v>5236</v>
      </c>
      <c r="D407">
        <v>2022</v>
      </c>
      <c r="E407" t="s">
        <v>2882</v>
      </c>
    </row>
    <row r="408" spans="1:5" x14ac:dyDescent="0.35">
      <c r="A408" t="s">
        <v>4627</v>
      </c>
      <c r="B408" t="s">
        <v>5237</v>
      </c>
      <c r="C408" t="s">
        <v>5238</v>
      </c>
      <c r="D408">
        <v>2022</v>
      </c>
      <c r="E408" t="s">
        <v>2882</v>
      </c>
    </row>
    <row r="409" spans="1:5" x14ac:dyDescent="0.35">
      <c r="A409" t="s">
        <v>4719</v>
      </c>
      <c r="B409" t="s">
        <v>5239</v>
      </c>
      <c r="C409" t="s">
        <v>5240</v>
      </c>
      <c r="D409">
        <v>2022</v>
      </c>
      <c r="E409" t="s">
        <v>2882</v>
      </c>
    </row>
    <row r="410" spans="1:5" x14ac:dyDescent="0.35">
      <c r="A410" t="s">
        <v>4709</v>
      </c>
      <c r="B410" t="s">
        <v>5241</v>
      </c>
      <c r="C410" t="s">
        <v>5242</v>
      </c>
      <c r="D410">
        <v>2022</v>
      </c>
      <c r="E410" t="s">
        <v>2882</v>
      </c>
    </row>
    <row r="411" spans="1:5" x14ac:dyDescent="0.35">
      <c r="A411" t="s">
        <v>4684</v>
      </c>
      <c r="B411" t="s">
        <v>5243</v>
      </c>
      <c r="C411" t="s">
        <v>5244</v>
      </c>
      <c r="D411">
        <v>2022</v>
      </c>
      <c r="E411" t="s">
        <v>2882</v>
      </c>
    </row>
    <row r="412" spans="1:5" x14ac:dyDescent="0.35">
      <c r="A412" t="s">
        <v>4721</v>
      </c>
      <c r="B412" t="s">
        <v>5245</v>
      </c>
      <c r="C412" t="s">
        <v>5246</v>
      </c>
      <c r="D412">
        <v>2022</v>
      </c>
      <c r="E412" t="s">
        <v>2882</v>
      </c>
    </row>
    <row r="413" spans="1:5" x14ac:dyDescent="0.35">
      <c r="A413" t="s">
        <v>4752</v>
      </c>
      <c r="B413" t="s">
        <v>5247</v>
      </c>
      <c r="C413" t="s">
        <v>5248</v>
      </c>
      <c r="D413">
        <v>2022</v>
      </c>
      <c r="E413" t="s">
        <v>2882</v>
      </c>
    </row>
    <row r="414" spans="1:5" x14ac:dyDescent="0.35">
      <c r="A414" t="s">
        <v>4787</v>
      </c>
      <c r="B414" t="s">
        <v>5249</v>
      </c>
      <c r="C414" t="s">
        <v>5250</v>
      </c>
      <c r="D414">
        <v>2022</v>
      </c>
      <c r="E414" t="s">
        <v>2882</v>
      </c>
    </row>
    <row r="415" spans="1:5" x14ac:dyDescent="0.35">
      <c r="A415" t="s">
        <v>4881</v>
      </c>
      <c r="B415" t="s">
        <v>5251</v>
      </c>
      <c r="C415" t="s">
        <v>5252</v>
      </c>
      <c r="D415">
        <v>2022</v>
      </c>
      <c r="E415" t="s">
        <v>2882</v>
      </c>
    </row>
    <row r="416" spans="1:5" x14ac:dyDescent="0.35">
      <c r="A416" t="s">
        <v>4974</v>
      </c>
      <c r="B416" t="s">
        <v>5253</v>
      </c>
      <c r="C416" t="s">
        <v>5254</v>
      </c>
      <c r="D416">
        <v>2022</v>
      </c>
      <c r="E416" t="s">
        <v>2882</v>
      </c>
    </row>
    <row r="417" spans="1:5" x14ac:dyDescent="0.35">
      <c r="A417" t="s">
        <v>5007</v>
      </c>
      <c r="B417" t="s">
        <v>5255</v>
      </c>
      <c r="C417" t="s">
        <v>5256</v>
      </c>
      <c r="D417">
        <v>2022</v>
      </c>
      <c r="E417" t="s">
        <v>2882</v>
      </c>
    </row>
  </sheetData>
  <phoneticPr fontId="20"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Extracted information</vt:lpstr>
      <vt:lpstr>Texture studies</vt:lpstr>
      <vt:lpstr>Excel outputs</vt:lpstr>
      <vt:lpstr>Excluded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IVSLab</dc:creator>
  <cp:lastModifiedBy>Mitchell Rogers</cp:lastModifiedBy>
  <dcterms:created xsi:type="dcterms:W3CDTF">2021-10-26T22:14:43Z</dcterms:created>
  <dcterms:modified xsi:type="dcterms:W3CDTF">2023-08-07T21:55:29Z</dcterms:modified>
</cp:coreProperties>
</file>