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orovicka\Desktop\"/>
    </mc:Choice>
  </mc:AlternateContent>
  <xr:revisionPtr revIDLastSave="0" documentId="13_ncr:1_{2CCDB437-9C08-481F-9EA0-EA6DB3DA1D6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pplementary Table 1" sheetId="1" r:id="rId1"/>
    <sheet name="Supplementary Table 2" sheetId="2" r:id="rId2"/>
    <sheet name="Supplementary Table 3" sheetId="4" r:id="rId3"/>
    <sheet name="Supplementary Table 4" sheetId="3" r:id="rId4"/>
    <sheet name="Supplementary Table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C17" i="3"/>
  <c r="E41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38" i="4" l="1"/>
  <c r="G38" i="4" s="1"/>
  <c r="I38" i="4" s="1"/>
  <c r="E37" i="4"/>
  <c r="G37" i="4" s="1"/>
  <c r="I37" i="4" s="1"/>
  <c r="E36" i="4"/>
  <c r="G36" i="4" s="1"/>
  <c r="I36" i="4" s="1"/>
  <c r="E35" i="4"/>
  <c r="G35" i="4" s="1"/>
  <c r="I35" i="4" s="1"/>
  <c r="E34" i="4"/>
  <c r="G34" i="4" s="1"/>
  <c r="I34" i="4" s="1"/>
  <c r="E33" i="4"/>
  <c r="G33" i="4" s="1"/>
  <c r="I33" i="4" s="1"/>
  <c r="E32" i="4"/>
  <c r="G32" i="4" s="1"/>
  <c r="I32" i="4" s="1"/>
  <c r="E31" i="4"/>
  <c r="G31" i="4" s="1"/>
  <c r="I31" i="4" s="1"/>
  <c r="E30" i="4"/>
  <c r="G30" i="4" s="1"/>
  <c r="I30" i="4" s="1"/>
  <c r="E29" i="4"/>
  <c r="G29" i="4" s="1"/>
  <c r="I29" i="4" s="1"/>
  <c r="E28" i="4"/>
  <c r="G28" i="4" s="1"/>
  <c r="I28" i="4" s="1"/>
  <c r="E27" i="4"/>
  <c r="G27" i="4" s="1"/>
  <c r="I27" i="4" s="1"/>
  <c r="E26" i="4"/>
  <c r="G26" i="4" s="1"/>
  <c r="I26" i="4" s="1"/>
  <c r="E25" i="4"/>
  <c r="G25" i="4" s="1"/>
  <c r="I25" i="4" s="1"/>
  <c r="E24" i="4"/>
  <c r="G24" i="4" s="1"/>
  <c r="I24" i="4" s="1"/>
  <c r="E23" i="4"/>
  <c r="G23" i="4" s="1"/>
  <c r="I23" i="4" s="1"/>
  <c r="E20" i="4"/>
  <c r="G20" i="4" s="1"/>
  <c r="I20" i="4" s="1"/>
  <c r="E19" i="4"/>
  <c r="G19" i="4" s="1"/>
  <c r="I19" i="4" s="1"/>
  <c r="E18" i="4"/>
  <c r="G18" i="4" s="1"/>
  <c r="I18" i="4" s="1"/>
  <c r="E17" i="4"/>
  <c r="G17" i="4" s="1"/>
  <c r="I17" i="4" s="1"/>
  <c r="E16" i="4"/>
  <c r="G16" i="4" s="1"/>
  <c r="I16" i="4" s="1"/>
  <c r="E15" i="4"/>
  <c r="G15" i="4" s="1"/>
  <c r="I15" i="4" s="1"/>
  <c r="E14" i="4"/>
  <c r="G14" i="4" s="1"/>
  <c r="I14" i="4" s="1"/>
  <c r="E13" i="4"/>
  <c r="G13" i="4" s="1"/>
  <c r="I13" i="4" s="1"/>
  <c r="E12" i="4"/>
  <c r="G12" i="4" s="1"/>
  <c r="I12" i="4" s="1"/>
  <c r="E11" i="4"/>
  <c r="G11" i="4" s="1"/>
  <c r="I11" i="4" s="1"/>
  <c r="E10" i="4"/>
  <c r="G10" i="4" s="1"/>
  <c r="I10" i="4" s="1"/>
  <c r="E9" i="4"/>
  <c r="G9" i="4" s="1"/>
  <c r="I9" i="4" s="1"/>
  <c r="E8" i="4"/>
  <c r="G8" i="4" s="1"/>
  <c r="I8" i="4" s="1"/>
  <c r="E7" i="4"/>
  <c r="G7" i="4" s="1"/>
  <c r="I7" i="4" s="1"/>
  <c r="E6" i="4"/>
  <c r="G6" i="4" s="1"/>
  <c r="I6" i="4" s="1"/>
  <c r="E5" i="4"/>
  <c r="G5" i="4" s="1"/>
  <c r="I5" i="4" s="1"/>
  <c r="J17" i="3"/>
  <c r="I17" i="3"/>
  <c r="H17" i="3"/>
  <c r="G17" i="3"/>
  <c r="F17" i="3"/>
  <c r="E17" i="3"/>
  <c r="D17" i="3"/>
  <c r="J28" i="3"/>
  <c r="I28" i="3"/>
  <c r="H28" i="3"/>
  <c r="G28" i="3"/>
  <c r="F28" i="3"/>
  <c r="E28" i="3"/>
  <c r="D28" i="3"/>
</calcChain>
</file>

<file path=xl/sharedStrings.xml><?xml version="1.0" encoding="utf-8"?>
<sst xmlns="http://schemas.openxmlformats.org/spreadsheetml/2006/main" count="338" uniqueCount="159">
  <si>
    <t>Parameter</t>
  </si>
  <si>
    <t>Value</t>
  </si>
  <si>
    <t>RF power (W)</t>
  </si>
  <si>
    <t>Gas flows</t>
  </si>
  <si>
    <t>Cool gas (L/min)</t>
  </si>
  <si>
    <t>Auxiliary gas (L/min)</t>
  </si>
  <si>
    <t>Sample gas (L/min)</t>
  </si>
  <si>
    <t>Spray chamber type</t>
  </si>
  <si>
    <t>Combined Cyclonic-Scott Doublepass</t>
  </si>
  <si>
    <t>Nebulizer type</t>
  </si>
  <si>
    <t>PFA microflow 50 µL/min</t>
  </si>
  <si>
    <t>Internal standard</t>
  </si>
  <si>
    <t>Peristaltic pump rate (rpm)</t>
  </si>
  <si>
    <t>Table S1. Information on mushroom samples used in this study.</t>
  </si>
  <si>
    <t>Mushroom species</t>
  </si>
  <si>
    <t>Sample ID</t>
  </si>
  <si>
    <t>Lycoperdon excipuliforme</t>
  </si>
  <si>
    <t>AGP 3</t>
  </si>
  <si>
    <t>Paxillus involutus</t>
  </si>
  <si>
    <t>Imleria badia</t>
  </si>
  <si>
    <t>AGP 7</t>
  </si>
  <si>
    <t>Amanita crocea</t>
  </si>
  <si>
    <t>AGP 19</t>
  </si>
  <si>
    <t>Boletus reticulatus</t>
  </si>
  <si>
    <t>M 122</t>
  </si>
  <si>
    <t>Agaricus bernardii</t>
  </si>
  <si>
    <t>B 731</t>
  </si>
  <si>
    <t>Cortinarius cinnamomeus</t>
  </si>
  <si>
    <t>B 611</t>
  </si>
  <si>
    <t>Amanita muscaria</t>
  </si>
  <si>
    <t>Amanita strobiliformis</t>
  </si>
  <si>
    <t>B 188c</t>
  </si>
  <si>
    <t>B 212b</t>
  </si>
  <si>
    <t>B 194a</t>
  </si>
  <si>
    <t>B 196</t>
  </si>
  <si>
    <t>Sampling site</t>
  </si>
  <si>
    <t>Collection date</t>
  </si>
  <si>
    <t>Environment</t>
  </si>
  <si>
    <t>Determined by</t>
  </si>
  <si>
    <t>Zdeněk Řanda</t>
  </si>
  <si>
    <t>Jan Borovička</t>
  </si>
  <si>
    <t>unpolluted</t>
  </si>
  <si>
    <t>Pb smelter-polluted</t>
  </si>
  <si>
    <t>Příbram, CZ</t>
  </si>
  <si>
    <t>19 Sept 2002</t>
  </si>
  <si>
    <t>09 Oct 2002</t>
  </si>
  <si>
    <t>07 Oct 2010</t>
  </si>
  <si>
    <t>Prague, CZ</t>
  </si>
  <si>
    <t>urban</t>
  </si>
  <si>
    <t>21 Jul 2005</t>
  </si>
  <si>
    <t>6 Jul 2005</t>
  </si>
  <si>
    <t>9 Jul 2005</t>
  </si>
  <si>
    <t>10 Oct 2004</t>
  </si>
  <si>
    <t>07 Oct 2012</t>
  </si>
  <si>
    <t>Klíčava, CZ</t>
  </si>
  <si>
    <t>B 016</t>
  </si>
  <si>
    <t>B 058</t>
  </si>
  <si>
    <t>04 Oct 2007</t>
  </si>
  <si>
    <t>Amanita solitaria</t>
  </si>
  <si>
    <t>Imperator rhodopurpureus</t>
  </si>
  <si>
    <t>B 1513</t>
  </si>
  <si>
    <t>B 828K</t>
  </si>
  <si>
    <t>B 831</t>
  </si>
  <si>
    <t>IS 31</t>
  </si>
  <si>
    <t>Bechov, CZ</t>
  </si>
  <si>
    <t>01 Aug 2014</t>
  </si>
  <si>
    <t>01 Jul 2024</t>
  </si>
  <si>
    <t>22 Aug 2010</t>
  </si>
  <si>
    <t>27 Oct 2015</t>
  </si>
  <si>
    <t>Lukavec, CZ</t>
  </si>
  <si>
    <t>Kalešov, CZ</t>
  </si>
  <si>
    <t>Rb</t>
  </si>
  <si>
    <t>Ag</t>
  </si>
  <si>
    <t>Cd</t>
  </si>
  <si>
    <t>Mn</t>
  </si>
  <si>
    <t>Co</t>
  </si>
  <si>
    <t>Cu</t>
  </si>
  <si>
    <t>Zn</t>
  </si>
  <si>
    <t>As</t>
  </si>
  <si>
    <t>SAMPLE</t>
  </si>
  <si>
    <t>certified mean value</t>
  </si>
  <si>
    <r>
      <t>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</si>
  <si>
    <t>NIST SRM 1566b</t>
  </si>
  <si>
    <r>
      <t>HCl-HNO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</si>
  <si>
    <r>
      <t>HNO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</si>
  <si>
    <t>mean</t>
  </si>
  <si>
    <t>B1513-1</t>
  </si>
  <si>
    <t>B1513-3</t>
  </si>
  <si>
    <t>B1513-4</t>
  </si>
  <si>
    <t>B1513-5</t>
  </si>
  <si>
    <t>B1513-6</t>
  </si>
  <si>
    <t>B1513-7</t>
  </si>
  <si>
    <t>B1513-8</t>
  </si>
  <si>
    <t>B1513-9</t>
  </si>
  <si>
    <t>B1513-10</t>
  </si>
  <si>
    <t>B1513-11</t>
  </si>
  <si>
    <t>B1513-12</t>
  </si>
  <si>
    <t>B1513-13</t>
  </si>
  <si>
    <t>B1513-14</t>
  </si>
  <si>
    <t>B1513-15</t>
  </si>
  <si>
    <t>B1513-16</t>
  </si>
  <si>
    <t>B1513-17</t>
  </si>
  <si>
    <t>B1513-18</t>
  </si>
  <si>
    <t>B1513-19</t>
  </si>
  <si>
    <t>B1513-20</t>
  </si>
  <si>
    <t>B1513-2</t>
  </si>
  <si>
    <t>Amanita</t>
  </si>
  <si>
    <t>recovery (%)</t>
  </si>
  <si>
    <t>muscaria</t>
  </si>
  <si>
    <t>solitaria</t>
  </si>
  <si>
    <t>biomass dry weight (mg)</t>
  </si>
  <si>
    <t>calculated Ag mass fraction (mg/kg)</t>
  </si>
  <si>
    <t>µg Ag in biomass</t>
  </si>
  <si>
    <r>
      <t>Ag (µg kg</t>
    </r>
    <r>
      <rPr>
        <b/>
        <vertAlign val="superscript"/>
        <sz val="11"/>
        <rFont val="Calibri"/>
        <family val="2"/>
        <charset val="238"/>
        <scheme val="minor"/>
      </rPr>
      <t>-1</t>
    </r>
    <r>
      <rPr>
        <b/>
        <sz val="11"/>
        <rFont val="Calibri"/>
        <family val="2"/>
        <charset val="238"/>
        <scheme val="minor"/>
      </rPr>
      <t>)</t>
    </r>
  </si>
  <si>
    <r>
      <t>HR-ICP-MS measured Ag mass fraction  (mg kg</t>
    </r>
    <r>
      <rPr>
        <b/>
        <vertAlign val="superscript"/>
        <sz val="11"/>
        <rFont val="Calibri"/>
        <family val="2"/>
        <charset val="238"/>
        <scheme val="minor"/>
      </rPr>
      <t>-1</t>
    </r>
    <r>
      <rPr>
        <b/>
        <sz val="11"/>
        <rFont val="Calibri"/>
        <family val="2"/>
        <charset val="238"/>
        <scheme val="minor"/>
      </rPr>
      <t>)</t>
    </r>
  </si>
  <si>
    <t>Ag spike (µg)</t>
  </si>
  <si>
    <t>Imperator</t>
  </si>
  <si>
    <t>rhodopurpureus</t>
  </si>
  <si>
    <t>Table S3. Analytical data from Ag spiking experiments.</t>
  </si>
  <si>
    <r>
      <t xml:space="preserve">Table S4. Selected trace element mass fractions in </t>
    </r>
    <r>
      <rPr>
        <b/>
        <i/>
        <sz val="11"/>
        <color theme="1"/>
        <rFont val="Calibri"/>
        <family val="2"/>
        <charset val="238"/>
        <scheme val="minor"/>
      </rPr>
      <t>A. strobiliformis</t>
    </r>
    <r>
      <rPr>
        <b/>
        <sz val="11"/>
        <color theme="1"/>
        <rFont val="Calibri"/>
        <family val="2"/>
        <charset val="238"/>
        <scheme val="minor"/>
      </rPr>
      <t xml:space="preserve"> sample B-1513 determined by HR-ICP-MS using hot-plate</t>
    </r>
  </si>
  <si>
    <t>Table S2. Instrumental parameters.</t>
  </si>
  <si>
    <t>Configuration of HR-ICP-MS (Element 2)</t>
  </si>
  <si>
    <t>Configuration of ICP-OES (Agilent 5100 SVDV)</t>
  </si>
  <si>
    <t>RF power 1500 W</t>
  </si>
  <si>
    <t>stabilisation time (s)</t>
  </si>
  <si>
    <t>smp uptake delay (s)</t>
  </si>
  <si>
    <t>1500 W</t>
  </si>
  <si>
    <t>off-peak</t>
  </si>
  <si>
    <t>background correction</t>
  </si>
  <si>
    <t>axial plasma setting, 3 replicates</t>
  </si>
  <si>
    <r>
      <rPr>
        <vertAlign val="superscript"/>
        <sz val="12"/>
        <color theme="1"/>
        <rFont val="Calibri"/>
        <family val="2"/>
      </rPr>
      <t>115</t>
    </r>
    <r>
      <rPr>
        <sz val="12"/>
        <color theme="1"/>
        <rFont val="Calibri"/>
        <family val="2"/>
      </rPr>
      <t>In (1 µg/L) mixed with sample using a peristaltic pump and an Y piece</t>
    </r>
  </si>
  <si>
    <t>B-1513</t>
  </si>
  <si>
    <t>ID</t>
  </si>
  <si>
    <t>method</t>
  </si>
  <si>
    <t>M-122</t>
  </si>
  <si>
    <t>after dry ashing and the method adopted from Joerger et al. (2000)</t>
  </si>
  <si>
    <r>
      <t xml:space="preserve">Table S5. Silver determination in </t>
    </r>
    <r>
      <rPr>
        <b/>
        <i/>
        <sz val="11"/>
        <color theme="1"/>
        <rFont val="Calibri"/>
        <family val="2"/>
        <scheme val="minor"/>
      </rPr>
      <t>Amanita strobiliformis</t>
    </r>
    <r>
      <rPr>
        <b/>
        <sz val="11"/>
        <color theme="1"/>
        <rFont val="Calibri"/>
        <family val="2"/>
        <scheme val="minor"/>
      </rPr>
      <t xml:space="preserve"> B-1513</t>
    </r>
  </si>
  <si>
    <r>
      <t>Ag (mg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</si>
  <si>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Joerger et al. (2000): Fresenius J Anal Chem 366: 311–312. DOI: 10.1007/s002160050060</t>
  </si>
  <si>
    <r>
      <t>0.5, 1, 5, 10 and 15 mg L</t>
    </r>
    <r>
      <rPr>
        <vertAlign val="superscript"/>
        <sz val="12"/>
        <color theme="1"/>
        <rFont val="Calibri"/>
        <family val="2"/>
        <charset val="238"/>
      </rPr>
      <t>-1</t>
    </r>
    <r>
      <rPr>
        <sz val="12"/>
        <color theme="1"/>
        <rFont val="Calibri"/>
        <family val="2"/>
      </rPr>
      <t xml:space="preserve"> in diluted aqua regia</t>
    </r>
  </si>
  <si>
    <t>calibration curve construction</t>
  </si>
  <si>
    <t>linear</t>
  </si>
  <si>
    <t>limit of detection</t>
  </si>
  <si>
    <t>calibration mode</t>
  </si>
  <si>
    <r>
      <t xml:space="preserve">10 </t>
    </r>
    <r>
      <rPr>
        <sz val="12"/>
        <color theme="1"/>
        <rFont val="Calibri"/>
        <family val="2"/>
        <charset val="238"/>
      </rPr>
      <t>µ</t>
    </r>
    <r>
      <rPr>
        <sz val="12"/>
        <color theme="1"/>
        <rFont val="Calibri"/>
        <family val="2"/>
      </rPr>
      <t>g L</t>
    </r>
    <r>
      <rPr>
        <vertAlign val="superscript"/>
        <sz val="12"/>
        <color theme="1"/>
        <rFont val="Calibri"/>
        <family val="2"/>
        <charset val="238"/>
      </rPr>
      <t>-1</t>
    </r>
  </si>
  <si>
    <t>22 Aug 2002</t>
  </si>
  <si>
    <t>Experiment</t>
  </si>
  <si>
    <t>INAA→HR-ICP-MS</t>
  </si>
  <si>
    <t>Ag spiking</t>
  </si>
  <si>
    <t>A, B, C, D</t>
  </si>
  <si>
    <t>experiment</t>
  </si>
  <si>
    <t>C</t>
  </si>
  <si>
    <t>D</t>
  </si>
  <si>
    <r>
      <t xml:space="preserve">mean </t>
    </r>
    <r>
      <rPr>
        <sz val="11"/>
        <color theme="1"/>
        <rFont val="Calibri"/>
        <family val="2"/>
        <charset val="238"/>
      </rPr>
      <t>± SD</t>
    </r>
  </si>
  <si>
    <t>376 ± 72</t>
  </si>
  <si>
    <t>706 ± 6</t>
  </si>
  <si>
    <r>
      <t>digestion with HNO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 (10 replicates) and HCl-HNO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 mixture (10 replicates); experiment B.</t>
    </r>
  </si>
  <si>
    <t>Joerger et al. (2000), ICP-OES</t>
  </si>
  <si>
    <t>dry ashing, nitric acid, HR-ICP-MS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</si>
</sst>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0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12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4" fontId="0" fillId="0" borderId="0" xfId="0" applyNumberFormat="1" applyAlignment="1">
      <alignment horizontal="left"/>
    </xf>
    <xf numFmtId="0" fontId="4" fillId="0" borderId="7" xfId="0" applyFont="1" applyBorder="1"/>
    <xf numFmtId="0" fontId="11" fillId="0" borderId="7" xfId="0" applyFont="1" applyBorder="1" applyAlignment="1">
      <alignment horizontal="left" vertical="center"/>
    </xf>
    <xf numFmtId="14" fontId="0" fillId="0" borderId="7" xfId="0" applyNumberForma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8" xfId="0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2" borderId="11" xfId="0" applyFill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16" xfId="0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5" fillId="0" borderId="18" xfId="0" applyFont="1" applyBorder="1"/>
    <xf numFmtId="0" fontId="0" fillId="2" borderId="19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164" fontId="0" fillId="3" borderId="19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1" fontId="0" fillId="3" borderId="19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" fontId="0" fillId="2" borderId="19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2" fontId="15" fillId="0" borderId="19" xfId="0" applyNumberFormat="1" applyFont="1" applyBorder="1" applyAlignment="1">
      <alignment horizontal="center"/>
    </xf>
    <xf numFmtId="164" fontId="15" fillId="0" borderId="19" xfId="0" applyNumberFormat="1" applyFont="1" applyBorder="1" applyAlignment="1">
      <alignment horizontal="center"/>
    </xf>
    <xf numFmtId="1" fontId="15" fillId="0" borderId="19" xfId="0" applyNumberFormat="1" applyFont="1" applyBorder="1" applyAlignment="1">
      <alignment horizontal="center"/>
    </xf>
    <xf numFmtId="2" fontId="15" fillId="0" borderId="20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2" borderId="21" xfId="0" applyFont="1" applyFill="1" applyBorder="1" applyAlignment="1">
      <alignment horizontal="center" vertical="center" textRotation="90"/>
    </xf>
    <xf numFmtId="0" fontId="0" fillId="3" borderId="18" xfId="0" applyFill="1" applyBorder="1"/>
    <xf numFmtId="0" fontId="5" fillId="2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0" xfId="0" applyNumberFormat="1" applyFont="1"/>
    <xf numFmtId="0" fontId="18" fillId="0" borderId="0" xfId="0" applyFont="1"/>
    <xf numFmtId="164" fontId="3" fillId="0" borderId="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20" fillId="0" borderId="0" xfId="0" applyFont="1"/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5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0" xfId="0" applyFont="1"/>
    <xf numFmtId="0" fontId="5" fillId="4" borderId="0" xfId="0" applyFont="1" applyFill="1"/>
    <xf numFmtId="0" fontId="0" fillId="4" borderId="0" xfId="0" applyFill="1"/>
    <xf numFmtId="0" fontId="22" fillId="4" borderId="0" xfId="0" applyFont="1" applyFill="1"/>
    <xf numFmtId="0" fontId="21" fillId="4" borderId="0" xfId="0" applyFont="1" applyFill="1"/>
    <xf numFmtId="0" fontId="21" fillId="0" borderId="22" xfId="0" applyFont="1" applyBorder="1"/>
    <xf numFmtId="0" fontId="21" fillId="0" borderId="14" xfId="0" applyFont="1" applyBorder="1" applyAlignment="1">
      <alignment horizontal="left"/>
    </xf>
    <xf numFmtId="0" fontId="21" fillId="0" borderId="23" xfId="0" applyFont="1" applyBorder="1"/>
    <xf numFmtId="0" fontId="22" fillId="0" borderId="1" xfId="0" applyFont="1" applyBorder="1" applyAlignment="1">
      <alignment horizontal="center" vertical="center" wrapText="1"/>
    </xf>
    <xf numFmtId="0" fontId="24" fillId="0" borderId="0" xfId="0" applyFont="1"/>
    <xf numFmtId="0" fontId="0" fillId="0" borderId="8" xfId="0" applyBorder="1"/>
    <xf numFmtId="1" fontId="0" fillId="0" borderId="0" xfId="0" applyNumberFormat="1"/>
    <xf numFmtId="0" fontId="26" fillId="0" borderId="0" xfId="1" applyAlignment="1">
      <alignment horizontal="left" vertical="center" indent="1"/>
    </xf>
    <xf numFmtId="0" fontId="27" fillId="0" borderId="0" xfId="0" applyFont="1" applyAlignment="1">
      <alignment vertical="center"/>
    </xf>
    <xf numFmtId="0" fontId="28" fillId="0" borderId="0" xfId="0" applyFont="1"/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1" fillId="0" borderId="26" xfId="0" applyFont="1" applyBorder="1"/>
    <xf numFmtId="0" fontId="21" fillId="0" borderId="12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7" xfId="0" applyFont="1" applyBorder="1"/>
    <xf numFmtId="0" fontId="0" fillId="0" borderId="9" xfId="0" applyBorder="1"/>
    <xf numFmtId="1" fontId="0" fillId="0" borderId="9" xfId="0" applyNumberFormat="1" applyBorder="1" applyAlignment="1">
      <alignment horizontal="center"/>
    </xf>
    <xf numFmtId="0" fontId="0" fillId="5" borderId="18" xfId="0" applyFill="1" applyBorder="1"/>
    <xf numFmtId="1" fontId="0" fillId="5" borderId="2" xfId="0" applyNumberForma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textRotation="90"/>
    </xf>
    <xf numFmtId="0" fontId="5" fillId="2" borderId="15" xfId="0" applyFont="1" applyFill="1" applyBorder="1" applyAlignment="1">
      <alignment horizontal="center" vertical="center" textRotation="90"/>
    </xf>
    <xf numFmtId="0" fontId="5" fillId="3" borderId="10" xfId="0" applyFont="1" applyFill="1" applyBorder="1" applyAlignment="1">
      <alignment horizontal="center" vertical="center" textRotation="90"/>
    </xf>
    <xf numFmtId="0" fontId="5" fillId="3" borderId="13" xfId="0" applyFont="1" applyFill="1" applyBorder="1" applyAlignment="1">
      <alignment horizontal="center" vertical="center" textRotation="90"/>
    </xf>
    <xf numFmtId="0" fontId="5" fillId="3" borderId="15" xfId="0" applyFont="1" applyFill="1" applyBorder="1" applyAlignment="1">
      <alignment horizontal="center" vertical="center" textRotation="90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zoomScale="150" zoomScaleNormal="150" workbookViewId="0"/>
  </sheetViews>
  <sheetFormatPr defaultRowHeight="15" x14ac:dyDescent="0.25"/>
  <cols>
    <col min="1" max="1" width="8.5703125" style="2" customWidth="1"/>
    <col min="2" max="2" width="26" style="2" customWidth="1"/>
    <col min="3" max="3" width="15.7109375" style="2" customWidth="1"/>
    <col min="4" max="4" width="18.28515625" style="2" customWidth="1"/>
    <col min="5" max="5" width="20.28515625" style="2" customWidth="1"/>
    <col min="6" max="6" width="17.42578125" style="2" customWidth="1"/>
    <col min="7" max="7" width="19.85546875" style="2" customWidth="1"/>
    <col min="8" max="16384" width="9.140625" style="2"/>
  </cols>
  <sheetData>
    <row r="2" spans="1:7" x14ac:dyDescent="0.25">
      <c r="A2" s="1" t="s">
        <v>13</v>
      </c>
    </row>
    <row r="3" spans="1:7" ht="15.75" thickBot="1" x14ac:dyDescent="0.3"/>
    <row r="4" spans="1:7" ht="15" customHeight="1" thickBot="1" x14ac:dyDescent="0.3">
      <c r="A4" s="92" t="s">
        <v>15</v>
      </c>
      <c r="B4" s="93" t="s">
        <v>14</v>
      </c>
      <c r="C4" s="93" t="s">
        <v>35</v>
      </c>
      <c r="D4" s="93" t="s">
        <v>36</v>
      </c>
      <c r="E4" s="93" t="s">
        <v>37</v>
      </c>
      <c r="F4" s="93" t="s">
        <v>38</v>
      </c>
      <c r="G4" s="93" t="s">
        <v>146</v>
      </c>
    </row>
    <row r="5" spans="1:7" x14ac:dyDescent="0.25">
      <c r="A5" s="3" t="s">
        <v>17</v>
      </c>
      <c r="B5" s="4" t="s">
        <v>16</v>
      </c>
      <c r="C5" s="2" t="s">
        <v>43</v>
      </c>
      <c r="D5" s="7" t="s">
        <v>57</v>
      </c>
      <c r="E5" s="2" t="s">
        <v>42</v>
      </c>
      <c r="F5" s="2" t="s">
        <v>40</v>
      </c>
      <c r="G5" s="98" t="s">
        <v>147</v>
      </c>
    </row>
    <row r="6" spans="1:7" x14ac:dyDescent="0.25">
      <c r="A6" s="5" t="s">
        <v>56</v>
      </c>
      <c r="B6" s="6" t="s">
        <v>18</v>
      </c>
      <c r="C6" s="2" t="s">
        <v>43</v>
      </c>
      <c r="D6" s="7" t="s">
        <v>45</v>
      </c>
      <c r="E6" s="2" t="s">
        <v>42</v>
      </c>
      <c r="F6" s="2" t="s">
        <v>40</v>
      </c>
      <c r="G6" s="98" t="s">
        <v>147</v>
      </c>
    </row>
    <row r="7" spans="1:7" x14ac:dyDescent="0.25">
      <c r="A7" s="5" t="s">
        <v>20</v>
      </c>
      <c r="B7" s="6" t="s">
        <v>19</v>
      </c>
      <c r="C7" s="2" t="s">
        <v>43</v>
      </c>
      <c r="D7" s="7" t="s">
        <v>57</v>
      </c>
      <c r="E7" s="2" t="s">
        <v>42</v>
      </c>
      <c r="F7" s="2" t="s">
        <v>40</v>
      </c>
      <c r="G7" s="98" t="s">
        <v>147</v>
      </c>
    </row>
    <row r="8" spans="1:7" x14ac:dyDescent="0.25">
      <c r="A8" s="5" t="s">
        <v>22</v>
      </c>
      <c r="B8" s="6" t="s">
        <v>21</v>
      </c>
      <c r="C8" s="2" t="s">
        <v>43</v>
      </c>
      <c r="D8" s="7" t="s">
        <v>57</v>
      </c>
      <c r="E8" s="2" t="s">
        <v>42</v>
      </c>
      <c r="F8" s="2" t="s">
        <v>40</v>
      </c>
      <c r="G8" s="98" t="s">
        <v>147</v>
      </c>
    </row>
    <row r="9" spans="1:7" x14ac:dyDescent="0.25">
      <c r="A9" s="5" t="s">
        <v>24</v>
      </c>
      <c r="B9" s="6" t="s">
        <v>23</v>
      </c>
      <c r="C9" s="2" t="s">
        <v>54</v>
      </c>
      <c r="D9" s="97" t="s">
        <v>145</v>
      </c>
      <c r="E9" s="2" t="s">
        <v>41</v>
      </c>
      <c r="F9" s="2" t="s">
        <v>39</v>
      </c>
      <c r="G9" s="98" t="s">
        <v>147</v>
      </c>
    </row>
    <row r="10" spans="1:7" x14ac:dyDescent="0.25">
      <c r="A10" s="5" t="s">
        <v>26</v>
      </c>
      <c r="B10" s="6" t="s">
        <v>25</v>
      </c>
      <c r="C10" s="2" t="s">
        <v>47</v>
      </c>
      <c r="D10" s="7" t="s">
        <v>53</v>
      </c>
      <c r="E10" s="2" t="s">
        <v>48</v>
      </c>
      <c r="F10" s="2" t="s">
        <v>40</v>
      </c>
      <c r="G10" s="98" t="s">
        <v>147</v>
      </c>
    </row>
    <row r="11" spans="1:7" x14ac:dyDescent="0.25">
      <c r="A11" s="5" t="s">
        <v>28</v>
      </c>
      <c r="B11" s="6" t="s">
        <v>27</v>
      </c>
      <c r="C11" s="2" t="s">
        <v>43</v>
      </c>
      <c r="D11" s="7" t="s">
        <v>46</v>
      </c>
      <c r="E11" s="2" t="s">
        <v>42</v>
      </c>
      <c r="F11" s="2" t="s">
        <v>40</v>
      </c>
      <c r="G11" s="98" t="s">
        <v>147</v>
      </c>
    </row>
    <row r="12" spans="1:7" x14ac:dyDescent="0.25">
      <c r="A12" s="5" t="s">
        <v>55</v>
      </c>
      <c r="B12" s="6" t="s">
        <v>29</v>
      </c>
      <c r="C12" s="2" t="s">
        <v>43</v>
      </c>
      <c r="D12" s="7" t="s">
        <v>44</v>
      </c>
      <c r="E12" s="2" t="s">
        <v>42</v>
      </c>
      <c r="F12" s="2" t="s">
        <v>40</v>
      </c>
      <c r="G12" s="98" t="s">
        <v>147</v>
      </c>
    </row>
    <row r="13" spans="1:7" x14ac:dyDescent="0.25">
      <c r="A13" s="5" t="s">
        <v>31</v>
      </c>
      <c r="B13" s="6" t="s">
        <v>30</v>
      </c>
      <c r="C13" s="2" t="s">
        <v>47</v>
      </c>
      <c r="D13" s="7" t="s">
        <v>52</v>
      </c>
      <c r="E13" s="2" t="s">
        <v>48</v>
      </c>
      <c r="F13" s="2" t="s">
        <v>40</v>
      </c>
      <c r="G13" s="98" t="s">
        <v>147</v>
      </c>
    </row>
    <row r="14" spans="1:7" x14ac:dyDescent="0.25">
      <c r="A14" s="5" t="s">
        <v>32</v>
      </c>
      <c r="B14" s="6" t="s">
        <v>30</v>
      </c>
      <c r="C14" s="2" t="s">
        <v>47</v>
      </c>
      <c r="D14" s="7" t="s">
        <v>49</v>
      </c>
      <c r="E14" s="2" t="s">
        <v>48</v>
      </c>
      <c r="F14" s="2" t="s">
        <v>40</v>
      </c>
      <c r="G14" s="98" t="s">
        <v>147</v>
      </c>
    </row>
    <row r="15" spans="1:7" x14ac:dyDescent="0.25">
      <c r="A15" s="5" t="s">
        <v>33</v>
      </c>
      <c r="B15" s="6" t="s">
        <v>30</v>
      </c>
      <c r="C15" s="2" t="s">
        <v>47</v>
      </c>
      <c r="D15" s="7" t="s">
        <v>50</v>
      </c>
      <c r="E15" s="2" t="s">
        <v>48</v>
      </c>
      <c r="F15" s="2" t="s">
        <v>40</v>
      </c>
      <c r="G15" s="98" t="s">
        <v>147</v>
      </c>
    </row>
    <row r="16" spans="1:7" x14ac:dyDescent="0.25">
      <c r="A16" s="5" t="s">
        <v>34</v>
      </c>
      <c r="B16" s="6" t="s">
        <v>30</v>
      </c>
      <c r="C16" s="2" t="s">
        <v>47</v>
      </c>
      <c r="D16" s="7" t="s">
        <v>51</v>
      </c>
      <c r="E16" s="2" t="s">
        <v>48</v>
      </c>
      <c r="F16" s="2" t="s">
        <v>40</v>
      </c>
      <c r="G16" s="98" t="s">
        <v>147</v>
      </c>
    </row>
    <row r="17" spans="1:7" x14ac:dyDescent="0.25">
      <c r="A17" s="2" t="s">
        <v>61</v>
      </c>
      <c r="B17" s="6" t="s">
        <v>29</v>
      </c>
      <c r="C17" s="2" t="s">
        <v>69</v>
      </c>
      <c r="D17" s="7" t="s">
        <v>68</v>
      </c>
      <c r="E17" s="2" t="s">
        <v>41</v>
      </c>
      <c r="F17" s="2" t="s">
        <v>40</v>
      </c>
      <c r="G17" s="98" t="s">
        <v>148</v>
      </c>
    </row>
    <row r="18" spans="1:7" x14ac:dyDescent="0.25">
      <c r="A18" s="2" t="s">
        <v>62</v>
      </c>
      <c r="B18" s="6" t="s">
        <v>58</v>
      </c>
      <c r="C18" s="2" t="s">
        <v>70</v>
      </c>
      <c r="D18" s="7" t="s">
        <v>67</v>
      </c>
      <c r="E18" s="2" t="s">
        <v>41</v>
      </c>
      <c r="F18" s="2" t="s">
        <v>40</v>
      </c>
      <c r="G18" s="98" t="s">
        <v>148</v>
      </c>
    </row>
    <row r="19" spans="1:7" x14ac:dyDescent="0.25">
      <c r="A19" s="2" t="s">
        <v>63</v>
      </c>
      <c r="B19" s="6" t="s">
        <v>59</v>
      </c>
      <c r="C19" s="2" t="s">
        <v>64</v>
      </c>
      <c r="D19" s="7" t="s">
        <v>65</v>
      </c>
      <c r="E19" s="2" t="s">
        <v>41</v>
      </c>
      <c r="F19" s="2" t="s">
        <v>40</v>
      </c>
      <c r="G19" s="98" t="s">
        <v>148</v>
      </c>
    </row>
    <row r="20" spans="1:7" ht="15.75" thickBot="1" x14ac:dyDescent="0.3">
      <c r="A20" s="8" t="s">
        <v>60</v>
      </c>
      <c r="B20" s="9" t="s">
        <v>30</v>
      </c>
      <c r="C20" s="8" t="s">
        <v>47</v>
      </c>
      <c r="D20" s="10" t="s">
        <v>66</v>
      </c>
      <c r="E20" s="8" t="s">
        <v>48</v>
      </c>
      <c r="F20" s="8" t="s">
        <v>40</v>
      </c>
      <c r="G20" s="99" t="s">
        <v>149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7"/>
  <sheetViews>
    <sheetView zoomScale="140" zoomScaleNormal="140" workbookViewId="0"/>
  </sheetViews>
  <sheetFormatPr defaultRowHeight="15" x14ac:dyDescent="0.25"/>
  <cols>
    <col min="1" max="1" width="47" customWidth="1"/>
    <col min="2" max="2" width="50.140625" customWidth="1"/>
  </cols>
  <sheetData>
    <row r="2" spans="1:2" x14ac:dyDescent="0.25">
      <c r="A2" s="1" t="s">
        <v>120</v>
      </c>
    </row>
    <row r="3" spans="1:2" x14ac:dyDescent="0.25">
      <c r="A3" s="1"/>
    </row>
    <row r="4" spans="1:2" ht="15.75" thickBot="1" x14ac:dyDescent="0.3">
      <c r="A4" s="78" t="s">
        <v>121</v>
      </c>
      <c r="B4" s="79"/>
    </row>
    <row r="5" spans="1:2" ht="16.5" thickBot="1" x14ac:dyDescent="0.3">
      <c r="A5" s="11" t="s">
        <v>0</v>
      </c>
      <c r="B5" s="12" t="s">
        <v>1</v>
      </c>
    </row>
    <row r="6" spans="1:2" ht="16.5" thickBot="1" x14ac:dyDescent="0.3">
      <c r="A6" s="71" t="s">
        <v>2</v>
      </c>
      <c r="B6" s="72">
        <v>1200</v>
      </c>
    </row>
    <row r="7" spans="1:2" ht="15.75" x14ac:dyDescent="0.25">
      <c r="A7" s="73" t="s">
        <v>3</v>
      </c>
      <c r="B7" s="74"/>
    </row>
    <row r="8" spans="1:2" ht="15.75" x14ac:dyDescent="0.25">
      <c r="A8" s="75" t="s">
        <v>4</v>
      </c>
      <c r="B8" s="74">
        <v>16</v>
      </c>
    </row>
    <row r="9" spans="1:2" ht="15.75" x14ac:dyDescent="0.25">
      <c r="A9" s="75" t="s">
        <v>5</v>
      </c>
      <c r="B9" s="74">
        <v>0.95</v>
      </c>
    </row>
    <row r="10" spans="1:2" ht="16.5" thickBot="1" x14ac:dyDescent="0.3">
      <c r="A10" s="71" t="s">
        <v>6</v>
      </c>
      <c r="B10" s="72">
        <v>0.96</v>
      </c>
    </row>
    <row r="11" spans="1:2" ht="16.5" thickBot="1" x14ac:dyDescent="0.3">
      <c r="A11" s="71" t="s">
        <v>7</v>
      </c>
      <c r="B11" s="76" t="s">
        <v>8</v>
      </c>
    </row>
    <row r="12" spans="1:2" ht="16.5" thickBot="1" x14ac:dyDescent="0.3">
      <c r="A12" s="71" t="s">
        <v>9</v>
      </c>
      <c r="B12" s="76" t="s">
        <v>10</v>
      </c>
    </row>
    <row r="13" spans="1:2" ht="34.5" thickBot="1" x14ac:dyDescent="0.3">
      <c r="A13" s="71" t="s">
        <v>11</v>
      </c>
      <c r="B13" s="76" t="s">
        <v>130</v>
      </c>
    </row>
    <row r="14" spans="1:2" ht="16.5" thickBot="1" x14ac:dyDescent="0.3">
      <c r="A14" s="71" t="s">
        <v>12</v>
      </c>
      <c r="B14" s="72">
        <v>6</v>
      </c>
    </row>
    <row r="15" spans="1:2" ht="15.75" x14ac:dyDescent="0.25">
      <c r="A15" s="77"/>
      <c r="B15" s="77"/>
    </row>
    <row r="16" spans="1:2" ht="16.5" thickBot="1" x14ac:dyDescent="0.3">
      <c r="A16" s="80" t="s">
        <v>122</v>
      </c>
      <c r="B16" s="81"/>
    </row>
    <row r="17" spans="1:2" ht="16.5" thickBot="1" x14ac:dyDescent="0.3">
      <c r="A17" s="85" t="s">
        <v>0</v>
      </c>
      <c r="B17" s="85" t="s">
        <v>1</v>
      </c>
    </row>
    <row r="18" spans="1:2" ht="15.75" x14ac:dyDescent="0.25">
      <c r="A18" s="94" t="s">
        <v>124</v>
      </c>
      <c r="B18" s="95">
        <v>15</v>
      </c>
    </row>
    <row r="19" spans="1:2" ht="15.75" x14ac:dyDescent="0.25">
      <c r="A19" s="82" t="s">
        <v>125</v>
      </c>
      <c r="B19" s="83">
        <v>15</v>
      </c>
    </row>
    <row r="20" spans="1:2" ht="15.75" x14ac:dyDescent="0.25">
      <c r="A20" s="82" t="s">
        <v>128</v>
      </c>
      <c r="B20" s="83" t="s">
        <v>127</v>
      </c>
    </row>
    <row r="21" spans="1:2" ht="15.75" x14ac:dyDescent="0.25">
      <c r="A21" s="82" t="s">
        <v>123</v>
      </c>
      <c r="B21" s="83" t="s">
        <v>126</v>
      </c>
    </row>
    <row r="22" spans="1:2" ht="15.75" x14ac:dyDescent="0.25">
      <c r="A22" s="82" t="s">
        <v>72</v>
      </c>
      <c r="B22" s="83" t="s">
        <v>129</v>
      </c>
    </row>
    <row r="23" spans="1:2" ht="18" x14ac:dyDescent="0.25">
      <c r="A23" s="82" t="s">
        <v>140</v>
      </c>
      <c r="B23" s="83" t="s">
        <v>139</v>
      </c>
    </row>
    <row r="24" spans="1:2" ht="15.75" x14ac:dyDescent="0.25">
      <c r="A24" s="82" t="s">
        <v>143</v>
      </c>
      <c r="B24" s="83" t="s">
        <v>141</v>
      </c>
    </row>
    <row r="25" spans="1:2" ht="18.75" thickBot="1" x14ac:dyDescent="0.3">
      <c r="A25" s="84" t="s">
        <v>142</v>
      </c>
      <c r="B25" s="96" t="s">
        <v>144</v>
      </c>
    </row>
    <row r="26" spans="1:2" x14ac:dyDescent="0.25">
      <c r="A26" s="70"/>
    </row>
    <row r="27" spans="1:2" x14ac:dyDescent="0.25">
      <c r="A27" s="70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56"/>
  <sheetViews>
    <sheetView zoomScale="140" zoomScaleNormal="140" workbookViewId="0"/>
  </sheetViews>
  <sheetFormatPr defaultRowHeight="15" x14ac:dyDescent="0.25"/>
  <cols>
    <col min="1" max="1" width="3.140625" style="60" customWidth="1"/>
    <col min="2" max="2" width="16.7109375" style="60" customWidth="1"/>
    <col min="3" max="3" width="12.28515625" style="60" customWidth="1"/>
    <col min="4" max="4" width="14" style="60" customWidth="1"/>
    <col min="5" max="5" width="17.28515625" style="60" customWidth="1"/>
    <col min="6" max="6" width="13.7109375" style="60" customWidth="1"/>
    <col min="7" max="7" width="19" style="60" customWidth="1"/>
    <col min="8" max="8" width="18.85546875" style="60" customWidth="1"/>
    <col min="9" max="9" width="12.5703125" style="60" customWidth="1"/>
    <col min="10" max="16384" width="9.140625" style="60"/>
  </cols>
  <sheetData>
    <row r="2" spans="1:9" x14ac:dyDescent="0.25">
      <c r="A2" s="67" t="s">
        <v>118</v>
      </c>
    </row>
    <row r="4" spans="1:9" ht="47.25" x14ac:dyDescent="0.25">
      <c r="B4" s="62" t="s">
        <v>106</v>
      </c>
      <c r="C4" s="63" t="s">
        <v>113</v>
      </c>
      <c r="D4" s="63" t="s">
        <v>110</v>
      </c>
      <c r="E4" s="63" t="s">
        <v>112</v>
      </c>
      <c r="F4" s="63" t="s">
        <v>115</v>
      </c>
      <c r="G4" s="63" t="s">
        <v>111</v>
      </c>
      <c r="H4" s="63" t="s">
        <v>114</v>
      </c>
      <c r="I4" s="63" t="s">
        <v>107</v>
      </c>
    </row>
    <row r="5" spans="1:9" x14ac:dyDescent="0.25">
      <c r="B5" s="64" t="s">
        <v>108</v>
      </c>
      <c r="C5" s="61">
        <v>4924.8</v>
      </c>
      <c r="D5" s="61">
        <v>201.3</v>
      </c>
      <c r="E5" s="61">
        <f>((C5/1000)/1000)*D5</f>
        <v>0.99136224000000006</v>
      </c>
      <c r="F5" s="61">
        <v>0</v>
      </c>
      <c r="G5" s="65">
        <f>(((E5+F5)/D5)*1000*1000)/1000</f>
        <v>4.9248000000000003</v>
      </c>
      <c r="H5" s="65">
        <v>4.7714853452558375</v>
      </c>
      <c r="I5" s="65">
        <f t="shared" ref="I5:I20" si="0">H5/(G5/100)</f>
        <v>96.886885665526265</v>
      </c>
    </row>
    <row r="6" spans="1:9" x14ac:dyDescent="0.25">
      <c r="B6" s="64" t="s">
        <v>108</v>
      </c>
      <c r="C6" s="61">
        <v>4924.8</v>
      </c>
      <c r="D6" s="61">
        <v>205.6</v>
      </c>
      <c r="E6" s="61">
        <f>((C6/1000)/1000)*D6</f>
        <v>1.0125388799999999</v>
      </c>
      <c r="F6" s="61">
        <v>1</v>
      </c>
      <c r="G6" s="65">
        <f>(((E6+F6)/D6)*1000*1000)/1000</f>
        <v>9.7886132295719861</v>
      </c>
      <c r="H6" s="65">
        <v>9.2757782101167336</v>
      </c>
      <c r="I6" s="65">
        <f t="shared" si="0"/>
        <v>94.760902209253217</v>
      </c>
    </row>
    <row r="7" spans="1:9" x14ac:dyDescent="0.25">
      <c r="B7" s="64" t="s">
        <v>108</v>
      </c>
      <c r="C7" s="61">
        <v>4924.8</v>
      </c>
      <c r="D7" s="61">
        <v>202.4</v>
      </c>
      <c r="E7" s="61">
        <f t="shared" ref="E7:E20" si="1">((C7/1000)/1000)*D7</f>
        <v>0.99677952000000003</v>
      </c>
      <c r="F7" s="61">
        <v>2.5</v>
      </c>
      <c r="G7" s="65">
        <f t="shared" ref="G7:G20" si="2">(((E7+F7)/D7)*1000*1000)/1000</f>
        <v>17.276578656126482</v>
      </c>
      <c r="H7" s="65">
        <v>15.854743083003951</v>
      </c>
      <c r="I7" s="65">
        <f t="shared" si="0"/>
        <v>91.770155414316761</v>
      </c>
    </row>
    <row r="8" spans="1:9" x14ac:dyDescent="0.25">
      <c r="B8" s="64" t="s">
        <v>108</v>
      </c>
      <c r="C8" s="61">
        <v>4924.8</v>
      </c>
      <c r="D8" s="61">
        <v>209.5</v>
      </c>
      <c r="E8" s="61">
        <f t="shared" si="1"/>
        <v>1.0317456</v>
      </c>
      <c r="F8" s="61">
        <v>3.5</v>
      </c>
      <c r="G8" s="65">
        <f t="shared" si="2"/>
        <v>21.631243914081146</v>
      </c>
      <c r="H8" s="65">
        <v>20.337947494033418</v>
      </c>
      <c r="I8" s="65">
        <f t="shared" si="0"/>
        <v>94.021164824433242</v>
      </c>
    </row>
    <row r="9" spans="1:9" x14ac:dyDescent="0.25">
      <c r="B9" s="64" t="s">
        <v>108</v>
      </c>
      <c r="C9" s="61">
        <v>4924.8</v>
      </c>
      <c r="D9" s="61">
        <v>201</v>
      </c>
      <c r="E9" s="61">
        <f t="shared" si="1"/>
        <v>0.98988480000000001</v>
      </c>
      <c r="F9" s="61">
        <v>5</v>
      </c>
      <c r="G9" s="65">
        <f t="shared" si="2"/>
        <v>29.800421890547266</v>
      </c>
      <c r="H9" s="65">
        <v>26.099502487562191</v>
      </c>
      <c r="I9" s="65">
        <f t="shared" si="0"/>
        <v>87.5809831935332</v>
      </c>
    </row>
    <row r="10" spans="1:9" x14ac:dyDescent="0.25">
      <c r="B10" s="64" t="s">
        <v>108</v>
      </c>
      <c r="C10" s="61">
        <v>4924.8</v>
      </c>
      <c r="D10" s="61">
        <v>203.5</v>
      </c>
      <c r="E10" s="61">
        <f t="shared" si="1"/>
        <v>1.0021968000000001</v>
      </c>
      <c r="F10" s="61">
        <v>6.5</v>
      </c>
      <c r="G10" s="65">
        <f t="shared" si="2"/>
        <v>36.865831941031942</v>
      </c>
      <c r="H10" s="65">
        <v>34.262162162162163</v>
      </c>
      <c r="I10" s="65">
        <f t="shared" si="0"/>
        <v>92.93744466954</v>
      </c>
    </row>
    <row r="11" spans="1:9" x14ac:dyDescent="0.25">
      <c r="B11" s="64" t="s">
        <v>108</v>
      </c>
      <c r="C11" s="61">
        <v>4924.8</v>
      </c>
      <c r="D11" s="61">
        <v>200.7</v>
      </c>
      <c r="E11" s="61">
        <f>((C11/1000)/1000)*D11</f>
        <v>0.98840735999999996</v>
      </c>
      <c r="F11" s="61">
        <v>7.5</v>
      </c>
      <c r="G11" s="65">
        <f>(((E11+F11)/D11)*1000*1000)/1000</f>
        <v>42.294007772795219</v>
      </c>
      <c r="H11" s="65">
        <v>39.449427005480821</v>
      </c>
      <c r="I11" s="65">
        <f t="shared" si="0"/>
        <v>93.274270003931576</v>
      </c>
    </row>
    <row r="12" spans="1:9" x14ac:dyDescent="0.25">
      <c r="B12" s="64" t="s">
        <v>108</v>
      </c>
      <c r="C12" s="61">
        <v>4924.8</v>
      </c>
      <c r="D12" s="61">
        <v>201.2</v>
      </c>
      <c r="E12" s="61">
        <f t="shared" si="1"/>
        <v>0.99086975999999993</v>
      </c>
      <c r="F12" s="61">
        <v>8.5</v>
      </c>
      <c r="G12" s="65">
        <f t="shared" si="2"/>
        <v>47.171320874751494</v>
      </c>
      <c r="H12" s="65">
        <v>43.5765407554672</v>
      </c>
      <c r="I12" s="65">
        <f t="shared" si="0"/>
        <v>92.379310028588989</v>
      </c>
    </row>
    <row r="13" spans="1:9" x14ac:dyDescent="0.25">
      <c r="B13" s="64" t="s">
        <v>108</v>
      </c>
      <c r="C13" s="61">
        <v>4924.8</v>
      </c>
      <c r="D13" s="61">
        <v>202.9</v>
      </c>
      <c r="E13" s="61">
        <f t="shared" si="1"/>
        <v>0.99924192000000001</v>
      </c>
      <c r="F13" s="61">
        <v>10</v>
      </c>
      <c r="G13" s="65">
        <f t="shared" si="2"/>
        <v>54.210162247412512</v>
      </c>
      <c r="H13" s="65">
        <v>9.3913257762444555</v>
      </c>
      <c r="I13" s="65">
        <f t="shared" si="0"/>
        <v>17.323921174378537</v>
      </c>
    </row>
    <row r="14" spans="1:9" x14ac:dyDescent="0.25">
      <c r="B14" s="64" t="s">
        <v>108</v>
      </c>
      <c r="C14" s="61">
        <v>4924.8</v>
      </c>
      <c r="D14" s="61">
        <v>201.3</v>
      </c>
      <c r="E14" s="61">
        <f t="shared" si="1"/>
        <v>0.99136224000000006</v>
      </c>
      <c r="F14" s="61">
        <v>15</v>
      </c>
      <c r="G14" s="65">
        <f t="shared" si="2"/>
        <v>79.440448286140096</v>
      </c>
      <c r="H14" s="65">
        <v>9.9379036264282163</v>
      </c>
      <c r="I14" s="65">
        <f t="shared" si="0"/>
        <v>12.509878583051846</v>
      </c>
    </row>
    <row r="15" spans="1:9" x14ac:dyDescent="0.25">
      <c r="B15" s="64" t="s">
        <v>108</v>
      </c>
      <c r="C15" s="61">
        <v>4924.8</v>
      </c>
      <c r="D15" s="61">
        <v>203.4</v>
      </c>
      <c r="E15" s="61">
        <f t="shared" si="1"/>
        <v>1.00170432</v>
      </c>
      <c r="F15" s="61">
        <v>20</v>
      </c>
      <c r="G15" s="65">
        <f t="shared" si="2"/>
        <v>103.25321691248772</v>
      </c>
      <c r="H15" s="65">
        <v>6.757620452310718</v>
      </c>
      <c r="I15" s="65">
        <f t="shared" si="0"/>
        <v>6.5447069392890107</v>
      </c>
    </row>
    <row r="16" spans="1:9" x14ac:dyDescent="0.25">
      <c r="B16" s="64" t="s">
        <v>108</v>
      </c>
      <c r="C16" s="61">
        <v>4924.8</v>
      </c>
      <c r="D16" s="61">
        <v>200.7</v>
      </c>
      <c r="E16" s="61">
        <f t="shared" si="1"/>
        <v>0.98840735999999996</v>
      </c>
      <c r="F16" s="61">
        <v>40</v>
      </c>
      <c r="G16" s="65">
        <f t="shared" si="2"/>
        <v>204.22724145490781</v>
      </c>
      <c r="H16" s="65">
        <v>9.8156452416542095</v>
      </c>
      <c r="I16" s="65">
        <f t="shared" si="0"/>
        <v>4.8062369993972851</v>
      </c>
    </row>
    <row r="17" spans="2:9" x14ac:dyDescent="0.25">
      <c r="B17" s="64" t="s">
        <v>108</v>
      </c>
      <c r="C17" s="61">
        <v>4924.8</v>
      </c>
      <c r="D17" s="61">
        <v>199.8</v>
      </c>
      <c r="E17" s="61">
        <f t="shared" si="1"/>
        <v>0.98397504000000002</v>
      </c>
      <c r="F17" s="61">
        <v>60</v>
      </c>
      <c r="G17" s="65">
        <f t="shared" si="2"/>
        <v>305.22510030030031</v>
      </c>
      <c r="H17" s="65">
        <v>8.0030030030030037</v>
      </c>
      <c r="I17" s="65">
        <f t="shared" si="0"/>
        <v>2.622000286060723</v>
      </c>
    </row>
    <row r="18" spans="2:9" x14ac:dyDescent="0.25">
      <c r="B18" s="64" t="s">
        <v>108</v>
      </c>
      <c r="C18" s="61">
        <v>4924.8</v>
      </c>
      <c r="D18" s="61">
        <v>208</v>
      </c>
      <c r="E18" s="61">
        <f t="shared" si="1"/>
        <v>1.0243584000000001</v>
      </c>
      <c r="F18" s="61">
        <v>80</v>
      </c>
      <c r="G18" s="65">
        <f t="shared" si="2"/>
        <v>389.54018461538459</v>
      </c>
      <c r="H18" s="65">
        <v>6.2451923076923066</v>
      </c>
      <c r="I18" s="65">
        <f t="shared" si="0"/>
        <v>1.6032215813263384</v>
      </c>
    </row>
    <row r="19" spans="2:9" x14ac:dyDescent="0.25">
      <c r="B19" s="64" t="s">
        <v>108</v>
      </c>
      <c r="C19" s="61">
        <v>4924.8</v>
      </c>
      <c r="D19" s="61">
        <v>204.8</v>
      </c>
      <c r="E19" s="61">
        <f t="shared" si="1"/>
        <v>1.00859904</v>
      </c>
      <c r="F19" s="61">
        <v>100</v>
      </c>
      <c r="G19" s="65">
        <f t="shared" si="2"/>
        <v>493.20605</v>
      </c>
      <c r="H19" s="65">
        <v>13.35205078125</v>
      </c>
      <c r="I19" s="65">
        <f t="shared" si="0"/>
        <v>2.7071952546506677</v>
      </c>
    </row>
    <row r="20" spans="2:9" x14ac:dyDescent="0.25">
      <c r="B20" s="64" t="s">
        <v>108</v>
      </c>
      <c r="C20" s="61">
        <v>4924.8</v>
      </c>
      <c r="D20" s="61">
        <v>200.3</v>
      </c>
      <c r="E20" s="61">
        <f t="shared" si="1"/>
        <v>0.98643744000000011</v>
      </c>
      <c r="F20" s="61">
        <v>200</v>
      </c>
      <c r="G20" s="65">
        <f t="shared" si="2"/>
        <v>1003.4270466300547</v>
      </c>
      <c r="H20" s="65">
        <v>9.9425861208187722</v>
      </c>
      <c r="I20" s="65">
        <f t="shared" si="0"/>
        <v>0.99086287879226587</v>
      </c>
    </row>
    <row r="22" spans="2:9" ht="47.25" x14ac:dyDescent="0.25">
      <c r="B22" s="62" t="s">
        <v>106</v>
      </c>
      <c r="C22" s="63" t="s">
        <v>113</v>
      </c>
      <c r="D22" s="63" t="s">
        <v>110</v>
      </c>
      <c r="E22" s="63" t="s">
        <v>112</v>
      </c>
      <c r="F22" s="63" t="s">
        <v>115</v>
      </c>
      <c r="G22" s="63" t="s">
        <v>111</v>
      </c>
      <c r="H22" s="63" t="s">
        <v>114</v>
      </c>
      <c r="I22" s="63" t="s">
        <v>107</v>
      </c>
    </row>
    <row r="23" spans="2:9" x14ac:dyDescent="0.25">
      <c r="B23" s="64" t="s">
        <v>109</v>
      </c>
      <c r="C23" s="61">
        <v>11524</v>
      </c>
      <c r="D23" s="61">
        <v>202.5</v>
      </c>
      <c r="E23" s="61">
        <f>((C23/1000)/1000)*D23</f>
        <v>2.3336099999999997</v>
      </c>
      <c r="F23" s="61">
        <v>0</v>
      </c>
      <c r="G23" s="65">
        <f>(((E23+F23)/D23)*1000*1000)/1000</f>
        <v>11.523999999999999</v>
      </c>
      <c r="H23" s="68">
        <v>11.530864197530866</v>
      </c>
      <c r="I23" s="69">
        <f t="shared" ref="I23:I38" si="3">H23/(G23/100)</f>
        <v>100.05956436593948</v>
      </c>
    </row>
    <row r="24" spans="2:9" x14ac:dyDescent="0.25">
      <c r="B24" s="64" t="s">
        <v>109</v>
      </c>
      <c r="C24" s="61">
        <v>11524</v>
      </c>
      <c r="D24" s="61">
        <v>201</v>
      </c>
      <c r="E24" s="61">
        <f>((C24/1000)/1000)*D24</f>
        <v>2.3163239999999998</v>
      </c>
      <c r="F24" s="61">
        <v>1</v>
      </c>
      <c r="G24" s="65">
        <f>(((E24+F24)/D24)*1000*1000)/1000</f>
        <v>16.49912437810945</v>
      </c>
      <c r="H24" s="68">
        <v>16.296019900497512</v>
      </c>
      <c r="I24" s="68">
        <f t="shared" si="3"/>
        <v>98.768998445266519</v>
      </c>
    </row>
    <row r="25" spans="2:9" x14ac:dyDescent="0.25">
      <c r="B25" s="64" t="s">
        <v>109</v>
      </c>
      <c r="C25" s="61">
        <v>11524</v>
      </c>
      <c r="D25" s="61">
        <v>202.4</v>
      </c>
      <c r="E25" s="61">
        <f>((C25/1000)/1000)*D25</f>
        <v>2.3324576000000001</v>
      </c>
      <c r="F25" s="61">
        <v>1.5</v>
      </c>
      <c r="G25" s="65">
        <f>(((E25+F25)/D25)*1000*1000)/1000</f>
        <v>18.935067193675891</v>
      </c>
      <c r="H25" s="68">
        <v>17.102025691699605</v>
      </c>
      <c r="I25" s="68">
        <f t="shared" si="3"/>
        <v>90.319329299298701</v>
      </c>
    </row>
    <row r="26" spans="2:9" x14ac:dyDescent="0.25">
      <c r="B26" s="64" t="s">
        <v>109</v>
      </c>
      <c r="C26" s="61">
        <v>11524</v>
      </c>
      <c r="D26" s="61">
        <v>200</v>
      </c>
      <c r="E26" s="61">
        <f t="shared" ref="E26:E27" si="4">((C26/1000)/1000)*D26</f>
        <v>2.3047999999999997</v>
      </c>
      <c r="F26" s="61">
        <v>2</v>
      </c>
      <c r="G26" s="65">
        <f t="shared" ref="G26:G27" si="5">(((E26+F26)/D26)*1000*1000)/1000</f>
        <v>21.524000000000001</v>
      </c>
      <c r="H26" s="68">
        <v>21.3125</v>
      </c>
      <c r="I26" s="68">
        <f t="shared" si="3"/>
        <v>99.017375952425198</v>
      </c>
    </row>
    <row r="27" spans="2:9" x14ac:dyDescent="0.25">
      <c r="B27" s="64" t="s">
        <v>109</v>
      </c>
      <c r="C27" s="61">
        <v>11524</v>
      </c>
      <c r="D27" s="61">
        <v>204.2</v>
      </c>
      <c r="E27" s="61">
        <f t="shared" si="4"/>
        <v>2.3532007999999998</v>
      </c>
      <c r="F27" s="61">
        <v>2.5</v>
      </c>
      <c r="G27" s="65">
        <f t="shared" si="5"/>
        <v>23.766899118511265</v>
      </c>
      <c r="H27" s="68">
        <v>20.27350636630754</v>
      </c>
      <c r="I27" s="68">
        <f t="shared" si="3"/>
        <v>85.30143652823925</v>
      </c>
    </row>
    <row r="28" spans="2:9" x14ac:dyDescent="0.25">
      <c r="B28" s="64" t="s">
        <v>109</v>
      </c>
      <c r="C28" s="61">
        <v>11524</v>
      </c>
      <c r="D28" s="61">
        <v>199</v>
      </c>
      <c r="E28" s="61">
        <f>((C28/1000)/1000)*D28</f>
        <v>2.2932760000000001</v>
      </c>
      <c r="F28" s="61">
        <v>3.5</v>
      </c>
      <c r="G28" s="65">
        <f>(((E28+F28)/D28)*1000*1000)/1000</f>
        <v>29.111939698492463</v>
      </c>
      <c r="H28" s="68">
        <v>26.399246231155775</v>
      </c>
      <c r="I28" s="68">
        <f t="shared" si="3"/>
        <v>90.681852547677678</v>
      </c>
    </row>
    <row r="29" spans="2:9" x14ac:dyDescent="0.25">
      <c r="B29" s="64" t="s">
        <v>109</v>
      </c>
      <c r="C29" s="61">
        <v>11524</v>
      </c>
      <c r="D29" s="61">
        <v>199.3</v>
      </c>
      <c r="E29" s="61">
        <f>((C29/1000)/1000)*D29</f>
        <v>2.2967332000000003</v>
      </c>
      <c r="F29" s="61">
        <v>4.5</v>
      </c>
      <c r="G29" s="65">
        <f>(((E29+F29)/D29)*1000*1000)/1000</f>
        <v>34.103026593075761</v>
      </c>
      <c r="H29" s="68">
        <v>29.956347215253388</v>
      </c>
      <c r="I29" s="68">
        <f t="shared" si="3"/>
        <v>87.840729131459824</v>
      </c>
    </row>
    <row r="30" spans="2:9" x14ac:dyDescent="0.25">
      <c r="B30" s="64" t="s">
        <v>109</v>
      </c>
      <c r="C30" s="61">
        <v>11524</v>
      </c>
      <c r="D30" s="61">
        <v>212.4</v>
      </c>
      <c r="E30" s="61">
        <f>((C30/1000)/1000)*D30</f>
        <v>2.4476976000000001</v>
      </c>
      <c r="F30" s="61">
        <v>5</v>
      </c>
      <c r="G30" s="65">
        <f t="shared" ref="G30:G38" si="6">(((E30+F30)/D30)*1000*1000)/1000</f>
        <v>35.064489642184554</v>
      </c>
      <c r="H30" s="68">
        <v>11.339453860640301</v>
      </c>
      <c r="I30" s="68">
        <f t="shared" si="3"/>
        <v>32.338853285342843</v>
      </c>
    </row>
    <row r="31" spans="2:9" x14ac:dyDescent="0.25">
      <c r="B31" s="64" t="s">
        <v>109</v>
      </c>
      <c r="C31" s="61">
        <v>11524</v>
      </c>
      <c r="D31" s="61">
        <v>207.8</v>
      </c>
      <c r="E31" s="61">
        <f t="shared" ref="E31:E38" si="7">((C31/1000)/1000)*D31</f>
        <v>2.3946871999999999</v>
      </c>
      <c r="F31" s="61">
        <v>10</v>
      </c>
      <c r="G31" s="65">
        <f t="shared" si="6"/>
        <v>59.647195380173237</v>
      </c>
      <c r="H31" s="65">
        <v>6.43647738209817</v>
      </c>
      <c r="I31" s="68">
        <f t="shared" si="3"/>
        <v>10.790913706963092</v>
      </c>
    </row>
    <row r="32" spans="2:9" x14ac:dyDescent="0.25">
      <c r="B32" s="64" t="s">
        <v>109</v>
      </c>
      <c r="C32" s="61">
        <v>11524</v>
      </c>
      <c r="D32" s="61">
        <v>209.6</v>
      </c>
      <c r="E32" s="61">
        <f t="shared" si="7"/>
        <v>2.4154304</v>
      </c>
      <c r="F32" s="61">
        <v>15</v>
      </c>
      <c r="G32" s="65">
        <f t="shared" si="6"/>
        <v>83.088885496183195</v>
      </c>
      <c r="H32" s="65">
        <v>4.2342557251908399</v>
      </c>
      <c r="I32" s="65">
        <f t="shared" si="3"/>
        <v>5.0960555071897629</v>
      </c>
    </row>
    <row r="33" spans="2:12" x14ac:dyDescent="0.25">
      <c r="B33" s="64" t="s">
        <v>109</v>
      </c>
      <c r="C33" s="61">
        <v>11524</v>
      </c>
      <c r="D33" s="61">
        <v>204.1</v>
      </c>
      <c r="E33" s="61">
        <f t="shared" si="7"/>
        <v>2.3520483999999997</v>
      </c>
      <c r="F33" s="61">
        <v>20</v>
      </c>
      <c r="G33" s="65">
        <f t="shared" si="6"/>
        <v>109.51518079372858</v>
      </c>
      <c r="H33" s="65">
        <v>5.3772660460558548</v>
      </c>
      <c r="I33" s="65">
        <f t="shared" si="3"/>
        <v>4.9100645290299205</v>
      </c>
    </row>
    <row r="34" spans="2:12" x14ac:dyDescent="0.25">
      <c r="B34" s="64" t="s">
        <v>109</v>
      </c>
      <c r="C34" s="61">
        <v>11524</v>
      </c>
      <c r="D34" s="61">
        <v>210.2</v>
      </c>
      <c r="E34" s="61">
        <f t="shared" si="7"/>
        <v>2.4223447999999999</v>
      </c>
      <c r="F34" s="61">
        <v>40</v>
      </c>
      <c r="G34" s="65">
        <f t="shared" si="6"/>
        <v>201.81895718363464</v>
      </c>
      <c r="H34" s="65">
        <v>7.1955280685061851</v>
      </c>
      <c r="I34" s="65">
        <f t="shared" si="3"/>
        <v>3.5653380479807901</v>
      </c>
    </row>
    <row r="35" spans="2:12" x14ac:dyDescent="0.25">
      <c r="B35" s="64" t="s">
        <v>109</v>
      </c>
      <c r="C35" s="61">
        <v>11524</v>
      </c>
      <c r="D35" s="61">
        <v>207.2</v>
      </c>
      <c r="E35" s="61">
        <f t="shared" si="7"/>
        <v>2.3877727999999996</v>
      </c>
      <c r="F35" s="61">
        <v>60</v>
      </c>
      <c r="G35" s="65">
        <f t="shared" si="6"/>
        <v>301.09928957528956</v>
      </c>
      <c r="H35" s="68">
        <v>15.999034749034749</v>
      </c>
      <c r="I35" s="65">
        <f t="shared" si="3"/>
        <v>5.3135411815822984</v>
      </c>
    </row>
    <row r="36" spans="2:12" x14ac:dyDescent="0.25">
      <c r="B36" s="64" t="s">
        <v>109</v>
      </c>
      <c r="C36" s="61">
        <v>11524</v>
      </c>
      <c r="D36" s="61">
        <v>206.4</v>
      </c>
      <c r="E36" s="61">
        <f t="shared" si="7"/>
        <v>2.3785536</v>
      </c>
      <c r="F36" s="61">
        <v>80</v>
      </c>
      <c r="G36" s="65">
        <f t="shared" si="6"/>
        <v>399.12089922480618</v>
      </c>
      <c r="H36" s="65">
        <v>3.512596899224806</v>
      </c>
      <c r="I36" s="65">
        <f t="shared" si="3"/>
        <v>0.88008342986978594</v>
      </c>
    </row>
    <row r="37" spans="2:12" x14ac:dyDescent="0.25">
      <c r="B37" s="64" t="s">
        <v>109</v>
      </c>
      <c r="C37" s="61">
        <v>11524</v>
      </c>
      <c r="D37" s="61">
        <v>203</v>
      </c>
      <c r="E37" s="61">
        <f t="shared" si="7"/>
        <v>2.339372</v>
      </c>
      <c r="F37" s="61">
        <v>100</v>
      </c>
      <c r="G37" s="65">
        <f t="shared" si="6"/>
        <v>504.13483743842357</v>
      </c>
      <c r="H37" s="65">
        <v>4.5073891625615765</v>
      </c>
      <c r="I37" s="65">
        <f t="shared" si="3"/>
        <v>0.89408404812177289</v>
      </c>
    </row>
    <row r="38" spans="2:12" x14ac:dyDescent="0.25">
      <c r="B38" s="64" t="s">
        <v>109</v>
      </c>
      <c r="C38" s="61">
        <v>11524</v>
      </c>
      <c r="D38" s="61">
        <v>212</v>
      </c>
      <c r="E38" s="61">
        <f t="shared" si="7"/>
        <v>2.4430879999999999</v>
      </c>
      <c r="F38" s="61">
        <v>200</v>
      </c>
      <c r="G38" s="65">
        <f t="shared" si="6"/>
        <v>954.92022641509436</v>
      </c>
      <c r="H38" s="65">
        <v>6.5566037735849063</v>
      </c>
      <c r="I38" s="65">
        <f t="shared" si="3"/>
        <v>0.68661272347317681</v>
      </c>
    </row>
    <row r="40" spans="2:12" ht="47.25" x14ac:dyDescent="0.25">
      <c r="B40" s="62" t="s">
        <v>116</v>
      </c>
      <c r="C40" s="63" t="s">
        <v>113</v>
      </c>
      <c r="D40" s="63" t="s">
        <v>110</v>
      </c>
      <c r="E40" s="63" t="s">
        <v>112</v>
      </c>
      <c r="F40" s="63" t="s">
        <v>115</v>
      </c>
      <c r="G40" s="63" t="s">
        <v>111</v>
      </c>
      <c r="H40" s="63" t="s">
        <v>114</v>
      </c>
      <c r="I40" s="63" t="s">
        <v>107</v>
      </c>
    </row>
    <row r="41" spans="2:12" x14ac:dyDescent="0.25">
      <c r="B41" s="59" t="s">
        <v>117</v>
      </c>
      <c r="C41" s="61">
        <v>2330</v>
      </c>
      <c r="D41" s="61">
        <v>199.2</v>
      </c>
      <c r="E41" s="61">
        <f>((C41/1000)/1000)*D41</f>
        <v>0.46413599999999999</v>
      </c>
      <c r="F41" s="61">
        <v>0</v>
      </c>
      <c r="G41" s="19">
        <v>2.33</v>
      </c>
      <c r="H41" s="19">
        <v>2.3199999999999998</v>
      </c>
      <c r="I41" s="65">
        <v>99.570815450643764</v>
      </c>
      <c r="L41" s="66"/>
    </row>
    <row r="42" spans="2:12" x14ac:dyDescent="0.25">
      <c r="B42" s="59" t="s">
        <v>117</v>
      </c>
      <c r="C42" s="58">
        <v>2330</v>
      </c>
      <c r="D42" s="58">
        <v>205.3</v>
      </c>
      <c r="E42" s="58">
        <f>((C42/1000)/1000)*D42</f>
        <v>0.47834900000000002</v>
      </c>
      <c r="F42" s="58">
        <v>1</v>
      </c>
      <c r="G42" s="19">
        <v>7.2009206039941551</v>
      </c>
      <c r="H42" s="19">
        <v>7.2966390647832435</v>
      </c>
      <c r="I42" s="69">
        <v>101.32925310599865</v>
      </c>
      <c r="L42" s="66"/>
    </row>
    <row r="43" spans="2:12" x14ac:dyDescent="0.25">
      <c r="B43" s="59" t="s">
        <v>117</v>
      </c>
      <c r="C43" s="58">
        <v>2330</v>
      </c>
      <c r="D43" s="58">
        <v>202.8</v>
      </c>
      <c r="E43" s="58">
        <f t="shared" ref="E43:E56" si="8">((C43/1000)/1000)*D43</f>
        <v>0.47252400000000006</v>
      </c>
      <c r="F43" s="58">
        <v>2.5</v>
      </c>
      <c r="G43" s="18">
        <v>14.657416173570018</v>
      </c>
      <c r="H43" s="18">
        <v>14.980276134122287</v>
      </c>
      <c r="I43" s="69">
        <v>102.2027071942901</v>
      </c>
      <c r="L43" s="66"/>
    </row>
    <row r="44" spans="2:12" x14ac:dyDescent="0.25">
      <c r="B44" s="59" t="s">
        <v>117</v>
      </c>
      <c r="C44" s="58">
        <v>2330</v>
      </c>
      <c r="D44" s="58">
        <v>200.9</v>
      </c>
      <c r="E44" s="58">
        <f t="shared" si="8"/>
        <v>0.46809700000000004</v>
      </c>
      <c r="F44" s="58">
        <v>5</v>
      </c>
      <c r="G44" s="18">
        <v>27.218003982080635</v>
      </c>
      <c r="H44" s="18">
        <v>27.630662020905923</v>
      </c>
      <c r="I44" s="69">
        <v>101.51612160501178</v>
      </c>
      <c r="L44" s="66"/>
    </row>
    <row r="45" spans="2:12" x14ac:dyDescent="0.25">
      <c r="B45" s="59" t="s">
        <v>117</v>
      </c>
      <c r="C45" s="58">
        <v>2330</v>
      </c>
      <c r="D45" s="58">
        <v>201.2</v>
      </c>
      <c r="E45" s="58">
        <f t="shared" si="8"/>
        <v>0.46879599999999999</v>
      </c>
      <c r="F45" s="58">
        <v>10</v>
      </c>
      <c r="G45" s="18">
        <v>52.031789264413518</v>
      </c>
      <c r="H45" s="18">
        <v>54.174950298210739</v>
      </c>
      <c r="I45" s="69">
        <v>104.11894548332015</v>
      </c>
      <c r="L45" s="66"/>
    </row>
    <row r="46" spans="2:12" x14ac:dyDescent="0.25">
      <c r="B46" s="59" t="s">
        <v>117</v>
      </c>
      <c r="C46" s="58">
        <v>2330</v>
      </c>
      <c r="D46" s="58">
        <v>204.5</v>
      </c>
      <c r="E46" s="58">
        <f t="shared" si="8"/>
        <v>0.47648499999999999</v>
      </c>
      <c r="F46" s="58">
        <v>15</v>
      </c>
      <c r="G46" s="18">
        <v>75.679633251833749</v>
      </c>
      <c r="H46" s="18">
        <v>80.293398533007334</v>
      </c>
      <c r="I46" s="69">
        <v>106.09644244154921</v>
      </c>
      <c r="L46" s="66"/>
    </row>
    <row r="47" spans="2:12" x14ac:dyDescent="0.25">
      <c r="B47" s="59" t="s">
        <v>117</v>
      </c>
      <c r="C47" s="58">
        <v>2330</v>
      </c>
      <c r="D47" s="58">
        <v>209.4</v>
      </c>
      <c r="E47" s="58">
        <f t="shared" si="8"/>
        <v>0.487902</v>
      </c>
      <c r="F47" s="58">
        <v>20</v>
      </c>
      <c r="G47" s="18">
        <v>97.840983763132741</v>
      </c>
      <c r="H47" s="17">
        <v>101.40401146131806</v>
      </c>
      <c r="I47" s="69">
        <v>103.6416515463614</v>
      </c>
      <c r="L47" s="66"/>
    </row>
    <row r="48" spans="2:12" x14ac:dyDescent="0.25">
      <c r="B48" s="59" t="s">
        <v>117</v>
      </c>
      <c r="C48" s="58">
        <v>2330</v>
      </c>
      <c r="D48" s="58">
        <v>209.7</v>
      </c>
      <c r="E48" s="58">
        <f t="shared" si="8"/>
        <v>0.48860100000000001</v>
      </c>
      <c r="F48" s="58">
        <v>40</v>
      </c>
      <c r="G48" s="17">
        <v>193.07868860276588</v>
      </c>
      <c r="H48" s="17">
        <v>199.34191702432045</v>
      </c>
      <c r="I48" s="69">
        <v>103.24387350405115</v>
      </c>
      <c r="L48" s="66"/>
    </row>
    <row r="49" spans="2:12" x14ac:dyDescent="0.25">
      <c r="B49" s="59" t="s">
        <v>117</v>
      </c>
      <c r="C49" s="58">
        <v>2330</v>
      </c>
      <c r="D49" s="58">
        <v>200.1</v>
      </c>
      <c r="E49" s="58">
        <f t="shared" si="8"/>
        <v>0.46623300000000001</v>
      </c>
      <c r="F49" s="58">
        <v>60</v>
      </c>
      <c r="G49" s="17">
        <v>302.18007496251874</v>
      </c>
      <c r="H49" s="17">
        <v>301</v>
      </c>
      <c r="I49" s="68">
        <v>99.59372105844831</v>
      </c>
      <c r="L49" s="66"/>
    </row>
    <row r="50" spans="2:12" x14ac:dyDescent="0.25">
      <c r="B50" s="59" t="s">
        <v>117</v>
      </c>
      <c r="C50" s="58">
        <v>2330</v>
      </c>
      <c r="D50" s="58">
        <v>202.5</v>
      </c>
      <c r="E50" s="58">
        <f t="shared" si="8"/>
        <v>0.47182499999999999</v>
      </c>
      <c r="F50" s="58">
        <v>80</v>
      </c>
      <c r="G50" s="17">
        <v>397.3917283950617</v>
      </c>
      <c r="H50" s="17">
        <v>382.94814814814822</v>
      </c>
      <c r="I50" s="68">
        <v>96.365404910352197</v>
      </c>
      <c r="L50" s="66"/>
    </row>
    <row r="51" spans="2:12" x14ac:dyDescent="0.25">
      <c r="B51" s="59" t="s">
        <v>117</v>
      </c>
      <c r="C51" s="58">
        <v>2330</v>
      </c>
      <c r="D51" s="58">
        <v>199.1</v>
      </c>
      <c r="E51" s="58">
        <f t="shared" si="8"/>
        <v>0.46390300000000001</v>
      </c>
      <c r="F51" s="58">
        <v>100</v>
      </c>
      <c r="G51" s="17">
        <v>504.59017076845811</v>
      </c>
      <c r="H51" s="17">
        <v>459</v>
      </c>
      <c r="I51" s="68">
        <v>90.8996431637066</v>
      </c>
      <c r="L51" s="66"/>
    </row>
    <row r="52" spans="2:12" x14ac:dyDescent="0.25">
      <c r="B52" s="59" t="s">
        <v>117</v>
      </c>
      <c r="C52" s="58">
        <v>2330</v>
      </c>
      <c r="D52" s="58">
        <v>210.4</v>
      </c>
      <c r="E52" s="58">
        <f t="shared" si="8"/>
        <v>0.490232</v>
      </c>
      <c r="F52" s="58">
        <v>125</v>
      </c>
      <c r="G52" s="17">
        <v>596.436463878327</v>
      </c>
      <c r="H52" s="17">
        <v>602.93250950570348</v>
      </c>
      <c r="I52" s="69">
        <v>101.08914293823284</v>
      </c>
      <c r="L52" s="66"/>
    </row>
    <row r="53" spans="2:12" x14ac:dyDescent="0.25">
      <c r="B53" s="59" t="s">
        <v>117</v>
      </c>
      <c r="C53" s="58">
        <v>2330</v>
      </c>
      <c r="D53" s="58">
        <v>199.9</v>
      </c>
      <c r="E53" s="58">
        <f t="shared" si="8"/>
        <v>0.46576700000000004</v>
      </c>
      <c r="F53" s="58">
        <v>150</v>
      </c>
      <c r="G53" s="17">
        <v>752.70518759379695</v>
      </c>
      <c r="H53" s="17">
        <v>597.50375187593795</v>
      </c>
      <c r="I53" s="68">
        <v>79.380846807500077</v>
      </c>
      <c r="L53" s="66"/>
    </row>
    <row r="54" spans="2:12" x14ac:dyDescent="0.25">
      <c r="B54" s="59" t="s">
        <v>117</v>
      </c>
      <c r="C54" s="58">
        <v>2330</v>
      </c>
      <c r="D54" s="58">
        <v>202.4</v>
      </c>
      <c r="E54" s="58">
        <f t="shared" si="8"/>
        <v>0.47159200000000001</v>
      </c>
      <c r="F54" s="58">
        <v>175</v>
      </c>
      <c r="G54" s="17">
        <v>866.95450592885368</v>
      </c>
      <c r="H54" s="17">
        <v>804</v>
      </c>
      <c r="I54" s="68">
        <v>92.741180708902561</v>
      </c>
      <c r="L54" s="66"/>
    </row>
    <row r="55" spans="2:12" x14ac:dyDescent="0.25">
      <c r="B55" s="59" t="s">
        <v>117</v>
      </c>
      <c r="C55" s="58">
        <v>2330</v>
      </c>
      <c r="D55" s="58">
        <v>205.1</v>
      </c>
      <c r="E55" s="58">
        <f t="shared" si="8"/>
        <v>0.477883</v>
      </c>
      <c r="F55" s="58">
        <v>200</v>
      </c>
      <c r="G55" s="17">
        <v>977.46408093612865</v>
      </c>
      <c r="H55" s="17">
        <v>887.24037055095084</v>
      </c>
      <c r="I55" s="68">
        <v>90.769613723425053</v>
      </c>
      <c r="L55" s="66"/>
    </row>
    <row r="56" spans="2:12" x14ac:dyDescent="0.25">
      <c r="B56" s="59" t="s">
        <v>117</v>
      </c>
      <c r="C56" s="58">
        <v>2330</v>
      </c>
      <c r="D56" s="58">
        <v>200.2</v>
      </c>
      <c r="E56" s="58">
        <f t="shared" si="8"/>
        <v>0.46646599999999999</v>
      </c>
      <c r="F56" s="58">
        <v>250</v>
      </c>
      <c r="G56" s="17">
        <v>1251.0812487512487</v>
      </c>
      <c r="H56" s="17">
        <v>564.32567432567441</v>
      </c>
      <c r="I56" s="68">
        <v>45.10703640462593</v>
      </c>
      <c r="L56" s="66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34"/>
  <sheetViews>
    <sheetView zoomScale="140" zoomScaleNormal="140" workbookViewId="0"/>
  </sheetViews>
  <sheetFormatPr defaultRowHeight="15" x14ac:dyDescent="0.25"/>
  <cols>
    <col min="1" max="1" width="11.28515625" customWidth="1"/>
    <col min="2" max="2" width="28" customWidth="1"/>
  </cols>
  <sheetData>
    <row r="2" spans="1:10" x14ac:dyDescent="0.25">
      <c r="A2" s="1" t="s">
        <v>119</v>
      </c>
    </row>
    <row r="3" spans="1:10" ht="18" x14ac:dyDescent="0.35">
      <c r="B3" s="1" t="s">
        <v>156</v>
      </c>
    </row>
    <row r="4" spans="1:10" x14ac:dyDescent="0.25">
      <c r="B4" s="1"/>
      <c r="D4" s="15"/>
    </row>
    <row r="5" spans="1:10" x14ac:dyDescent="0.25">
      <c r="B5" s="1"/>
      <c r="C5" s="16" t="s">
        <v>72</v>
      </c>
      <c r="D5" s="16" t="s">
        <v>71</v>
      </c>
      <c r="E5" s="16" t="s">
        <v>73</v>
      </c>
      <c r="F5" s="16" t="s">
        <v>74</v>
      </c>
      <c r="G5" s="16" t="s">
        <v>75</v>
      </c>
      <c r="H5" s="16" t="s">
        <v>76</v>
      </c>
      <c r="I5" s="16" t="s">
        <v>77</v>
      </c>
      <c r="J5" s="16" t="s">
        <v>78</v>
      </c>
    </row>
    <row r="6" spans="1:10" ht="18" thickBot="1" x14ac:dyDescent="0.3">
      <c r="B6" s="20" t="s">
        <v>79</v>
      </c>
      <c r="C6" s="20" t="s">
        <v>81</v>
      </c>
      <c r="D6" s="20" t="s">
        <v>81</v>
      </c>
      <c r="E6" s="20" t="s">
        <v>81</v>
      </c>
      <c r="F6" s="20" t="s">
        <v>81</v>
      </c>
      <c r="G6" s="20" t="s">
        <v>81</v>
      </c>
      <c r="H6" s="20" t="s">
        <v>81</v>
      </c>
      <c r="I6" s="20" t="s">
        <v>81</v>
      </c>
      <c r="J6" s="20" t="s">
        <v>81</v>
      </c>
    </row>
    <row r="7" spans="1:10" x14ac:dyDescent="0.25">
      <c r="A7" s="104" t="s">
        <v>84</v>
      </c>
      <c r="B7" s="21" t="s">
        <v>86</v>
      </c>
      <c r="C7" s="23">
        <v>36.462555066079297</v>
      </c>
      <c r="D7" s="22">
        <v>100.13806567881457</v>
      </c>
      <c r="E7" s="24">
        <v>1.2842410893071687</v>
      </c>
      <c r="F7" s="24">
        <v>4.1915298358029629</v>
      </c>
      <c r="G7" s="24">
        <v>2.5530636764116939E-2</v>
      </c>
      <c r="H7" s="23">
        <v>94.209551461754103</v>
      </c>
      <c r="I7" s="22">
        <v>191.34110933119746</v>
      </c>
      <c r="J7" s="25">
        <v>0.13996796155386465</v>
      </c>
    </row>
    <row r="8" spans="1:10" x14ac:dyDescent="0.25">
      <c r="A8" s="105"/>
      <c r="B8" s="13" t="s">
        <v>105</v>
      </c>
      <c r="C8" s="18">
        <v>34.630995203836932</v>
      </c>
      <c r="D8" s="17">
        <v>101.8956834532374</v>
      </c>
      <c r="E8" s="19">
        <v>1.3313349320543564</v>
      </c>
      <c r="F8" s="19">
        <v>4.269784172661871</v>
      </c>
      <c r="G8" s="19">
        <v>2.3181454836131096E-2</v>
      </c>
      <c r="H8" s="18">
        <v>94.090427657873704</v>
      </c>
      <c r="I8" s="17">
        <v>196.33832933653076</v>
      </c>
      <c r="J8" s="26">
        <v>0.13269384492406075</v>
      </c>
    </row>
    <row r="9" spans="1:10" x14ac:dyDescent="0.25">
      <c r="A9" s="105"/>
      <c r="B9" s="13" t="s">
        <v>87</v>
      </c>
      <c r="C9" s="18">
        <v>26.365732458755712</v>
      </c>
      <c r="D9" s="17">
        <v>102.11041542436891</v>
      </c>
      <c r="E9" s="19">
        <v>1.3183263764659112</v>
      </c>
      <c r="F9" s="19">
        <v>4.2241105148081894</v>
      </c>
      <c r="G9" s="19">
        <v>2.2858278672232158E-2</v>
      </c>
      <c r="H9" s="18">
        <v>97.144802226197569</v>
      </c>
      <c r="I9" s="17">
        <v>196.84347048300535</v>
      </c>
      <c r="J9" s="26">
        <v>0.12681375472073145</v>
      </c>
    </row>
    <row r="10" spans="1:10" x14ac:dyDescent="0.25">
      <c r="A10" s="105"/>
      <c r="B10" s="13" t="s">
        <v>88</v>
      </c>
      <c r="C10" s="18">
        <v>28.743168324617624</v>
      </c>
      <c r="D10" s="17">
        <v>111.96211614831125</v>
      </c>
      <c r="E10" s="19">
        <v>1.431801203161247</v>
      </c>
      <c r="F10" s="19">
        <v>4.6765029685841233</v>
      </c>
      <c r="G10" s="19">
        <v>2.5459049266700739E-2</v>
      </c>
      <c r="H10" s="17">
        <v>104.75288011638423</v>
      </c>
      <c r="I10" s="17">
        <v>213.60103015766919</v>
      </c>
      <c r="J10" s="26">
        <v>0.13329139307199306</v>
      </c>
    </row>
    <row r="11" spans="1:10" x14ac:dyDescent="0.25">
      <c r="A11" s="105"/>
      <c r="B11" s="13" t="s">
        <v>89</v>
      </c>
      <c r="C11" s="18">
        <v>26.456772565201714</v>
      </c>
      <c r="D11" s="17">
        <v>100.13961780377389</v>
      </c>
      <c r="E11" s="19">
        <v>1.3014302311606105</v>
      </c>
      <c r="F11" s="19">
        <v>4.2587436400785226</v>
      </c>
      <c r="G11" s="19">
        <v>2.3035936060253993E-2</v>
      </c>
      <c r="H11" s="18">
        <v>98.323785104763431</v>
      </c>
      <c r="I11" s="17">
        <v>198.75535835904009</v>
      </c>
      <c r="J11" s="26">
        <v>0.13010296061856494</v>
      </c>
    </row>
    <row r="12" spans="1:10" x14ac:dyDescent="0.25">
      <c r="A12" s="105"/>
      <c r="B12" s="13" t="s">
        <v>90</v>
      </c>
      <c r="C12" s="19">
        <v>7.9646422463508708</v>
      </c>
      <c r="D12" s="18">
        <v>95.953346855983753</v>
      </c>
      <c r="E12" s="19">
        <v>1.252634928210635</v>
      </c>
      <c r="F12" s="19">
        <v>4.0155311617547627</v>
      </c>
      <c r="G12" s="19">
        <v>2.1576581951238915E-2</v>
      </c>
      <c r="H12" s="18">
        <v>92.320924312930046</v>
      </c>
      <c r="I12" s="17">
        <v>188.51956807063596</v>
      </c>
      <c r="J12" s="26">
        <v>0.11931750387781886</v>
      </c>
    </row>
    <row r="13" spans="1:10" x14ac:dyDescent="0.25">
      <c r="A13" s="105"/>
      <c r="B13" s="13" t="s">
        <v>91</v>
      </c>
      <c r="C13" s="18">
        <v>22.099320781696854</v>
      </c>
      <c r="D13" s="18">
        <v>97.037059103908504</v>
      </c>
      <c r="E13" s="19">
        <v>1.2620154115030187</v>
      </c>
      <c r="F13" s="19">
        <v>4.0237726406101046</v>
      </c>
      <c r="G13" s="19">
        <v>2.1548299968223706E-2</v>
      </c>
      <c r="H13" s="18">
        <v>91.990685573562132</v>
      </c>
      <c r="I13" s="17">
        <v>300.64217905942166</v>
      </c>
      <c r="J13" s="26">
        <v>0.11101843025103272</v>
      </c>
    </row>
    <row r="14" spans="1:10" x14ac:dyDescent="0.25">
      <c r="A14" s="105"/>
      <c r="B14" s="13" t="s">
        <v>92</v>
      </c>
      <c r="C14" s="18">
        <v>34.244626814753033</v>
      </c>
      <c r="D14" s="18">
        <v>97.243660209999618</v>
      </c>
      <c r="E14" s="19">
        <v>1.2579128918539857</v>
      </c>
      <c r="F14" s="19">
        <v>4.0961297903794396</v>
      </c>
      <c r="G14" s="19">
        <v>2.2838406428869258E-2</v>
      </c>
      <c r="H14" s="18">
        <v>92.001535195784825</v>
      </c>
      <c r="I14" s="17">
        <v>187.04266328039117</v>
      </c>
      <c r="J14" s="26">
        <v>0.12243660209999621</v>
      </c>
    </row>
    <row r="15" spans="1:10" x14ac:dyDescent="0.25">
      <c r="A15" s="105"/>
      <c r="B15" s="13" t="s">
        <v>93</v>
      </c>
      <c r="C15" s="18">
        <v>25.861630395284052</v>
      </c>
      <c r="D15" s="17">
        <v>99.546775951871453</v>
      </c>
      <c r="E15" s="19">
        <v>1.2922437113901561</v>
      </c>
      <c r="F15" s="19">
        <v>4.139681834699398</v>
      </c>
      <c r="G15" s="19">
        <v>2.1803205878790324E-2</v>
      </c>
      <c r="H15" s="18">
        <v>95.862034158355883</v>
      </c>
      <c r="I15" s="17">
        <v>195.70305244882306</v>
      </c>
      <c r="J15" s="26">
        <v>0.12708442685831958</v>
      </c>
    </row>
    <row r="16" spans="1:10" ht="15.75" thickBot="1" x14ac:dyDescent="0.3">
      <c r="A16" s="106"/>
      <c r="B16" s="27" t="s">
        <v>94</v>
      </c>
      <c r="C16" s="28">
        <v>19.391035856573705</v>
      </c>
      <c r="D16" s="28">
        <v>97.627191235059755</v>
      </c>
      <c r="E16" s="29">
        <v>1.2649402390438247</v>
      </c>
      <c r="F16" s="29">
        <v>4.1220119521912348</v>
      </c>
      <c r="G16" s="29">
        <v>2.4103585657370516E-2</v>
      </c>
      <c r="H16" s="28">
        <v>92.067430278884459</v>
      </c>
      <c r="I16" s="30">
        <v>191.22191235059759</v>
      </c>
      <c r="J16" s="31">
        <v>0.12669322709163347</v>
      </c>
    </row>
    <row r="17" spans="1:10" ht="15.75" thickBot="1" x14ac:dyDescent="0.3">
      <c r="A17" s="54"/>
      <c r="B17" s="56" t="s">
        <v>85</v>
      </c>
      <c r="C17" s="41">
        <f t="shared" ref="C17" si="0">AVERAGE(C7:C16)</f>
        <v>26.222047971314982</v>
      </c>
      <c r="D17" s="42">
        <f t="shared" ref="D17:J17" si="1">AVERAGE(D7:D16)</f>
        <v>100.36539318653293</v>
      </c>
      <c r="E17" s="43">
        <f t="shared" si="1"/>
        <v>1.2996881014150914</v>
      </c>
      <c r="F17" s="43">
        <f t="shared" si="1"/>
        <v>4.2017798511570614</v>
      </c>
      <c r="G17" s="43">
        <f t="shared" si="1"/>
        <v>2.3193543548392766E-2</v>
      </c>
      <c r="H17" s="41">
        <f t="shared" si="1"/>
        <v>95.276405608649043</v>
      </c>
      <c r="I17" s="42">
        <f t="shared" si="1"/>
        <v>206.00086728773121</v>
      </c>
      <c r="J17" s="44">
        <f t="shared" si="1"/>
        <v>0.12694201050680157</v>
      </c>
    </row>
    <row r="18" spans="1:10" x14ac:dyDescent="0.25">
      <c r="A18" s="107" t="s">
        <v>83</v>
      </c>
      <c r="B18" s="32" t="s">
        <v>95</v>
      </c>
      <c r="C18" s="24">
        <v>3.8560243584167031</v>
      </c>
      <c r="D18" s="23">
        <v>98.673929376408722</v>
      </c>
      <c r="E18" s="24">
        <v>1.0228755585432403</v>
      </c>
      <c r="F18" s="24">
        <v>4.1295622602712641</v>
      </c>
      <c r="G18" s="24">
        <v>2.1254300288663052E-2</v>
      </c>
      <c r="H18" s="23">
        <v>90.465320890505751</v>
      </c>
      <c r="I18" s="22">
        <v>190.8762703151568</v>
      </c>
      <c r="J18" s="25">
        <v>0.12772351615326821</v>
      </c>
    </row>
    <row r="19" spans="1:10" x14ac:dyDescent="0.25">
      <c r="A19" s="108"/>
      <c r="B19" s="14" t="s">
        <v>96</v>
      </c>
      <c r="C19" s="19">
        <v>2.0478216818642352</v>
      </c>
      <c r="D19" s="18">
        <v>98.340628166160087</v>
      </c>
      <c r="E19" s="19">
        <v>1.1273556231003039</v>
      </c>
      <c r="F19" s="19">
        <v>4.2774062816616016</v>
      </c>
      <c r="G19" s="19">
        <v>2.2188449848024313E-2</v>
      </c>
      <c r="H19" s="18">
        <v>89.923809523809524</v>
      </c>
      <c r="I19" s="17">
        <v>190.20759878419457</v>
      </c>
      <c r="J19" s="26">
        <v>0.11823708206686931</v>
      </c>
    </row>
    <row r="20" spans="1:10" x14ac:dyDescent="0.25">
      <c r="A20" s="108"/>
      <c r="B20" s="14" t="s">
        <v>97</v>
      </c>
      <c r="C20" s="19">
        <v>3.6069380502382682</v>
      </c>
      <c r="D20" s="18">
        <v>98.517991276956622</v>
      </c>
      <c r="E20" s="19">
        <v>1.0336402552297876</v>
      </c>
      <c r="F20" s="19">
        <v>4.1443542524836445</v>
      </c>
      <c r="G20" s="19">
        <v>2.4028753735562559E-2</v>
      </c>
      <c r="H20" s="18">
        <v>91.478677005088443</v>
      </c>
      <c r="I20" s="17">
        <v>189.65128018738392</v>
      </c>
      <c r="J20" s="26">
        <v>0.13205718439544464</v>
      </c>
    </row>
    <row r="21" spans="1:10" x14ac:dyDescent="0.25">
      <c r="A21" s="108"/>
      <c r="B21" s="14" t="s">
        <v>98</v>
      </c>
      <c r="C21" s="19">
        <v>2.0552495139338949</v>
      </c>
      <c r="D21" s="18">
        <v>98.359425631885941</v>
      </c>
      <c r="E21" s="19">
        <v>1.0705605962410887</v>
      </c>
      <c r="F21" s="19">
        <v>4.2571289695398571</v>
      </c>
      <c r="G21" s="19">
        <v>2.4809624108878811E-2</v>
      </c>
      <c r="H21" s="18">
        <v>91.224582793259898</v>
      </c>
      <c r="I21" s="17">
        <v>191.20838058976022</v>
      </c>
      <c r="J21" s="26">
        <v>0.13113658457550229</v>
      </c>
    </row>
    <row r="22" spans="1:10" x14ac:dyDescent="0.25">
      <c r="A22" s="108"/>
      <c r="B22" s="14" t="s">
        <v>99</v>
      </c>
      <c r="C22" s="19">
        <v>2.430112368348929</v>
      </c>
      <c r="D22" s="18">
        <v>97.997924905054631</v>
      </c>
      <c r="E22" s="19">
        <v>1.0630946321600563</v>
      </c>
      <c r="F22" s="19">
        <v>4.11299479268627</v>
      </c>
      <c r="G22" s="19">
        <v>2.1240358639050938E-2</v>
      </c>
      <c r="H22" s="18">
        <v>90.916859167612856</v>
      </c>
      <c r="I22" s="17">
        <v>192.5230022317059</v>
      </c>
      <c r="J22" s="26">
        <v>0.13527269879801102</v>
      </c>
    </row>
    <row r="23" spans="1:10" x14ac:dyDescent="0.25">
      <c r="A23" s="108"/>
      <c r="B23" s="14" t="s">
        <v>100</v>
      </c>
      <c r="C23" s="19">
        <v>1.2462268647231707</v>
      </c>
      <c r="D23" s="18">
        <v>97.841369449519419</v>
      </c>
      <c r="E23" s="19">
        <v>1.0869608388275478</v>
      </c>
      <c r="F23" s="19">
        <v>4.1642505361823821</v>
      </c>
      <c r="G23" s="19">
        <v>2.2142346492970054E-2</v>
      </c>
      <c r="H23" s="18">
        <v>91.732365557232498</v>
      </c>
      <c r="I23" s="17">
        <v>191.20789975375331</v>
      </c>
      <c r="J23" s="26">
        <v>0.12669791087457302</v>
      </c>
    </row>
    <row r="24" spans="1:10" x14ac:dyDescent="0.25">
      <c r="A24" s="108"/>
      <c r="B24" s="14" t="s">
        <v>101</v>
      </c>
      <c r="C24" s="18">
        <v>65.571103778519969</v>
      </c>
      <c r="D24" s="17">
        <v>102.87594060601185</v>
      </c>
      <c r="E24" s="19">
        <v>1.2634300430566177</v>
      </c>
      <c r="F24" s="19">
        <v>4.368737676552251</v>
      </c>
      <c r="G24" s="19">
        <v>2.3942698482958436E-2</v>
      </c>
      <c r="H24" s="18">
        <v>97.327672930666779</v>
      </c>
      <c r="I24" s="17">
        <v>198.18739688543721</v>
      </c>
      <c r="J24" s="26">
        <v>0.15180475634783311</v>
      </c>
    </row>
    <row r="25" spans="1:10" x14ac:dyDescent="0.25">
      <c r="A25" s="108"/>
      <c r="B25" s="14" t="s">
        <v>102</v>
      </c>
      <c r="C25" s="19">
        <v>1.7523757969445448</v>
      </c>
      <c r="D25" s="18">
        <v>97.568366815028668</v>
      </c>
      <c r="E25" s="19">
        <v>1.0449496772123983</v>
      </c>
      <c r="F25" s="19">
        <v>4.5295521071414271</v>
      </c>
      <c r="G25" s="19">
        <v>2.7667508721279922E-2</v>
      </c>
      <c r="H25" s="18">
        <v>90.293516179477933</v>
      </c>
      <c r="I25" s="17">
        <v>188.70574201050565</v>
      </c>
      <c r="J25" s="26">
        <v>0.12610770279481937</v>
      </c>
    </row>
    <row r="26" spans="1:10" x14ac:dyDescent="0.25">
      <c r="A26" s="108"/>
      <c r="B26" s="14" t="s">
        <v>103</v>
      </c>
      <c r="C26" s="19">
        <v>2.1465216702321528</v>
      </c>
      <c r="D26" s="18">
        <v>98.482786625465494</v>
      </c>
      <c r="E26" s="19">
        <v>1.0631091038744949</v>
      </c>
      <c r="F26" s="19">
        <v>4.2103438713255681</v>
      </c>
      <c r="G26" s="19">
        <v>2.20862055304651E-2</v>
      </c>
      <c r="H26" s="18">
        <v>95.630100625940912</v>
      </c>
      <c r="I26" s="17">
        <v>195.53046509785281</v>
      </c>
      <c r="J26" s="26">
        <v>0.13707313208145155</v>
      </c>
    </row>
    <row r="27" spans="1:10" ht="15.75" thickBot="1" x14ac:dyDescent="0.3">
      <c r="A27" s="109"/>
      <c r="B27" s="33" t="s">
        <v>104</v>
      </c>
      <c r="C27" s="29">
        <v>9.4573906787113291</v>
      </c>
      <c r="D27" s="28">
        <v>97.554161004077059</v>
      </c>
      <c r="E27" s="29">
        <v>1.1706571268686545</v>
      </c>
      <c r="F27" s="29">
        <v>4.0636741546086812</v>
      </c>
      <c r="G27" s="29">
        <v>2.3183308018226875E-2</v>
      </c>
      <c r="H27" s="28">
        <v>92.334219362059315</v>
      </c>
      <c r="I27" s="30">
        <v>190.25271804300903</v>
      </c>
      <c r="J27" s="31">
        <v>0.13710128707330724</v>
      </c>
    </row>
    <row r="28" spans="1:10" ht="15.75" thickBot="1" x14ac:dyDescent="0.3">
      <c r="A28" s="55"/>
      <c r="B28" s="57" t="s">
        <v>85</v>
      </c>
      <c r="C28" s="38">
        <f t="shared" ref="C28" si="2">AVERAGE(C18:C27)</f>
        <v>9.4169764761933195</v>
      </c>
      <c r="D28" s="37">
        <f t="shared" ref="D28:J28" si="3">AVERAGE(D18:D27)</f>
        <v>98.621252385656845</v>
      </c>
      <c r="E28" s="38">
        <f t="shared" si="3"/>
        <v>1.0946633455114192</v>
      </c>
      <c r="F28" s="38">
        <f t="shared" si="3"/>
        <v>4.2258004902452955</v>
      </c>
      <c r="G28" s="38">
        <f t="shared" si="3"/>
        <v>2.3254355386608007E-2</v>
      </c>
      <c r="H28" s="37">
        <f t="shared" si="3"/>
        <v>92.132712403565392</v>
      </c>
      <c r="I28" s="39">
        <f t="shared" si="3"/>
        <v>191.83507538987595</v>
      </c>
      <c r="J28" s="40">
        <f t="shared" si="3"/>
        <v>0.13232118551610797</v>
      </c>
    </row>
    <row r="30" spans="1:10" x14ac:dyDescent="0.25">
      <c r="C30" s="16" t="s">
        <v>72</v>
      </c>
      <c r="D30" s="16" t="s">
        <v>71</v>
      </c>
      <c r="E30" s="16" t="s">
        <v>73</v>
      </c>
      <c r="F30" s="16" t="s">
        <v>74</v>
      </c>
      <c r="G30" s="16" t="s">
        <v>75</v>
      </c>
      <c r="H30" s="16" t="s">
        <v>76</v>
      </c>
      <c r="I30" s="16" t="s">
        <v>77</v>
      </c>
      <c r="J30" s="16" t="s">
        <v>78</v>
      </c>
    </row>
    <row r="31" spans="1:10" ht="18" thickBot="1" x14ac:dyDescent="0.3">
      <c r="B31" s="20" t="s">
        <v>79</v>
      </c>
      <c r="C31" s="20" t="s">
        <v>81</v>
      </c>
      <c r="D31" s="20" t="s">
        <v>81</v>
      </c>
      <c r="E31" s="20" t="s">
        <v>81</v>
      </c>
      <c r="F31" s="20" t="s">
        <v>81</v>
      </c>
      <c r="G31" s="20" t="s">
        <v>81</v>
      </c>
      <c r="H31" s="20" t="s">
        <v>81</v>
      </c>
      <c r="I31" s="20" t="s">
        <v>81</v>
      </c>
      <c r="J31" s="20" t="s">
        <v>81</v>
      </c>
    </row>
    <row r="32" spans="1:10" ht="18.75" thickBot="1" x14ac:dyDescent="0.4">
      <c r="A32" s="34" t="s">
        <v>84</v>
      </c>
      <c r="B32" s="35" t="s">
        <v>82</v>
      </c>
      <c r="C32" s="45">
        <v>0.67023508852492486</v>
      </c>
      <c r="D32" s="45">
        <v>3.2845266340119399</v>
      </c>
      <c r="E32" s="45">
        <v>2.51806533496607</v>
      </c>
      <c r="F32" s="46">
        <v>17.093665493137401</v>
      </c>
      <c r="G32" s="45">
        <v>0.36035001785805398</v>
      </c>
      <c r="H32" s="46">
        <v>71.04854680085721</v>
      </c>
      <c r="I32" s="47">
        <v>1469.5119569238225</v>
      </c>
      <c r="J32" s="48">
        <v>7.8126993086381962</v>
      </c>
    </row>
    <row r="33" spans="1:10" ht="18.75" thickBot="1" x14ac:dyDescent="0.4">
      <c r="A33" s="34" t="s">
        <v>83</v>
      </c>
      <c r="B33" s="36" t="s">
        <v>82</v>
      </c>
      <c r="C33" s="45">
        <v>0.6587321792260693</v>
      </c>
      <c r="D33" s="45">
        <v>3.2228021045485402</v>
      </c>
      <c r="E33" s="45">
        <v>2.5015133428377498</v>
      </c>
      <c r="F33" s="46">
        <v>16.699125933469109</v>
      </c>
      <c r="G33" s="45">
        <v>0.33986761710794305</v>
      </c>
      <c r="H33" s="46">
        <v>68.897233536999323</v>
      </c>
      <c r="I33" s="47">
        <v>1446.0158265444672</v>
      </c>
      <c r="J33" s="48">
        <v>6.8413951120162944</v>
      </c>
    </row>
    <row r="34" spans="1:10" ht="15.75" thickBot="1" x14ac:dyDescent="0.3">
      <c r="B34" s="53" t="s">
        <v>80</v>
      </c>
      <c r="C34" s="49">
        <v>0.66600000000000004</v>
      </c>
      <c r="D34" s="49">
        <v>3.26</v>
      </c>
      <c r="E34" s="49">
        <v>2.48</v>
      </c>
      <c r="F34" s="50">
        <v>18.5</v>
      </c>
      <c r="G34" s="49">
        <v>0.371</v>
      </c>
      <c r="H34" s="50">
        <v>71.599999999999994</v>
      </c>
      <c r="I34" s="51">
        <v>1424</v>
      </c>
      <c r="J34" s="52">
        <v>7.65</v>
      </c>
    </row>
  </sheetData>
  <mergeCells count="2">
    <mergeCell ref="A7:A16"/>
    <mergeCell ref="A18:A2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26"/>
  <sheetViews>
    <sheetView zoomScale="140" zoomScaleNormal="140" workbookViewId="0"/>
  </sheetViews>
  <sheetFormatPr defaultRowHeight="15" x14ac:dyDescent="0.25"/>
  <cols>
    <col min="1" max="1" width="3.28515625" customWidth="1"/>
    <col min="2" max="2" width="14.85546875" customWidth="1"/>
    <col min="3" max="3" width="15.5703125" customWidth="1"/>
    <col min="4" max="4" width="30.85546875" customWidth="1"/>
    <col min="5" max="5" width="13.5703125" customWidth="1"/>
  </cols>
  <sheetData>
    <row r="2" spans="2:6" x14ac:dyDescent="0.25">
      <c r="B2" s="86" t="s">
        <v>136</v>
      </c>
    </row>
    <row r="3" spans="2:6" x14ac:dyDescent="0.25">
      <c r="B3" s="86" t="s">
        <v>135</v>
      </c>
    </row>
    <row r="5" spans="2:6" x14ac:dyDescent="0.25">
      <c r="B5" s="110" t="s">
        <v>132</v>
      </c>
      <c r="C5" s="110" t="s">
        <v>137</v>
      </c>
      <c r="D5" s="110" t="s">
        <v>133</v>
      </c>
      <c r="E5" s="110" t="s">
        <v>150</v>
      </c>
    </row>
    <row r="6" spans="2:6" x14ac:dyDescent="0.25">
      <c r="B6" s="110"/>
      <c r="C6" s="110"/>
      <c r="D6" s="110"/>
      <c r="E6" s="111"/>
    </row>
    <row r="7" spans="2:6" x14ac:dyDescent="0.25">
      <c r="B7" s="87" t="s">
        <v>131</v>
      </c>
      <c r="C7" s="17">
        <v>256.04920207542716</v>
      </c>
      <c r="D7" s="87" t="s">
        <v>158</v>
      </c>
      <c r="E7" s="58" t="s">
        <v>151</v>
      </c>
    </row>
    <row r="8" spans="2:6" x14ac:dyDescent="0.25">
      <c r="B8" s="87" t="s">
        <v>131</v>
      </c>
      <c r="C8" s="17">
        <v>443.96584206583117</v>
      </c>
      <c r="D8" s="87" t="s">
        <v>158</v>
      </c>
      <c r="E8" s="58" t="s">
        <v>151</v>
      </c>
    </row>
    <row r="9" spans="2:6" x14ac:dyDescent="0.25">
      <c r="B9" s="87" t="s">
        <v>131</v>
      </c>
      <c r="C9" s="17">
        <v>283.14794113930742</v>
      </c>
      <c r="D9" s="87" t="s">
        <v>158</v>
      </c>
      <c r="E9" s="58" t="s">
        <v>151</v>
      </c>
    </row>
    <row r="10" spans="2:6" x14ac:dyDescent="0.25">
      <c r="B10" s="87" t="s">
        <v>131</v>
      </c>
      <c r="C10" s="17">
        <v>374.87109654156274</v>
      </c>
      <c r="D10" s="87" t="s">
        <v>158</v>
      </c>
      <c r="E10" s="58" t="s">
        <v>151</v>
      </c>
      <c r="F10" s="88"/>
    </row>
    <row r="11" spans="2:6" x14ac:dyDescent="0.25">
      <c r="B11" s="87" t="s">
        <v>131</v>
      </c>
      <c r="C11" s="17">
        <v>452.89376508515659</v>
      </c>
      <c r="D11" s="87" t="s">
        <v>158</v>
      </c>
      <c r="E11" s="58" t="s">
        <v>151</v>
      </c>
      <c r="F11" s="88"/>
    </row>
    <row r="12" spans="2:6" x14ac:dyDescent="0.25">
      <c r="B12" s="87" t="s">
        <v>131</v>
      </c>
      <c r="C12" s="17">
        <v>349.6641839805647</v>
      </c>
      <c r="D12" s="87" t="s">
        <v>158</v>
      </c>
      <c r="E12" s="58" t="s">
        <v>151</v>
      </c>
    </row>
    <row r="13" spans="2:6" x14ac:dyDescent="0.25">
      <c r="B13" s="87" t="s">
        <v>131</v>
      </c>
      <c r="C13" s="17">
        <v>383.12357983393031</v>
      </c>
      <c r="D13" s="87" t="s">
        <v>158</v>
      </c>
      <c r="E13" s="58" t="s">
        <v>151</v>
      </c>
    </row>
    <row r="14" spans="2:6" ht="15.75" thickBot="1" x14ac:dyDescent="0.3">
      <c r="B14" s="100" t="s">
        <v>131</v>
      </c>
      <c r="C14" s="101">
        <v>463.45998946385038</v>
      </c>
      <c r="D14" s="87" t="s">
        <v>158</v>
      </c>
      <c r="E14" s="58" t="s">
        <v>151</v>
      </c>
    </row>
    <row r="15" spans="2:6" ht="15.75" thickBot="1" x14ac:dyDescent="0.3">
      <c r="B15" s="102" t="s">
        <v>153</v>
      </c>
      <c r="C15" s="103" t="s">
        <v>154</v>
      </c>
      <c r="D15" s="88"/>
      <c r="E15" s="15"/>
    </row>
    <row r="17" spans="2:5" x14ac:dyDescent="0.25">
      <c r="B17" s="87" t="s">
        <v>131</v>
      </c>
      <c r="C17" s="17">
        <v>711.20430193828008</v>
      </c>
      <c r="D17" s="87" t="s">
        <v>157</v>
      </c>
      <c r="E17" s="58" t="s">
        <v>152</v>
      </c>
    </row>
    <row r="18" spans="2:5" x14ac:dyDescent="0.25">
      <c r="B18" s="87" t="s">
        <v>131</v>
      </c>
      <c r="C18" s="17">
        <v>709.18613050806641</v>
      </c>
      <c r="D18" s="87" t="s">
        <v>157</v>
      </c>
      <c r="E18" s="58" t="s">
        <v>152</v>
      </c>
    </row>
    <row r="19" spans="2:5" ht="15.75" thickBot="1" x14ac:dyDescent="0.3">
      <c r="B19" s="87" t="s">
        <v>131</v>
      </c>
      <c r="C19" s="17">
        <v>697.18803551955136</v>
      </c>
      <c r="D19" s="87" t="s">
        <v>157</v>
      </c>
      <c r="E19" s="58" t="s">
        <v>152</v>
      </c>
    </row>
    <row r="20" spans="2:5" ht="15.75" thickBot="1" x14ac:dyDescent="0.3">
      <c r="B20" s="102" t="s">
        <v>153</v>
      </c>
      <c r="C20" s="103" t="s">
        <v>155</v>
      </c>
      <c r="D20" s="87"/>
      <c r="E20" s="58"/>
    </row>
    <row r="21" spans="2:5" x14ac:dyDescent="0.25">
      <c r="B21" s="87" t="s">
        <v>134</v>
      </c>
      <c r="C21" s="19">
        <v>6.9829799372444601</v>
      </c>
      <c r="D21" s="87" t="s">
        <v>157</v>
      </c>
      <c r="E21" s="58" t="s">
        <v>152</v>
      </c>
    </row>
    <row r="23" spans="2:5" x14ac:dyDescent="0.25">
      <c r="B23" s="91" t="s">
        <v>138</v>
      </c>
    </row>
    <row r="24" spans="2:5" x14ac:dyDescent="0.25">
      <c r="B24" s="90"/>
    </row>
    <row r="25" spans="2:5" x14ac:dyDescent="0.25">
      <c r="B25" s="89"/>
    </row>
    <row r="26" spans="2:5" x14ac:dyDescent="0.25">
      <c r="C26" s="88"/>
    </row>
  </sheetData>
  <mergeCells count="4">
    <mergeCell ref="B5:B6"/>
    <mergeCell ref="C5:C6"/>
    <mergeCell ref="D5:D6"/>
    <mergeCell ref="E5:E6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Borovicka Jan GEO</dc:creator>
  <cp:lastModifiedBy>Borovička Jan GEOL</cp:lastModifiedBy>
  <dcterms:created xsi:type="dcterms:W3CDTF">2015-06-05T18:19:34Z</dcterms:created>
  <dcterms:modified xsi:type="dcterms:W3CDTF">2025-04-04T13:17:17Z</dcterms:modified>
</cp:coreProperties>
</file>