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c644c7e93474fec7/Desktop/Research/Publications and presentations/Article San Esteban/Paper/Review/Final/Review/"/>
    </mc:Choice>
  </mc:AlternateContent>
  <xr:revisionPtr revIDLastSave="412" documentId="13_ncr:1_{C112C687-79F0-4BA6-BCA7-96633FA6E94D}" xr6:coauthVersionLast="47" xr6:coauthVersionMax="47" xr10:uidLastSave="{4954D5DE-3ECC-4F42-B8C4-67586109F32F}"/>
  <bookViews>
    <workbookView xWindow="-108" yWindow="-108" windowWidth="23256" windowHeight="12456" tabRatio="599" xr2:uid="{00000000-000D-0000-FFFF-FFFF00000000}"/>
  </bookViews>
  <sheets>
    <sheet name="Glass data" sheetId="1" r:id="rId1"/>
    <sheet name="Raw data" sheetId="3" r:id="rId2"/>
    <sheet name="Coordinates" sheetId="2" r:id="rId3"/>
    <sheet name="EMPA-LA-ICP-M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" i="4" l="1"/>
  <c r="Y4" i="4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" i="4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" i="4"/>
  <c r="S3" i="4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" i="4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" i="4"/>
  <c r="K41" i="1"/>
  <c r="L41" i="1"/>
  <c r="M41" i="1"/>
  <c r="N41" i="1"/>
  <c r="O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K42" i="1"/>
  <c r="L42" i="1"/>
  <c r="M42" i="1"/>
  <c r="N42" i="1"/>
  <c r="O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K43" i="1"/>
  <c r="L43" i="1"/>
  <c r="M43" i="1"/>
  <c r="N43" i="1"/>
  <c r="O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" i="4"/>
  <c r="D25" i="4"/>
  <c r="D24" i="4"/>
  <c r="D22" i="4"/>
  <c r="D23" i="4"/>
  <c r="D21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" i="4"/>
  <c r="BG126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C126" i="3"/>
  <c r="AB126" i="3"/>
  <c r="AA126" i="3"/>
  <c r="Z126" i="3"/>
  <c r="Y126" i="3"/>
  <c r="X126" i="3"/>
  <c r="W126" i="3"/>
  <c r="V126" i="3"/>
  <c r="U126" i="3"/>
  <c r="T126" i="3"/>
  <c r="S126" i="3"/>
  <c r="R126" i="3"/>
  <c r="Q126" i="3"/>
  <c r="P126" i="3"/>
  <c r="O126" i="3"/>
  <c r="BG121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BG111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BG106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BG96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BG91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BG69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BG64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BG47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S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BG31" i="3"/>
  <c r="BF31" i="3"/>
  <c r="BE31" i="3"/>
  <c r="BD31" i="3"/>
  <c r="BC31" i="3"/>
  <c r="BB31" i="3"/>
  <c r="BA31" i="3"/>
  <c r="AZ31" i="3"/>
  <c r="AY31" i="3"/>
  <c r="AX31" i="3"/>
  <c r="AW31" i="3"/>
  <c r="AV31" i="3"/>
  <c r="AU31" i="3"/>
  <c r="AT31" i="3"/>
  <c r="AS31" i="3"/>
  <c r="AR31" i="3"/>
  <c r="AQ31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BG26" i="3"/>
  <c r="BF26" i="3"/>
  <c r="BE26" i="3"/>
  <c r="BD26" i="3"/>
  <c r="BC26" i="3"/>
  <c r="BB26" i="3"/>
  <c r="BA26" i="3"/>
  <c r="AZ26" i="3"/>
  <c r="AY26" i="3"/>
  <c r="AX26" i="3"/>
  <c r="AW26" i="3"/>
  <c r="AV26" i="3"/>
  <c r="AU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BG21" i="3"/>
  <c r="BF21" i="3"/>
  <c r="BE21" i="3"/>
  <c r="BD21" i="3"/>
  <c r="BC21" i="3"/>
  <c r="BB21" i="3"/>
  <c r="BA21" i="3"/>
  <c r="AZ21" i="3"/>
  <c r="AY21" i="3"/>
  <c r="AX21" i="3"/>
  <c r="AW21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BG11" i="3"/>
  <c r="BF11" i="3"/>
  <c r="BE11" i="3"/>
  <c r="BD11" i="3"/>
  <c r="BC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AT6" i="3"/>
  <c r="AU6" i="3"/>
  <c r="AV6" i="3"/>
  <c r="AW6" i="3"/>
  <c r="AX6" i="3"/>
  <c r="AY6" i="3"/>
  <c r="AZ6" i="3"/>
  <c r="BA6" i="3"/>
  <c r="BB6" i="3"/>
  <c r="BC6" i="3"/>
  <c r="BD6" i="3"/>
  <c r="BE6" i="3"/>
  <c r="BF6" i="3"/>
  <c r="BG6" i="3"/>
  <c r="O6" i="3"/>
  <c r="BG125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O125" i="3"/>
  <c r="BG120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BG115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BG105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BG100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BG90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BG79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BG68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BG63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BG57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BG46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BG25" i="3"/>
  <c r="BF25" i="3"/>
  <c r="BE25" i="3"/>
  <c r="BD25" i="3"/>
  <c r="BC25" i="3"/>
  <c r="BB25" i="3"/>
  <c r="BA25" i="3"/>
  <c r="AZ25" i="3"/>
  <c r="AY25" i="3"/>
  <c r="AX25" i="3"/>
  <c r="AW25" i="3"/>
  <c r="AV25" i="3"/>
  <c r="AU25" i="3"/>
  <c r="AT25" i="3"/>
  <c r="AS25" i="3"/>
  <c r="AR25" i="3"/>
  <c r="AQ25" i="3"/>
  <c r="AP25" i="3"/>
  <c r="AO25" i="3"/>
  <c r="AN25" i="3"/>
  <c r="AM25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BG20" i="3"/>
  <c r="BF20" i="3"/>
  <c r="BE20" i="3"/>
  <c r="BD20" i="3"/>
  <c r="BC20" i="3"/>
  <c r="BB20" i="3"/>
  <c r="BA20" i="3"/>
  <c r="AZ20" i="3"/>
  <c r="AY20" i="3"/>
  <c r="AX20" i="3"/>
  <c r="AW20" i="3"/>
  <c r="AV20" i="3"/>
  <c r="AU20" i="3"/>
  <c r="AT20" i="3"/>
  <c r="AS20" i="3"/>
  <c r="AR20" i="3"/>
  <c r="AQ20" i="3"/>
  <c r="AP20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BG15" i="3"/>
  <c r="BF15" i="3"/>
  <c r="BE15" i="3"/>
  <c r="BD15" i="3"/>
  <c r="BC15" i="3"/>
  <c r="BB15" i="3"/>
  <c r="BA15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BG10" i="3"/>
  <c r="BF10" i="3"/>
  <c r="BE10" i="3"/>
  <c r="BD10" i="3"/>
  <c r="BC10" i="3"/>
  <c r="BB10" i="3"/>
  <c r="BA10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AR5" i="3"/>
  <c r="AS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O5" i="3"/>
  <c r="C90" i="3"/>
  <c r="D90" i="3"/>
  <c r="E90" i="3"/>
  <c r="F90" i="3"/>
  <c r="G90" i="3"/>
  <c r="H90" i="3"/>
  <c r="I90" i="3"/>
  <c r="J90" i="3"/>
  <c r="K90" i="3"/>
  <c r="L90" i="3"/>
  <c r="M90" i="3"/>
  <c r="C31" i="3"/>
  <c r="D31" i="3"/>
  <c r="E31" i="3"/>
  <c r="F31" i="3"/>
  <c r="G31" i="3"/>
  <c r="H31" i="3"/>
  <c r="I31" i="3"/>
  <c r="J31" i="3"/>
  <c r="K31" i="3"/>
  <c r="L31" i="3"/>
  <c r="M31" i="3"/>
  <c r="C58" i="3"/>
  <c r="D58" i="3"/>
  <c r="E58" i="3"/>
  <c r="F58" i="3"/>
  <c r="G58" i="3"/>
  <c r="H58" i="3"/>
  <c r="I58" i="3"/>
  <c r="J58" i="3"/>
  <c r="K58" i="3"/>
  <c r="L58" i="3"/>
  <c r="M58" i="3"/>
  <c r="C74" i="3"/>
  <c r="D74" i="3"/>
  <c r="E74" i="3"/>
  <c r="F74" i="3"/>
  <c r="G74" i="3"/>
  <c r="H74" i="3"/>
  <c r="I74" i="3"/>
  <c r="J74" i="3"/>
  <c r="K74" i="3"/>
  <c r="L74" i="3"/>
  <c r="M74" i="3"/>
  <c r="C85" i="3"/>
  <c r="D85" i="3"/>
  <c r="E85" i="3"/>
  <c r="F85" i="3"/>
  <c r="G85" i="3"/>
  <c r="H85" i="3"/>
  <c r="I85" i="3"/>
  <c r="J85" i="3"/>
  <c r="K85" i="3"/>
  <c r="L85" i="3"/>
  <c r="M85" i="3"/>
  <c r="C136" i="3"/>
  <c r="D136" i="3"/>
  <c r="E136" i="3"/>
  <c r="F136" i="3"/>
  <c r="G136" i="3"/>
  <c r="H136" i="3"/>
  <c r="I136" i="3"/>
  <c r="J136" i="3"/>
  <c r="K136" i="3"/>
  <c r="L136" i="3"/>
  <c r="M136" i="3"/>
  <c r="C151" i="3"/>
  <c r="D151" i="3"/>
  <c r="E151" i="3"/>
  <c r="F151" i="3"/>
  <c r="G151" i="3"/>
  <c r="H151" i="3"/>
  <c r="I151" i="3"/>
  <c r="J151" i="3"/>
  <c r="K151" i="3"/>
  <c r="L151" i="3"/>
  <c r="M151" i="3"/>
  <c r="C156" i="3"/>
  <c r="D156" i="3"/>
  <c r="E156" i="3"/>
  <c r="F156" i="3"/>
  <c r="G156" i="3"/>
  <c r="H156" i="3"/>
  <c r="I156" i="3"/>
  <c r="J156" i="3"/>
  <c r="K156" i="3"/>
  <c r="L156" i="3"/>
  <c r="M156" i="3"/>
  <c r="C162" i="3"/>
  <c r="D162" i="3"/>
  <c r="E162" i="3"/>
  <c r="F162" i="3"/>
  <c r="G162" i="3"/>
  <c r="H162" i="3"/>
  <c r="I162" i="3"/>
  <c r="J162" i="3"/>
  <c r="K162" i="3"/>
  <c r="L162" i="3"/>
  <c r="M162" i="3"/>
  <c r="C168" i="3"/>
  <c r="D168" i="3"/>
  <c r="E168" i="3"/>
  <c r="F168" i="3"/>
  <c r="G168" i="3"/>
  <c r="H168" i="3"/>
  <c r="I168" i="3"/>
  <c r="J168" i="3"/>
  <c r="K168" i="3"/>
  <c r="L168" i="3"/>
  <c r="M168" i="3"/>
  <c r="C184" i="3"/>
  <c r="D184" i="3"/>
  <c r="E184" i="3"/>
  <c r="F184" i="3"/>
  <c r="G184" i="3"/>
  <c r="H184" i="3"/>
  <c r="I184" i="3"/>
  <c r="J184" i="3"/>
  <c r="K184" i="3"/>
  <c r="L184" i="3"/>
  <c r="M184" i="3"/>
  <c r="B184" i="3"/>
  <c r="B168" i="3"/>
  <c r="B162" i="3"/>
  <c r="B136" i="3"/>
  <c r="B85" i="3"/>
  <c r="B74" i="3"/>
  <c r="B58" i="3"/>
  <c r="B31" i="3"/>
  <c r="C10" i="3"/>
  <c r="D10" i="3"/>
  <c r="E10" i="3"/>
  <c r="F10" i="3"/>
  <c r="G10" i="3"/>
  <c r="H10" i="3"/>
  <c r="I10" i="3"/>
  <c r="J10" i="3"/>
  <c r="K10" i="3"/>
  <c r="L10" i="3"/>
  <c r="M10" i="3"/>
  <c r="C15" i="3"/>
  <c r="D15" i="3"/>
  <c r="E15" i="3"/>
  <c r="F15" i="3"/>
  <c r="G15" i="3"/>
  <c r="H15" i="3"/>
  <c r="I15" i="3"/>
  <c r="J15" i="3"/>
  <c r="K15" i="3"/>
  <c r="L15" i="3"/>
  <c r="M15" i="3"/>
  <c r="C20" i="3"/>
  <c r="D20" i="3"/>
  <c r="E20" i="3"/>
  <c r="F20" i="3"/>
  <c r="G20" i="3"/>
  <c r="H20" i="3"/>
  <c r="I20" i="3"/>
  <c r="J20" i="3"/>
  <c r="K20" i="3"/>
  <c r="L20" i="3"/>
  <c r="M20" i="3"/>
  <c r="C25" i="3"/>
  <c r="D25" i="3"/>
  <c r="E25" i="3"/>
  <c r="F25" i="3"/>
  <c r="G25" i="3"/>
  <c r="H25" i="3"/>
  <c r="I25" i="3"/>
  <c r="J25" i="3"/>
  <c r="K25" i="3"/>
  <c r="L25" i="3"/>
  <c r="M25" i="3"/>
  <c r="C36" i="3"/>
  <c r="D36" i="3"/>
  <c r="E36" i="3"/>
  <c r="F36" i="3"/>
  <c r="G36" i="3"/>
  <c r="H36" i="3"/>
  <c r="I36" i="3"/>
  <c r="J36" i="3"/>
  <c r="K36" i="3"/>
  <c r="L36" i="3"/>
  <c r="M36" i="3"/>
  <c r="C41" i="3"/>
  <c r="D41" i="3"/>
  <c r="E41" i="3"/>
  <c r="F41" i="3"/>
  <c r="G41" i="3"/>
  <c r="H41" i="3"/>
  <c r="I41" i="3"/>
  <c r="J41" i="3"/>
  <c r="K41" i="3"/>
  <c r="L41" i="3"/>
  <c r="M41" i="3"/>
  <c r="C46" i="3"/>
  <c r="D46" i="3"/>
  <c r="E46" i="3"/>
  <c r="F46" i="3"/>
  <c r="G46" i="3"/>
  <c r="H46" i="3"/>
  <c r="I46" i="3"/>
  <c r="J46" i="3"/>
  <c r="K46" i="3"/>
  <c r="L46" i="3"/>
  <c r="M46" i="3"/>
  <c r="C52" i="3"/>
  <c r="D52" i="3"/>
  <c r="E52" i="3"/>
  <c r="F52" i="3"/>
  <c r="G52" i="3"/>
  <c r="H52" i="3"/>
  <c r="I52" i="3"/>
  <c r="J52" i="3"/>
  <c r="K52" i="3"/>
  <c r="L52" i="3"/>
  <c r="M52" i="3"/>
  <c r="C63" i="3"/>
  <c r="D63" i="3"/>
  <c r="E63" i="3"/>
  <c r="F63" i="3"/>
  <c r="G63" i="3"/>
  <c r="H63" i="3"/>
  <c r="I63" i="3"/>
  <c r="J63" i="3"/>
  <c r="K63" i="3"/>
  <c r="L63" i="3"/>
  <c r="M63" i="3"/>
  <c r="C68" i="3"/>
  <c r="D68" i="3"/>
  <c r="E68" i="3"/>
  <c r="F68" i="3"/>
  <c r="G68" i="3"/>
  <c r="H68" i="3"/>
  <c r="I68" i="3"/>
  <c r="J68" i="3"/>
  <c r="K68" i="3"/>
  <c r="L68" i="3"/>
  <c r="M68" i="3"/>
  <c r="C79" i="3"/>
  <c r="D79" i="3"/>
  <c r="E79" i="3"/>
  <c r="F79" i="3"/>
  <c r="G79" i="3"/>
  <c r="H79" i="3"/>
  <c r="I79" i="3"/>
  <c r="J79" i="3"/>
  <c r="K79" i="3"/>
  <c r="L79" i="3"/>
  <c r="M79" i="3"/>
  <c r="C95" i="3"/>
  <c r="D95" i="3"/>
  <c r="E95" i="3"/>
  <c r="F95" i="3"/>
  <c r="G95" i="3"/>
  <c r="H95" i="3"/>
  <c r="I95" i="3"/>
  <c r="J95" i="3"/>
  <c r="K95" i="3"/>
  <c r="L95" i="3"/>
  <c r="M95" i="3"/>
  <c r="C100" i="3"/>
  <c r="D100" i="3"/>
  <c r="E100" i="3"/>
  <c r="F100" i="3"/>
  <c r="G100" i="3"/>
  <c r="H100" i="3"/>
  <c r="I100" i="3"/>
  <c r="J100" i="3"/>
  <c r="K100" i="3"/>
  <c r="L100" i="3"/>
  <c r="M100" i="3"/>
  <c r="C105" i="3"/>
  <c r="D105" i="3"/>
  <c r="E105" i="3"/>
  <c r="F105" i="3"/>
  <c r="G105" i="3"/>
  <c r="H105" i="3"/>
  <c r="I105" i="3"/>
  <c r="J105" i="3"/>
  <c r="K105" i="3"/>
  <c r="L105" i="3"/>
  <c r="M105" i="3"/>
  <c r="C110" i="3"/>
  <c r="D110" i="3"/>
  <c r="E110" i="3"/>
  <c r="F110" i="3"/>
  <c r="G110" i="3"/>
  <c r="H110" i="3"/>
  <c r="I110" i="3"/>
  <c r="J110" i="3"/>
  <c r="K110" i="3"/>
  <c r="L110" i="3"/>
  <c r="M110" i="3"/>
  <c r="C115" i="3"/>
  <c r="D115" i="3"/>
  <c r="E115" i="3"/>
  <c r="F115" i="3"/>
  <c r="G115" i="3"/>
  <c r="H115" i="3"/>
  <c r="I115" i="3"/>
  <c r="J115" i="3"/>
  <c r="K115" i="3"/>
  <c r="L115" i="3"/>
  <c r="M115" i="3"/>
  <c r="C120" i="3"/>
  <c r="D120" i="3"/>
  <c r="E120" i="3"/>
  <c r="F120" i="3"/>
  <c r="G120" i="3"/>
  <c r="H120" i="3"/>
  <c r="I120" i="3"/>
  <c r="J120" i="3"/>
  <c r="K120" i="3"/>
  <c r="L120" i="3"/>
  <c r="M120" i="3"/>
  <c r="C125" i="3"/>
  <c r="D125" i="3"/>
  <c r="E125" i="3"/>
  <c r="F125" i="3"/>
  <c r="G125" i="3"/>
  <c r="H125" i="3"/>
  <c r="I125" i="3"/>
  <c r="J125" i="3"/>
  <c r="K125" i="3"/>
  <c r="L125" i="3"/>
  <c r="M125" i="3"/>
  <c r="C130" i="3"/>
  <c r="D130" i="3"/>
  <c r="E130" i="3"/>
  <c r="F130" i="3"/>
  <c r="G130" i="3"/>
  <c r="H130" i="3"/>
  <c r="I130" i="3"/>
  <c r="J130" i="3"/>
  <c r="K130" i="3"/>
  <c r="L130" i="3"/>
  <c r="M130" i="3"/>
  <c r="C141" i="3"/>
  <c r="D141" i="3"/>
  <c r="E141" i="3"/>
  <c r="F141" i="3"/>
  <c r="G141" i="3"/>
  <c r="H141" i="3"/>
  <c r="I141" i="3"/>
  <c r="J141" i="3"/>
  <c r="K141" i="3"/>
  <c r="L141" i="3"/>
  <c r="M141" i="3"/>
  <c r="C146" i="3"/>
  <c r="D146" i="3"/>
  <c r="E146" i="3"/>
  <c r="F146" i="3"/>
  <c r="G146" i="3"/>
  <c r="H146" i="3"/>
  <c r="I146" i="3"/>
  <c r="J146" i="3"/>
  <c r="K146" i="3"/>
  <c r="L146" i="3"/>
  <c r="M146" i="3"/>
  <c r="C173" i="3"/>
  <c r="D173" i="3"/>
  <c r="E173" i="3"/>
  <c r="F173" i="3"/>
  <c r="G173" i="3"/>
  <c r="H173" i="3"/>
  <c r="I173" i="3"/>
  <c r="J173" i="3"/>
  <c r="K173" i="3"/>
  <c r="L173" i="3"/>
  <c r="M173" i="3"/>
  <c r="C178" i="3"/>
  <c r="D178" i="3"/>
  <c r="E178" i="3"/>
  <c r="F178" i="3"/>
  <c r="G178" i="3"/>
  <c r="H178" i="3"/>
  <c r="I178" i="3"/>
  <c r="J178" i="3"/>
  <c r="K178" i="3"/>
  <c r="L178" i="3"/>
  <c r="M178" i="3"/>
  <c r="C189" i="3"/>
  <c r="D189" i="3"/>
  <c r="E189" i="3"/>
  <c r="F189" i="3"/>
  <c r="G189" i="3"/>
  <c r="H189" i="3"/>
  <c r="I189" i="3"/>
  <c r="J189" i="3"/>
  <c r="K189" i="3"/>
  <c r="L189" i="3"/>
  <c r="M189" i="3"/>
  <c r="B189" i="3"/>
  <c r="B178" i="3"/>
  <c r="B173" i="3"/>
  <c r="B156" i="3"/>
  <c r="B151" i="3"/>
  <c r="B146" i="3"/>
  <c r="B141" i="3"/>
  <c r="B130" i="3"/>
  <c r="B125" i="3"/>
  <c r="B120" i="3"/>
  <c r="B115" i="3"/>
  <c r="B110" i="3"/>
  <c r="B105" i="3"/>
  <c r="B100" i="3"/>
  <c r="B95" i="3"/>
  <c r="B90" i="3"/>
  <c r="B79" i="3"/>
  <c r="B68" i="3"/>
  <c r="B63" i="3"/>
  <c r="B52" i="3"/>
  <c r="B46" i="3"/>
  <c r="B41" i="3"/>
  <c r="B36" i="3"/>
  <c r="B25" i="3"/>
  <c r="B20" i="3"/>
  <c r="B15" i="3"/>
  <c r="B10" i="3"/>
  <c r="C5" i="3"/>
  <c r="D5" i="3"/>
  <c r="E5" i="3"/>
  <c r="F5" i="3"/>
  <c r="G5" i="3"/>
  <c r="H5" i="3"/>
  <c r="I5" i="3"/>
  <c r="J5" i="3"/>
  <c r="K5" i="3"/>
  <c r="L5" i="3"/>
  <c r="M5" i="3"/>
  <c r="B5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M96" i="3"/>
  <c r="L96" i="3"/>
  <c r="K96" i="3"/>
  <c r="J96" i="3"/>
  <c r="I96" i="3"/>
  <c r="H96" i="3"/>
  <c r="G96" i="3"/>
  <c r="F96" i="3"/>
  <c r="E96" i="3"/>
  <c r="D96" i="3"/>
  <c r="C96" i="3"/>
  <c r="B96" i="3"/>
  <c r="M91" i="3"/>
  <c r="L91" i="3"/>
  <c r="K91" i="3"/>
  <c r="J91" i="3"/>
  <c r="I91" i="3"/>
  <c r="H91" i="3"/>
  <c r="G91" i="3"/>
  <c r="F91" i="3"/>
  <c r="E91" i="3"/>
  <c r="D91" i="3"/>
  <c r="C91" i="3"/>
  <c r="B91" i="3"/>
  <c r="M86" i="3"/>
  <c r="L86" i="3"/>
  <c r="K86" i="3"/>
  <c r="J86" i="3"/>
  <c r="I86" i="3"/>
  <c r="H86" i="3"/>
  <c r="G86" i="3"/>
  <c r="F86" i="3"/>
  <c r="E86" i="3"/>
  <c r="D86" i="3"/>
  <c r="C86" i="3"/>
  <c r="B86" i="3"/>
  <c r="M80" i="3"/>
  <c r="L80" i="3"/>
  <c r="K80" i="3"/>
  <c r="J80" i="3"/>
  <c r="I80" i="3"/>
  <c r="H80" i="3"/>
  <c r="G80" i="3"/>
  <c r="F80" i="3"/>
  <c r="E80" i="3"/>
  <c r="D80" i="3"/>
  <c r="C80" i="3"/>
  <c r="B80" i="3"/>
  <c r="M75" i="3"/>
  <c r="L75" i="3"/>
  <c r="K75" i="3"/>
  <c r="J75" i="3"/>
  <c r="I75" i="3"/>
  <c r="H75" i="3"/>
  <c r="G75" i="3"/>
  <c r="F75" i="3"/>
  <c r="E75" i="3"/>
  <c r="D75" i="3"/>
  <c r="C75" i="3"/>
  <c r="B75" i="3"/>
  <c r="M69" i="3"/>
  <c r="L69" i="3"/>
  <c r="K69" i="3"/>
  <c r="J69" i="3"/>
  <c r="I69" i="3"/>
  <c r="H69" i="3"/>
  <c r="G69" i="3"/>
  <c r="F69" i="3"/>
  <c r="E69" i="3"/>
  <c r="D69" i="3"/>
  <c r="C69" i="3"/>
  <c r="B69" i="3"/>
  <c r="M64" i="3"/>
  <c r="L64" i="3"/>
  <c r="K64" i="3"/>
  <c r="J64" i="3"/>
  <c r="I64" i="3"/>
  <c r="H64" i="3"/>
  <c r="G64" i="3"/>
  <c r="F64" i="3"/>
  <c r="E64" i="3"/>
  <c r="D64" i="3"/>
  <c r="C64" i="3"/>
  <c r="B64" i="3"/>
  <c r="M59" i="3"/>
  <c r="L59" i="3"/>
  <c r="K59" i="3"/>
  <c r="J59" i="3"/>
  <c r="I59" i="3"/>
  <c r="H59" i="3"/>
  <c r="G59" i="3"/>
  <c r="F59" i="3"/>
  <c r="E59" i="3"/>
  <c r="D59" i="3"/>
  <c r="C59" i="3"/>
  <c r="B59" i="3"/>
  <c r="M53" i="3"/>
  <c r="L53" i="3"/>
  <c r="K53" i="3"/>
  <c r="J53" i="3"/>
  <c r="I53" i="3"/>
  <c r="H53" i="3"/>
  <c r="G53" i="3"/>
  <c r="F53" i="3"/>
  <c r="E53" i="3"/>
  <c r="D53" i="3"/>
  <c r="C53" i="3"/>
  <c r="B53" i="3"/>
  <c r="M47" i="3"/>
  <c r="L47" i="3"/>
  <c r="K47" i="3"/>
  <c r="J47" i="3"/>
  <c r="I47" i="3"/>
  <c r="H47" i="3"/>
  <c r="G47" i="3"/>
  <c r="F47" i="3"/>
  <c r="E47" i="3"/>
  <c r="D47" i="3"/>
  <c r="C47" i="3"/>
  <c r="B47" i="3"/>
  <c r="M42" i="3"/>
  <c r="L42" i="3"/>
  <c r="K42" i="3"/>
  <c r="J42" i="3"/>
  <c r="I42" i="3"/>
  <c r="H42" i="3"/>
  <c r="G42" i="3"/>
  <c r="F42" i="3"/>
  <c r="E42" i="3"/>
  <c r="D42" i="3"/>
  <c r="C42" i="3"/>
  <c r="B42" i="3"/>
  <c r="M37" i="3"/>
  <c r="L37" i="3"/>
  <c r="K37" i="3"/>
  <c r="J37" i="3"/>
  <c r="I37" i="3"/>
  <c r="H37" i="3"/>
  <c r="G37" i="3"/>
  <c r="F37" i="3"/>
  <c r="E37" i="3"/>
  <c r="D37" i="3"/>
  <c r="C37" i="3"/>
  <c r="B37" i="3"/>
  <c r="M32" i="3"/>
  <c r="L32" i="3"/>
  <c r="K32" i="3"/>
  <c r="J32" i="3"/>
  <c r="I32" i="3"/>
  <c r="H32" i="3"/>
  <c r="G32" i="3"/>
  <c r="F32" i="3"/>
  <c r="E32" i="3"/>
  <c r="D32" i="3"/>
  <c r="C32" i="3"/>
  <c r="B32" i="3"/>
  <c r="M26" i="3"/>
  <c r="L26" i="3"/>
  <c r="K26" i="3"/>
  <c r="J26" i="3"/>
  <c r="I26" i="3"/>
  <c r="H26" i="3"/>
  <c r="G26" i="3"/>
  <c r="F26" i="3"/>
  <c r="E26" i="3"/>
  <c r="D26" i="3"/>
  <c r="C26" i="3"/>
  <c r="B26" i="3"/>
  <c r="M21" i="3"/>
  <c r="L21" i="3"/>
  <c r="K21" i="3"/>
  <c r="J21" i="3"/>
  <c r="I21" i="3"/>
  <c r="H21" i="3"/>
  <c r="G21" i="3"/>
  <c r="F21" i="3"/>
  <c r="E21" i="3"/>
  <c r="D21" i="3"/>
  <c r="C21" i="3"/>
  <c r="B21" i="3"/>
  <c r="M16" i="3"/>
  <c r="L16" i="3"/>
  <c r="K16" i="3"/>
  <c r="J16" i="3"/>
  <c r="I16" i="3"/>
  <c r="H16" i="3"/>
  <c r="G16" i="3"/>
  <c r="F16" i="3"/>
  <c r="E16" i="3"/>
  <c r="D16" i="3"/>
  <c r="C16" i="3"/>
  <c r="B16" i="3"/>
  <c r="M11" i="3"/>
  <c r="L11" i="3"/>
  <c r="K11" i="3"/>
  <c r="J11" i="3"/>
  <c r="I11" i="3"/>
  <c r="H11" i="3"/>
  <c r="G11" i="3"/>
  <c r="F11" i="3"/>
  <c r="E11" i="3"/>
  <c r="D11" i="3"/>
  <c r="C11" i="3"/>
  <c r="B11" i="3"/>
  <c r="M6" i="3"/>
  <c r="L6" i="3"/>
  <c r="K6" i="3"/>
  <c r="J6" i="3"/>
  <c r="I6" i="3"/>
  <c r="H6" i="3"/>
  <c r="G6" i="3"/>
  <c r="F6" i="3"/>
  <c r="E6" i="3"/>
  <c r="D6" i="3"/>
  <c r="C6" i="3"/>
  <c r="B6" i="3"/>
  <c r="C2" i="2" l="1"/>
  <c r="F42" i="1" l="1"/>
  <c r="G42" i="1"/>
  <c r="H42" i="1"/>
  <c r="I42" i="1"/>
  <c r="J42" i="1"/>
  <c r="BJ42" i="1"/>
  <c r="BK42" i="1"/>
  <c r="E42" i="1"/>
  <c r="F41" i="1"/>
  <c r="G41" i="1"/>
  <c r="H41" i="1"/>
  <c r="I41" i="1"/>
  <c r="J41" i="1"/>
  <c r="BJ41" i="1"/>
  <c r="BK41" i="1"/>
  <c r="E41" i="1"/>
  <c r="F43" i="1" l="1"/>
  <c r="G43" i="1"/>
  <c r="H43" i="1"/>
  <c r="I43" i="1"/>
  <c r="J43" i="1"/>
  <c r="BJ43" i="1"/>
  <c r="BK43" i="1"/>
  <c r="E43" i="1"/>
</calcChain>
</file>

<file path=xl/sharedStrings.xml><?xml version="1.0" encoding="utf-8"?>
<sst xmlns="http://schemas.openxmlformats.org/spreadsheetml/2006/main" count="574" uniqueCount="310">
  <si>
    <t>SEB9</t>
  </si>
  <si>
    <t>SEB8</t>
  </si>
  <si>
    <t>SEB7</t>
  </si>
  <si>
    <t>SEB6</t>
  </si>
  <si>
    <t>SEB5</t>
  </si>
  <si>
    <t>SEB4B</t>
  </si>
  <si>
    <t>SEB4A</t>
  </si>
  <si>
    <t>SEB35</t>
  </si>
  <si>
    <t>SEB34</t>
  </si>
  <si>
    <t>SEB33</t>
  </si>
  <si>
    <t>SEB32</t>
  </si>
  <si>
    <t>SEB31</t>
  </si>
  <si>
    <t>SEB30</t>
  </si>
  <si>
    <t>SEB3</t>
  </si>
  <si>
    <t>SEB29</t>
  </si>
  <si>
    <t>SEB28</t>
  </si>
  <si>
    <t>SEB27</t>
  </si>
  <si>
    <t>SEB26</t>
  </si>
  <si>
    <t>SEB25</t>
  </si>
  <si>
    <t>SEB24</t>
  </si>
  <si>
    <t>SEB23</t>
  </si>
  <si>
    <t>SEB22</t>
  </si>
  <si>
    <t>SEB21</t>
  </si>
  <si>
    <t>SEB20</t>
  </si>
  <si>
    <t>SEB2</t>
  </si>
  <si>
    <t>SEB19</t>
  </si>
  <si>
    <t>SEB18</t>
  </si>
  <si>
    <t>SEB17</t>
  </si>
  <si>
    <t>SEB16</t>
  </si>
  <si>
    <t>SEB15</t>
  </si>
  <si>
    <t>SEB14</t>
  </si>
  <si>
    <t>SEB13</t>
  </si>
  <si>
    <t>SEB12</t>
  </si>
  <si>
    <t>SEB11</t>
  </si>
  <si>
    <t>SEB10</t>
  </si>
  <si>
    <t>SEB1</t>
  </si>
  <si>
    <t>U</t>
  </si>
  <si>
    <t>Th</t>
  </si>
  <si>
    <t>Pb</t>
  </si>
  <si>
    <t>Ta</t>
  </si>
  <si>
    <t>Hf</t>
  </si>
  <si>
    <t>Lu</t>
  </si>
  <si>
    <t>Yb</t>
  </si>
  <si>
    <t>Tm</t>
  </si>
  <si>
    <t>Er</t>
  </si>
  <si>
    <t>Ho</t>
  </si>
  <si>
    <t>Dy</t>
  </si>
  <si>
    <t>Tb</t>
  </si>
  <si>
    <t>Gd</t>
  </si>
  <si>
    <t>Eu</t>
  </si>
  <si>
    <t>Sm</t>
  </si>
  <si>
    <t>Nd</t>
  </si>
  <si>
    <t>Pr</t>
  </si>
  <si>
    <t>Ce</t>
  </si>
  <si>
    <t>La</t>
  </si>
  <si>
    <t>Ba</t>
  </si>
  <si>
    <t>Cs</t>
  </si>
  <si>
    <t>Sb</t>
  </si>
  <si>
    <t>Sn</t>
  </si>
  <si>
    <t>Mo</t>
  </si>
  <si>
    <t>Nb</t>
  </si>
  <si>
    <t>Zr</t>
  </si>
  <si>
    <t>Y</t>
  </si>
  <si>
    <t>Sr</t>
  </si>
  <si>
    <t>Rb</t>
  </si>
  <si>
    <t>As</t>
  </si>
  <si>
    <t>Zn</t>
  </si>
  <si>
    <t>Cu</t>
  </si>
  <si>
    <t>Ni</t>
  </si>
  <si>
    <t>Co</t>
  </si>
  <si>
    <t>Fe</t>
  </si>
  <si>
    <t>Mn</t>
  </si>
  <si>
    <t>Cr</t>
  </si>
  <si>
    <t>V</t>
  </si>
  <si>
    <t>Ti</t>
  </si>
  <si>
    <t>Ca</t>
  </si>
  <si>
    <t>K</t>
  </si>
  <si>
    <t>P</t>
  </si>
  <si>
    <t>Al</t>
  </si>
  <si>
    <t>Mg</t>
  </si>
  <si>
    <t>Na</t>
  </si>
  <si>
    <t>B</t>
  </si>
  <si>
    <t>Li</t>
  </si>
  <si>
    <t>Total</t>
  </si>
  <si>
    <t>CuO</t>
  </si>
  <si>
    <t>MnO</t>
  </si>
  <si>
    <t>CaO</t>
  </si>
  <si>
    <t>PbO</t>
  </si>
  <si>
    <t>MgO</t>
  </si>
  <si>
    <t>Al2O3</t>
  </si>
  <si>
    <t>K2O</t>
  </si>
  <si>
    <t>Na2O</t>
  </si>
  <si>
    <t>SiO2</t>
  </si>
  <si>
    <t xml:space="preserve">Sample </t>
  </si>
  <si>
    <t>Identification</t>
  </si>
  <si>
    <t>Egyptian import</t>
  </si>
  <si>
    <t>Basic description</t>
  </si>
  <si>
    <t>Naturally coloured' blue green vessel glass</t>
  </si>
  <si>
    <t xml:space="preserve">Naturally coloured blue-green vessel glass (handle) </t>
  </si>
  <si>
    <t>Production waste</t>
  </si>
  <si>
    <t>Raw glass</t>
  </si>
  <si>
    <t>Gold leaf-decorated body sherd of vessel glass</t>
  </si>
  <si>
    <t>Colourless fragment of vessel glass</t>
  </si>
  <si>
    <t>Pale yellow fragment of vessel glass</t>
  </si>
  <si>
    <t>Pale yellow sherd of vessel glass</t>
  </si>
  <si>
    <t>Green base of a vessel</t>
  </si>
  <si>
    <t>Bluish green base of small vessel</t>
  </si>
  <si>
    <t>Colourless base of vessel (mould blown)</t>
  </si>
  <si>
    <t>Green vessel glass</t>
  </si>
  <si>
    <t>Bluish green fragment of lamp</t>
  </si>
  <si>
    <t>Yellowish fragment of vessel glass</t>
  </si>
  <si>
    <t>Bluish green vessel glass</t>
  </si>
  <si>
    <t>Fe2O3</t>
  </si>
  <si>
    <t>TiO2</t>
  </si>
  <si>
    <t>Pale yellow fragment of vessel glass (bottle)</t>
  </si>
  <si>
    <t>Opaque white fragment of vessel glass (jug)</t>
  </si>
  <si>
    <t>Pale yellow  fragment of vessel glass (mould-blown bottle)</t>
  </si>
  <si>
    <t>Pale yellow top section of vessel glass (bottle/flask)</t>
  </si>
  <si>
    <t>Pale yellow fragment of vessel glass (mould blown flask)</t>
  </si>
  <si>
    <t>Opaque pale blue sherd of vessel glass (jug)</t>
  </si>
  <si>
    <t>Pale yellow deposit of vessel glass (mould blown bowl/cup)</t>
  </si>
  <si>
    <t>Pale yellow top section of vessel glass (bottle)</t>
  </si>
  <si>
    <t>Site</t>
  </si>
  <si>
    <t>San Esteban</t>
  </si>
  <si>
    <t>37° 59' 19.8744"</t>
  </si>
  <si>
    <t>Latitude</t>
  </si>
  <si>
    <t>Longitude</t>
  </si>
  <si>
    <t>Vascos</t>
  </si>
  <si>
    <t>39° 45' 21.5634"</t>
  </si>
  <si>
    <t>-5° 5' 15.2154"</t>
  </si>
  <si>
    <t>San Pedro del Pinatar</t>
  </si>
  <si>
    <t>37° 49' 16.3914"</t>
  </si>
  <si>
    <t>0° 46' 5.772"</t>
  </si>
  <si>
    <t>Alhama de Murcia</t>
  </si>
  <si>
    <t>37° 51' 4.5"</t>
  </si>
  <si>
    <t>-1° 25' 27.1194"</t>
  </si>
  <si>
    <t>Madinat al-Zahra</t>
  </si>
  <si>
    <t>37° 53' 10.4274"</t>
  </si>
  <si>
    <t>-4° 52' 3.864"</t>
  </si>
  <si>
    <t>Alhambra</t>
  </si>
  <si>
    <t>37° 10' 34.392"</t>
  </si>
  <si>
    <t>-3° 35' 17.4474"</t>
  </si>
  <si>
    <t>Siyasa</t>
  </si>
  <si>
    <t>38° 13' 38.6754"</t>
  </si>
  <si>
    <t>-1° 25' 21.0354"</t>
  </si>
  <si>
    <t>Coordinates as indicated by Google Maps</t>
  </si>
  <si>
    <t>Pale yellow vessel glass (drinking cup)</t>
  </si>
  <si>
    <r>
      <t xml:space="preserve">THE GLASS FROM THE </t>
    </r>
    <r>
      <rPr>
        <i/>
        <sz val="11"/>
        <color theme="1"/>
        <rFont val="Calibri"/>
        <family val="2"/>
        <scheme val="minor"/>
      </rPr>
      <t>ARRABAL</t>
    </r>
    <r>
      <rPr>
        <sz val="11"/>
        <color theme="1"/>
        <rFont val="Calibri"/>
        <family val="2"/>
        <scheme val="minor"/>
      </rPr>
      <t xml:space="preserve"> OF ARRIXACA (MURCIA, 12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>-13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CENTURIES). Archaeological and Anthropological Sciences, Govantes-Edwards D, Velo A, Hernández-Robles A, Ballesteros JA, Duckworth C. Corr. Author: Universidad de Córdoba, z72goedd@uco.es</t>
    </r>
  </si>
  <si>
    <t>Mesopotamian import</t>
  </si>
  <si>
    <t>High Lead</t>
  </si>
  <si>
    <t>High lead</t>
  </si>
  <si>
    <t>Iberian 3</t>
  </si>
  <si>
    <t>Iberian 4</t>
  </si>
  <si>
    <t>Iberian 5</t>
  </si>
  <si>
    <t>Iberian ?</t>
  </si>
  <si>
    <t>Iberian?</t>
  </si>
  <si>
    <t>Chronology</t>
  </si>
  <si>
    <t>Sample name</t>
  </si>
  <si>
    <t>Sb2O5</t>
  </si>
  <si>
    <t>FeO</t>
  </si>
  <si>
    <t>SEB-1_1</t>
  </si>
  <si>
    <t>SEB-1_2</t>
  </si>
  <si>
    <t>SEB-1_3</t>
  </si>
  <si>
    <t>SEB-10_1</t>
  </si>
  <si>
    <t>SEB-10_2</t>
  </si>
  <si>
    <t>SEB-10_3</t>
  </si>
  <si>
    <t>SEB-11_1</t>
  </si>
  <si>
    <t>SEB-11_2</t>
  </si>
  <si>
    <t>SEB-11_3</t>
  </si>
  <si>
    <t>SEB-12_1</t>
  </si>
  <si>
    <t>SEB-12_2</t>
  </si>
  <si>
    <t>SEB-12_3</t>
  </si>
  <si>
    <t>SEB-13_1</t>
  </si>
  <si>
    <t>SEB-13_2</t>
  </si>
  <si>
    <t>SEB-13_3</t>
  </si>
  <si>
    <t>SEB-14_1</t>
  </si>
  <si>
    <t>SEB-14_2</t>
  </si>
  <si>
    <t>SEB-14_3</t>
  </si>
  <si>
    <t>SEB-14_4</t>
  </si>
  <si>
    <t>SEB-15_1</t>
  </si>
  <si>
    <t>SEB-15_2</t>
  </si>
  <si>
    <t>SEB-15_3</t>
  </si>
  <si>
    <t>SEB-16_1</t>
  </si>
  <si>
    <t>SEB-16_2</t>
  </si>
  <si>
    <t>SEB-16_3</t>
  </si>
  <si>
    <t>SEB-17_1</t>
  </si>
  <si>
    <t>SEB-17_2</t>
  </si>
  <si>
    <t>SEB-17_3</t>
  </si>
  <si>
    <t>SEB-18_1</t>
  </si>
  <si>
    <t>SEB-18_2</t>
  </si>
  <si>
    <t>SEB-18_3</t>
  </si>
  <si>
    <t>SEB-18_4</t>
  </si>
  <si>
    <t>SEB-19_1</t>
  </si>
  <si>
    <t>SEB-19_2</t>
  </si>
  <si>
    <t>SEB-19_3</t>
  </si>
  <si>
    <t>SEB-19_4</t>
  </si>
  <si>
    <t>SEB-2_1</t>
  </si>
  <si>
    <t>SEB-2_2</t>
  </si>
  <si>
    <t>SEB-2_3</t>
  </si>
  <si>
    <t>SEB-20_1</t>
  </si>
  <si>
    <t>SEB-20_2</t>
  </si>
  <si>
    <t>SEB-20_3</t>
  </si>
  <si>
    <t>SEB-21_1</t>
  </si>
  <si>
    <t>SEB-21_2</t>
  </si>
  <si>
    <t>SEB-21_3</t>
  </si>
  <si>
    <t>SEB-21_4</t>
  </si>
  <si>
    <t>SEB-22_1</t>
  </si>
  <si>
    <t>SEB-22_2</t>
  </si>
  <si>
    <t>SEB-22_3</t>
  </si>
  <si>
    <t>SEB-23_1</t>
  </si>
  <si>
    <t>SEB-23_2</t>
  </si>
  <si>
    <t>SEB-23_3</t>
  </si>
  <si>
    <t>SEB-23_4</t>
  </si>
  <si>
    <t>SEB-3_1</t>
  </si>
  <si>
    <t>SEB-3_2</t>
  </si>
  <si>
    <t>SEB-3_3</t>
  </si>
  <si>
    <t>SEB-4A_1</t>
  </si>
  <si>
    <t>SEB-4A_2</t>
  </si>
  <si>
    <t>SEB-4A_3</t>
  </si>
  <si>
    <t>SEB-4B_1</t>
  </si>
  <si>
    <t>SEB-4B_2</t>
  </si>
  <si>
    <t>SEB-4B_3</t>
  </si>
  <si>
    <t>SEB-5_1</t>
  </si>
  <si>
    <t>SEB-5_2</t>
  </si>
  <si>
    <t>SEB-5_3</t>
  </si>
  <si>
    <t>SEB-6_1</t>
  </si>
  <si>
    <t>SEB-6_2</t>
  </si>
  <si>
    <t>SEB-6_3</t>
  </si>
  <si>
    <t>SEB-7_1</t>
  </si>
  <si>
    <t>SEB-7_2</t>
  </si>
  <si>
    <t>SEB-7_3</t>
  </si>
  <si>
    <t>SEB-8_1</t>
  </si>
  <si>
    <t>SEB-8_2</t>
  </si>
  <si>
    <t>SEB-8_3</t>
  </si>
  <si>
    <t>SEB-9_1</t>
  </si>
  <si>
    <t>SEB-9_2</t>
  </si>
  <si>
    <t>SEB-9_3</t>
  </si>
  <si>
    <t>Av.</t>
  </si>
  <si>
    <t>SEB-24_1</t>
  </si>
  <si>
    <t>SEB-24_2</t>
  </si>
  <si>
    <t>SEB-24_3</t>
  </si>
  <si>
    <t>SEB-25_1</t>
  </si>
  <si>
    <t>SEB-25_2</t>
  </si>
  <si>
    <t>SEB-25_3</t>
  </si>
  <si>
    <t>SEB-25_4</t>
  </si>
  <si>
    <t>SEB-26_1</t>
  </si>
  <si>
    <t>SEB-26_2</t>
  </si>
  <si>
    <t>SEB-26_3</t>
  </si>
  <si>
    <t>SEB-27_1</t>
  </si>
  <si>
    <t>SEB-27_2</t>
  </si>
  <si>
    <t>SEB-27_3</t>
  </si>
  <si>
    <t>SEB-28_1</t>
  </si>
  <si>
    <t>SEB-28_2</t>
  </si>
  <si>
    <t>SEB-28_3</t>
  </si>
  <si>
    <t>SEB-29_1</t>
  </si>
  <si>
    <t>SEB-29_2</t>
  </si>
  <si>
    <t>SEB-29_3</t>
  </si>
  <si>
    <t>SEB-30_1</t>
  </si>
  <si>
    <t>SEB-30_2</t>
  </si>
  <si>
    <t>SEB-30_3</t>
  </si>
  <si>
    <t>SEB-30_4</t>
  </si>
  <si>
    <t>SEB-31_1</t>
  </si>
  <si>
    <t>SEB-31_2</t>
  </si>
  <si>
    <t>SEB-31_3</t>
  </si>
  <si>
    <t>SEB-31_4</t>
  </si>
  <si>
    <t>SEB-32_1</t>
  </si>
  <si>
    <t>SEB-32_2</t>
  </si>
  <si>
    <t>SEB-32_3</t>
  </si>
  <si>
    <t>SEB-33_1</t>
  </si>
  <si>
    <t>SEB-33_2</t>
  </si>
  <si>
    <t>SEB-33_3</t>
  </si>
  <si>
    <t>SEB-34_1</t>
  </si>
  <si>
    <t>SEB-34_2</t>
  </si>
  <si>
    <t>SEB-34_3</t>
  </si>
  <si>
    <t>SEB-34_4</t>
  </si>
  <si>
    <t>SEB-35_1</t>
  </si>
  <si>
    <t>SEB-35_2</t>
  </si>
  <si>
    <t>SEB-35_3</t>
  </si>
  <si>
    <t>St. Dev</t>
  </si>
  <si>
    <t xml:space="preserve">Av. </t>
  </si>
  <si>
    <t>St. Dev.</t>
  </si>
  <si>
    <t>Al2O3 (EMPA)</t>
  </si>
  <si>
    <t>AL2O3 (LA-ICP-MS)</t>
  </si>
  <si>
    <t>PbO (EMPA)</t>
  </si>
  <si>
    <t>PbO (LA-ICP-MS)</t>
  </si>
  <si>
    <t>Na2O (EMPA)</t>
  </si>
  <si>
    <t>Na2O (LA-ICP-MS)</t>
  </si>
  <si>
    <t>Fe2O3 (EMPA)</t>
  </si>
  <si>
    <t>Fe2O3 (LA-ICP-MS)</t>
  </si>
  <si>
    <t>MgO (EMPA</t>
  </si>
  <si>
    <t>MgO (LA-ICP-MS)</t>
  </si>
  <si>
    <t>TiO2 (EMPA)</t>
  </si>
  <si>
    <t>TiO2 (LA-ICP-MS)</t>
  </si>
  <si>
    <t>CuO (EMPA)</t>
  </si>
  <si>
    <t>CuO (LA-ICP-MS)</t>
  </si>
  <si>
    <t>2nd half of the 12th c. (based on context)</t>
  </si>
  <si>
    <t>12th-13th c.(based on typology)</t>
  </si>
  <si>
    <t>12th-13th c. (based on typology)</t>
  </si>
  <si>
    <t>14th-15th c. (based on contex)</t>
  </si>
  <si>
    <t>1st half of the 13th century (based on context)</t>
  </si>
  <si>
    <t>1st half of the 12th c. (based on context)</t>
  </si>
  <si>
    <t>Iberian group 3 averages (San Esteban)</t>
  </si>
  <si>
    <t>Iberian group 4 averages (San Esteban)</t>
  </si>
  <si>
    <t>Iberian group 5 averages (San Esteban)</t>
  </si>
  <si>
    <t>Iberian Group 1 averages (Vascos)</t>
  </si>
  <si>
    <t>Iberian Group 2 averages (Vascos)</t>
  </si>
  <si>
    <t>Iberian Group 3 averages (Vascos)</t>
  </si>
  <si>
    <t>Iberian Group 4 averages (Vascos)</t>
  </si>
  <si>
    <t>Iberian Group 5 averages (Vascos)</t>
  </si>
  <si>
    <t>Based on data from de Juan et al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</si>
</sst>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0" fillId="3" borderId="2" xfId="0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2" xfId="0" quotePrefix="1" applyFon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0" fontId="1" fillId="4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0" fontId="0" fillId="4" borderId="3" xfId="0" applyFill="1" applyBorder="1" applyAlignment="1">
      <alignment horizontal="left"/>
    </xf>
    <xf numFmtId="0" fontId="1" fillId="4" borderId="3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" fontId="0" fillId="4" borderId="3" xfId="0" applyNumberFormat="1" applyFill="1" applyBorder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0" fontId="0" fillId="5" borderId="0" xfId="0" applyFill="1" applyAlignment="1">
      <alignment horizontal="left"/>
    </xf>
    <xf numFmtId="0" fontId="1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3" xfId="0" applyFill="1" applyBorder="1" applyAlignment="1">
      <alignment horizontal="left"/>
    </xf>
    <xf numFmtId="0" fontId="1" fillId="5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2" fontId="0" fillId="5" borderId="3" xfId="0" applyNumberFormat="1" applyFill="1" applyBorder="1" applyAlignment="1">
      <alignment horizontal="center"/>
    </xf>
    <xf numFmtId="164" fontId="0" fillId="5" borderId="3" xfId="0" applyNumberForma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0" fontId="0" fillId="2" borderId="0" xfId="0" applyFill="1"/>
    <xf numFmtId="0" fontId="0" fillId="6" borderId="0" xfId="0" applyFill="1" applyAlignment="1">
      <alignment horizontal="left"/>
    </xf>
    <xf numFmtId="0" fontId="1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2" fontId="0" fillId="6" borderId="0" xfId="0" applyNumberFormat="1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0" fillId="6" borderId="3" xfId="0" applyFill="1" applyBorder="1" applyAlignment="1">
      <alignment horizontal="left"/>
    </xf>
    <xf numFmtId="0" fontId="1" fillId="6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2" fontId="0" fillId="6" borderId="3" xfId="0" applyNumberFormat="1" applyFill="1" applyBorder="1" applyAlignment="1">
      <alignment horizontal="center"/>
    </xf>
    <xf numFmtId="164" fontId="0" fillId="6" borderId="3" xfId="0" applyNumberFormat="1" applyFill="1" applyBorder="1" applyAlignment="1">
      <alignment horizontal="center"/>
    </xf>
    <xf numFmtId="0" fontId="0" fillId="6" borderId="0" xfId="0" applyFill="1"/>
    <xf numFmtId="0" fontId="0" fillId="7" borderId="0" xfId="0" applyFill="1" applyAlignment="1">
      <alignment horizontal="left"/>
    </xf>
    <xf numFmtId="0" fontId="1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2" fontId="0" fillId="7" borderId="0" xfId="0" applyNumberFormat="1" applyFill="1" applyAlignment="1">
      <alignment horizontal="center"/>
    </xf>
    <xf numFmtId="164" fontId="0" fillId="7" borderId="0" xfId="0" applyNumberFormat="1" applyFill="1" applyAlignment="1">
      <alignment horizontal="center"/>
    </xf>
    <xf numFmtId="0" fontId="0" fillId="7" borderId="3" xfId="0" applyFill="1" applyBorder="1" applyAlignment="1">
      <alignment horizontal="left"/>
    </xf>
    <xf numFmtId="0" fontId="1" fillId="7" borderId="3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2" fontId="0" fillId="7" borderId="3" xfId="0" applyNumberFormat="1" applyFill="1" applyBorder="1" applyAlignment="1">
      <alignment horizontal="center"/>
    </xf>
    <xf numFmtId="164" fontId="0" fillId="7" borderId="3" xfId="0" applyNumberFormat="1" applyFill="1" applyBorder="1" applyAlignment="1">
      <alignment horizontal="center"/>
    </xf>
    <xf numFmtId="0" fontId="0" fillId="7" borderId="3" xfId="0" applyFill="1" applyBorder="1"/>
    <xf numFmtId="0" fontId="0" fillId="8" borderId="0" xfId="0" applyFill="1" applyAlignment="1">
      <alignment horizontal="left"/>
    </xf>
    <xf numFmtId="0" fontId="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2" fontId="0" fillId="8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0" fillId="8" borderId="3" xfId="0" applyFill="1" applyBorder="1" applyAlignment="1">
      <alignment horizontal="left"/>
    </xf>
    <xf numFmtId="0" fontId="1" fillId="8" borderId="3" xfId="0" applyFont="1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2" fontId="0" fillId="8" borderId="3" xfId="0" applyNumberFormat="1" applyFill="1" applyBorder="1" applyAlignment="1">
      <alignment horizontal="center"/>
    </xf>
    <xf numFmtId="164" fontId="0" fillId="8" borderId="3" xfId="0" applyNumberFormat="1" applyFill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0" fillId="0" borderId="0" xfId="0" applyNumberFormat="1"/>
    <xf numFmtId="0" fontId="6" fillId="0" borderId="0" xfId="0" applyFont="1"/>
    <xf numFmtId="0" fontId="7" fillId="6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0" xfId="0" applyFill="1"/>
    <xf numFmtId="2" fontId="0" fillId="0" borderId="0" xfId="0" applyNumberFormat="1" applyFill="1" applyAlignment="1">
      <alignment horizontal="center"/>
    </xf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Alumina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'EMPA-LA-ICP-MS'!$D$2:$D$26</c:f>
              <c:numCache>
                <c:formatCode>General</c:formatCode>
                <c:ptCount val="25"/>
                <c:pt idx="0">
                  <c:v>2.7697581907691156</c:v>
                </c:pt>
                <c:pt idx="1">
                  <c:v>1.4992763816830997E-4</c:v>
                </c:pt>
                <c:pt idx="2">
                  <c:v>1.3801357517832822</c:v>
                </c:pt>
                <c:pt idx="3">
                  <c:v>1.1803187752112716</c:v>
                </c:pt>
                <c:pt idx="4">
                  <c:v>1.8777410875810889</c:v>
                </c:pt>
                <c:pt idx="5">
                  <c:v>1.8935977402816628</c:v>
                </c:pt>
                <c:pt idx="6">
                  <c:v>1.7737820622257841</c:v>
                </c:pt>
                <c:pt idx="7">
                  <c:v>1.4002006791632631</c:v>
                </c:pt>
                <c:pt idx="8">
                  <c:v>2.5266966368293819</c:v>
                </c:pt>
                <c:pt idx="9">
                  <c:v>1.7709283962124864</c:v>
                </c:pt>
                <c:pt idx="10">
                  <c:v>1.7310764987931533</c:v>
                </c:pt>
                <c:pt idx="11">
                  <c:v>1.7836587942794027</c:v>
                </c:pt>
                <c:pt idx="12">
                  <c:v>1.7523254999267581</c:v>
                </c:pt>
                <c:pt idx="13">
                  <c:v>1.9724166052098187</c:v>
                </c:pt>
                <c:pt idx="14">
                  <c:v>2.1771878749315916</c:v>
                </c:pt>
                <c:pt idx="15">
                  <c:v>6.5967584027525099</c:v>
                </c:pt>
                <c:pt idx="16">
                  <c:v>4.6376212238328867</c:v>
                </c:pt>
                <c:pt idx="17">
                  <c:v>5.0518959671035795</c:v>
                </c:pt>
                <c:pt idx="18">
                  <c:v>4.3320990706669953</c:v>
                </c:pt>
                <c:pt idx="19">
                  <c:v>3.062660194491913</c:v>
                </c:pt>
                <c:pt idx="20">
                  <c:v>3.2050543795766613</c:v>
                </c:pt>
                <c:pt idx="21">
                  <c:v>3.2610163792391034</c:v>
                </c:pt>
                <c:pt idx="22">
                  <c:v>0.70247575532536477</c:v>
                </c:pt>
                <c:pt idx="23">
                  <c:v>12.074969250180601</c:v>
                </c:pt>
              </c:numCache>
            </c:numRef>
          </c:xVal>
          <c:yVal>
            <c:numRef>
              <c:f>'EMPA-LA-ICP-MS'!$B$2:$B$26</c:f>
              <c:numCache>
                <c:formatCode>0.00</c:formatCode>
                <c:ptCount val="25"/>
                <c:pt idx="0">
                  <c:v>2.8166666666666664</c:v>
                </c:pt>
                <c:pt idx="1">
                  <c:v>1.1470333333333333</c:v>
                </c:pt>
                <c:pt idx="2">
                  <c:v>1.3276666666666666</c:v>
                </c:pt>
                <c:pt idx="3">
                  <c:v>1.2994666666666665</c:v>
                </c:pt>
                <c:pt idx="4">
                  <c:v>1.4024749999999999</c:v>
                </c:pt>
                <c:pt idx="5">
                  <c:v>2.006933333333333</c:v>
                </c:pt>
                <c:pt idx="6">
                  <c:v>1.8391999999999999</c:v>
                </c:pt>
                <c:pt idx="7">
                  <c:v>1.5193333333333332</c:v>
                </c:pt>
                <c:pt idx="8">
                  <c:v>1.5385333333333333</c:v>
                </c:pt>
                <c:pt idx="9">
                  <c:v>1.8143333333333331</c:v>
                </c:pt>
                <c:pt idx="10">
                  <c:v>1.8101666666666667</c:v>
                </c:pt>
                <c:pt idx="11">
                  <c:v>1.8080666666666667</c:v>
                </c:pt>
                <c:pt idx="12">
                  <c:v>1.8762999999999999</c:v>
                </c:pt>
                <c:pt idx="13">
                  <c:v>1.9017333333333333</c:v>
                </c:pt>
                <c:pt idx="14">
                  <c:v>1.9069499999999999</c:v>
                </c:pt>
                <c:pt idx="15">
                  <c:v>6.6533333333333333</c:v>
                </c:pt>
                <c:pt idx="16">
                  <c:v>4.6000000000000005</c:v>
                </c:pt>
                <c:pt idx="17">
                  <c:v>5.0066666666666668</c:v>
                </c:pt>
                <c:pt idx="18">
                  <c:v>4.25</c:v>
                </c:pt>
                <c:pt idx="19">
                  <c:v>2.7466666666666666</c:v>
                </c:pt>
                <c:pt idx="20">
                  <c:v>3.2566666666666664</c:v>
                </c:pt>
                <c:pt idx="21">
                  <c:v>3.1266666666666669</c:v>
                </c:pt>
                <c:pt idx="22">
                  <c:v>0.79743333333333333</c:v>
                </c:pt>
                <c:pt idx="23">
                  <c:v>10.866666666666665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78-458F-8F88-A010BD8F8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255583"/>
        <c:axId val="342256063"/>
      </c:scatterChart>
      <c:valAx>
        <c:axId val="342255583"/>
        <c:scaling>
          <c:orientation val="minMax"/>
          <c:max val="16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Al2O3 (LA-ICP-MS)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6063"/>
        <c:crosses val="autoZero"/>
        <c:crossBetween val="midCat"/>
      </c:valAx>
      <c:valAx>
        <c:axId val="342256063"/>
        <c:scaling>
          <c:orientation val="minMax"/>
          <c:max val="1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Al2O3 (EMPA)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55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Lead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'EMPA-LA-ICP-MS'!$G$2:$G$25</c:f>
              <c:numCache>
                <c:formatCode>0.00</c:formatCode>
                <c:ptCount val="24"/>
                <c:pt idx="0">
                  <c:v>3.1308973011584887E-4</c:v>
                </c:pt>
                <c:pt idx="1">
                  <c:v>22.318167463931932</c:v>
                </c:pt>
                <c:pt idx="2">
                  <c:v>19.177807772966545</c:v>
                </c:pt>
                <c:pt idx="3">
                  <c:v>23.944564912253355</c:v>
                </c:pt>
                <c:pt idx="4">
                  <c:v>0.45305835595336885</c:v>
                </c:pt>
                <c:pt idx="5">
                  <c:v>0.25033003883986571</c:v>
                </c:pt>
                <c:pt idx="6">
                  <c:v>0.12511826037622731</c:v>
                </c:pt>
                <c:pt idx="7">
                  <c:v>0.13925617728389741</c:v>
                </c:pt>
                <c:pt idx="8">
                  <c:v>0.25995252542563735</c:v>
                </c:pt>
                <c:pt idx="9">
                  <c:v>0.25896890093621311</c:v>
                </c:pt>
                <c:pt idx="10">
                  <c:v>0.24505577285245855</c:v>
                </c:pt>
                <c:pt idx="11">
                  <c:v>0.24433170091563838</c:v>
                </c:pt>
                <c:pt idx="12">
                  <c:v>0.95626794919372338</c:v>
                </c:pt>
                <c:pt idx="13">
                  <c:v>2.5835702131888041E-2</c:v>
                </c:pt>
                <c:pt idx="14">
                  <c:v>0.43442595174146525</c:v>
                </c:pt>
                <c:pt idx="15">
                  <c:v>8.9327047131141313E-2</c:v>
                </c:pt>
                <c:pt idx="16">
                  <c:v>1.2730142838183135E-3</c:v>
                </c:pt>
                <c:pt idx="17">
                  <c:v>8.7653151309625738E-4</c:v>
                </c:pt>
                <c:pt idx="18">
                  <c:v>2.1476340940241263</c:v>
                </c:pt>
                <c:pt idx="19">
                  <c:v>0.90067834966163351</c:v>
                </c:pt>
                <c:pt idx="20">
                  <c:v>2.8142078727323512E-3</c:v>
                </c:pt>
                <c:pt idx="21">
                  <c:v>7.6462726523176855E-4</c:v>
                </c:pt>
                <c:pt idx="22">
                  <c:v>11.27572166800158</c:v>
                </c:pt>
                <c:pt idx="23">
                  <c:v>9.2609239601065688E-4</c:v>
                </c:pt>
              </c:numCache>
            </c:numRef>
          </c:xVal>
          <c:yVal>
            <c:numRef>
              <c:f>'EMPA-LA-ICP-MS'!$E$2:$E$25</c:f>
              <c:numCache>
                <c:formatCode>0.00</c:formatCode>
                <c:ptCount val="24"/>
                <c:pt idx="0">
                  <c:v>3.2809669110362594E-2</c:v>
                </c:pt>
                <c:pt idx="1">
                  <c:v>17.095931840697443</c:v>
                </c:pt>
                <c:pt idx="2">
                  <c:v>14.54096611848623</c:v>
                </c:pt>
                <c:pt idx="3">
                  <c:v>15.657018426788191</c:v>
                </c:pt>
                <c:pt idx="4">
                  <c:v>0.45329699227263714</c:v>
                </c:pt>
                <c:pt idx="5">
                  <c:v>0.20467648900336832</c:v>
                </c:pt>
                <c:pt idx="6">
                  <c:v>9.9441220527045779E-2</c:v>
                </c:pt>
                <c:pt idx="7">
                  <c:v>0.11954586883297007</c:v>
                </c:pt>
                <c:pt idx="8">
                  <c:v>0.19940599960372496</c:v>
                </c:pt>
                <c:pt idx="9">
                  <c:v>0.2174164137111155</c:v>
                </c:pt>
                <c:pt idx="10">
                  <c:v>0.22722441054091536</c:v>
                </c:pt>
                <c:pt idx="11">
                  <c:v>0.21748622151773334</c:v>
                </c:pt>
                <c:pt idx="12">
                  <c:v>0.73458754903903312</c:v>
                </c:pt>
                <c:pt idx="13">
                  <c:v>0.11374309490786605</c:v>
                </c:pt>
                <c:pt idx="14">
                  <c:v>0.38223264513572425</c:v>
                </c:pt>
                <c:pt idx="15">
                  <c:v>0.11083734495740044</c:v>
                </c:pt>
                <c:pt idx="16">
                  <c:v>1.3263483257380622E-3</c:v>
                </c:pt>
                <c:pt idx="17">
                  <c:v>1.2225092133940955E-2</c:v>
                </c:pt>
                <c:pt idx="18">
                  <c:v>1.769627897761046</c:v>
                </c:pt>
                <c:pt idx="19">
                  <c:v>0.73525072320190221</c:v>
                </c:pt>
                <c:pt idx="20">
                  <c:v>0</c:v>
                </c:pt>
                <c:pt idx="21">
                  <c:v>2.7608987517337032E-2</c:v>
                </c:pt>
                <c:pt idx="22">
                  <c:v>9.4589577967109175</c:v>
                </c:pt>
                <c:pt idx="23">
                  <c:v>5.170140677630275E-2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89-4329-A47D-CF02B47CA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255583"/>
        <c:axId val="342256063"/>
      </c:scatterChart>
      <c:valAx>
        <c:axId val="342255583"/>
        <c:scaling>
          <c:orientation val="minMax"/>
          <c:max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PbO(LA-ICP-MS)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6063"/>
        <c:crosses val="autoZero"/>
        <c:crossBetween val="midCat"/>
      </c:valAx>
      <c:valAx>
        <c:axId val="342256063"/>
        <c:scaling>
          <c:orientation val="minMax"/>
          <c:max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PbO (EMPA)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55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Soda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'EMPA-LA-ICP-MS'!$J$2:$J$25</c:f>
              <c:numCache>
                <c:formatCode>General</c:formatCode>
                <c:ptCount val="24"/>
                <c:pt idx="0">
                  <c:v>15.037741285826929</c:v>
                </c:pt>
                <c:pt idx="1">
                  <c:v>13.079084376645255</c:v>
                </c:pt>
                <c:pt idx="2">
                  <c:v>14.448207303136611</c:v>
                </c:pt>
                <c:pt idx="3">
                  <c:v>13.614895261323575</c:v>
                </c:pt>
                <c:pt idx="4">
                  <c:v>16.950611993803452</c:v>
                </c:pt>
                <c:pt idx="5">
                  <c:v>18.801298192860671</c:v>
                </c:pt>
                <c:pt idx="6">
                  <c:v>18.439933708182853</c:v>
                </c:pt>
                <c:pt idx="7">
                  <c:v>18.304773630807663</c:v>
                </c:pt>
                <c:pt idx="8">
                  <c:v>17.810914125339306</c:v>
                </c:pt>
                <c:pt idx="9">
                  <c:v>17.844879590225833</c:v>
                </c:pt>
                <c:pt idx="10">
                  <c:v>18.867408295846566</c:v>
                </c:pt>
                <c:pt idx="11">
                  <c:v>18.928361796218482</c:v>
                </c:pt>
                <c:pt idx="12">
                  <c:v>17.180476217136302</c:v>
                </c:pt>
                <c:pt idx="13">
                  <c:v>18.616812365742792</c:v>
                </c:pt>
                <c:pt idx="14">
                  <c:v>17.515762182869533</c:v>
                </c:pt>
                <c:pt idx="15">
                  <c:v>19.633300802076093</c:v>
                </c:pt>
                <c:pt idx="16">
                  <c:v>20.121592412731157</c:v>
                </c:pt>
                <c:pt idx="17">
                  <c:v>16.301877089953319</c:v>
                </c:pt>
                <c:pt idx="18">
                  <c:v>12.33801484883656</c:v>
                </c:pt>
                <c:pt idx="19">
                  <c:v>18.177359594014032</c:v>
                </c:pt>
                <c:pt idx="20">
                  <c:v>13.941144598382886</c:v>
                </c:pt>
                <c:pt idx="21">
                  <c:v>13.147837040424193</c:v>
                </c:pt>
                <c:pt idx="22">
                  <c:v>4.2207828771708487</c:v>
                </c:pt>
                <c:pt idx="23">
                  <c:v>14.678089451004251</c:v>
                </c:pt>
              </c:numCache>
            </c:numRef>
          </c:xVal>
          <c:yVal>
            <c:numRef>
              <c:f>'EMPA-LA-ICP-MS'!$H$2:$H$25</c:f>
              <c:numCache>
                <c:formatCode>0.00</c:formatCode>
                <c:ptCount val="24"/>
                <c:pt idx="0">
                  <c:v>15.654406787937146</c:v>
                </c:pt>
                <c:pt idx="1">
                  <c:v>13.785944229235993</c:v>
                </c:pt>
                <c:pt idx="2">
                  <c:v>14.089310843932857</c:v>
                </c:pt>
                <c:pt idx="3">
                  <c:v>11.40727418218102</c:v>
                </c:pt>
                <c:pt idx="4">
                  <c:v>18.067550313934941</c:v>
                </c:pt>
                <c:pt idx="5">
                  <c:v>19.460278863225099</c:v>
                </c:pt>
                <c:pt idx="6">
                  <c:v>18.915597895928453</c:v>
                </c:pt>
                <c:pt idx="7">
                  <c:v>18.774256632262869</c:v>
                </c:pt>
                <c:pt idx="8">
                  <c:v>18.298522622851877</c:v>
                </c:pt>
                <c:pt idx="9">
                  <c:v>18.529494931768806</c:v>
                </c:pt>
                <c:pt idx="10">
                  <c:v>19.194833075365342</c:v>
                </c:pt>
                <c:pt idx="11">
                  <c:v>19.329279643242362</c:v>
                </c:pt>
                <c:pt idx="12">
                  <c:v>17.471159128224059</c:v>
                </c:pt>
                <c:pt idx="13">
                  <c:v>16.730841167926876</c:v>
                </c:pt>
                <c:pt idx="14">
                  <c:v>17.974471920789309</c:v>
                </c:pt>
                <c:pt idx="15">
                  <c:v>16.343014529820085</c:v>
                </c:pt>
                <c:pt idx="16">
                  <c:v>20.353141967844284</c:v>
                </c:pt>
                <c:pt idx="17">
                  <c:v>16.658446862146942</c:v>
                </c:pt>
                <c:pt idx="18">
                  <c:v>12.965475430396742</c:v>
                </c:pt>
                <c:pt idx="19">
                  <c:v>18.953518722765562</c:v>
                </c:pt>
                <c:pt idx="20">
                  <c:v>14.365098675475464</c:v>
                </c:pt>
                <c:pt idx="21">
                  <c:v>13.358473090344953</c:v>
                </c:pt>
                <c:pt idx="22">
                  <c:v>3.9265292515878447</c:v>
                </c:pt>
                <c:pt idx="23">
                  <c:v>14.799464510155065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2F-4DED-9A11-1FB6B9CE6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255583"/>
        <c:axId val="342256063"/>
      </c:scatterChart>
      <c:valAx>
        <c:axId val="342255583"/>
        <c:scaling>
          <c:orientation val="minMax"/>
          <c:max val="2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Na2O (LA-ICP-MS)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6063"/>
        <c:crosses val="autoZero"/>
        <c:crossBetween val="midCat"/>
      </c:valAx>
      <c:valAx>
        <c:axId val="342256063"/>
        <c:scaling>
          <c:orientation val="minMax"/>
          <c:max val="2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Na2O (EMPA)</a:t>
                </a:r>
              </a:p>
            </c:rich>
          </c:tx>
          <c:layout>
            <c:manualLayout>
              <c:xMode val="edge"/>
              <c:yMode val="edge"/>
              <c:x val="2.2956841138659319E-2"/>
              <c:y val="0.325404726876825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55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Iron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'EMPA-LA-ICP-MS'!$M$2:$M$25</c:f>
              <c:numCache>
                <c:formatCode>General</c:formatCode>
                <c:ptCount val="24"/>
                <c:pt idx="0">
                  <c:v>0.98953725821441807</c:v>
                </c:pt>
                <c:pt idx="1">
                  <c:v>0.64793031581886518</c:v>
                </c:pt>
                <c:pt idx="2">
                  <c:v>0.64044682698478839</c:v>
                </c:pt>
                <c:pt idx="3">
                  <c:v>0.59893363535266031</c:v>
                </c:pt>
                <c:pt idx="4">
                  <c:v>0.89273257688942831</c:v>
                </c:pt>
                <c:pt idx="5">
                  <c:v>0.79613094971388287</c:v>
                </c:pt>
                <c:pt idx="6">
                  <c:v>0.63587514226070063</c:v>
                </c:pt>
                <c:pt idx="7">
                  <c:v>0.7254510934352465</c:v>
                </c:pt>
                <c:pt idx="8">
                  <c:v>0.80223923841306255</c:v>
                </c:pt>
                <c:pt idx="9">
                  <c:v>0.79691122302653483</c:v>
                </c:pt>
                <c:pt idx="10">
                  <c:v>0.80117951818472144</c:v>
                </c:pt>
                <c:pt idx="11">
                  <c:v>0.78462887183781205</c:v>
                </c:pt>
                <c:pt idx="12">
                  <c:v>0.88078440949943615</c:v>
                </c:pt>
                <c:pt idx="13">
                  <c:v>0.91671914530019927</c:v>
                </c:pt>
                <c:pt idx="14">
                  <c:v>1.8980292372231946</c:v>
                </c:pt>
                <c:pt idx="15">
                  <c:v>1.10736784535027</c:v>
                </c:pt>
                <c:pt idx="16">
                  <c:v>1.1202924804835943</c:v>
                </c:pt>
                <c:pt idx="17">
                  <c:v>1.2595767260248065</c:v>
                </c:pt>
                <c:pt idx="18">
                  <c:v>2.5032528319615706</c:v>
                </c:pt>
                <c:pt idx="19">
                  <c:v>1.0017368315678421</c:v>
                </c:pt>
                <c:pt idx="20">
                  <c:v>1.0350104156459721</c:v>
                </c:pt>
                <c:pt idx="21">
                  <c:v>0.39149567548596409</c:v>
                </c:pt>
                <c:pt idx="22">
                  <c:v>4.8676308122521217</c:v>
                </c:pt>
                <c:pt idx="23">
                  <c:v>0.90696352604486952</c:v>
                </c:pt>
              </c:numCache>
            </c:numRef>
          </c:xVal>
          <c:yVal>
            <c:numRef>
              <c:f>'EMPA-LA-ICP-MS'!$K$2:$K$25</c:f>
              <c:numCache>
                <c:formatCode>0.00</c:formatCode>
                <c:ptCount val="24"/>
                <c:pt idx="0">
                  <c:v>0.86399999999999999</c:v>
                </c:pt>
                <c:pt idx="1">
                  <c:v>0.56256666666666666</c:v>
                </c:pt>
                <c:pt idx="2">
                  <c:v>0.53370000000000006</c:v>
                </c:pt>
                <c:pt idx="3">
                  <c:v>0.40764999999999996</c:v>
                </c:pt>
                <c:pt idx="4">
                  <c:v>0.79053333333333331</c:v>
                </c:pt>
                <c:pt idx="5">
                  <c:v>0.68319999999999992</c:v>
                </c:pt>
                <c:pt idx="6">
                  <c:v>0.51033333333333331</c:v>
                </c:pt>
                <c:pt idx="7">
                  <c:v>0.47763333333333335</c:v>
                </c:pt>
                <c:pt idx="8">
                  <c:v>0.67956666666666665</c:v>
                </c:pt>
                <c:pt idx="9">
                  <c:v>0.66346666666666665</c:v>
                </c:pt>
                <c:pt idx="10">
                  <c:v>0.60166666666666668</c:v>
                </c:pt>
                <c:pt idx="11">
                  <c:v>0.65233333333333332</c:v>
                </c:pt>
                <c:pt idx="12">
                  <c:v>0.72089999999999999</c:v>
                </c:pt>
                <c:pt idx="13">
                  <c:v>0.72672500000000007</c:v>
                </c:pt>
                <c:pt idx="14">
                  <c:v>1.7946666666666669</c:v>
                </c:pt>
                <c:pt idx="15">
                  <c:v>0.93047499999999994</c:v>
                </c:pt>
                <c:pt idx="16">
                  <c:v>0.97809999999999997</c:v>
                </c:pt>
                <c:pt idx="17">
                  <c:v>1.0712250000000001</c:v>
                </c:pt>
                <c:pt idx="18">
                  <c:v>2.1633333333333336</c:v>
                </c:pt>
                <c:pt idx="19">
                  <c:v>0.89083333333333348</c:v>
                </c:pt>
                <c:pt idx="20">
                  <c:v>0.78996666666666659</c:v>
                </c:pt>
                <c:pt idx="21">
                  <c:v>0.30476666666666663</c:v>
                </c:pt>
                <c:pt idx="22">
                  <c:v>4.1533333333333333</c:v>
                </c:pt>
                <c:pt idx="23">
                  <c:v>0.78772500000000001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6E-41DB-9DEE-EEFCBA3F0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255583"/>
        <c:axId val="342256063"/>
      </c:scatterChart>
      <c:valAx>
        <c:axId val="342255583"/>
        <c:scaling>
          <c:orientation val="minMax"/>
          <c:max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Fe2O3 (LA-ICP-MS)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6063"/>
        <c:crosses val="autoZero"/>
        <c:crossBetween val="midCat"/>
      </c:valAx>
      <c:valAx>
        <c:axId val="342256063"/>
        <c:scaling>
          <c:orientation val="minMax"/>
          <c:max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Fe2O3 (EMPA)</a:t>
                </a:r>
              </a:p>
            </c:rich>
          </c:tx>
          <c:layout>
            <c:manualLayout>
              <c:xMode val="edge"/>
              <c:yMode val="edge"/>
              <c:x val="2.2956841138659319E-2"/>
              <c:y val="0.325404726876825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55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Magnesia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'EMPA-LA-ICP-MS'!$P$2:$P$25</c:f>
              <c:numCache>
                <c:formatCode>General</c:formatCode>
                <c:ptCount val="24"/>
                <c:pt idx="0">
                  <c:v>0.52880798037073729</c:v>
                </c:pt>
                <c:pt idx="1">
                  <c:v>2.239070090053211</c:v>
                </c:pt>
                <c:pt idx="2">
                  <c:v>2.0694956695973903</c:v>
                </c:pt>
                <c:pt idx="3">
                  <c:v>2.3976564042678481</c:v>
                </c:pt>
                <c:pt idx="4">
                  <c:v>3.5401700758770356</c:v>
                </c:pt>
                <c:pt idx="5">
                  <c:v>3.8433204327016131</c:v>
                </c:pt>
                <c:pt idx="6">
                  <c:v>3.501044487415236</c:v>
                </c:pt>
                <c:pt idx="7">
                  <c:v>3.3694817573981113</c:v>
                </c:pt>
                <c:pt idx="8">
                  <c:v>3.6221982750793109</c:v>
                </c:pt>
                <c:pt idx="9">
                  <c:v>3.6109706534445336</c:v>
                </c:pt>
                <c:pt idx="10">
                  <c:v>3.8115474114646255</c:v>
                </c:pt>
                <c:pt idx="11">
                  <c:v>3.7816037896738903</c:v>
                </c:pt>
                <c:pt idx="12">
                  <c:v>4.1308248943107877</c:v>
                </c:pt>
                <c:pt idx="13">
                  <c:v>3.7254496573486184</c:v>
                </c:pt>
                <c:pt idx="14">
                  <c:v>4.3131053856965087</c:v>
                </c:pt>
                <c:pt idx="15">
                  <c:v>4.4747688124310674</c:v>
                </c:pt>
                <c:pt idx="16">
                  <c:v>5.9945377625233229</c:v>
                </c:pt>
                <c:pt idx="17">
                  <c:v>4.9307179007009045</c:v>
                </c:pt>
                <c:pt idx="18">
                  <c:v>3.0187350292322006</c:v>
                </c:pt>
                <c:pt idx="19">
                  <c:v>4.7215454861101014</c:v>
                </c:pt>
                <c:pt idx="20">
                  <c:v>4.2399502536423661</c:v>
                </c:pt>
                <c:pt idx="21">
                  <c:v>3.8457519553963633</c:v>
                </c:pt>
                <c:pt idx="22">
                  <c:v>3.437997409300845</c:v>
                </c:pt>
                <c:pt idx="23">
                  <c:v>3.0592299263963856</c:v>
                </c:pt>
              </c:numCache>
            </c:numRef>
          </c:xVal>
          <c:yVal>
            <c:numRef>
              <c:f>'EMPA-LA-ICP-MS'!$N$2:$N$25</c:f>
              <c:numCache>
                <c:formatCode>0.00</c:formatCode>
                <c:ptCount val="24"/>
                <c:pt idx="0">
                  <c:v>0.57723333333333338</c:v>
                </c:pt>
                <c:pt idx="1">
                  <c:v>2.3066666666666666</c:v>
                </c:pt>
                <c:pt idx="2">
                  <c:v>2.13</c:v>
                </c:pt>
                <c:pt idx="3">
                  <c:v>2.0263249999999999</c:v>
                </c:pt>
                <c:pt idx="4">
                  <c:v>3.56</c:v>
                </c:pt>
                <c:pt idx="5">
                  <c:v>3.8766666666666665</c:v>
                </c:pt>
                <c:pt idx="6">
                  <c:v>3.5100000000000002</c:v>
                </c:pt>
                <c:pt idx="7">
                  <c:v>3.5399999999999996</c:v>
                </c:pt>
                <c:pt idx="8">
                  <c:v>3.6566666666666663</c:v>
                </c:pt>
                <c:pt idx="9">
                  <c:v>3.6166666666666667</c:v>
                </c:pt>
                <c:pt idx="10">
                  <c:v>3.84</c:v>
                </c:pt>
                <c:pt idx="11">
                  <c:v>3.89</c:v>
                </c:pt>
                <c:pt idx="12">
                  <c:v>4.0666666666666673</c:v>
                </c:pt>
                <c:pt idx="13">
                  <c:v>3.8450000000000002</c:v>
                </c:pt>
                <c:pt idx="14">
                  <c:v>4.2133333333333338</c:v>
                </c:pt>
                <c:pt idx="15">
                  <c:v>4.5724999999999998</c:v>
                </c:pt>
                <c:pt idx="16">
                  <c:v>6.1566666666666663</c:v>
                </c:pt>
                <c:pt idx="17">
                  <c:v>5.05</c:v>
                </c:pt>
                <c:pt idx="18">
                  <c:v>3</c:v>
                </c:pt>
                <c:pt idx="19">
                  <c:v>4.6166666666666671</c:v>
                </c:pt>
                <c:pt idx="20">
                  <c:v>4.3299999999999992</c:v>
                </c:pt>
                <c:pt idx="21">
                  <c:v>3.9133333333333336</c:v>
                </c:pt>
                <c:pt idx="22">
                  <c:v>3.5500000000000003</c:v>
                </c:pt>
                <c:pt idx="23">
                  <c:v>3.105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A0-47F9-BDEB-F0DE32BFA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255583"/>
        <c:axId val="342256063"/>
      </c:scatterChart>
      <c:valAx>
        <c:axId val="342255583"/>
        <c:scaling>
          <c:orientation val="minMax"/>
          <c:max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MgO (LA-ICP-MS)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6063"/>
        <c:crosses val="autoZero"/>
        <c:crossBetween val="midCat"/>
      </c:valAx>
      <c:valAx>
        <c:axId val="342256063"/>
        <c:scaling>
          <c:orientation val="minMax"/>
          <c:max val="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MgO (EMPA)</a:t>
                </a:r>
              </a:p>
            </c:rich>
          </c:tx>
          <c:layout>
            <c:manualLayout>
              <c:xMode val="edge"/>
              <c:yMode val="edge"/>
              <c:x val="2.2956841138659319E-2"/>
              <c:y val="0.325404726876825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55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Titania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'EMPA-LA-ICP-MS'!$S$2:$S$25</c:f>
              <c:numCache>
                <c:formatCode>General</c:formatCode>
                <c:ptCount val="24"/>
                <c:pt idx="0">
                  <c:v>0.2069268360541843</c:v>
                </c:pt>
                <c:pt idx="1">
                  <c:v>6.853696031450246E-2</c:v>
                </c:pt>
                <c:pt idx="2">
                  <c:v>7.2690007175579552E-2</c:v>
                </c:pt>
                <c:pt idx="3">
                  <c:v>9.1905418784241494E-2</c:v>
                </c:pt>
                <c:pt idx="4">
                  <c:v>9.5940223440948325E-2</c:v>
                </c:pt>
                <c:pt idx="5">
                  <c:v>9.2419804872245562E-2</c:v>
                </c:pt>
                <c:pt idx="6">
                  <c:v>8.0982332026034887E-2</c:v>
                </c:pt>
                <c:pt idx="7">
                  <c:v>9.7028964681725394E-2</c:v>
                </c:pt>
                <c:pt idx="8">
                  <c:v>8.6937151380979585E-2</c:v>
                </c:pt>
                <c:pt idx="9">
                  <c:v>8.9028296948650013E-2</c:v>
                </c:pt>
                <c:pt idx="10">
                  <c:v>9.294496501103143E-2</c:v>
                </c:pt>
                <c:pt idx="11">
                  <c:v>8.9308545687998078E-2</c:v>
                </c:pt>
                <c:pt idx="12">
                  <c:v>9.5952883409398129E-2</c:v>
                </c:pt>
                <c:pt idx="13">
                  <c:v>0.10446929019839908</c:v>
                </c:pt>
                <c:pt idx="14">
                  <c:v>0.3011365507493366</c:v>
                </c:pt>
                <c:pt idx="15">
                  <c:v>0.23996413093756119</c:v>
                </c:pt>
                <c:pt idx="16">
                  <c:v>0.26674535708310232</c:v>
                </c:pt>
                <c:pt idx="17">
                  <c:v>0.23293234431449486</c:v>
                </c:pt>
                <c:pt idx="18">
                  <c:v>0.15355055170011941</c:v>
                </c:pt>
                <c:pt idx="19">
                  <c:v>0.16878829000734247</c:v>
                </c:pt>
                <c:pt idx="20">
                  <c:v>0.15232253746968102</c:v>
                </c:pt>
                <c:pt idx="21">
                  <c:v>0.10025991966542697</c:v>
                </c:pt>
                <c:pt idx="22">
                  <c:v>0.53709377275090908</c:v>
                </c:pt>
                <c:pt idx="23">
                  <c:v>0.25468348455213502</c:v>
                </c:pt>
              </c:numCache>
            </c:numRef>
          </c:xVal>
          <c:yVal>
            <c:numRef>
              <c:f>'EMPA-LA-ICP-MS'!$Q$2:$Q$25</c:f>
              <c:numCache>
                <c:formatCode>0.00</c:formatCode>
                <c:ptCount val="24"/>
                <c:pt idx="0">
                  <c:v>0.24</c:v>
                </c:pt>
                <c:pt idx="1">
                  <c:v>0.06</c:v>
                </c:pt>
                <c:pt idx="2">
                  <c:v>0.12</c:v>
                </c:pt>
                <c:pt idx="3">
                  <c:v>0.08</c:v>
                </c:pt>
                <c:pt idx="4">
                  <c:v>0.11</c:v>
                </c:pt>
                <c:pt idx="5">
                  <c:v>0.1</c:v>
                </c:pt>
                <c:pt idx="6">
                  <c:v>0.09</c:v>
                </c:pt>
                <c:pt idx="7">
                  <c:v>0.1</c:v>
                </c:pt>
                <c:pt idx="8">
                  <c:v>0.11</c:v>
                </c:pt>
                <c:pt idx="9">
                  <c:v>0.09</c:v>
                </c:pt>
                <c:pt idx="10">
                  <c:v>0.09</c:v>
                </c:pt>
                <c:pt idx="11">
                  <c:v>0.08</c:v>
                </c:pt>
                <c:pt idx="12">
                  <c:v>0.1</c:v>
                </c:pt>
                <c:pt idx="13">
                  <c:v>0.1</c:v>
                </c:pt>
                <c:pt idx="14">
                  <c:v>0.36</c:v>
                </c:pt>
                <c:pt idx="15">
                  <c:v>0.27</c:v>
                </c:pt>
                <c:pt idx="16">
                  <c:v>0.32</c:v>
                </c:pt>
                <c:pt idx="17">
                  <c:v>0.26</c:v>
                </c:pt>
                <c:pt idx="18">
                  <c:v>0.17</c:v>
                </c:pt>
                <c:pt idx="19">
                  <c:v>0.17</c:v>
                </c:pt>
                <c:pt idx="20">
                  <c:v>0.17</c:v>
                </c:pt>
                <c:pt idx="21">
                  <c:v>0.12</c:v>
                </c:pt>
                <c:pt idx="22">
                  <c:v>0.57999999999999996</c:v>
                </c:pt>
                <c:pt idx="23">
                  <c:v>0.28000000000000003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DA-41B2-9F66-6F1BD1851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255583"/>
        <c:axId val="342256063"/>
      </c:scatterChart>
      <c:valAx>
        <c:axId val="342255583"/>
        <c:scaling>
          <c:orientation val="minMax"/>
          <c:max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TiO2 (LA-ICP-MS)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6063"/>
        <c:crosses val="autoZero"/>
        <c:crossBetween val="midCat"/>
      </c:valAx>
      <c:valAx>
        <c:axId val="342256063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TiO2 (EMPA)</a:t>
                </a:r>
              </a:p>
            </c:rich>
          </c:tx>
          <c:layout>
            <c:manualLayout>
              <c:xMode val="edge"/>
              <c:yMode val="edge"/>
              <c:x val="2.2956841138659319E-2"/>
              <c:y val="0.325404726876825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55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Copper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'EMPA-LA-ICP-MS'!$Y$2:$Y$25</c:f>
              <c:numCache>
                <c:formatCode>General</c:formatCode>
                <c:ptCount val="24"/>
                <c:pt idx="0">
                  <c:v>3.6031430867661501E-4</c:v>
                </c:pt>
                <c:pt idx="1">
                  <c:v>8.9791024186248423E-3</c:v>
                </c:pt>
                <c:pt idx="2">
                  <c:v>1.5363308718624282</c:v>
                </c:pt>
                <c:pt idx="3">
                  <c:v>1.3027216772227352</c:v>
                </c:pt>
                <c:pt idx="4">
                  <c:v>2.9924944381629875E-2</c:v>
                </c:pt>
                <c:pt idx="5">
                  <c:v>2.041560203523465E-2</c:v>
                </c:pt>
                <c:pt idx="6">
                  <c:v>2.8148028322888756E-2</c:v>
                </c:pt>
                <c:pt idx="7">
                  <c:v>3.1475981281471832E-2</c:v>
                </c:pt>
                <c:pt idx="8">
                  <c:v>2.3272059668575484E-2</c:v>
                </c:pt>
                <c:pt idx="9">
                  <c:v>2.3473037722487149E-2</c:v>
                </c:pt>
                <c:pt idx="10">
                  <c:v>2.0168567804566342E-2</c:v>
                </c:pt>
                <c:pt idx="11">
                  <c:v>1.9317605024534838E-2</c:v>
                </c:pt>
                <c:pt idx="12">
                  <c:v>2.8632474928687982E-2</c:v>
                </c:pt>
                <c:pt idx="13">
                  <c:v>6.5986929012511282E-3</c:v>
                </c:pt>
                <c:pt idx="14">
                  <c:v>6.2835687631536703E-3</c:v>
                </c:pt>
                <c:pt idx="15">
                  <c:v>2.3686586784486371E-2</c:v>
                </c:pt>
                <c:pt idx="16">
                  <c:v>3.9757303338038208E-3</c:v>
                </c:pt>
                <c:pt idx="17">
                  <c:v>2.3212680442521259E-3</c:v>
                </c:pt>
                <c:pt idx="18">
                  <c:v>9.4818502395424567E-2</c:v>
                </c:pt>
                <c:pt idx="19">
                  <c:v>0.87426358922370562</c:v>
                </c:pt>
                <c:pt idx="20">
                  <c:v>9.2680860055199803E-3</c:v>
                </c:pt>
                <c:pt idx="21">
                  <c:v>1.3583868535019816E-3</c:v>
                </c:pt>
                <c:pt idx="22">
                  <c:v>2.8729280470349391E-2</c:v>
                </c:pt>
                <c:pt idx="23">
                  <c:v>3.7724227138132443E-3</c:v>
                </c:pt>
              </c:numCache>
            </c:numRef>
          </c:xVal>
          <c:yVal>
            <c:numRef>
              <c:f>'EMPA-LA-ICP-MS'!$W$2:$W$25</c:f>
              <c:numCache>
                <c:formatCode>0.00</c:formatCode>
                <c:ptCount val="24"/>
                <c:pt idx="0">
                  <c:v>9.9333333333333339E-3</c:v>
                </c:pt>
                <c:pt idx="1">
                  <c:v>2.2166666666666668E-2</c:v>
                </c:pt>
                <c:pt idx="2">
                  <c:v>1.4333333333333333</c:v>
                </c:pt>
                <c:pt idx="3">
                  <c:v>0.9988999999999999</c:v>
                </c:pt>
                <c:pt idx="4">
                  <c:v>3.0466666666666666E-2</c:v>
                </c:pt>
                <c:pt idx="5">
                  <c:v>2.1466666666666665E-2</c:v>
                </c:pt>
                <c:pt idx="6">
                  <c:v>4.3533333333333334E-2</c:v>
                </c:pt>
                <c:pt idx="7">
                  <c:v>2.8966666666666668E-2</c:v>
                </c:pt>
                <c:pt idx="8">
                  <c:v>2.2866666666666664E-2</c:v>
                </c:pt>
                <c:pt idx="9">
                  <c:v>2.07E-2</c:v>
                </c:pt>
                <c:pt idx="10">
                  <c:v>5.7600000000000005E-2</c:v>
                </c:pt>
                <c:pt idx="11">
                  <c:v>2.9700000000000001E-2</c:v>
                </c:pt>
                <c:pt idx="12">
                  <c:v>4.9833333333333334E-2</c:v>
                </c:pt>
                <c:pt idx="13">
                  <c:v>1.1124999999999999E-2</c:v>
                </c:pt>
                <c:pt idx="14">
                  <c:v>1.5266666666666664E-2</c:v>
                </c:pt>
                <c:pt idx="15">
                  <c:v>5.7999999999999996E-3</c:v>
                </c:pt>
                <c:pt idx="16">
                  <c:v>1.5733333333333332E-2</c:v>
                </c:pt>
                <c:pt idx="17">
                  <c:v>8.8999999999999999E-3</c:v>
                </c:pt>
                <c:pt idx="18">
                  <c:v>0.11353333333333333</c:v>
                </c:pt>
                <c:pt idx="19">
                  <c:v>0.82576666666666665</c:v>
                </c:pt>
                <c:pt idx="20">
                  <c:v>3.966666666666667E-3</c:v>
                </c:pt>
                <c:pt idx="21">
                  <c:v>4.2666666666666669E-3</c:v>
                </c:pt>
                <c:pt idx="22">
                  <c:v>3.2466666666666665E-2</c:v>
                </c:pt>
                <c:pt idx="23">
                  <c:v>7.9249999999999998E-3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0D-4E1E-967A-B369C92F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255583"/>
        <c:axId val="342256063"/>
      </c:scatterChart>
      <c:valAx>
        <c:axId val="342255583"/>
        <c:scaling>
          <c:orientation val="minMax"/>
          <c:max val="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CuO (LA-ICP-MS)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6063"/>
        <c:crosses val="autoZero"/>
        <c:crossBetween val="midCat"/>
      </c:valAx>
      <c:valAx>
        <c:axId val="342256063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CuO (EMPA)</a:t>
                </a:r>
              </a:p>
            </c:rich>
          </c:tx>
          <c:layout>
            <c:manualLayout>
              <c:xMode val="edge"/>
              <c:yMode val="edge"/>
              <c:x val="2.2956841138659319E-2"/>
              <c:y val="0.325404726876825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422555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15240</xdr:colOff>
      <xdr:row>1</xdr:row>
      <xdr:rowOff>30480</xdr:rowOff>
    </xdr:from>
    <xdr:to>
      <xdr:col>34</xdr:col>
      <xdr:colOff>0</xdr:colOff>
      <xdr:row>18</xdr:row>
      <xdr:rowOff>156210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648B2C-5D9A-8618-4B4E-428994EC6F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0</xdr:colOff>
      <xdr:row>20</xdr:row>
      <xdr:rowOff>0</xdr:rowOff>
    </xdr:from>
    <xdr:to>
      <xdr:col>33</xdr:col>
      <xdr:colOff>777240</xdr:colOff>
      <xdr:row>37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CF01A2-62D7-4AC7-9E1F-D98584215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0</xdr:colOff>
      <xdr:row>39</xdr:row>
      <xdr:rowOff>0</xdr:rowOff>
    </xdr:from>
    <xdr:to>
      <xdr:col>33</xdr:col>
      <xdr:colOff>777240</xdr:colOff>
      <xdr:row>56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57C1C62-E807-4F4E-8CA4-4ED1FF05B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58</xdr:row>
      <xdr:rowOff>0</xdr:rowOff>
    </xdr:from>
    <xdr:to>
      <xdr:col>33</xdr:col>
      <xdr:colOff>777240</xdr:colOff>
      <xdr:row>75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1E12665-7164-4EB6-8641-4D6389783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0</xdr:colOff>
      <xdr:row>77</xdr:row>
      <xdr:rowOff>0</xdr:rowOff>
    </xdr:from>
    <xdr:to>
      <xdr:col>33</xdr:col>
      <xdr:colOff>777240</xdr:colOff>
      <xdr:row>94</xdr:row>
      <xdr:rowOff>133350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C00A2AA-8BFB-44C6-A03F-E6A8125181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0</xdr:colOff>
      <xdr:row>96</xdr:row>
      <xdr:rowOff>0</xdr:rowOff>
    </xdr:from>
    <xdr:to>
      <xdr:col>33</xdr:col>
      <xdr:colOff>777240</xdr:colOff>
      <xdr:row>113</xdr:row>
      <xdr:rowOff>133350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1781A13-194A-474B-9C83-DCEF8AB49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7620</xdr:colOff>
      <xdr:row>114</xdr:row>
      <xdr:rowOff>22860</xdr:rowOff>
    </xdr:from>
    <xdr:to>
      <xdr:col>33</xdr:col>
      <xdr:colOff>784860</xdr:colOff>
      <xdr:row>131</xdr:row>
      <xdr:rowOff>156210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DA8C620-815F-47C5-AF10-4A91C3422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0.13019</cdr:x>
      <cdr:y>0.02567</cdr:y>
    </cdr:from>
    <cdr:to>
      <cdr:x>0.83795</cdr:x>
      <cdr:y>0.8238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72CF4987-0D1B-30C4-843C-4D966724EB6C}"/>
            </a:ext>
          </a:extLst>
        </cdr:cNvPr>
        <cdr:cNvCxnSpPr/>
      </cdr:nvCxnSpPr>
      <cdr:spPr>
        <a:xfrm xmlns:a="http://schemas.openxmlformats.org/drawingml/2006/main" flipH="1">
          <a:off x="716280" y="83820"/>
          <a:ext cx="3893820" cy="260604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0.13019</cdr:x>
      <cdr:y>0.02567</cdr:y>
    </cdr:from>
    <cdr:to>
      <cdr:x>0.83795</cdr:x>
      <cdr:y>0.8238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72CF4987-0D1B-30C4-843C-4D966724EB6C}"/>
            </a:ext>
          </a:extLst>
        </cdr:cNvPr>
        <cdr:cNvCxnSpPr/>
      </cdr:nvCxnSpPr>
      <cdr:spPr>
        <a:xfrm xmlns:a="http://schemas.openxmlformats.org/drawingml/2006/main" flipH="1">
          <a:off x="716280" y="83820"/>
          <a:ext cx="3893820" cy="260604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0.13019</cdr:x>
      <cdr:y>0.02567</cdr:y>
    </cdr:from>
    <cdr:to>
      <cdr:x>0.83795</cdr:x>
      <cdr:y>0.8238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72CF4987-0D1B-30C4-843C-4D966724EB6C}"/>
            </a:ext>
          </a:extLst>
        </cdr:cNvPr>
        <cdr:cNvCxnSpPr/>
      </cdr:nvCxnSpPr>
      <cdr:spPr>
        <a:xfrm xmlns:a="http://schemas.openxmlformats.org/drawingml/2006/main" flipH="1">
          <a:off x="716280" y="83820"/>
          <a:ext cx="3893820" cy="260604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0.13019</cdr:x>
      <cdr:y>0.02567</cdr:y>
    </cdr:from>
    <cdr:to>
      <cdr:x>0.83795</cdr:x>
      <cdr:y>0.8238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72CF4987-0D1B-30C4-843C-4D966724EB6C}"/>
            </a:ext>
          </a:extLst>
        </cdr:cNvPr>
        <cdr:cNvCxnSpPr/>
      </cdr:nvCxnSpPr>
      <cdr:spPr>
        <a:xfrm xmlns:a="http://schemas.openxmlformats.org/drawingml/2006/main" flipH="1">
          <a:off x="716280" y="83820"/>
          <a:ext cx="3893820" cy="260604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0.13019</cdr:x>
      <cdr:y>0.02567</cdr:y>
    </cdr:from>
    <cdr:to>
      <cdr:x>0.83795</cdr:x>
      <cdr:y>0.8238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72CF4987-0D1B-30C4-843C-4D966724EB6C}"/>
            </a:ext>
          </a:extLst>
        </cdr:cNvPr>
        <cdr:cNvCxnSpPr/>
      </cdr:nvCxnSpPr>
      <cdr:spPr>
        <a:xfrm xmlns:a="http://schemas.openxmlformats.org/drawingml/2006/main" flipH="1">
          <a:off x="716280" y="83820"/>
          <a:ext cx="3893820" cy="260604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0.13019</cdr:x>
      <cdr:y>0.02567</cdr:y>
    </cdr:from>
    <cdr:to>
      <cdr:x>0.83795</cdr:x>
      <cdr:y>0.8238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72CF4987-0D1B-30C4-843C-4D966724EB6C}"/>
            </a:ext>
          </a:extLst>
        </cdr:cNvPr>
        <cdr:cNvCxnSpPr/>
      </cdr:nvCxnSpPr>
      <cdr:spPr>
        <a:xfrm xmlns:a="http://schemas.openxmlformats.org/drawingml/2006/main" flipH="1">
          <a:off x="716280" y="83820"/>
          <a:ext cx="3893820" cy="260604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0.13019</cdr:x>
      <cdr:y>0.02567</cdr:y>
    </cdr:from>
    <cdr:to>
      <cdr:x>0.83795</cdr:x>
      <cdr:y>0.8238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72CF4987-0D1B-30C4-843C-4D966724EB6C}"/>
            </a:ext>
          </a:extLst>
        </cdr:cNvPr>
        <cdr:cNvCxnSpPr/>
      </cdr:nvCxnSpPr>
      <cdr:spPr>
        <a:xfrm xmlns:a="http://schemas.openxmlformats.org/drawingml/2006/main" flipH="1">
          <a:off x="716280" y="83820"/>
          <a:ext cx="3893820" cy="260604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55"/>
  <sheetViews>
    <sheetView tabSelected="1" zoomScaleNormal="100" workbookViewId="0">
      <pane ySplit="3" topLeftCell="A18" activePane="bottomLeft" state="frozen"/>
      <selection pane="bottomLeft" activeCell="E30" sqref="E30"/>
    </sheetView>
  </sheetViews>
  <sheetFormatPr baseColWidth="10" defaultColWidth="8.88671875" defaultRowHeight="14.4" x14ac:dyDescent="0.3"/>
  <cols>
    <col min="2" max="2" width="17.6640625" customWidth="1"/>
    <col min="3" max="3" width="28.33203125" customWidth="1"/>
    <col min="4" max="4" width="42" customWidth="1"/>
    <col min="5" max="16" width="8.88671875" customWidth="1"/>
    <col min="17" max="18" width="9" customWidth="1"/>
    <col min="19" max="19" width="9.44140625" customWidth="1"/>
    <col min="20" max="23" width="9" customWidth="1"/>
    <col min="24" max="24" width="9.44140625" customWidth="1"/>
    <col min="25" max="60" width="9" customWidth="1"/>
    <col min="61" max="61" width="9.44140625" bestFit="1" customWidth="1"/>
    <col min="62" max="63" width="9" bestFit="1" customWidth="1"/>
  </cols>
  <sheetData>
    <row r="1" spans="1:63" ht="16.2" x14ac:dyDescent="0.3">
      <c r="A1" t="s">
        <v>147</v>
      </c>
    </row>
    <row r="3" spans="1:63" s="4" customFormat="1" ht="15" thickBot="1" x14ac:dyDescent="0.35">
      <c r="A3" s="3" t="s">
        <v>93</v>
      </c>
      <c r="B3" s="4" t="s">
        <v>94</v>
      </c>
      <c r="C3" s="4" t="s">
        <v>156</v>
      </c>
      <c r="D3" s="4" t="s">
        <v>96</v>
      </c>
      <c r="E3" s="4" t="s">
        <v>92</v>
      </c>
      <c r="F3" s="4" t="s">
        <v>91</v>
      </c>
      <c r="G3" s="4" t="s">
        <v>90</v>
      </c>
      <c r="H3" s="4" t="s">
        <v>112</v>
      </c>
      <c r="I3" s="4" t="s">
        <v>89</v>
      </c>
      <c r="J3" s="4" t="s">
        <v>88</v>
      </c>
      <c r="K3" s="4" t="s">
        <v>87</v>
      </c>
      <c r="L3" s="4" t="s">
        <v>86</v>
      </c>
      <c r="M3" s="4" t="s">
        <v>113</v>
      </c>
      <c r="N3" s="4" t="s">
        <v>85</v>
      </c>
      <c r="O3" s="4" t="s">
        <v>84</v>
      </c>
      <c r="P3" s="4" t="s">
        <v>83</v>
      </c>
      <c r="Q3" s="5" t="s">
        <v>82</v>
      </c>
      <c r="R3" s="5" t="s">
        <v>81</v>
      </c>
      <c r="S3" s="5" t="s">
        <v>80</v>
      </c>
      <c r="T3" s="5" t="s">
        <v>79</v>
      </c>
      <c r="U3" s="5" t="s">
        <v>78</v>
      </c>
      <c r="V3" s="5" t="s">
        <v>77</v>
      </c>
      <c r="W3" s="5" t="s">
        <v>76</v>
      </c>
      <c r="X3" s="5" t="s">
        <v>75</v>
      </c>
      <c r="Y3" s="5" t="s">
        <v>74</v>
      </c>
      <c r="Z3" s="5" t="s">
        <v>73</v>
      </c>
      <c r="AA3" s="5" t="s">
        <v>72</v>
      </c>
      <c r="AB3" s="5" t="s">
        <v>71</v>
      </c>
      <c r="AC3" s="5" t="s">
        <v>70</v>
      </c>
      <c r="AD3" s="5" t="s">
        <v>69</v>
      </c>
      <c r="AE3" s="5" t="s">
        <v>68</v>
      </c>
      <c r="AF3" s="5" t="s">
        <v>67</v>
      </c>
      <c r="AG3" s="5" t="s">
        <v>66</v>
      </c>
      <c r="AH3" s="5" t="s">
        <v>65</v>
      </c>
      <c r="AI3" s="5" t="s">
        <v>64</v>
      </c>
      <c r="AJ3" s="5" t="s">
        <v>63</v>
      </c>
      <c r="AK3" s="5" t="s">
        <v>62</v>
      </c>
      <c r="AL3" s="5" t="s">
        <v>61</v>
      </c>
      <c r="AM3" s="5" t="s">
        <v>60</v>
      </c>
      <c r="AN3" s="5" t="s">
        <v>59</v>
      </c>
      <c r="AO3" s="5" t="s">
        <v>58</v>
      </c>
      <c r="AP3" s="5" t="s">
        <v>57</v>
      </c>
      <c r="AQ3" s="5" t="s">
        <v>56</v>
      </c>
      <c r="AR3" s="5" t="s">
        <v>55</v>
      </c>
      <c r="AS3" s="5" t="s">
        <v>54</v>
      </c>
      <c r="AT3" s="5" t="s">
        <v>53</v>
      </c>
      <c r="AU3" s="5" t="s">
        <v>52</v>
      </c>
      <c r="AV3" s="5" t="s">
        <v>51</v>
      </c>
      <c r="AW3" s="5" t="s">
        <v>50</v>
      </c>
      <c r="AX3" s="5" t="s">
        <v>49</v>
      </c>
      <c r="AY3" s="5" t="s">
        <v>48</v>
      </c>
      <c r="AZ3" s="5" t="s">
        <v>47</v>
      </c>
      <c r="BA3" s="5" t="s">
        <v>46</v>
      </c>
      <c r="BB3" s="5" t="s">
        <v>45</v>
      </c>
      <c r="BC3" s="5" t="s">
        <v>44</v>
      </c>
      <c r="BD3" s="5" t="s">
        <v>43</v>
      </c>
      <c r="BE3" s="5" t="s">
        <v>42</v>
      </c>
      <c r="BF3" s="5" t="s">
        <v>41</v>
      </c>
      <c r="BG3" s="5" t="s">
        <v>40</v>
      </c>
      <c r="BH3" s="5" t="s">
        <v>39</v>
      </c>
      <c r="BI3" s="5" t="s">
        <v>38</v>
      </c>
      <c r="BJ3" s="5" t="s">
        <v>37</v>
      </c>
      <c r="BK3" s="5" t="s">
        <v>36</v>
      </c>
    </row>
    <row r="4" spans="1:63" s="22" customFormat="1" ht="15" thickTop="1" x14ac:dyDescent="0.3">
      <c r="A4" s="17" t="s">
        <v>33</v>
      </c>
      <c r="B4" s="18" t="s">
        <v>95</v>
      </c>
      <c r="C4" s="93" t="s">
        <v>295</v>
      </c>
      <c r="D4" s="19" t="s">
        <v>97</v>
      </c>
      <c r="E4" s="20">
        <v>65.786666666666662</v>
      </c>
      <c r="F4" s="20">
        <v>15.654406787937146</v>
      </c>
      <c r="G4" s="20">
        <v>0.30802085160210779</v>
      </c>
      <c r="H4" s="20">
        <v>0.86399999999999999</v>
      </c>
      <c r="I4" s="20">
        <v>2.8166666666666664</v>
      </c>
      <c r="J4" s="20">
        <v>0.57723333333333338</v>
      </c>
      <c r="K4" s="20">
        <v>3.2809669110362594E-2</v>
      </c>
      <c r="L4" s="20">
        <v>12.090762777576797</v>
      </c>
      <c r="M4" s="20">
        <v>0.24</v>
      </c>
      <c r="N4" s="20">
        <v>1.6033333333333333E-2</v>
      </c>
      <c r="O4" s="20">
        <v>9.9333333333333339E-3</v>
      </c>
      <c r="P4" s="20">
        <v>98.396366752893101</v>
      </c>
      <c r="Q4" s="21">
        <v>4.1012208832555173</v>
      </c>
      <c r="R4" s="21">
        <v>92.782163523600346</v>
      </c>
      <c r="S4" s="21">
        <v>111555.94425687632</v>
      </c>
      <c r="T4" s="21">
        <v>3189.0482473208135</v>
      </c>
      <c r="U4" s="21">
        <v>14658.683200683334</v>
      </c>
      <c r="V4" s="21">
        <v>322.79293160764706</v>
      </c>
      <c r="W4" s="21">
        <v>2233.7892548732766</v>
      </c>
      <c r="X4" s="21">
        <v>83113.421390993171</v>
      </c>
      <c r="Y4" s="21">
        <v>1240.4941913205701</v>
      </c>
      <c r="Z4" s="21">
        <v>19.374880158355634</v>
      </c>
      <c r="AA4" s="21">
        <v>23.234673169109769</v>
      </c>
      <c r="AB4" s="21">
        <v>144.36731351118735</v>
      </c>
      <c r="AC4" s="21">
        <v>6921.2929860419536</v>
      </c>
      <c r="AD4" s="21">
        <v>2.8768916439578938</v>
      </c>
      <c r="AE4" s="21">
        <v>7.4353259591824106</v>
      </c>
      <c r="AF4" s="21">
        <v>2.8783696171642035</v>
      </c>
      <c r="AG4" s="21">
        <v>16.368694491021497</v>
      </c>
      <c r="AH4" s="21">
        <v>0.61009059782856501</v>
      </c>
      <c r="AI4" s="21">
        <v>4.2234846344539463</v>
      </c>
      <c r="AJ4" s="21">
        <v>214.070408923526</v>
      </c>
      <c r="AK4" s="21">
        <v>5.7478872707464461</v>
      </c>
      <c r="AL4" s="21">
        <v>114.59962894269999</v>
      </c>
      <c r="AM4" s="21">
        <v>3.3396275637092203</v>
      </c>
      <c r="AN4" s="21">
        <v>0.15568286407259835</v>
      </c>
      <c r="AO4" s="21">
        <v>0.71055216104828134</v>
      </c>
      <c r="AP4" s="21">
        <v>2.6430677283444334E-2</v>
      </c>
      <c r="AQ4" s="21">
        <v>4.0539651066999728E-2</v>
      </c>
      <c r="AR4" s="21">
        <v>189.192372894561</v>
      </c>
      <c r="AS4" s="21">
        <v>6.1662632371556469</v>
      </c>
      <c r="AT4" s="21">
        <v>12.562502838069266</v>
      </c>
      <c r="AU4" s="21">
        <v>1.6018483849935734</v>
      </c>
      <c r="AV4" s="21">
        <v>6.0360254801837465</v>
      </c>
      <c r="AW4" s="21">
        <v>1.2479652169230266</v>
      </c>
      <c r="AX4" s="21">
        <v>0.30020460048063863</v>
      </c>
      <c r="AY4" s="21">
        <v>1.0773183395077066</v>
      </c>
      <c r="AZ4" s="21">
        <v>0.14702551099830333</v>
      </c>
      <c r="BA4" s="21">
        <v>1.0215069499339771</v>
      </c>
      <c r="BB4" s="21">
        <v>0.199395628727699</v>
      </c>
      <c r="BC4" s="21">
        <v>0.55862338731944305</v>
      </c>
      <c r="BD4" s="21">
        <v>7.7133322712758537E-2</v>
      </c>
      <c r="BE4" s="21">
        <v>0.55169715636883998</v>
      </c>
      <c r="BF4" s="21">
        <v>8.3463636614836467E-2</v>
      </c>
      <c r="BG4" s="21">
        <v>2.6486332252465168</v>
      </c>
      <c r="BH4" s="21">
        <v>0.19894369613155968</v>
      </c>
      <c r="BI4" s="21">
        <v>2.7121424992710401</v>
      </c>
      <c r="BJ4" s="21">
        <v>1.34678808857179</v>
      </c>
      <c r="BK4" s="21">
        <v>1.0564793171542568</v>
      </c>
    </row>
    <row r="5" spans="1:63" s="25" customFormat="1" x14ac:dyDescent="0.3">
      <c r="A5" s="23" t="s">
        <v>16</v>
      </c>
      <c r="B5" s="24" t="s">
        <v>148</v>
      </c>
      <c r="C5" s="92" t="s">
        <v>295</v>
      </c>
      <c r="D5" s="25" t="s">
        <v>100</v>
      </c>
      <c r="E5" s="26">
        <v>65.073333333333338</v>
      </c>
      <c r="F5" s="26">
        <v>16.243903277859463</v>
      </c>
      <c r="G5" s="26">
        <v>3.225550930364312</v>
      </c>
      <c r="H5" s="26">
        <v>0.57940000000000003</v>
      </c>
      <c r="I5" s="26">
        <v>1.1470333333333333</v>
      </c>
      <c r="J5" s="26">
        <v>4.62</v>
      </c>
      <c r="K5" s="26">
        <v>0</v>
      </c>
      <c r="L5" s="26">
        <v>6.7627480743243487</v>
      </c>
      <c r="M5" s="26">
        <v>0.06</v>
      </c>
      <c r="N5" s="26">
        <v>0.10006666666666668</v>
      </c>
      <c r="O5" s="26">
        <v>0</v>
      </c>
      <c r="P5" s="26">
        <v>98.139568949214777</v>
      </c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</row>
    <row r="6" spans="1:63" s="30" customFormat="1" x14ac:dyDescent="0.3">
      <c r="A6" s="28" t="s">
        <v>12</v>
      </c>
      <c r="B6" s="29" t="s">
        <v>148</v>
      </c>
      <c r="C6" s="29" t="s">
        <v>300</v>
      </c>
      <c r="D6" s="30" t="s">
        <v>101</v>
      </c>
      <c r="E6" s="31">
        <v>67.927499999999995</v>
      </c>
      <c r="F6" s="31">
        <v>13.105954857088754</v>
      </c>
      <c r="G6" s="31">
        <v>2.1564961838999186</v>
      </c>
      <c r="H6" s="31">
        <v>0.2127</v>
      </c>
      <c r="I6" s="31">
        <v>1.4263999999999999</v>
      </c>
      <c r="J6" s="31">
        <v>3.2050000000000001</v>
      </c>
      <c r="K6" s="31">
        <v>1.1518288091935803E-2</v>
      </c>
      <c r="L6" s="31">
        <v>9.6191559569013538</v>
      </c>
      <c r="M6" s="31">
        <v>0.06</v>
      </c>
      <c r="N6" s="31">
        <v>0.76087499999999997</v>
      </c>
      <c r="O6" s="31">
        <v>2.9350000000000001E-2</v>
      </c>
      <c r="P6" s="31">
        <v>98.710300285981958</v>
      </c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</row>
    <row r="7" spans="1:63" s="35" customFormat="1" x14ac:dyDescent="0.3">
      <c r="A7" s="33" t="s">
        <v>24</v>
      </c>
      <c r="B7" s="34" t="s">
        <v>149</v>
      </c>
      <c r="C7" s="94" t="s">
        <v>295</v>
      </c>
      <c r="D7" s="35" t="s">
        <v>115</v>
      </c>
      <c r="E7" s="36">
        <v>50.733333333333341</v>
      </c>
      <c r="F7" s="36">
        <v>13.785944229235993</v>
      </c>
      <c r="G7" s="36">
        <v>1.2413993298338046</v>
      </c>
      <c r="H7" s="36">
        <v>0.56256666666666666</v>
      </c>
      <c r="I7" s="36">
        <v>1.3276666666666666</v>
      </c>
      <c r="J7" s="36">
        <v>2.3066666666666666</v>
      </c>
      <c r="K7" s="36">
        <v>17.095931840697443</v>
      </c>
      <c r="L7" s="36">
        <v>5.26533217733183</v>
      </c>
      <c r="M7" s="36">
        <v>0.06</v>
      </c>
      <c r="N7" s="36">
        <v>0.22356666666666669</v>
      </c>
      <c r="O7" s="36">
        <v>2.2166666666666668E-2</v>
      </c>
      <c r="P7" s="36">
        <v>92.697240910432413</v>
      </c>
      <c r="Q7" s="37">
        <v>26.618714549902602</v>
      </c>
      <c r="R7" s="37">
        <v>94.830618688941527</v>
      </c>
      <c r="S7" s="37">
        <v>97025.848491433644</v>
      </c>
      <c r="T7" s="37">
        <v>13503.015860892599</v>
      </c>
      <c r="U7" s="37">
        <v>7304.2379030605034</v>
      </c>
      <c r="V7" s="37">
        <v>1160.2596046333067</v>
      </c>
      <c r="W7" s="37">
        <v>10273.593840951566</v>
      </c>
      <c r="X7" s="37">
        <v>36719.009013031529</v>
      </c>
      <c r="Y7" s="37">
        <v>410.86841505007169</v>
      </c>
      <c r="Z7" s="37">
        <v>9.7816750299310105</v>
      </c>
      <c r="AA7" s="37">
        <v>7.1373632129757736</v>
      </c>
      <c r="AB7" s="37">
        <v>1999.0714526599897</v>
      </c>
      <c r="AC7" s="37">
        <v>4531.9319844643296</v>
      </c>
      <c r="AD7" s="37">
        <v>4.1787339818923765</v>
      </c>
      <c r="AE7" s="37">
        <v>13.151212993687366</v>
      </c>
      <c r="AF7" s="37">
        <v>71.729528827487158</v>
      </c>
      <c r="AG7" s="37">
        <v>51.7615092387529</v>
      </c>
      <c r="AH7" s="37">
        <v>30.652931056966068</v>
      </c>
      <c r="AI7" s="37">
        <v>5.0666446383294064</v>
      </c>
      <c r="AJ7" s="37">
        <v>271.23482281267934</v>
      </c>
      <c r="AK7" s="37">
        <v>2.8330416787993467</v>
      </c>
      <c r="AL7" s="37">
        <v>17.343918226508901</v>
      </c>
      <c r="AM7" s="37">
        <v>1.3608762307103934</v>
      </c>
      <c r="AN7" s="37">
        <v>0.41368854560548735</v>
      </c>
      <c r="AO7" s="37">
        <v>78565.626605812358</v>
      </c>
      <c r="AP7" s="37">
        <v>72.75220359929277</v>
      </c>
      <c r="AQ7" s="37">
        <v>0.21464219501530302</v>
      </c>
      <c r="AR7" s="37">
        <v>101.933130911627</v>
      </c>
      <c r="AS7" s="37">
        <v>3.6218210508070965</v>
      </c>
      <c r="AT7" s="37">
        <v>6.8934070804868268</v>
      </c>
      <c r="AU7" s="37">
        <v>0.85137586227598572</v>
      </c>
      <c r="AV7" s="37">
        <v>3.2483347342785134</v>
      </c>
      <c r="AW7" s="37">
        <v>0.72925597778615936</v>
      </c>
      <c r="AX7" s="37">
        <v>0.12205000693626149</v>
      </c>
      <c r="AY7" s="37">
        <v>0.55819518093735598</v>
      </c>
      <c r="AZ7" s="37">
        <v>7.1757599226055235E-2</v>
      </c>
      <c r="BA7" s="37">
        <v>0.47258063235453801</v>
      </c>
      <c r="BB7" s="37">
        <v>0.10392351152459471</v>
      </c>
      <c r="BC7" s="37">
        <v>0.30607439676825032</v>
      </c>
      <c r="BD7" s="37">
        <v>4.2902383204221163E-2</v>
      </c>
      <c r="BE7" s="37">
        <v>0.23140291512697134</v>
      </c>
      <c r="BF7" s="37">
        <v>3.6899024978366564E-2</v>
      </c>
      <c r="BG7" s="37">
        <v>0.50550989936619362</v>
      </c>
      <c r="BH7" s="37">
        <v>9.7613041396175104E-2</v>
      </c>
      <c r="BI7" s="37">
        <v>193331.31898762935</v>
      </c>
      <c r="BJ7" s="37">
        <v>1.0575326121489468</v>
      </c>
      <c r="BK7" s="37">
        <v>0.34911806699839704</v>
      </c>
    </row>
    <row r="8" spans="1:63" s="35" customFormat="1" x14ac:dyDescent="0.3">
      <c r="A8" s="33" t="s">
        <v>34</v>
      </c>
      <c r="B8" s="34" t="s">
        <v>150</v>
      </c>
      <c r="C8" s="95" t="s">
        <v>295</v>
      </c>
      <c r="D8" s="35" t="s">
        <v>119</v>
      </c>
      <c r="E8" s="36">
        <v>53.233333333333327</v>
      </c>
      <c r="F8" s="36">
        <v>14.089310843932857</v>
      </c>
      <c r="G8" s="36">
        <v>2.1258516989480318</v>
      </c>
      <c r="H8" s="36">
        <v>0.53370000000000006</v>
      </c>
      <c r="I8" s="36">
        <v>1.2994666666666665</v>
      </c>
      <c r="J8" s="36">
        <v>2.13</v>
      </c>
      <c r="K8" s="36">
        <v>14.54096611848623</v>
      </c>
      <c r="L8" s="36">
        <v>4.6837776312905506</v>
      </c>
      <c r="M8" s="36">
        <v>0.12</v>
      </c>
      <c r="N8" s="36">
        <v>8.9499999999999982E-2</v>
      </c>
      <c r="O8" s="36">
        <v>1.4333333333333333</v>
      </c>
      <c r="P8" s="36">
        <v>94.492539625991</v>
      </c>
      <c r="Q8" s="37">
        <v>18.279171327167202</v>
      </c>
      <c r="R8" s="37">
        <v>64.395798667971903</v>
      </c>
      <c r="S8" s="37">
        <v>107182.54675917367</v>
      </c>
      <c r="T8" s="37">
        <v>12480.3743191255</v>
      </c>
      <c r="U8" s="37">
        <v>6246.7254575881007</v>
      </c>
      <c r="V8" s="37">
        <v>1099.6608308312934</v>
      </c>
      <c r="W8" s="37">
        <v>17891.479917195767</v>
      </c>
      <c r="X8" s="37">
        <v>31457.370308097499</v>
      </c>
      <c r="Y8" s="37">
        <v>435.76528490845607</v>
      </c>
      <c r="Z8" s="37">
        <v>8.1053281644157238</v>
      </c>
      <c r="AA8" s="37">
        <v>8.7529274148683509</v>
      </c>
      <c r="AB8" s="37">
        <v>552.6244219458913</v>
      </c>
      <c r="AC8" s="37">
        <v>4479.5889136517335</v>
      </c>
      <c r="AD8" s="37">
        <v>3.5037529326855998</v>
      </c>
      <c r="AE8" s="37">
        <v>16.372871821236469</v>
      </c>
      <c r="AF8" s="37">
        <v>12272.973892494234</v>
      </c>
      <c r="AG8" s="37">
        <v>45.465754681145803</v>
      </c>
      <c r="AH8" s="37">
        <v>106.08602048021267</v>
      </c>
      <c r="AI8" s="37">
        <v>29.49587687746153</v>
      </c>
      <c r="AJ8" s="37">
        <v>184.1397342892673</v>
      </c>
      <c r="AK8" s="37">
        <v>3.4359050841081835</v>
      </c>
      <c r="AL8" s="37">
        <v>41.820823800782364</v>
      </c>
      <c r="AM8" s="37">
        <v>1.4511080699007433</v>
      </c>
      <c r="AN8" s="37">
        <v>0.20069419492298968</v>
      </c>
      <c r="AO8" s="37">
        <v>71537.501815521988</v>
      </c>
      <c r="AP8" s="37">
        <v>48.594567647965334</v>
      </c>
      <c r="AQ8" s="37">
        <v>0.59220087579169756</v>
      </c>
      <c r="AR8" s="37">
        <v>75.8130975303025</v>
      </c>
      <c r="AS8" s="37">
        <v>4.2019950902973369</v>
      </c>
      <c r="AT8" s="37">
        <v>8.6473648901263864</v>
      </c>
      <c r="AU8" s="37">
        <v>0.94345463256965356</v>
      </c>
      <c r="AV8" s="37">
        <v>3.56771884141226</v>
      </c>
      <c r="AW8" s="37">
        <v>0.74234600257007299</v>
      </c>
      <c r="AX8" s="37">
        <v>0.15742088634568199</v>
      </c>
      <c r="AY8" s="37">
        <v>0.71286694600985268</v>
      </c>
      <c r="AZ8" s="37">
        <v>0.11066445685550834</v>
      </c>
      <c r="BA8" s="37">
        <v>0.6363742444311643</v>
      </c>
      <c r="BB8" s="37">
        <v>0.12883534881287234</v>
      </c>
      <c r="BC8" s="37">
        <v>0.34749558050994239</v>
      </c>
      <c r="BD8" s="37">
        <v>4.9481107856416164E-2</v>
      </c>
      <c r="BE8" s="37">
        <v>0.34507828107768335</v>
      </c>
      <c r="BF8" s="37">
        <v>4.9630837293743263E-2</v>
      </c>
      <c r="BG8" s="37">
        <v>1.0285986625384234</v>
      </c>
      <c r="BH8" s="37">
        <v>0.10171952436954412</v>
      </c>
      <c r="BI8" s="37">
        <v>166127.92596124866</v>
      </c>
      <c r="BJ8" s="37">
        <v>1.1154205823621066</v>
      </c>
      <c r="BK8" s="37">
        <v>0.35885124655634598</v>
      </c>
    </row>
    <row r="9" spans="1:63" s="40" customFormat="1" x14ac:dyDescent="0.3">
      <c r="A9" s="38" t="s">
        <v>26</v>
      </c>
      <c r="B9" s="39" t="s">
        <v>150</v>
      </c>
      <c r="C9" s="96" t="s">
        <v>295</v>
      </c>
      <c r="D9" s="40" t="s">
        <v>119</v>
      </c>
      <c r="E9" s="41">
        <v>42.387500000000003</v>
      </c>
      <c r="F9" s="41">
        <v>11.40727418218102</v>
      </c>
      <c r="G9" s="41">
        <v>2.3379728237849924</v>
      </c>
      <c r="H9" s="41">
        <v>0.40764999999999996</v>
      </c>
      <c r="I9" s="41">
        <v>1.4024749999999999</v>
      </c>
      <c r="J9" s="41">
        <v>2.0263249999999999</v>
      </c>
      <c r="K9" s="41">
        <v>15.657018426788191</v>
      </c>
      <c r="L9" s="41">
        <v>3.1628557870778011</v>
      </c>
      <c r="M9" s="41">
        <v>0.08</v>
      </c>
      <c r="N9" s="41">
        <v>6.0325000000000004E-2</v>
      </c>
      <c r="O9" s="41">
        <v>0.9988999999999999</v>
      </c>
      <c r="P9" s="41">
        <v>80.137946219832017</v>
      </c>
      <c r="Q9" s="42">
        <v>19.82778507456533</v>
      </c>
      <c r="R9" s="42">
        <v>73.413086243770593</v>
      </c>
      <c r="S9" s="42">
        <v>101000.70668637667</v>
      </c>
      <c r="T9" s="42">
        <v>14459.392137666435</v>
      </c>
      <c r="U9" s="42">
        <v>9937.7670684365639</v>
      </c>
      <c r="V9" s="42">
        <v>1410.26955988438</v>
      </c>
      <c r="W9" s="42">
        <v>22945.262507437332</v>
      </c>
      <c r="X9" s="42">
        <v>23966.538627845428</v>
      </c>
      <c r="Y9" s="42">
        <v>550.95868823356807</v>
      </c>
      <c r="Z9" s="42">
        <v>8.6585019745833094</v>
      </c>
      <c r="AA9" s="42">
        <v>8.0612829782224846</v>
      </c>
      <c r="AB9" s="42">
        <v>552.31838594995133</v>
      </c>
      <c r="AC9" s="42">
        <v>4189.225958961043</v>
      </c>
      <c r="AD9" s="42">
        <v>2.6109812866259801</v>
      </c>
      <c r="AE9" s="42">
        <v>17.486583433777266</v>
      </c>
      <c r="AF9" s="42">
        <v>10406.787643575133</v>
      </c>
      <c r="AG9" s="42">
        <v>62.105377121736929</v>
      </c>
      <c r="AH9" s="42">
        <v>37.852972827875398</v>
      </c>
      <c r="AI9" s="42">
        <v>14.740016481907167</v>
      </c>
      <c r="AJ9" s="42">
        <v>208.59489553008765</v>
      </c>
      <c r="AK9" s="42">
        <v>4.8142738651913071</v>
      </c>
      <c r="AL9" s="42">
        <v>44.312293460962259</v>
      </c>
      <c r="AM9" s="42">
        <v>1.8464595706900131</v>
      </c>
      <c r="AN9" s="42">
        <v>0.25222078885383636</v>
      </c>
      <c r="AO9" s="42">
        <v>69636.078370437099</v>
      </c>
      <c r="AP9" s="42">
        <v>122.91453698343567</v>
      </c>
      <c r="AQ9" s="42">
        <v>0.38473013126455768</v>
      </c>
      <c r="AR9" s="42">
        <v>86.056938770545415</v>
      </c>
      <c r="AS9" s="42">
        <v>5.7766717495386599</v>
      </c>
      <c r="AT9" s="42">
        <v>11.858520545768132</v>
      </c>
      <c r="AU9" s="42">
        <v>1.3509288232434031</v>
      </c>
      <c r="AV9" s="42">
        <v>5.2212478714224666</v>
      </c>
      <c r="AW9" s="42">
        <v>1.0598585073686533</v>
      </c>
      <c r="AX9" s="42">
        <v>0.21040780118238234</v>
      </c>
      <c r="AY9" s="42">
        <v>0.92638476038619499</v>
      </c>
      <c r="AZ9" s="42">
        <v>0.14167658057383201</v>
      </c>
      <c r="BA9" s="42">
        <v>0.85968772805156901</v>
      </c>
      <c r="BB9" s="42">
        <v>0.15411452119444299</v>
      </c>
      <c r="BC9" s="42">
        <v>0.52939795629752162</v>
      </c>
      <c r="BD9" s="42">
        <v>5.8419147728065106E-2</v>
      </c>
      <c r="BE9" s="42">
        <v>0.47329201404839599</v>
      </c>
      <c r="BF9" s="42">
        <v>6.2007751346701064E-2</v>
      </c>
      <c r="BG9" s="42">
        <v>1.1201810939977632</v>
      </c>
      <c r="BH9" s="42">
        <v>0.14158827799323834</v>
      </c>
      <c r="BI9" s="42">
        <v>207420.00097239565</v>
      </c>
      <c r="BJ9" s="42">
        <v>1.6700740824632268</v>
      </c>
      <c r="BK9" s="42">
        <v>0.53558523275486658</v>
      </c>
    </row>
    <row r="10" spans="1:63" s="45" customFormat="1" x14ac:dyDescent="0.3">
      <c r="A10" s="43" t="s">
        <v>35</v>
      </c>
      <c r="B10" s="44" t="s">
        <v>151</v>
      </c>
      <c r="C10" s="90" t="s">
        <v>295</v>
      </c>
      <c r="D10" s="45" t="s">
        <v>114</v>
      </c>
      <c r="E10" s="46">
        <v>63.536666666666669</v>
      </c>
      <c r="F10" s="46">
        <v>18.067550313934941</v>
      </c>
      <c r="G10" s="46">
        <v>1.9857626248822637</v>
      </c>
      <c r="H10" s="46">
        <v>0.79053333333333331</v>
      </c>
      <c r="I10" s="46">
        <v>2.006933333333333</v>
      </c>
      <c r="J10" s="46">
        <v>3.56</v>
      </c>
      <c r="K10" s="46">
        <v>0.45329699227263714</v>
      </c>
      <c r="L10" s="46">
        <v>7.3443026203656281</v>
      </c>
      <c r="M10" s="46">
        <v>0.11</v>
      </c>
      <c r="N10" s="46">
        <v>0.2874666666666667</v>
      </c>
      <c r="O10" s="46">
        <v>3.0466666666666666E-2</v>
      </c>
      <c r="P10" s="46">
        <v>98.33677921812216</v>
      </c>
      <c r="Q10" s="47">
        <v>41.770508045242472</v>
      </c>
      <c r="R10" s="47">
        <v>155.86232459740066</v>
      </c>
      <c r="S10" s="47">
        <v>125746.37977598999</v>
      </c>
      <c r="T10" s="47">
        <v>21349.475792287034</v>
      </c>
      <c r="U10" s="47">
        <v>10021.686902787313</v>
      </c>
      <c r="V10" s="47">
        <v>1342.78099576721</v>
      </c>
      <c r="W10" s="47">
        <v>15971.375211159366</v>
      </c>
      <c r="X10" s="47">
        <v>51700.249359124799</v>
      </c>
      <c r="Y10" s="47">
        <v>575.14671447124465</v>
      </c>
      <c r="Z10" s="47">
        <v>12.572695905617968</v>
      </c>
      <c r="AA10" s="47">
        <v>8.4348669078235936</v>
      </c>
      <c r="AB10" s="47">
        <v>2359.2168665622162</v>
      </c>
      <c r="AC10" s="47">
        <v>6244.1951240779772</v>
      </c>
      <c r="AD10" s="47">
        <v>6.0286108409270298</v>
      </c>
      <c r="AE10" s="47">
        <v>13.0997561029872</v>
      </c>
      <c r="AF10" s="47">
        <v>239.05531539886465</v>
      </c>
      <c r="AG10" s="47">
        <v>56.512972658316365</v>
      </c>
      <c r="AH10" s="47">
        <v>4.4043727152314824</v>
      </c>
      <c r="AI10" s="47">
        <v>11.653580457306433</v>
      </c>
      <c r="AJ10" s="47">
        <v>431.26066584885433</v>
      </c>
      <c r="AK10" s="47">
        <v>4.0503612458340532</v>
      </c>
      <c r="AL10" s="47">
        <v>25.161965300083967</v>
      </c>
      <c r="AM10" s="47">
        <v>1.9116593999567133</v>
      </c>
      <c r="AN10" s="47">
        <v>0.44806001000162538</v>
      </c>
      <c r="AO10" s="47">
        <v>83.34185389146343</v>
      </c>
      <c r="AP10" s="47">
        <v>1.84277986522443</v>
      </c>
      <c r="AQ10" s="47">
        <v>0.35046938244572368</v>
      </c>
      <c r="AR10" s="47">
        <v>123.075904840766</v>
      </c>
      <c r="AS10" s="47">
        <v>5.1859393319933931</v>
      </c>
      <c r="AT10" s="47">
        <v>9.7579094954635313</v>
      </c>
      <c r="AU10" s="47">
        <v>1.22658557990152</v>
      </c>
      <c r="AV10" s="47">
        <v>4.5869452356253726</v>
      </c>
      <c r="AW10" s="47">
        <v>0.91510719705267041</v>
      </c>
      <c r="AX10" s="47">
        <v>0.17139592462665665</v>
      </c>
      <c r="AY10" s="47">
        <v>0.76880260894439234</v>
      </c>
      <c r="AZ10" s="47">
        <v>0.11484494216929701</v>
      </c>
      <c r="BA10" s="47">
        <v>0.649314202982887</v>
      </c>
      <c r="BB10" s="47">
        <v>0.13638100029453634</v>
      </c>
      <c r="BC10" s="47">
        <v>0.39257812081968568</v>
      </c>
      <c r="BD10" s="47">
        <v>3.6247168688107234E-2</v>
      </c>
      <c r="BE10" s="47">
        <v>0.38256337615317371</v>
      </c>
      <c r="BF10" s="47">
        <v>5.4128887447070596E-2</v>
      </c>
      <c r="BG10" s="47">
        <v>0.63090954893981832</v>
      </c>
      <c r="BH10" s="47">
        <v>0.134588800306877</v>
      </c>
      <c r="BI10" s="47">
        <v>3924.6219330679901</v>
      </c>
      <c r="BJ10" s="47">
        <v>1.4232736872052065</v>
      </c>
      <c r="BK10" s="47">
        <v>0.62051089067655107</v>
      </c>
    </row>
    <row r="11" spans="1:63" s="45" customFormat="1" x14ac:dyDescent="0.3">
      <c r="A11" s="43" t="s">
        <v>13</v>
      </c>
      <c r="B11" s="44" t="s">
        <v>151</v>
      </c>
      <c r="C11" s="90" t="s">
        <v>295</v>
      </c>
      <c r="D11" s="45" t="s">
        <v>104</v>
      </c>
      <c r="E11" s="46">
        <v>62.506666666666661</v>
      </c>
      <c r="F11" s="46">
        <v>19.460278863225099</v>
      </c>
      <c r="G11" s="46">
        <v>1.7195933841573041</v>
      </c>
      <c r="H11" s="46">
        <v>0.68319999999999992</v>
      </c>
      <c r="I11" s="46">
        <v>1.8391999999999999</v>
      </c>
      <c r="J11" s="46">
        <v>3.8766666666666665</v>
      </c>
      <c r="K11" s="46">
        <v>0.20467648900336832</v>
      </c>
      <c r="L11" s="46">
        <v>7.4035027837350995</v>
      </c>
      <c r="M11" s="46">
        <v>0.1</v>
      </c>
      <c r="N11" s="46">
        <v>0.56809999999999994</v>
      </c>
      <c r="O11" s="46">
        <v>2.1466666666666665E-2</v>
      </c>
      <c r="P11" s="46">
        <v>98.529118186787599</v>
      </c>
      <c r="Q11" s="47">
        <v>49.086307554008194</v>
      </c>
      <c r="R11" s="47">
        <v>170.35017345079166</v>
      </c>
      <c r="S11" s="47">
        <v>139475.5058817557</v>
      </c>
      <c r="T11" s="47">
        <v>23177.665135095969</v>
      </c>
      <c r="U11" s="47">
        <v>9387.5737614489772</v>
      </c>
      <c r="V11" s="47">
        <v>1233.0768315820535</v>
      </c>
      <c r="W11" s="47">
        <v>14147.306299730999</v>
      </c>
      <c r="X11" s="47">
        <v>52046.064661443372</v>
      </c>
      <c r="Y11" s="47">
        <v>554.04235281005674</v>
      </c>
      <c r="Z11" s="47">
        <v>10.921222108822867</v>
      </c>
      <c r="AA11" s="47">
        <v>10.220211873011994</v>
      </c>
      <c r="AB11" s="47">
        <v>4612.8174088300966</v>
      </c>
      <c r="AC11" s="47">
        <v>5568.5175191570461</v>
      </c>
      <c r="AD11" s="47">
        <v>5.3275392808522497</v>
      </c>
      <c r="AE11" s="47">
        <v>13.148786084585767</v>
      </c>
      <c r="AF11" s="47">
        <v>163.08996672978631</v>
      </c>
      <c r="AG11" s="47">
        <v>58.1016414954155</v>
      </c>
      <c r="AH11" s="47">
        <v>3.3302525138031367</v>
      </c>
      <c r="AI11" s="47">
        <v>7.1110427109451004</v>
      </c>
      <c r="AJ11" s="47">
        <v>411.32192214128031</v>
      </c>
      <c r="AK11" s="47">
        <v>3.9838641642161501</v>
      </c>
      <c r="AL11" s="47">
        <v>26.652478798928666</v>
      </c>
      <c r="AM11" s="47">
        <v>1.6963265385458266</v>
      </c>
      <c r="AN11" s="47">
        <v>0.51862972027085996</v>
      </c>
      <c r="AO11" s="47">
        <v>27.320702786052365</v>
      </c>
      <c r="AP11" s="47">
        <v>1.5506135460368</v>
      </c>
      <c r="AQ11" s="47">
        <v>0.18896472880560233</v>
      </c>
      <c r="AR11" s="47">
        <v>145.20149607205568</v>
      </c>
      <c r="AS11" s="47">
        <v>5.6586903816458163</v>
      </c>
      <c r="AT11" s="47">
        <v>11.197912495226632</v>
      </c>
      <c r="AU11" s="47">
        <v>1.3414731956429264</v>
      </c>
      <c r="AV11" s="47">
        <v>5.1004307874488299</v>
      </c>
      <c r="AW11" s="47">
        <v>0.81853585029029097</v>
      </c>
      <c r="AX11" s="47">
        <v>0.21231947910092766</v>
      </c>
      <c r="AY11" s="47">
        <v>0.83553871342764963</v>
      </c>
      <c r="AZ11" s="47">
        <v>0.12876375478449301</v>
      </c>
      <c r="BA11" s="47">
        <v>0.75052356911011364</v>
      </c>
      <c r="BB11" s="47">
        <v>0.15140783567875263</v>
      </c>
      <c r="BC11" s="47">
        <v>0.48909059462911336</v>
      </c>
      <c r="BD11" s="47">
        <v>4.5709997441689833E-2</v>
      </c>
      <c r="BE11" s="47">
        <v>0.36548494384727964</v>
      </c>
      <c r="BF11" s="47">
        <v>5.3108654659873598E-2</v>
      </c>
      <c r="BG11" s="47">
        <v>0.73108035886657563</v>
      </c>
      <c r="BH11" s="47">
        <v>0.11599446031068099</v>
      </c>
      <c r="BI11" s="47">
        <v>2168.4861299364666</v>
      </c>
      <c r="BJ11" s="47">
        <v>1.5430038820795235</v>
      </c>
      <c r="BK11" s="47">
        <v>0.57463772174387462</v>
      </c>
    </row>
    <row r="12" spans="1:63" s="45" customFormat="1" x14ac:dyDescent="0.3">
      <c r="A12" s="43" t="s">
        <v>6</v>
      </c>
      <c r="B12" s="44" t="s">
        <v>151</v>
      </c>
      <c r="C12" s="90" t="s">
        <v>295</v>
      </c>
      <c r="D12" s="45" t="s">
        <v>104</v>
      </c>
      <c r="E12" s="46">
        <v>64.476666666666674</v>
      </c>
      <c r="F12" s="46">
        <v>18.915597895928453</v>
      </c>
      <c r="G12" s="46">
        <v>1.6705622082342853</v>
      </c>
      <c r="H12" s="46">
        <v>0.51033333333333331</v>
      </c>
      <c r="I12" s="46">
        <v>1.5193333333333332</v>
      </c>
      <c r="J12" s="46">
        <v>3.5100000000000002</v>
      </c>
      <c r="K12" s="46">
        <v>9.9441220527045779E-2</v>
      </c>
      <c r="L12" s="46">
        <v>6.9507956520861995</v>
      </c>
      <c r="M12" s="46">
        <v>0.09</v>
      </c>
      <c r="N12" s="46">
        <v>0.44116666666666671</v>
      </c>
      <c r="O12" s="46">
        <v>4.3533333333333334E-2</v>
      </c>
      <c r="P12" s="46">
        <v>98.406263643442642</v>
      </c>
      <c r="Q12" s="47">
        <v>33.040319960828668</v>
      </c>
      <c r="R12" s="47">
        <v>156.26747765828466</v>
      </c>
      <c r="S12" s="47">
        <v>136794.76044646034</v>
      </c>
      <c r="T12" s="47">
        <v>21113.523624503898</v>
      </c>
      <c r="U12" s="47">
        <v>7410.4296330418802</v>
      </c>
      <c r="V12" s="47">
        <v>1245.6158834269866</v>
      </c>
      <c r="W12" s="47">
        <v>13503.770555918067</v>
      </c>
      <c r="X12" s="47">
        <v>48205.93001302323</v>
      </c>
      <c r="Y12" s="47">
        <v>485.47648238136134</v>
      </c>
      <c r="Z12" s="47">
        <v>9.3418531029817888</v>
      </c>
      <c r="AA12" s="47">
        <v>8.1869273767433608</v>
      </c>
      <c r="AB12" s="47">
        <v>3677.7188989127135</v>
      </c>
      <c r="AC12" s="47">
        <v>4447.6123820430903</v>
      </c>
      <c r="AD12" s="47">
        <v>4.0300127228787259</v>
      </c>
      <c r="AE12" s="47">
        <v>12.948237051413367</v>
      </c>
      <c r="AF12" s="47">
        <v>224.86042756741298</v>
      </c>
      <c r="AG12" s="47">
        <v>43.263180753451401</v>
      </c>
      <c r="AH12" s="47">
        <v>2.7203829378417637</v>
      </c>
      <c r="AI12" s="47">
        <v>5.8286546740102834</v>
      </c>
      <c r="AJ12" s="47">
        <v>355.13132236967232</v>
      </c>
      <c r="AK12" s="47">
        <v>3.4668372163461698</v>
      </c>
      <c r="AL12" s="47">
        <v>23.180322478978166</v>
      </c>
      <c r="AM12" s="47">
        <v>1.56035517785804</v>
      </c>
      <c r="AN12" s="47">
        <v>0.48654508962231269</v>
      </c>
      <c r="AO12" s="47">
        <v>400.80001312399833</v>
      </c>
      <c r="AP12" s="47">
        <v>1.9463038934438632</v>
      </c>
      <c r="AQ12" s="47">
        <v>0.15449793821393265</v>
      </c>
      <c r="AR12" s="47">
        <v>117.31426712301366</v>
      </c>
      <c r="AS12" s="47">
        <v>4.4290605852937901</v>
      </c>
      <c r="AT12" s="47">
        <v>8.7354509345411113</v>
      </c>
      <c r="AU12" s="47">
        <v>1.0568018519933924</v>
      </c>
      <c r="AV12" s="47">
        <v>4.0480259837869772</v>
      </c>
      <c r="AW12" s="47">
        <v>0.74683310151091797</v>
      </c>
      <c r="AX12" s="47">
        <v>0.14501743279632465</v>
      </c>
      <c r="AY12" s="47">
        <v>0.71532083994298201</v>
      </c>
      <c r="AZ12" s="47">
        <v>9.5739972839327392E-2</v>
      </c>
      <c r="BA12" s="47">
        <v>0.61224084837784298</v>
      </c>
      <c r="BB12" s="47">
        <v>0.13146632821152335</v>
      </c>
      <c r="BC12" s="47">
        <v>0.37091849055965898</v>
      </c>
      <c r="BD12" s="47">
        <v>4.9924897748624464E-2</v>
      </c>
      <c r="BE12" s="47">
        <v>0.29978674827804569</v>
      </c>
      <c r="BF12" s="47">
        <v>4.3663400321469537E-2</v>
      </c>
      <c r="BG12" s="47">
        <v>0.63629479467512462</v>
      </c>
      <c r="BH12" s="47">
        <v>0.10936569567555533</v>
      </c>
      <c r="BI12" s="47">
        <v>1083.8380143470833</v>
      </c>
      <c r="BJ12" s="47">
        <v>1.2706032508766898</v>
      </c>
      <c r="BK12" s="47">
        <v>0.50740706188094165</v>
      </c>
    </row>
    <row r="13" spans="1:63" s="45" customFormat="1" x14ac:dyDescent="0.3">
      <c r="A13" s="43" t="s">
        <v>5</v>
      </c>
      <c r="B13" s="44" t="s">
        <v>151</v>
      </c>
      <c r="C13" s="90" t="s">
        <v>295</v>
      </c>
      <c r="D13" s="45" t="s">
        <v>104</v>
      </c>
      <c r="E13" s="46">
        <v>64.49666666666667</v>
      </c>
      <c r="F13" s="46">
        <v>18.774256632262869</v>
      </c>
      <c r="G13" s="46">
        <v>1.6670599813826412</v>
      </c>
      <c r="H13" s="46">
        <v>0.47763333333333335</v>
      </c>
      <c r="I13" s="46">
        <v>1.5385333333333333</v>
      </c>
      <c r="J13" s="46">
        <v>3.5399999999999996</v>
      </c>
      <c r="K13" s="46">
        <v>0.11954586883297007</v>
      </c>
      <c r="L13" s="46">
        <v>6.8846307636144362</v>
      </c>
      <c r="M13" s="46">
        <v>0.1</v>
      </c>
      <c r="N13" s="46">
        <v>0.43463333333333337</v>
      </c>
      <c r="O13" s="46">
        <v>2.8966666666666668E-2</v>
      </c>
      <c r="P13" s="46">
        <v>98.219293246092931</v>
      </c>
      <c r="Q13" s="47">
        <v>32.125446767299671</v>
      </c>
      <c r="R13" s="47">
        <v>159.07741241206932</v>
      </c>
      <c r="S13" s="47">
        <v>135792.089249315</v>
      </c>
      <c r="T13" s="47">
        <v>20320.116737414734</v>
      </c>
      <c r="U13" s="47">
        <v>13372.302920504801</v>
      </c>
      <c r="V13" s="47">
        <v>1208.5028811856134</v>
      </c>
      <c r="W13" s="47">
        <v>13874.740546091401</v>
      </c>
      <c r="X13" s="47">
        <v>46017.314990519633</v>
      </c>
      <c r="Y13" s="47">
        <v>581.67354883835139</v>
      </c>
      <c r="Z13" s="47">
        <v>12.6585933377853</v>
      </c>
      <c r="AA13" s="47">
        <v>11.238301153225514</v>
      </c>
      <c r="AB13" s="47">
        <v>3561.7146742769532</v>
      </c>
      <c r="AC13" s="47">
        <v>5074.149076276467</v>
      </c>
      <c r="AD13" s="47">
        <v>3.810906017491313</v>
      </c>
      <c r="AE13" s="47">
        <v>12.432543587447801</v>
      </c>
      <c r="AF13" s="47">
        <v>251.44576834535732</v>
      </c>
      <c r="AG13" s="47">
        <v>43.476270093914991</v>
      </c>
      <c r="AH13" s="47">
        <v>4.6682910986979502</v>
      </c>
      <c r="AI13" s="47">
        <v>6.65557379927857</v>
      </c>
      <c r="AJ13" s="47">
        <v>344.87543553455833</v>
      </c>
      <c r="AK13" s="47">
        <v>4.1277240119931937</v>
      </c>
      <c r="AL13" s="47">
        <v>28.946084606997033</v>
      </c>
      <c r="AM13" s="47">
        <v>1.8851039517906401</v>
      </c>
      <c r="AN13" s="47">
        <v>0.39430391087241667</v>
      </c>
      <c r="AO13" s="47">
        <v>596.18628731660897</v>
      </c>
      <c r="AP13" s="47">
        <v>4.9464062905341537</v>
      </c>
      <c r="AQ13" s="47">
        <v>0.17463382494879132</v>
      </c>
      <c r="AR13" s="47">
        <v>115.38718121442366</v>
      </c>
      <c r="AS13" s="47">
        <v>4.7610721042832731</v>
      </c>
      <c r="AT13" s="47">
        <v>9.4386614629882608</v>
      </c>
      <c r="AU13" s="47">
        <v>1.0594759749279745</v>
      </c>
      <c r="AV13" s="47">
        <v>4.4497218441665964</v>
      </c>
      <c r="AW13" s="47">
        <v>0.85752715572808469</v>
      </c>
      <c r="AX13" s="47">
        <v>0.16130722806804099</v>
      </c>
      <c r="AY13" s="47">
        <v>0.75509210423323536</v>
      </c>
      <c r="AZ13" s="47">
        <v>0.10428011784939671</v>
      </c>
      <c r="BA13" s="47">
        <v>0.64433621596689605</v>
      </c>
      <c r="BB13" s="47">
        <v>0.13724531329295067</v>
      </c>
      <c r="BC13" s="47">
        <v>0.353751988809903</v>
      </c>
      <c r="BD13" s="47">
        <v>5.9902759495981062E-2</v>
      </c>
      <c r="BE13" s="47">
        <v>0.3349638377421163</v>
      </c>
      <c r="BF13" s="47">
        <v>5.3131666305260339E-2</v>
      </c>
      <c r="BG13" s="47">
        <v>0.7274356760666999</v>
      </c>
      <c r="BH13" s="47">
        <v>0.14224464926835881</v>
      </c>
      <c r="BI13" s="47">
        <v>1206.3078420296033</v>
      </c>
      <c r="BJ13" s="47">
        <v>1.7127598374827968</v>
      </c>
      <c r="BK13" s="47">
        <v>0.60101381873159399</v>
      </c>
    </row>
    <row r="14" spans="1:63" s="45" customFormat="1" x14ac:dyDescent="0.3">
      <c r="A14" s="43" t="s">
        <v>3</v>
      </c>
      <c r="B14" s="44" t="s">
        <v>151</v>
      </c>
      <c r="C14" s="90" t="s">
        <v>295</v>
      </c>
      <c r="D14" s="44" t="s">
        <v>116</v>
      </c>
      <c r="E14" s="46">
        <v>63.47</v>
      </c>
      <c r="F14" s="46">
        <v>18.298522622851877</v>
      </c>
      <c r="G14" s="46">
        <v>1.8421713239648512</v>
      </c>
      <c r="H14" s="46">
        <v>0.67956666666666665</v>
      </c>
      <c r="I14" s="46">
        <v>1.8143333333333331</v>
      </c>
      <c r="J14" s="46">
        <v>3.6566666666666663</v>
      </c>
      <c r="K14" s="46">
        <v>0.19940599960372496</v>
      </c>
      <c r="L14" s="46">
        <v>7.6611976125198593</v>
      </c>
      <c r="M14" s="46">
        <v>0.11</v>
      </c>
      <c r="N14" s="46">
        <v>0.33296666666666669</v>
      </c>
      <c r="O14" s="46">
        <v>2.2866666666666664E-2</v>
      </c>
      <c r="P14" s="46">
        <v>98.244797558940306</v>
      </c>
      <c r="Q14" s="47">
        <v>35.2881397125837</v>
      </c>
      <c r="R14" s="47">
        <v>149.09483238886563</v>
      </c>
      <c r="S14" s="47">
        <v>132128.44306631532</v>
      </c>
      <c r="T14" s="47">
        <v>21844.157972978599</v>
      </c>
      <c r="U14" s="47">
        <v>9372.4710040353875</v>
      </c>
      <c r="V14" s="47">
        <v>1716.5568939887769</v>
      </c>
      <c r="W14" s="47">
        <v>14670.538113906667</v>
      </c>
      <c r="X14" s="47">
        <v>52245.535832320631</v>
      </c>
      <c r="Y14" s="47">
        <v>521.17469804555833</v>
      </c>
      <c r="Z14" s="47">
        <v>11.432693964644798</v>
      </c>
      <c r="AA14" s="47">
        <v>8.6490428029072302</v>
      </c>
      <c r="AB14" s="47">
        <v>2637.5562015384967</v>
      </c>
      <c r="AC14" s="47">
        <v>5611.2417878790138</v>
      </c>
      <c r="AD14" s="47">
        <v>4.3109055178150832</v>
      </c>
      <c r="AE14" s="47">
        <v>14.5409583606639</v>
      </c>
      <c r="AF14" s="47">
        <v>185.90876872164469</v>
      </c>
      <c r="AG14" s="47">
        <v>57.837419469363567</v>
      </c>
      <c r="AH14" s="47">
        <v>1.9982415297128231</v>
      </c>
      <c r="AI14" s="47">
        <v>6.7932386500991804</v>
      </c>
      <c r="AJ14" s="47">
        <v>480.30927151089992</v>
      </c>
      <c r="AK14" s="47">
        <v>3.5413542055296632</v>
      </c>
      <c r="AL14" s="47">
        <v>21.485358257122133</v>
      </c>
      <c r="AM14" s="47">
        <v>1.6659970157772532</v>
      </c>
      <c r="AN14" s="47">
        <v>0.36503458177318232</v>
      </c>
      <c r="AO14" s="47">
        <v>65.583219936711387</v>
      </c>
      <c r="AP14" s="47">
        <v>1.7092763992978401</v>
      </c>
      <c r="AQ14" s="47">
        <v>0.19955571706826133</v>
      </c>
      <c r="AR14" s="47">
        <v>111.986335097533</v>
      </c>
      <c r="AS14" s="47">
        <v>4.5491795034368332</v>
      </c>
      <c r="AT14" s="47">
        <v>9.0900609316431389</v>
      </c>
      <c r="AU14" s="47">
        <v>1.1083580781474802</v>
      </c>
      <c r="AV14" s="47">
        <v>4.0665122083605771</v>
      </c>
      <c r="AW14" s="47">
        <v>0.73885657028253338</v>
      </c>
      <c r="AX14" s="47">
        <v>0.16231342840679833</v>
      </c>
      <c r="AY14" s="47">
        <v>0.65038331723530496</v>
      </c>
      <c r="AZ14" s="47">
        <v>9.3175854719318107E-2</v>
      </c>
      <c r="BA14" s="47">
        <v>0.64144320147491296</v>
      </c>
      <c r="BB14" s="47">
        <v>0.11480672326693735</v>
      </c>
      <c r="BC14" s="47">
        <v>0.38473515627523236</v>
      </c>
      <c r="BD14" s="47">
        <v>5.3859959915679829E-2</v>
      </c>
      <c r="BE14" s="47">
        <v>0.28716331265173767</v>
      </c>
      <c r="BF14" s="47">
        <v>5.0163892294164673E-2</v>
      </c>
      <c r="BG14" s="47">
        <v>0.62629495674946201</v>
      </c>
      <c r="BH14" s="47">
        <v>0.11655400274816001</v>
      </c>
      <c r="BI14" s="47">
        <v>2251.8410033405867</v>
      </c>
      <c r="BJ14" s="47">
        <v>1.2865971988579465</v>
      </c>
      <c r="BK14" s="47">
        <v>0.64624519176136441</v>
      </c>
    </row>
    <row r="15" spans="1:63" s="45" customFormat="1" x14ac:dyDescent="0.3">
      <c r="A15" s="43" t="s">
        <v>2</v>
      </c>
      <c r="B15" s="44" t="s">
        <v>151</v>
      </c>
      <c r="C15" s="90" t="s">
        <v>295</v>
      </c>
      <c r="D15" s="45" t="s">
        <v>114</v>
      </c>
      <c r="E15" s="46">
        <v>63.343333333333334</v>
      </c>
      <c r="F15" s="46">
        <v>18.529494931768806</v>
      </c>
      <c r="G15" s="46">
        <v>1.8246601897066304</v>
      </c>
      <c r="H15" s="46">
        <v>0.66346666666666665</v>
      </c>
      <c r="I15" s="46">
        <v>1.8101666666666667</v>
      </c>
      <c r="J15" s="46">
        <v>3.6166666666666667</v>
      </c>
      <c r="K15" s="46">
        <v>0.2174164137111155</v>
      </c>
      <c r="L15" s="46">
        <v>7.6960212380313129</v>
      </c>
      <c r="M15" s="46">
        <v>0.09</v>
      </c>
      <c r="N15" s="46">
        <v>0.33833333333333337</v>
      </c>
      <c r="O15" s="46">
        <v>2.07E-2</v>
      </c>
      <c r="P15" s="46">
        <v>98.321892773217868</v>
      </c>
      <c r="Q15" s="47">
        <v>35.651822334357099</v>
      </c>
      <c r="R15" s="47">
        <v>150.90593035075833</v>
      </c>
      <c r="S15" s="47">
        <v>132380.41239039935</v>
      </c>
      <c r="T15" s="47">
        <v>21776.448277919033</v>
      </c>
      <c r="U15" s="47">
        <v>9161.5586070026638</v>
      </c>
      <c r="V15" s="47">
        <v>1716.1789101035731</v>
      </c>
      <c r="W15" s="47">
        <v>14825.592470403732</v>
      </c>
      <c r="X15" s="47">
        <v>52962.325265544903</v>
      </c>
      <c r="Y15" s="47">
        <v>533.71079041214568</v>
      </c>
      <c r="Z15" s="47">
        <v>11.296490936513868</v>
      </c>
      <c r="AA15" s="47">
        <v>8.4785013052624745</v>
      </c>
      <c r="AB15" s="47">
        <v>2667.7683114113802</v>
      </c>
      <c r="AC15" s="47">
        <v>5573.9751208402804</v>
      </c>
      <c r="AD15" s="47">
        <v>4.2810763785637969</v>
      </c>
      <c r="AE15" s="47">
        <v>14.333266019769832</v>
      </c>
      <c r="AF15" s="47">
        <v>187.51428121494766</v>
      </c>
      <c r="AG15" s="47">
        <v>56.472569376890029</v>
      </c>
      <c r="AH15" s="47">
        <v>2.3436273413696234</v>
      </c>
      <c r="AI15" s="47">
        <v>6.7714463461988865</v>
      </c>
      <c r="AJ15" s="47">
        <v>479.13988027487466</v>
      </c>
      <c r="AK15" s="47">
        <v>3.4868270541165565</v>
      </c>
      <c r="AL15" s="47">
        <v>21.323704024243899</v>
      </c>
      <c r="AM15" s="47">
        <v>1.7937184015822634</v>
      </c>
      <c r="AN15" s="47">
        <v>0.38321610824364932</v>
      </c>
      <c r="AO15" s="47">
        <v>67.355628235730933</v>
      </c>
      <c r="AP15" s="47">
        <v>1.6290100087164434</v>
      </c>
      <c r="AQ15" s="47">
        <v>0.189652317966258</v>
      </c>
      <c r="AR15" s="47">
        <v>111.73318736108301</v>
      </c>
      <c r="AS15" s="47">
        <v>4.660035771089194</v>
      </c>
      <c r="AT15" s="47">
        <v>9.1818535991806201</v>
      </c>
      <c r="AU15" s="47">
        <v>1.0329315410690867</v>
      </c>
      <c r="AV15" s="47">
        <v>3.8767015759753698</v>
      </c>
      <c r="AW15" s="47">
        <v>0.78358866237823632</v>
      </c>
      <c r="AX15" s="47">
        <v>0.13188581736696633</v>
      </c>
      <c r="AY15" s="47">
        <v>0.64669502916219834</v>
      </c>
      <c r="AZ15" s="47">
        <v>0.10502927421556803</v>
      </c>
      <c r="BA15" s="47">
        <v>0.65641284923379273</v>
      </c>
      <c r="BB15" s="47">
        <v>0.11079035393684533</v>
      </c>
      <c r="BC15" s="47">
        <v>0.36605595318704226</v>
      </c>
      <c r="BD15" s="47">
        <v>4.9724696636355203E-2</v>
      </c>
      <c r="BE15" s="47">
        <v>0.334477497636611</v>
      </c>
      <c r="BF15" s="47">
        <v>3.8278611786011496E-2</v>
      </c>
      <c r="BG15" s="47">
        <v>0.56091413765843701</v>
      </c>
      <c r="BH15" s="47">
        <v>0.10570146152839366</v>
      </c>
      <c r="BI15" s="47">
        <v>2243.3203476802933</v>
      </c>
      <c r="BJ15" s="47">
        <v>1.2911498563612467</v>
      </c>
      <c r="BK15" s="47">
        <v>0.63155275079038808</v>
      </c>
    </row>
    <row r="16" spans="1:63" s="45" customFormat="1" x14ac:dyDescent="0.3">
      <c r="A16" s="43" t="s">
        <v>1</v>
      </c>
      <c r="B16" s="44" t="s">
        <v>151</v>
      </c>
      <c r="C16" s="90" t="s">
        <v>295</v>
      </c>
      <c r="D16" s="45" t="s">
        <v>117</v>
      </c>
      <c r="E16" s="46">
        <v>62.613333333333337</v>
      </c>
      <c r="F16" s="46">
        <v>19.194833075365342</v>
      </c>
      <c r="G16" s="46">
        <v>1.7265978378605926</v>
      </c>
      <c r="H16" s="46">
        <v>0.60166666666666668</v>
      </c>
      <c r="I16" s="46">
        <v>1.8080666666666667</v>
      </c>
      <c r="J16" s="46">
        <v>3.84</v>
      </c>
      <c r="K16" s="46">
        <v>0.22722441054091536</v>
      </c>
      <c r="L16" s="46">
        <v>7.5915503614969504</v>
      </c>
      <c r="M16" s="46">
        <v>0.09</v>
      </c>
      <c r="N16" s="46">
        <v>0.56070000000000009</v>
      </c>
      <c r="O16" s="46">
        <v>5.7600000000000005E-2</v>
      </c>
      <c r="P16" s="46">
        <v>98.406939018597143</v>
      </c>
      <c r="Q16" s="47">
        <v>48.893663079076397</v>
      </c>
      <c r="R16" s="47">
        <v>169.87807348796136</v>
      </c>
      <c r="S16" s="47">
        <v>139965.93691280833</v>
      </c>
      <c r="T16" s="47">
        <v>22986.053621183368</v>
      </c>
      <c r="U16" s="47">
        <v>9439.8454314866522</v>
      </c>
      <c r="V16" s="47">
        <v>1242.0358865508199</v>
      </c>
      <c r="W16" s="47">
        <v>14228.3043829541</v>
      </c>
      <c r="X16" s="47">
        <v>52009.257878449069</v>
      </c>
      <c r="Y16" s="47">
        <v>557.190606144904</v>
      </c>
      <c r="Z16" s="47">
        <v>11.114110678431899</v>
      </c>
      <c r="AA16" s="47">
        <v>10.2883440523189</v>
      </c>
      <c r="AB16" s="47">
        <v>4680.5889522541192</v>
      </c>
      <c r="AC16" s="47">
        <v>5603.8296019075433</v>
      </c>
      <c r="AD16" s="47">
        <v>5.5624618101342636</v>
      </c>
      <c r="AE16" s="47">
        <v>13.023095708553234</v>
      </c>
      <c r="AF16" s="47">
        <v>161.11653462666834</v>
      </c>
      <c r="AG16" s="47">
        <v>60.669205465086129</v>
      </c>
      <c r="AH16" s="47">
        <v>3.0901967269334834</v>
      </c>
      <c r="AI16" s="47">
        <v>7.2275297377720475</v>
      </c>
      <c r="AJ16" s="47">
        <v>413.90873658809869</v>
      </c>
      <c r="AK16" s="47">
        <v>3.9979498743767863</v>
      </c>
      <c r="AL16" s="47">
        <v>25.325906437340972</v>
      </c>
      <c r="AM16" s="47">
        <v>1.6738423872950934</v>
      </c>
      <c r="AN16" s="47">
        <v>0.431911434475033</v>
      </c>
      <c r="AO16" s="47">
        <v>26.944104470020097</v>
      </c>
      <c r="AP16" s="47">
        <v>1.4513144817161001</v>
      </c>
      <c r="AQ16" s="47">
        <v>0.19710780019759233</v>
      </c>
      <c r="AR16" s="47">
        <v>148.33115720036298</v>
      </c>
      <c r="AS16" s="47">
        <v>5.665699705593731</v>
      </c>
      <c r="AT16" s="47">
        <v>11.185067284532101</v>
      </c>
      <c r="AU16" s="47">
        <v>1.2934932520769034</v>
      </c>
      <c r="AV16" s="47">
        <v>4.8870657384267941</v>
      </c>
      <c r="AW16" s="47">
        <v>0.97529811813615863</v>
      </c>
      <c r="AX16" s="47">
        <v>0.20727148457822533</v>
      </c>
      <c r="AY16" s="47">
        <v>0.74814352795852146</v>
      </c>
      <c r="AZ16" s="47">
        <v>0.10970309892856767</v>
      </c>
      <c r="BA16" s="47">
        <v>0.7425718942283499</v>
      </c>
      <c r="BB16" s="47">
        <v>0.13287475535686666</v>
      </c>
      <c r="BC16" s="47">
        <v>0.41671932726638766</v>
      </c>
      <c r="BD16" s="47">
        <v>5.3806751454417434E-2</v>
      </c>
      <c r="BE16" s="47">
        <v>0.39841620715434001</v>
      </c>
      <c r="BF16" s="47">
        <v>4.3269423539406097E-2</v>
      </c>
      <c r="BG16" s="47">
        <v>0.74134736272936996</v>
      </c>
      <c r="BH16" s="47">
        <v>0.11018376095181999</v>
      </c>
      <c r="BI16" s="47">
        <v>2122.7977551321769</v>
      </c>
      <c r="BJ16" s="47">
        <v>1.5171515004258136</v>
      </c>
      <c r="BK16" s="47">
        <v>0.52235375415287766</v>
      </c>
    </row>
    <row r="17" spans="1:63" s="45" customFormat="1" x14ac:dyDescent="0.3">
      <c r="A17" s="43" t="s">
        <v>0</v>
      </c>
      <c r="B17" s="44" t="s">
        <v>151</v>
      </c>
      <c r="C17" s="90" t="s">
        <v>295</v>
      </c>
      <c r="D17" s="44" t="s">
        <v>118</v>
      </c>
      <c r="E17" s="46">
        <v>62.71</v>
      </c>
      <c r="F17" s="46">
        <v>19.329279643242362</v>
      </c>
      <c r="G17" s="46">
        <v>1.7371045184155252</v>
      </c>
      <c r="H17" s="46">
        <v>0.65233333333333332</v>
      </c>
      <c r="I17" s="46">
        <v>1.8762999999999999</v>
      </c>
      <c r="J17" s="46">
        <v>3.89</v>
      </c>
      <c r="K17" s="46">
        <v>0.21748622151773334</v>
      </c>
      <c r="L17" s="46">
        <v>7.4870794849625897</v>
      </c>
      <c r="M17" s="46">
        <v>0.08</v>
      </c>
      <c r="N17" s="46">
        <v>0.54666666666666675</v>
      </c>
      <c r="O17" s="46">
        <v>2.9700000000000001E-2</v>
      </c>
      <c r="P17" s="46">
        <v>98.704849868138197</v>
      </c>
      <c r="Q17" s="47">
        <v>49.19758923606193</v>
      </c>
      <c r="R17" s="47">
        <v>175.86323914353534</v>
      </c>
      <c r="S17" s="47">
        <v>140418.11421527065</v>
      </c>
      <c r="T17" s="47">
        <v>22805.474548750997</v>
      </c>
      <c r="U17" s="47">
        <v>9274.0169353096499</v>
      </c>
      <c r="V17" s="47">
        <v>1211.9332872789266</v>
      </c>
      <c r="W17" s="47">
        <v>13827.389028681966</v>
      </c>
      <c r="X17" s="47">
        <v>51666.327488885232</v>
      </c>
      <c r="Y17" s="47">
        <v>535.39083800730225</v>
      </c>
      <c r="Z17" s="47">
        <v>10.944676569240634</v>
      </c>
      <c r="AA17" s="47">
        <v>10.228845144749011</v>
      </c>
      <c r="AB17" s="47">
        <v>4563.067979754006</v>
      </c>
      <c r="AC17" s="47">
        <v>5488.0665303057431</v>
      </c>
      <c r="AD17" s="47">
        <v>5.2896756339458673</v>
      </c>
      <c r="AE17" s="47">
        <v>12.785664278248634</v>
      </c>
      <c r="AF17" s="47">
        <v>154.31862138148935</v>
      </c>
      <c r="AG17" s="47">
        <v>56.929775808820864</v>
      </c>
      <c r="AH17" s="47">
        <v>2.8804315842257999</v>
      </c>
      <c r="AI17" s="47">
        <v>6.7241329455106467</v>
      </c>
      <c r="AJ17" s="47">
        <v>414.00021415566431</v>
      </c>
      <c r="AK17" s="47">
        <v>3.9992518883840398</v>
      </c>
      <c r="AL17" s="47">
        <v>25.357566071026401</v>
      </c>
      <c r="AM17" s="47">
        <v>1.6467098003110099</v>
      </c>
      <c r="AN17" s="47">
        <v>0.56399526811167966</v>
      </c>
      <c r="AO17" s="47">
        <v>25.77963754818677</v>
      </c>
      <c r="AP17" s="47">
        <v>1.5447957496874301</v>
      </c>
      <c r="AQ17" s="47">
        <v>0.19034520167271704</v>
      </c>
      <c r="AR17" s="47">
        <v>141.79372767289701</v>
      </c>
      <c r="AS17" s="47">
        <v>5.60002787574998</v>
      </c>
      <c r="AT17" s="47">
        <v>11.0192250398888</v>
      </c>
      <c r="AU17" s="47">
        <v>1.3064480882821066</v>
      </c>
      <c r="AV17" s="47">
        <v>5.0063631074058232</v>
      </c>
      <c r="AW17" s="47">
        <v>1.0477767268599718</v>
      </c>
      <c r="AX17" s="47">
        <v>0.19729516072900599</v>
      </c>
      <c r="AY17" s="47">
        <v>0.77343686204870199</v>
      </c>
      <c r="AZ17" s="47">
        <v>0.12002859003943733</v>
      </c>
      <c r="BA17" s="47">
        <v>0.67807697297005787</v>
      </c>
      <c r="BB17" s="47">
        <v>0.13676989981323265</v>
      </c>
      <c r="BC17" s="47">
        <v>0.45000922291259432</v>
      </c>
      <c r="BD17" s="47">
        <v>5.1445517051884465E-2</v>
      </c>
      <c r="BE17" s="47">
        <v>0.326243046330222</v>
      </c>
      <c r="BF17" s="47">
        <v>4.6862727369050866E-2</v>
      </c>
      <c r="BG17" s="47">
        <v>0.61143280621461171</v>
      </c>
      <c r="BH17" s="47">
        <v>0.10690153652725742</v>
      </c>
      <c r="BI17" s="47">
        <v>2116.525475707193</v>
      </c>
      <c r="BJ17" s="47">
        <v>1.5029245370240101</v>
      </c>
      <c r="BK17" s="47">
        <v>0.56248583389314</v>
      </c>
    </row>
    <row r="18" spans="1:63" s="45" customFormat="1" x14ac:dyDescent="0.3">
      <c r="A18" s="43" t="s">
        <v>27</v>
      </c>
      <c r="B18" s="44" t="s">
        <v>151</v>
      </c>
      <c r="C18" s="90" t="s">
        <v>295</v>
      </c>
      <c r="D18" s="45" t="s">
        <v>121</v>
      </c>
      <c r="E18" s="46">
        <v>62.69</v>
      </c>
      <c r="F18" s="46">
        <v>17.471159128224059</v>
      </c>
      <c r="G18" s="46">
        <v>1.8561802313714282</v>
      </c>
      <c r="H18" s="46">
        <v>0.72089999999999999</v>
      </c>
      <c r="I18" s="46">
        <v>1.9017333333333333</v>
      </c>
      <c r="J18" s="46">
        <v>4.0666666666666673</v>
      </c>
      <c r="K18" s="46">
        <v>0.73458754903903312</v>
      </c>
      <c r="L18" s="46">
        <v>7.4418087717976995</v>
      </c>
      <c r="M18" s="46">
        <v>0.1</v>
      </c>
      <c r="N18" s="46">
        <v>0.80180000000000007</v>
      </c>
      <c r="O18" s="46">
        <v>4.9833333333333334E-2</v>
      </c>
      <c r="P18" s="46">
        <v>97.995802347098888</v>
      </c>
      <c r="Q18" s="47">
        <v>49.192652185984365</v>
      </c>
      <c r="R18" s="47">
        <v>148.32341051726902</v>
      </c>
      <c r="S18" s="47">
        <v>127451.60398469066</v>
      </c>
      <c r="T18" s="47">
        <v>24911.499784771368</v>
      </c>
      <c r="U18" s="47">
        <v>10438.8282890173</v>
      </c>
      <c r="V18" s="47">
        <v>1475.9924716423066</v>
      </c>
      <c r="W18" s="47">
        <v>14927.633623642265</v>
      </c>
      <c r="X18" s="47">
        <v>51442.279127442969</v>
      </c>
      <c r="Y18" s="47">
        <v>575.22260901263792</v>
      </c>
      <c r="Z18" s="47">
        <v>13.580332844915468</v>
      </c>
      <c r="AA18" s="47">
        <v>9.6996956877846241</v>
      </c>
      <c r="AB18" s="47">
        <v>6118.231057078523</v>
      </c>
      <c r="AC18" s="47">
        <v>6160.6239735569434</v>
      </c>
      <c r="AD18" s="47">
        <v>6.5820549247869495</v>
      </c>
      <c r="AE18" s="47">
        <v>14.289591727379999</v>
      </c>
      <c r="AF18" s="47">
        <v>228.73042761374003</v>
      </c>
      <c r="AG18" s="47">
        <v>72.400071830033241</v>
      </c>
      <c r="AH18" s="47">
        <v>2.4261327100942531</v>
      </c>
      <c r="AI18" s="47">
        <v>8.517014951099986</v>
      </c>
      <c r="AJ18" s="47">
        <v>361.50672372743162</v>
      </c>
      <c r="AK18" s="47">
        <v>4.2137833528838193</v>
      </c>
      <c r="AL18" s="47">
        <v>24.970779058946302</v>
      </c>
      <c r="AM18" s="47">
        <v>1.9262331856366968</v>
      </c>
      <c r="AN18" s="47">
        <v>0.64865827886433569</v>
      </c>
      <c r="AO18" s="47">
        <v>127.11206194084666</v>
      </c>
      <c r="AP18" s="47">
        <v>1.69140957630064</v>
      </c>
      <c r="AQ18" s="47">
        <v>0.20314763767630498</v>
      </c>
      <c r="AR18" s="47">
        <v>189.86636485504565</v>
      </c>
      <c r="AS18" s="47">
        <v>5.4225995310704809</v>
      </c>
      <c r="AT18" s="47">
        <v>10.087994196669623</v>
      </c>
      <c r="AU18" s="47">
        <v>1.2605157110509133</v>
      </c>
      <c r="AV18" s="47">
        <v>4.7307581335770239</v>
      </c>
      <c r="AW18" s="47">
        <v>0.91775276833061525</v>
      </c>
      <c r="AX18" s="47">
        <v>0.19855069968474201</v>
      </c>
      <c r="AY18" s="47">
        <v>0.81320408742657369</v>
      </c>
      <c r="AZ18" s="47">
        <v>0.11001455953496886</v>
      </c>
      <c r="BA18" s="47">
        <v>0.65459159156235824</v>
      </c>
      <c r="BB18" s="47">
        <v>0.14318297007778366</v>
      </c>
      <c r="BC18" s="47">
        <v>0.40589612504308237</v>
      </c>
      <c r="BD18" s="47">
        <v>4.883661319058797E-2</v>
      </c>
      <c r="BE18" s="47">
        <v>0.36953653695471872</v>
      </c>
      <c r="BF18" s="47">
        <v>6.0197626465314701E-2</v>
      </c>
      <c r="BG18" s="47">
        <v>0.66144847430143006</v>
      </c>
      <c r="BH18" s="47">
        <v>0.125306103123655</v>
      </c>
      <c r="BI18" s="47">
        <v>8283.6793935700207</v>
      </c>
      <c r="BJ18" s="47">
        <v>1.4866553989230002</v>
      </c>
      <c r="BK18" s="47">
        <v>0.51094581766299563</v>
      </c>
    </row>
    <row r="19" spans="1:63" s="49" customFormat="1" x14ac:dyDescent="0.3">
      <c r="A19" s="48" t="s">
        <v>25</v>
      </c>
      <c r="B19" s="1" t="s">
        <v>151</v>
      </c>
      <c r="C19" s="97" t="s">
        <v>295</v>
      </c>
      <c r="D19" s="49" t="s">
        <v>121</v>
      </c>
      <c r="E19" s="50">
        <v>62.8125</v>
      </c>
      <c r="F19" s="50">
        <v>16.730841167926876</v>
      </c>
      <c r="G19" s="50">
        <v>2.5767634060972231</v>
      </c>
      <c r="H19" s="50">
        <v>0.72672500000000007</v>
      </c>
      <c r="I19" s="50">
        <v>1.9069499999999999</v>
      </c>
      <c r="J19" s="50">
        <v>3.8450000000000002</v>
      </c>
      <c r="K19" s="50">
        <v>0.11374309490786605</v>
      </c>
      <c r="L19" s="50">
        <v>8.0755987561061602</v>
      </c>
      <c r="M19" s="50">
        <v>0.1</v>
      </c>
      <c r="N19" s="50">
        <v>0.40547499999999997</v>
      </c>
      <c r="O19" s="50">
        <v>1.1124999999999999E-2</v>
      </c>
      <c r="P19" s="50">
        <v>97.499596425038135</v>
      </c>
      <c r="Q19" s="51">
        <v>50.804726125604567</v>
      </c>
      <c r="R19" s="51">
        <v>166.87519650924631</v>
      </c>
      <c r="S19" s="51">
        <v>138106.916659813</v>
      </c>
      <c r="T19" s="51">
        <v>22466.829437634897</v>
      </c>
      <c r="U19" s="51">
        <v>11522.560862300035</v>
      </c>
      <c r="V19" s="51">
        <v>1852.9256291264198</v>
      </c>
      <c r="W19" s="51">
        <v>18967.938650254437</v>
      </c>
      <c r="X19" s="51">
        <v>54437.828667731199</v>
      </c>
      <c r="Y19" s="51">
        <v>626.27714284754563</v>
      </c>
      <c r="Z19" s="51">
        <v>12.590999909176432</v>
      </c>
      <c r="AA19" s="51">
        <v>8.2254177820165104</v>
      </c>
      <c r="AB19" s="51">
        <v>3272.6684376337998</v>
      </c>
      <c r="AC19" s="51">
        <v>6411.9685619374641</v>
      </c>
      <c r="AD19" s="51">
        <v>5.2877666786026092</v>
      </c>
      <c r="AE19" s="51">
        <v>13.149041123403601</v>
      </c>
      <c r="AF19" s="51">
        <v>52.713635574781335</v>
      </c>
      <c r="AG19" s="51">
        <v>61.193661796966467</v>
      </c>
      <c r="AH19" s="51">
        <v>2.8710057852364295</v>
      </c>
      <c r="AI19" s="51">
        <v>9.3835932063688929</v>
      </c>
      <c r="AJ19" s="51">
        <v>401.26775002997533</v>
      </c>
      <c r="AK19" s="51">
        <v>4.3014128469233102</v>
      </c>
      <c r="AL19" s="51">
        <v>28.183809054367131</v>
      </c>
      <c r="AM19" s="51">
        <v>2.0711961240709704</v>
      </c>
      <c r="AN19" s="51">
        <v>0.49695198280379566</v>
      </c>
      <c r="AO19" s="51">
        <v>4.2308149748909534</v>
      </c>
      <c r="AP19" s="51">
        <v>0.5490029869541253</v>
      </c>
      <c r="AQ19" s="51">
        <v>0.28361340322108303</v>
      </c>
      <c r="AR19" s="51">
        <v>160.33156656338068</v>
      </c>
      <c r="AS19" s="51">
        <v>5.5660690090405396</v>
      </c>
      <c r="AT19" s="51">
        <v>10.606640094351432</v>
      </c>
      <c r="AU19" s="51">
        <v>1.2569011889777399</v>
      </c>
      <c r="AV19" s="51">
        <v>4.9577616787571301</v>
      </c>
      <c r="AW19" s="51">
        <v>0.86075914109053231</v>
      </c>
      <c r="AX19" s="51">
        <v>0.19590619835521964</v>
      </c>
      <c r="AY19" s="51">
        <v>0.75665472183508087</v>
      </c>
      <c r="AZ19" s="51">
        <v>0.12399544297919034</v>
      </c>
      <c r="BA19" s="51">
        <v>0.70567251341249404</v>
      </c>
      <c r="BB19" s="51">
        <v>0.14905878548326565</v>
      </c>
      <c r="BC19" s="51">
        <v>0.4495275594383637</v>
      </c>
      <c r="BD19" s="51">
        <v>5.7476657122868868E-2</v>
      </c>
      <c r="BE19" s="51">
        <v>0.41008168707464066</v>
      </c>
      <c r="BF19" s="51">
        <v>7.5772691075887535E-2</v>
      </c>
      <c r="BG19" s="51">
        <v>0.75586920045990869</v>
      </c>
      <c r="BH19" s="51">
        <v>0.13387185768945001</v>
      </c>
      <c r="BI19" s="51">
        <v>223.80199351947365</v>
      </c>
      <c r="BJ19" s="51">
        <v>1.6303363030209532</v>
      </c>
      <c r="BK19" s="51">
        <v>0.4981229758116093</v>
      </c>
    </row>
    <row r="20" spans="1:63" s="55" customFormat="1" x14ac:dyDescent="0.3">
      <c r="A20" s="53" t="s">
        <v>32</v>
      </c>
      <c r="B20" s="54" t="s">
        <v>152</v>
      </c>
      <c r="C20" s="89" t="s">
        <v>295</v>
      </c>
      <c r="D20" s="55" t="s">
        <v>99</v>
      </c>
      <c r="E20" s="56">
        <v>60.196666666666665</v>
      </c>
      <c r="F20" s="56">
        <v>17.974471920789309</v>
      </c>
      <c r="G20" s="56">
        <v>1.9262247684043123</v>
      </c>
      <c r="H20" s="56">
        <v>1.7946666666666669</v>
      </c>
      <c r="I20" s="56">
        <v>6.6533333333333333</v>
      </c>
      <c r="J20" s="56">
        <v>4.2133333333333338</v>
      </c>
      <c r="K20" s="56">
        <v>0.38223264513572425</v>
      </c>
      <c r="L20" s="56">
        <v>5.1225553127348693</v>
      </c>
      <c r="M20" s="56">
        <v>0.36</v>
      </c>
      <c r="N20" s="56">
        <v>0.24250000000000002</v>
      </c>
      <c r="O20" s="56">
        <v>1.5266666666666664E-2</v>
      </c>
      <c r="P20" s="56">
        <v>99.075517980397549</v>
      </c>
      <c r="Q20" s="57">
        <v>39.925920355359168</v>
      </c>
      <c r="R20" s="57">
        <v>190.49686445124431</v>
      </c>
      <c r="S20" s="57">
        <v>129938.88859695499</v>
      </c>
      <c r="T20" s="57">
        <v>26010.767010592866</v>
      </c>
      <c r="U20" s="57">
        <v>34912.719781701562</v>
      </c>
      <c r="V20" s="57">
        <v>1345.5565891175067</v>
      </c>
      <c r="W20" s="57">
        <v>14930.582557930733</v>
      </c>
      <c r="X20" s="57">
        <v>37205.636603107901</v>
      </c>
      <c r="Y20" s="57">
        <v>1805.26677506946</v>
      </c>
      <c r="Z20" s="57">
        <v>33.100016737648865</v>
      </c>
      <c r="AA20" s="57">
        <v>26.735125627435167</v>
      </c>
      <c r="AB20" s="57">
        <v>1988.8369947717736</v>
      </c>
      <c r="AC20" s="57">
        <v>13275.716844255401</v>
      </c>
      <c r="AD20" s="57">
        <v>6.6390219799837</v>
      </c>
      <c r="AE20" s="57">
        <v>20.455438325277367</v>
      </c>
      <c r="AF20" s="57">
        <v>50.196267480058076</v>
      </c>
      <c r="AG20" s="57">
        <v>51.078084058073593</v>
      </c>
      <c r="AH20" s="57">
        <v>8.6070908224664802</v>
      </c>
      <c r="AI20" s="57">
        <v>16.929785520545167</v>
      </c>
      <c r="AJ20" s="57">
        <v>264.43106396052701</v>
      </c>
      <c r="AK20" s="57">
        <v>10.801643409507792</v>
      </c>
      <c r="AL20" s="57">
        <v>107.67651612149466</v>
      </c>
      <c r="AM20" s="57">
        <v>6.0604958613597626</v>
      </c>
      <c r="AN20" s="57">
        <v>0.74297623304029103</v>
      </c>
      <c r="AO20" s="57">
        <v>27.521953404579431</v>
      </c>
      <c r="AP20" s="57">
        <v>11.224665007634499</v>
      </c>
      <c r="AQ20" s="57">
        <v>0.78738781208974518</v>
      </c>
      <c r="AR20" s="57">
        <v>141.21618490339398</v>
      </c>
      <c r="AS20" s="57">
        <v>13.355723216063167</v>
      </c>
      <c r="AT20" s="57">
        <v>28.026938298273205</v>
      </c>
      <c r="AU20" s="57">
        <v>3.1816916644618232</v>
      </c>
      <c r="AV20" s="57">
        <v>12.660029513906935</v>
      </c>
      <c r="AW20" s="57">
        <v>2.6396361423376233</v>
      </c>
      <c r="AX20" s="57">
        <v>0.53698221742981767</v>
      </c>
      <c r="AY20" s="57">
        <v>2.261877808108387</v>
      </c>
      <c r="AZ20" s="57">
        <v>0.30269219102278838</v>
      </c>
      <c r="BA20" s="57">
        <v>1.9388621809769233</v>
      </c>
      <c r="BB20" s="57">
        <v>0.39402664028462264</v>
      </c>
      <c r="BC20" s="57">
        <v>1.1977130434662784</v>
      </c>
      <c r="BD20" s="57">
        <v>0.14266488303081468</v>
      </c>
      <c r="BE20" s="57">
        <v>1.111805281677392</v>
      </c>
      <c r="BF20" s="57">
        <v>0.142812469032159</v>
      </c>
      <c r="BG20" s="57">
        <v>2.8533635648195363</v>
      </c>
      <c r="BH20" s="57">
        <v>0.40888378773155337</v>
      </c>
      <c r="BI20" s="57">
        <v>3763.2185701790131</v>
      </c>
      <c r="BJ20" s="57">
        <v>4.6233966765083432</v>
      </c>
      <c r="BK20" s="57">
        <v>1.5436658582251299</v>
      </c>
    </row>
    <row r="21" spans="1:63" s="55" customFormat="1" x14ac:dyDescent="0.3">
      <c r="A21" s="53" t="s">
        <v>30</v>
      </c>
      <c r="B21" s="54" t="s">
        <v>152</v>
      </c>
      <c r="C21" s="89" t="s">
        <v>295</v>
      </c>
      <c r="D21" s="54" t="s">
        <v>120</v>
      </c>
      <c r="E21" s="56">
        <v>60.762500000000003</v>
      </c>
      <c r="F21" s="56">
        <v>16.343014529820085</v>
      </c>
      <c r="G21" s="56">
        <v>1.9594959234949321</v>
      </c>
      <c r="H21" s="56">
        <v>0.93047499999999994</v>
      </c>
      <c r="I21" s="56">
        <v>4.6000000000000005</v>
      </c>
      <c r="J21" s="56">
        <v>4.5724999999999998</v>
      </c>
      <c r="K21" s="56">
        <v>0.11083734495740044</v>
      </c>
      <c r="L21" s="56">
        <v>7.0230546750224656</v>
      </c>
      <c r="M21" s="56">
        <v>0.27</v>
      </c>
      <c r="N21" s="56">
        <v>0.47082500000000005</v>
      </c>
      <c r="O21" s="56">
        <v>5.7999999999999996E-3</v>
      </c>
      <c r="P21" s="56">
        <v>97.239002473294889</v>
      </c>
      <c r="Q21" s="57">
        <v>56.199222186131401</v>
      </c>
      <c r="R21" s="57">
        <v>165.60354838112133</v>
      </c>
      <c r="S21" s="57">
        <v>145647.63206287901</v>
      </c>
      <c r="T21" s="57">
        <v>26985.700231763767</v>
      </c>
      <c r="U21" s="57">
        <v>24544.171600068203</v>
      </c>
      <c r="V21" s="57">
        <v>2231.5067501892067</v>
      </c>
      <c r="W21" s="57">
        <v>16695.1149757126</v>
      </c>
      <c r="X21" s="57">
        <v>47978.641672424332</v>
      </c>
      <c r="Y21" s="57">
        <v>1438.5476346595599</v>
      </c>
      <c r="Z21" s="57">
        <v>18.550804434871267</v>
      </c>
      <c r="AA21" s="57">
        <v>19.381653427902364</v>
      </c>
      <c r="AB21" s="57">
        <v>3960.4718148529464</v>
      </c>
      <c r="AC21" s="57">
        <v>7745.4560072061968</v>
      </c>
      <c r="AD21" s="57">
        <v>9.5157225660264526</v>
      </c>
      <c r="AE21" s="57">
        <v>20.261227906655733</v>
      </c>
      <c r="AF21" s="57">
        <v>189.22021716317599</v>
      </c>
      <c r="AG21" s="57">
        <v>61.829239363644632</v>
      </c>
      <c r="AH21" s="57">
        <v>9.4105812269553031</v>
      </c>
      <c r="AI21" s="57">
        <v>9.447019172686689</v>
      </c>
      <c r="AJ21" s="57">
        <v>317.05361336951563</v>
      </c>
      <c r="AK21" s="57">
        <v>9.2566979079663767</v>
      </c>
      <c r="AL21" s="57">
        <v>108.7726129118591</v>
      </c>
      <c r="AM21" s="57">
        <v>4.6529496283515632</v>
      </c>
      <c r="AN21" s="57">
        <v>0.18989263556983735</v>
      </c>
      <c r="AO21" s="57">
        <v>19.807135218980502</v>
      </c>
      <c r="AP21" s="57">
        <v>3.7006449423156837</v>
      </c>
      <c r="AQ21" s="57">
        <v>0.32803928576429503</v>
      </c>
      <c r="AR21" s="57">
        <v>111.77497828263667</v>
      </c>
      <c r="AS21" s="57">
        <v>12.290390352285135</v>
      </c>
      <c r="AT21" s="57">
        <v>26.030862493891366</v>
      </c>
      <c r="AU21" s="57">
        <v>3.0062892854068601</v>
      </c>
      <c r="AV21" s="57">
        <v>11.369504473698399</v>
      </c>
      <c r="AW21" s="57">
        <v>2.1197464214571533</v>
      </c>
      <c r="AX21" s="57">
        <v>0.41864739440669235</v>
      </c>
      <c r="AY21" s="57">
        <v>1.6857539589762833</v>
      </c>
      <c r="AZ21" s="57">
        <v>0.24138492578292067</v>
      </c>
      <c r="BA21" s="57">
        <v>1.5954598889589933</v>
      </c>
      <c r="BB21" s="57">
        <v>0.31413383846446297</v>
      </c>
      <c r="BC21" s="57">
        <v>0.98362800640937376</v>
      </c>
      <c r="BD21" s="57">
        <v>0.11789779805661567</v>
      </c>
      <c r="BE21" s="57">
        <v>0.81663858886017826</v>
      </c>
      <c r="BF21" s="57">
        <v>0.14921012025472336</v>
      </c>
      <c r="BG21" s="57">
        <v>2.7853430122563498</v>
      </c>
      <c r="BH21" s="57">
        <v>0.33141781317979269</v>
      </c>
      <c r="BI21" s="57">
        <v>773.7963195698311</v>
      </c>
      <c r="BJ21" s="57">
        <v>3.8680175932898435</v>
      </c>
      <c r="BK21" s="57">
        <v>1.6042543879776698</v>
      </c>
    </row>
    <row r="22" spans="1:63" s="55" customFormat="1" x14ac:dyDescent="0.3">
      <c r="A22" s="53" t="s">
        <v>29</v>
      </c>
      <c r="B22" s="54" t="s">
        <v>152</v>
      </c>
      <c r="C22" s="89" t="s">
        <v>295</v>
      </c>
      <c r="D22" s="55" t="s">
        <v>103</v>
      </c>
      <c r="E22" s="56">
        <v>55.339999999999996</v>
      </c>
      <c r="F22" s="56">
        <v>20.353141967844284</v>
      </c>
      <c r="G22" s="56">
        <v>1.5795043100915358</v>
      </c>
      <c r="H22" s="56">
        <v>0.97809999999999997</v>
      </c>
      <c r="I22" s="56">
        <v>5.0066666666666668</v>
      </c>
      <c r="J22" s="56">
        <v>6.1566666666666663</v>
      </c>
      <c r="K22" s="56">
        <v>1.3263483257380622E-3</v>
      </c>
      <c r="L22" s="56">
        <v>7.9432689791626352</v>
      </c>
      <c r="M22" s="56">
        <v>0.32</v>
      </c>
      <c r="N22" s="56">
        <v>0.38253333333333334</v>
      </c>
      <c r="O22" s="56">
        <v>1.5733333333333332E-2</v>
      </c>
      <c r="P22" s="56">
        <v>98.243108272090865</v>
      </c>
      <c r="Q22" s="57">
        <v>59.207284615337272</v>
      </c>
      <c r="R22" s="57">
        <v>227.31896943918198</v>
      </c>
      <c r="S22" s="57">
        <v>149269.97338821334</v>
      </c>
      <c r="T22" s="57">
        <v>36150.873010030897</v>
      </c>
      <c r="U22" s="57">
        <v>26736.681487714101</v>
      </c>
      <c r="V22" s="57">
        <v>1639.3535484043432</v>
      </c>
      <c r="W22" s="57">
        <v>12511.982377500966</v>
      </c>
      <c r="X22" s="57">
        <v>53972.658412642697</v>
      </c>
      <c r="Y22" s="57">
        <v>1599.0969191481465</v>
      </c>
      <c r="Z22" s="57">
        <v>15.707107214411934</v>
      </c>
      <c r="AA22" s="57">
        <v>18.090072904800099</v>
      </c>
      <c r="AB22" s="57">
        <v>3163.5466108089599</v>
      </c>
      <c r="AC22" s="57">
        <v>7835.8570363264635</v>
      </c>
      <c r="AD22" s="57">
        <v>8.7653502342887837</v>
      </c>
      <c r="AE22" s="57">
        <v>22.789787635443034</v>
      </c>
      <c r="AF22" s="57">
        <v>31.760108114745332</v>
      </c>
      <c r="AG22" s="57">
        <v>73.303389463058139</v>
      </c>
      <c r="AH22" s="57">
        <v>8.3778473226519505</v>
      </c>
      <c r="AI22" s="57">
        <v>7.7135293190040164</v>
      </c>
      <c r="AJ22" s="57">
        <v>388.66658915771768</v>
      </c>
      <c r="AK22" s="57">
        <v>9.8681268668001447</v>
      </c>
      <c r="AL22" s="57">
        <v>106.86478265105633</v>
      </c>
      <c r="AM22" s="57">
        <v>5.0248243910469199</v>
      </c>
      <c r="AN22" s="57">
        <v>0.86078157680169409</v>
      </c>
      <c r="AO22" s="57">
        <v>2.1222983125749333</v>
      </c>
      <c r="AP22" s="57">
        <v>0.51230326629639666</v>
      </c>
      <c r="AQ22" s="57">
        <v>0.21473653465867001</v>
      </c>
      <c r="AR22" s="57">
        <v>140.00336182068932</v>
      </c>
      <c r="AS22" s="57">
        <v>13.152200820909933</v>
      </c>
      <c r="AT22" s="57">
        <v>27.163641882850737</v>
      </c>
      <c r="AU22" s="57">
        <v>3.2103526311691666</v>
      </c>
      <c r="AV22" s="57">
        <v>11.612885244434501</v>
      </c>
      <c r="AW22" s="57">
        <v>2.3598369187263599</v>
      </c>
      <c r="AX22" s="57">
        <v>0.47181453207468033</v>
      </c>
      <c r="AY22" s="57">
        <v>2.0080022543834333</v>
      </c>
      <c r="AZ22" s="57">
        <v>0.29614090814619398</v>
      </c>
      <c r="BA22" s="57">
        <v>1.7400438829830265</v>
      </c>
      <c r="BB22" s="57">
        <v>0.37346974094186464</v>
      </c>
      <c r="BC22" s="57">
        <v>0.97262111743446</v>
      </c>
      <c r="BD22" s="57">
        <v>0.14941570385468297</v>
      </c>
      <c r="BE22" s="57">
        <v>0.94827723349702853</v>
      </c>
      <c r="BF22" s="57">
        <v>0.14750670944544966</v>
      </c>
      <c r="BG22" s="57">
        <v>2.8520112576450098</v>
      </c>
      <c r="BH22" s="57">
        <v>0.37014860246731063</v>
      </c>
      <c r="BI22" s="57">
        <v>11.0274972610734</v>
      </c>
      <c r="BJ22" s="57">
        <v>4.1128013764446303</v>
      </c>
      <c r="BK22" s="57">
        <v>1.7213841531105534</v>
      </c>
    </row>
    <row r="23" spans="1:63" s="55" customFormat="1" x14ac:dyDescent="0.3">
      <c r="A23" s="53" t="s">
        <v>22</v>
      </c>
      <c r="B23" s="54" t="s">
        <v>152</v>
      </c>
      <c r="C23" s="89" t="s">
        <v>297</v>
      </c>
      <c r="D23" s="55" t="s">
        <v>105</v>
      </c>
      <c r="E23" s="56">
        <v>59.35</v>
      </c>
      <c r="F23" s="56">
        <v>16.658446862146942</v>
      </c>
      <c r="G23" s="56">
        <v>1.9411092325238004</v>
      </c>
      <c r="H23" s="56">
        <v>1.0712250000000001</v>
      </c>
      <c r="I23" s="56">
        <v>4.25</v>
      </c>
      <c r="J23" s="56">
        <v>5.05</v>
      </c>
      <c r="K23" s="56">
        <v>1.2225092133940955E-2</v>
      </c>
      <c r="L23" s="56">
        <v>8.1565636854202914</v>
      </c>
      <c r="M23" s="56">
        <v>0.26</v>
      </c>
      <c r="N23" s="56">
        <v>0.44930000000000003</v>
      </c>
      <c r="O23" s="56">
        <v>8.8999999999999999E-3</v>
      </c>
      <c r="P23" s="56">
        <v>97.407944872224974</v>
      </c>
      <c r="Q23" s="57">
        <v>70.118418296432921</v>
      </c>
      <c r="R23" s="57">
        <v>240.24442199837566</v>
      </c>
      <c r="S23" s="57">
        <v>120933.80630529167</v>
      </c>
      <c r="T23" s="57">
        <v>29735.363048491767</v>
      </c>
      <c r="U23" s="57">
        <v>22927.224507367002</v>
      </c>
      <c r="V23" s="57">
        <v>2187.7748982664102</v>
      </c>
      <c r="W23" s="57">
        <v>15487.841908421067</v>
      </c>
      <c r="X23" s="57">
        <v>55797.426377769792</v>
      </c>
      <c r="Y23" s="57">
        <v>1396.3931677626933</v>
      </c>
      <c r="Z23" s="57">
        <v>19.445287111514933</v>
      </c>
      <c r="AA23" s="57">
        <v>21.323193305575966</v>
      </c>
      <c r="AB23" s="57">
        <v>3808.3836603531836</v>
      </c>
      <c r="AC23" s="57">
        <v>8810.0771212478594</v>
      </c>
      <c r="AD23" s="57">
        <v>6.6099310600481802</v>
      </c>
      <c r="AE23" s="57">
        <v>16.616030686134298</v>
      </c>
      <c r="AF23" s="57">
        <v>18.543441797828134</v>
      </c>
      <c r="AG23" s="57">
        <v>65.40408454583141</v>
      </c>
      <c r="AH23" s="57">
        <v>0.9737393086376066</v>
      </c>
      <c r="AI23" s="57">
        <v>15.810478805839631</v>
      </c>
      <c r="AJ23" s="57">
        <v>419.838008515502</v>
      </c>
      <c r="AK23" s="57">
        <v>8.9040268988914928</v>
      </c>
      <c r="AL23" s="57">
        <v>132.98118039071434</v>
      </c>
      <c r="AM23" s="57">
        <v>4.436907001999014</v>
      </c>
      <c r="AN23" s="57">
        <v>1.4800640120167934</v>
      </c>
      <c r="AO23" s="57">
        <v>1.9245154541132401</v>
      </c>
      <c r="AP23" s="57">
        <v>0.30688963522438634</v>
      </c>
      <c r="AQ23" s="57">
        <v>0.40646495315092901</v>
      </c>
      <c r="AR23" s="57">
        <v>284.27256922628567</v>
      </c>
      <c r="AS23" s="57">
        <v>15.771015678688999</v>
      </c>
      <c r="AT23" s="57">
        <v>32.142044044926102</v>
      </c>
      <c r="AU23" s="57">
        <v>3.8061350384988466</v>
      </c>
      <c r="AV23" s="57">
        <v>14.348178328426632</v>
      </c>
      <c r="AW23" s="57">
        <v>2.5774355574712202</v>
      </c>
      <c r="AX23" s="57">
        <v>0.46190683382930359</v>
      </c>
      <c r="AY23" s="57">
        <v>2.1705454441600964</v>
      </c>
      <c r="AZ23" s="57">
        <v>0.27768022143082766</v>
      </c>
      <c r="BA23" s="57">
        <v>1.6784691525323268</v>
      </c>
      <c r="BB23" s="57">
        <v>0.32711113173179335</v>
      </c>
      <c r="BC23" s="57">
        <v>0.89877387916222673</v>
      </c>
      <c r="BD23" s="57">
        <v>0.1111483469621878</v>
      </c>
      <c r="BE23" s="57">
        <v>0.78060635223382935</v>
      </c>
      <c r="BF23" s="57">
        <v>0.11913392019089399</v>
      </c>
      <c r="BG23" s="57">
        <v>3.5200820403025568</v>
      </c>
      <c r="BH23" s="57">
        <v>0.33234081564267332</v>
      </c>
      <c r="BI23" s="57">
        <v>7.5929618251581532</v>
      </c>
      <c r="BJ23" s="57">
        <v>5.1977695434565474</v>
      </c>
      <c r="BK23" s="57">
        <v>1.8363785256305434</v>
      </c>
    </row>
    <row r="24" spans="1:63" s="55" customFormat="1" x14ac:dyDescent="0.3">
      <c r="A24" s="53" t="s">
        <v>15</v>
      </c>
      <c r="B24" s="54" t="s">
        <v>152</v>
      </c>
      <c r="C24" s="54" t="s">
        <v>300</v>
      </c>
      <c r="D24" s="55" t="s">
        <v>102</v>
      </c>
      <c r="E24" s="56">
        <v>58.943333333333328</v>
      </c>
      <c r="F24" s="56">
        <v>19.329279643242362</v>
      </c>
      <c r="G24" s="56">
        <v>1.9437359026625334</v>
      </c>
      <c r="H24" s="56">
        <v>0.47526666666666667</v>
      </c>
      <c r="I24" s="56">
        <v>5.6133333333333333</v>
      </c>
      <c r="J24" s="56">
        <v>3.83</v>
      </c>
      <c r="K24" s="56">
        <v>0.55036474737467811</v>
      </c>
      <c r="L24" s="56">
        <v>7.5079736602694611</v>
      </c>
      <c r="M24" s="56">
        <v>0.24</v>
      </c>
      <c r="N24" s="56">
        <v>0.2661</v>
      </c>
      <c r="O24" s="56">
        <v>4.2099999999999999E-2</v>
      </c>
      <c r="P24" s="56">
        <v>98.905653953549049</v>
      </c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</row>
    <row r="25" spans="1:63" s="55" customFormat="1" x14ac:dyDescent="0.3">
      <c r="A25" s="53" t="s">
        <v>10</v>
      </c>
      <c r="B25" s="54" t="s">
        <v>152</v>
      </c>
      <c r="C25" s="89" t="s">
        <v>295</v>
      </c>
      <c r="D25" s="55" t="s">
        <v>106</v>
      </c>
      <c r="E25" s="56">
        <v>58.56</v>
      </c>
      <c r="F25" s="56">
        <v>20.315221141007171</v>
      </c>
      <c r="G25" s="56">
        <v>1.6565533008277089</v>
      </c>
      <c r="H25" s="56">
        <v>0.86470000000000002</v>
      </c>
      <c r="I25" s="56">
        <v>4.086666666666666</v>
      </c>
      <c r="J25" s="56">
        <v>4.8766666666666669</v>
      </c>
      <c r="K25" s="56">
        <v>0.11256508817119082</v>
      </c>
      <c r="L25" s="56">
        <v>7.4069851462862459</v>
      </c>
      <c r="M25" s="56">
        <v>0.23</v>
      </c>
      <c r="N25" s="56">
        <v>0.70926666666666671</v>
      </c>
      <c r="O25" s="56">
        <v>1.23E-2</v>
      </c>
      <c r="P25" s="56">
        <v>98.988124676292315</v>
      </c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</row>
    <row r="26" spans="1:63" s="55" customFormat="1" x14ac:dyDescent="0.3">
      <c r="A26" s="53" t="s">
        <v>9</v>
      </c>
      <c r="B26" s="54" t="s">
        <v>152</v>
      </c>
      <c r="C26" s="89" t="s">
        <v>295</v>
      </c>
      <c r="D26" s="55" t="s">
        <v>107</v>
      </c>
      <c r="E26" s="56">
        <v>60.683333333333337</v>
      </c>
      <c r="F26" s="56">
        <v>20.373826055209978</v>
      </c>
      <c r="G26" s="56">
        <v>2.6546879535463064</v>
      </c>
      <c r="H26" s="56">
        <v>0.44773333333333332</v>
      </c>
      <c r="I26" s="56">
        <v>4.753333333333333</v>
      </c>
      <c r="J26" s="56">
        <v>3.3699999999999997</v>
      </c>
      <c r="K26" s="56">
        <v>1.462473548642758E-2</v>
      </c>
      <c r="L26" s="56">
        <v>5.063355149365397</v>
      </c>
      <c r="M26" s="56">
        <v>0.25</v>
      </c>
      <c r="N26" s="56">
        <v>1.3266666666666664</v>
      </c>
      <c r="O26" s="56">
        <v>3.5799999999999998E-2</v>
      </c>
      <c r="P26" s="56">
        <v>99.217093893608123</v>
      </c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</row>
    <row r="27" spans="1:63" s="55" customFormat="1" x14ac:dyDescent="0.3">
      <c r="A27" s="53" t="s">
        <v>8</v>
      </c>
      <c r="B27" s="54" t="s">
        <v>152</v>
      </c>
      <c r="C27" s="89" t="s">
        <v>295</v>
      </c>
      <c r="D27" s="55" t="s">
        <v>99</v>
      </c>
      <c r="E27" s="56">
        <v>58.747500000000002</v>
      </c>
      <c r="F27" s="56">
        <v>19.564561137027148</v>
      </c>
      <c r="G27" s="56">
        <v>1.7756290137836115</v>
      </c>
      <c r="H27" s="56">
        <v>0.95310000000000006</v>
      </c>
      <c r="I27" s="56">
        <v>4.1624999999999996</v>
      </c>
      <c r="J27" s="56">
        <v>4.75</v>
      </c>
      <c r="K27" s="56">
        <v>0.211360586487022</v>
      </c>
      <c r="L27" s="56">
        <v>7.9685161076584397</v>
      </c>
      <c r="M27" s="56">
        <v>0.25</v>
      </c>
      <c r="N27" s="56">
        <v>0.22425</v>
      </c>
      <c r="O27" s="56">
        <v>1.4525E-2</v>
      </c>
      <c r="P27" s="56">
        <v>98.77259184495621</v>
      </c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</row>
    <row r="28" spans="1:63" s="60" customFormat="1" x14ac:dyDescent="0.3">
      <c r="A28" s="58" t="s">
        <v>7</v>
      </c>
      <c r="B28" s="59" t="s">
        <v>152</v>
      </c>
      <c r="C28" s="98" t="s">
        <v>295</v>
      </c>
      <c r="D28" s="60" t="s">
        <v>99</v>
      </c>
      <c r="E28" s="61">
        <v>58.54</v>
      </c>
      <c r="F28" s="61">
        <v>19.215517162731036</v>
      </c>
      <c r="G28" s="61">
        <v>2.2624385461621563</v>
      </c>
      <c r="H28" s="61">
        <v>1.0781666666666667</v>
      </c>
      <c r="I28" s="61">
        <v>5.0699999999999994</v>
      </c>
      <c r="J28" s="61">
        <v>4.8166666666666673</v>
      </c>
      <c r="K28" s="61">
        <v>6.6073088963740839E-2</v>
      </c>
      <c r="L28" s="61">
        <v>6.7000655484037317</v>
      </c>
      <c r="M28" s="61">
        <v>0.42</v>
      </c>
      <c r="N28" s="61">
        <v>0.43979999999999997</v>
      </c>
      <c r="O28" s="61">
        <v>2.5399999999999995E-2</v>
      </c>
      <c r="P28" s="61">
        <v>98.877694346260668</v>
      </c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</row>
    <row r="29" spans="1:63" s="66" customFormat="1" x14ac:dyDescent="0.3">
      <c r="A29" s="64" t="s">
        <v>4</v>
      </c>
      <c r="B29" s="65" t="s">
        <v>153</v>
      </c>
      <c r="C29" s="99" t="s">
        <v>295</v>
      </c>
      <c r="D29" s="66" t="s">
        <v>108</v>
      </c>
      <c r="E29" s="67">
        <v>61.976666666666659</v>
      </c>
      <c r="F29" s="67">
        <v>12.965475430396742</v>
      </c>
      <c r="G29" s="67">
        <v>2.7282347174308348</v>
      </c>
      <c r="H29" s="67">
        <v>2.1633333333333336</v>
      </c>
      <c r="I29" s="67">
        <v>2.7466666666666666</v>
      </c>
      <c r="J29" s="67">
        <v>3</v>
      </c>
      <c r="K29" s="67">
        <v>1.769627897761046</v>
      </c>
      <c r="L29" s="67">
        <v>9.4755085016666083</v>
      </c>
      <c r="M29" s="67">
        <v>0.17</v>
      </c>
      <c r="N29" s="67">
        <v>0.57713333333333339</v>
      </c>
      <c r="O29" s="67">
        <v>0.11353333333333333</v>
      </c>
      <c r="P29" s="67">
        <v>97.950313213921888</v>
      </c>
      <c r="Q29" s="68">
        <v>32.345606082383668</v>
      </c>
      <c r="R29" s="68">
        <v>135.42583072505766</v>
      </c>
      <c r="S29" s="68">
        <v>91528.300065553107</v>
      </c>
      <c r="T29" s="68">
        <v>18204.891021783867</v>
      </c>
      <c r="U29" s="68">
        <v>16208.839346345134</v>
      </c>
      <c r="V29" s="68">
        <v>1827.1130088282334</v>
      </c>
      <c r="W29" s="68">
        <v>21945.153019467034</v>
      </c>
      <c r="X29" s="68">
        <v>66118.922798454339</v>
      </c>
      <c r="Y29" s="68">
        <v>920.51167016437523</v>
      </c>
      <c r="Z29" s="68">
        <v>24.528522844369832</v>
      </c>
      <c r="AA29" s="68">
        <v>17.141462787219833</v>
      </c>
      <c r="AB29" s="68">
        <v>4861.2692585908298</v>
      </c>
      <c r="AC29" s="68">
        <v>17508.937762898302</v>
      </c>
      <c r="AD29" s="68">
        <v>10.075280211584486</v>
      </c>
      <c r="AE29" s="68">
        <v>10.582485125540577</v>
      </c>
      <c r="AF29" s="68">
        <v>757.45728067921846</v>
      </c>
      <c r="AG29" s="68">
        <v>108.85341700944532</v>
      </c>
      <c r="AH29" s="68">
        <v>17.344386478391637</v>
      </c>
      <c r="AI29" s="68">
        <v>26.446282509868798</v>
      </c>
      <c r="AJ29" s="68">
        <v>387.96403778066093</v>
      </c>
      <c r="AK29" s="68">
        <v>7.7162104590934169</v>
      </c>
      <c r="AL29" s="68">
        <v>67.947028896832734</v>
      </c>
      <c r="AM29" s="68">
        <v>2.8284241357735631</v>
      </c>
      <c r="AN29" s="68">
        <v>2.1095341675498367</v>
      </c>
      <c r="AO29" s="68">
        <v>90.78767251039767</v>
      </c>
      <c r="AP29" s="68">
        <v>284.72639786890397</v>
      </c>
      <c r="AQ29" s="68">
        <v>0.7182346531570204</v>
      </c>
      <c r="AR29" s="68">
        <v>384.34549475223099</v>
      </c>
      <c r="AS29" s="68">
        <v>9.7960676337789838</v>
      </c>
      <c r="AT29" s="68">
        <v>17.7563168590959</v>
      </c>
      <c r="AU29" s="68">
        <v>2.2996659822901133</v>
      </c>
      <c r="AV29" s="68">
        <v>8.5375414350766956</v>
      </c>
      <c r="AW29" s="68">
        <v>1.6433686938248899</v>
      </c>
      <c r="AX29" s="68">
        <v>0.41127323586608333</v>
      </c>
      <c r="AY29" s="68">
        <v>1.4952264357945133</v>
      </c>
      <c r="AZ29" s="68">
        <v>0.20959061778855334</v>
      </c>
      <c r="BA29" s="68">
        <v>1.3381566511969101</v>
      </c>
      <c r="BB29" s="68">
        <v>0.27069823644586205</v>
      </c>
      <c r="BC29" s="68">
        <v>0.76237852967453479</v>
      </c>
      <c r="BD29" s="68">
        <v>0.11014943671043471</v>
      </c>
      <c r="BE29" s="68">
        <v>0.72037391200680101</v>
      </c>
      <c r="BF29" s="68">
        <v>0.11390700939678899</v>
      </c>
      <c r="BG29" s="68">
        <v>1.7770108765598565</v>
      </c>
      <c r="BH29" s="68">
        <v>0.19366988108735736</v>
      </c>
      <c r="BI29" s="68">
        <v>18603.898943382934</v>
      </c>
      <c r="BJ29" s="68">
        <v>2.2943008825241438</v>
      </c>
      <c r="BK29" s="68">
        <v>1.0000094265775441</v>
      </c>
    </row>
    <row r="30" spans="1:63" s="66" customFormat="1" x14ac:dyDescent="0.3">
      <c r="A30" s="64" t="s">
        <v>31</v>
      </c>
      <c r="B30" s="65" t="s">
        <v>153</v>
      </c>
      <c r="C30" s="99" t="s">
        <v>295</v>
      </c>
      <c r="D30" s="66" t="s">
        <v>99</v>
      </c>
      <c r="E30" s="67">
        <v>60.333333333333336</v>
      </c>
      <c r="F30" s="67">
        <v>18.953518722765562</v>
      </c>
      <c r="G30" s="67">
        <v>2.0838249767283012</v>
      </c>
      <c r="H30" s="67">
        <v>0.89083333333333348</v>
      </c>
      <c r="I30" s="67">
        <v>3.2566666666666664</v>
      </c>
      <c r="J30" s="67">
        <v>4.6166666666666671</v>
      </c>
      <c r="K30" s="67">
        <v>0.73525072320190221</v>
      </c>
      <c r="L30" s="67">
        <v>6.7523009866709129</v>
      </c>
      <c r="M30" s="67">
        <v>0.17</v>
      </c>
      <c r="N30" s="67">
        <v>0.40333333333333332</v>
      </c>
      <c r="O30" s="67">
        <v>0.82576666666666665</v>
      </c>
      <c r="P30" s="67">
        <v>99.227195409366672</v>
      </c>
      <c r="Q30" s="68">
        <v>55.504409352475626</v>
      </c>
      <c r="R30" s="68">
        <v>199.53888364032699</v>
      </c>
      <c r="S30" s="68">
        <v>134846.88126123167</v>
      </c>
      <c r="T30" s="68">
        <v>28473.920432457497</v>
      </c>
      <c r="U30" s="68">
        <v>16962.447100167567</v>
      </c>
      <c r="V30" s="68">
        <v>1433.5294611354766</v>
      </c>
      <c r="W30" s="68">
        <v>16403.835991362899</v>
      </c>
      <c r="X30" s="68">
        <v>52969.071828546665</v>
      </c>
      <c r="Y30" s="68">
        <v>1011.8595408389334</v>
      </c>
      <c r="Z30" s="68">
        <v>17.883290355914735</v>
      </c>
      <c r="AA30" s="68">
        <v>13.827737565274967</v>
      </c>
      <c r="AB30" s="68">
        <v>3464.7523560606428</v>
      </c>
      <c r="AC30" s="68">
        <v>7006.6225891294825</v>
      </c>
      <c r="AD30" s="68">
        <v>4.2728267048122497</v>
      </c>
      <c r="AE30" s="68">
        <v>20.179494957413766</v>
      </c>
      <c r="AF30" s="68">
        <v>6984.0516793713496</v>
      </c>
      <c r="AG30" s="68">
        <v>67.744000597363666</v>
      </c>
      <c r="AH30" s="68">
        <v>10.460600980850824</v>
      </c>
      <c r="AI30" s="68">
        <v>12.043655815729201</v>
      </c>
      <c r="AJ30" s="68">
        <v>358.28361434644438</v>
      </c>
      <c r="AK30" s="68">
        <v>6.993807743881244</v>
      </c>
      <c r="AL30" s="68">
        <v>66.794042810351527</v>
      </c>
      <c r="AM30" s="68">
        <v>3.3108241551967432</v>
      </c>
      <c r="AN30" s="68">
        <v>1.2914009777297133</v>
      </c>
      <c r="AO30" s="68">
        <v>52.826264538302333</v>
      </c>
      <c r="AP30" s="68">
        <v>16.425698711885868</v>
      </c>
      <c r="AQ30" s="68">
        <v>0.309097229587322</v>
      </c>
      <c r="AR30" s="68">
        <v>188.18380392583569</v>
      </c>
      <c r="AS30" s="68">
        <v>9.0350597229661584</v>
      </c>
      <c r="AT30" s="68">
        <v>18.541083390475432</v>
      </c>
      <c r="AU30" s="68">
        <v>2.1807405956054899</v>
      </c>
      <c r="AV30" s="68">
        <v>8.4208244650692503</v>
      </c>
      <c r="AW30" s="68">
        <v>1.6312927160639166</v>
      </c>
      <c r="AX30" s="68">
        <v>0.30876144749432738</v>
      </c>
      <c r="AY30" s="68">
        <v>1.4472179203819966</v>
      </c>
      <c r="AZ30" s="68">
        <v>0.22675091903040567</v>
      </c>
      <c r="BA30" s="68">
        <v>1.2669092723926367</v>
      </c>
      <c r="BB30" s="68">
        <v>0.27262794383452565</v>
      </c>
      <c r="BC30" s="68">
        <v>0.75875951792938068</v>
      </c>
      <c r="BD30" s="68">
        <v>0.10293430412072634</v>
      </c>
      <c r="BE30" s="68">
        <v>0.73316273202206961</v>
      </c>
      <c r="BF30" s="68">
        <v>9.5232090620888457E-2</v>
      </c>
      <c r="BG30" s="68">
        <v>1.8221016073405967</v>
      </c>
      <c r="BH30" s="68">
        <v>0.23212572889562633</v>
      </c>
      <c r="BI30" s="68">
        <v>7802.1340060779066</v>
      </c>
      <c r="BJ30" s="68">
        <v>2.69315577994093</v>
      </c>
      <c r="BK30" s="68">
        <v>1.1954015143866532</v>
      </c>
    </row>
    <row r="31" spans="1:63" s="66" customFormat="1" x14ac:dyDescent="0.3">
      <c r="A31" s="64" t="s">
        <v>21</v>
      </c>
      <c r="B31" s="65" t="s">
        <v>153</v>
      </c>
      <c r="C31" s="65" t="s">
        <v>298</v>
      </c>
      <c r="D31" s="66" t="s">
        <v>109</v>
      </c>
      <c r="E31" s="67">
        <v>60.946666666666665</v>
      </c>
      <c r="F31" s="67">
        <v>14.365098675475464</v>
      </c>
      <c r="G31" s="67">
        <v>2.2064029165358483</v>
      </c>
      <c r="H31" s="67">
        <v>0.78996666666666659</v>
      </c>
      <c r="I31" s="67">
        <v>3.1266666666666669</v>
      </c>
      <c r="J31" s="67">
        <v>4.3299999999999992</v>
      </c>
      <c r="K31" s="67">
        <v>0</v>
      </c>
      <c r="L31" s="67">
        <v>9.7227562427979297</v>
      </c>
      <c r="M31" s="67">
        <v>0.17</v>
      </c>
      <c r="N31" s="67">
        <v>1.2537666666666667</v>
      </c>
      <c r="O31" s="67">
        <v>3.966666666666667E-3</v>
      </c>
      <c r="P31" s="67">
        <v>97.095357834809235</v>
      </c>
      <c r="Q31" s="68">
        <v>41.346493696272603</v>
      </c>
      <c r="R31" s="68">
        <v>205.62009252612532</v>
      </c>
      <c r="S31" s="68">
        <v>103420.95399393832</v>
      </c>
      <c r="T31" s="68">
        <v>25569.595064783298</v>
      </c>
      <c r="U31" s="68">
        <v>17258.620689278134</v>
      </c>
      <c r="V31" s="68">
        <v>2214.2244047123131</v>
      </c>
      <c r="W31" s="68">
        <v>17837.411276461866</v>
      </c>
      <c r="X31" s="68">
        <v>65307.175477633464</v>
      </c>
      <c r="Y31" s="68">
        <v>913.1499158904204</v>
      </c>
      <c r="Z31" s="68">
        <v>14.840455777016667</v>
      </c>
      <c r="AA31" s="68">
        <v>11.089429349983334</v>
      </c>
      <c r="AB31" s="68">
        <v>10266.220911766599</v>
      </c>
      <c r="AC31" s="68">
        <v>7239.3538200040011</v>
      </c>
      <c r="AD31" s="68">
        <v>48.468639524180865</v>
      </c>
      <c r="AE31" s="68">
        <v>35.762326885629967</v>
      </c>
      <c r="AF31" s="68">
        <v>74.038073218724875</v>
      </c>
      <c r="AG31" s="68">
        <v>73.216392283745364</v>
      </c>
      <c r="AH31" s="68">
        <v>4.2645379723173598</v>
      </c>
      <c r="AI31" s="68">
        <v>13.641880278192467</v>
      </c>
      <c r="AJ31" s="68">
        <v>601.35052676142334</v>
      </c>
      <c r="AK31" s="68">
        <v>7.3183425387478662</v>
      </c>
      <c r="AL31" s="68">
        <v>62.865898533078962</v>
      </c>
      <c r="AM31" s="68">
        <v>3.0306495897545997</v>
      </c>
      <c r="AN31" s="68">
        <v>2.8739836257362867</v>
      </c>
      <c r="AO31" s="68">
        <v>11.441306304510199</v>
      </c>
      <c r="AP31" s="68">
        <v>0.41475959144234603</v>
      </c>
      <c r="AQ31" s="68">
        <v>0.4001741285512927</v>
      </c>
      <c r="AR31" s="68">
        <v>415.87285460327968</v>
      </c>
      <c r="AS31" s="68">
        <v>9.2165827674057379</v>
      </c>
      <c r="AT31" s="68">
        <v>20.262957015515298</v>
      </c>
      <c r="AU31" s="68">
        <v>2.3700509886366032</v>
      </c>
      <c r="AV31" s="68">
        <v>8.9899306635723804</v>
      </c>
      <c r="AW31" s="68">
        <v>1.7819943219945866</v>
      </c>
      <c r="AX31" s="68">
        <v>0.37180995095177832</v>
      </c>
      <c r="AY31" s="68">
        <v>1.5705529510366369</v>
      </c>
      <c r="AZ31" s="68">
        <v>0.18679733102875498</v>
      </c>
      <c r="BA31" s="68">
        <v>1.3416606049011299</v>
      </c>
      <c r="BB31" s="68">
        <v>0.26829304766050133</v>
      </c>
      <c r="BC31" s="68">
        <v>0.72155460185013265</v>
      </c>
      <c r="BD31" s="68">
        <v>0.11670877795261968</v>
      </c>
      <c r="BE31" s="68">
        <v>0.66494708012625736</v>
      </c>
      <c r="BF31" s="68">
        <v>0.10051854598969096</v>
      </c>
      <c r="BG31" s="68">
        <v>1.7190776722819401</v>
      </c>
      <c r="BH31" s="68">
        <v>0.22258629455100798</v>
      </c>
      <c r="BI31" s="68">
        <v>24.378100075644067</v>
      </c>
      <c r="BJ31" s="68">
        <v>2.8488045220574136</v>
      </c>
      <c r="BK31" s="68">
        <v>1.9571349449912068</v>
      </c>
    </row>
    <row r="32" spans="1:63" s="71" customFormat="1" x14ac:dyDescent="0.3">
      <c r="A32" s="69" t="s">
        <v>18</v>
      </c>
      <c r="B32" s="70" t="s">
        <v>153</v>
      </c>
      <c r="C32" s="70" t="s">
        <v>298</v>
      </c>
      <c r="D32" s="71" t="s">
        <v>110</v>
      </c>
      <c r="E32" s="72">
        <v>61.844999999999999</v>
      </c>
      <c r="F32" s="72">
        <v>14.287533347854104</v>
      </c>
      <c r="G32" s="72">
        <v>2.6450568297042851</v>
      </c>
      <c r="H32" s="72">
        <v>1.5325</v>
      </c>
      <c r="I32" s="72">
        <v>3</v>
      </c>
      <c r="J32" s="72">
        <v>3.7575000000000003</v>
      </c>
      <c r="K32" s="72">
        <v>1.2827184466019418E-2</v>
      </c>
      <c r="L32" s="72">
        <v>9.4755085016666065</v>
      </c>
      <c r="M32" s="72">
        <v>0.21</v>
      </c>
      <c r="N32" s="72">
        <v>0.69562499999999994</v>
      </c>
      <c r="O32" s="72">
        <v>3.7500000000000003E-3</v>
      </c>
      <c r="P32" s="72">
        <v>97.717925863691022</v>
      </c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</row>
    <row r="33" spans="1:63" s="77" customFormat="1" x14ac:dyDescent="0.3">
      <c r="A33" s="75" t="s">
        <v>19</v>
      </c>
      <c r="B33" s="76" t="s">
        <v>154</v>
      </c>
      <c r="C33" s="91" t="s">
        <v>299</v>
      </c>
      <c r="D33" s="77" t="s">
        <v>99</v>
      </c>
      <c r="E33" s="78">
        <v>61.373333333333335</v>
      </c>
      <c r="F33" s="78">
        <v>18.701862326482935</v>
      </c>
      <c r="G33" s="78">
        <v>1.870189138778005</v>
      </c>
      <c r="H33" s="78">
        <v>0.60460000000000003</v>
      </c>
      <c r="I33" s="78">
        <v>1.6336666666666666</v>
      </c>
      <c r="J33" s="78">
        <v>4.7966666666666669</v>
      </c>
      <c r="K33" s="78">
        <v>0.39019073509015256</v>
      </c>
      <c r="L33" s="78">
        <v>8.6153649515336941</v>
      </c>
      <c r="M33" s="78">
        <v>0.1</v>
      </c>
      <c r="N33" s="78">
        <v>0.23463333333333333</v>
      </c>
      <c r="O33" s="78">
        <v>1.5600000000000001E-2</v>
      </c>
      <c r="P33" s="78">
        <v>98.516273818551454</v>
      </c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</row>
    <row r="34" spans="1:63" s="77" customFormat="1" x14ac:dyDescent="0.3">
      <c r="A34" s="75" t="s">
        <v>14</v>
      </c>
      <c r="B34" s="76" t="s">
        <v>155</v>
      </c>
      <c r="C34" s="91" t="s">
        <v>295</v>
      </c>
      <c r="D34" s="77" t="s">
        <v>146</v>
      </c>
      <c r="E34" s="78">
        <v>64.36</v>
      </c>
      <c r="F34" s="78">
        <v>18.357127537054676</v>
      </c>
      <c r="G34" s="78">
        <v>1.4569263702839887</v>
      </c>
      <c r="H34" s="78">
        <v>0.48930000000000001</v>
      </c>
      <c r="I34" s="78">
        <v>1.4593</v>
      </c>
      <c r="J34" s="78">
        <v>4.2266666666666666</v>
      </c>
      <c r="K34" s="78">
        <v>0.85148072122052698</v>
      </c>
      <c r="L34" s="78">
        <v>7.2259022936266852</v>
      </c>
      <c r="M34" s="78">
        <v>0.09</v>
      </c>
      <c r="N34" s="78">
        <v>0.48489999999999994</v>
      </c>
      <c r="O34" s="78">
        <v>3.4066666666666669E-2</v>
      </c>
      <c r="P34" s="78">
        <v>99.182570255519224</v>
      </c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</row>
    <row r="35" spans="1:63" s="82" customFormat="1" x14ac:dyDescent="0.3">
      <c r="A35" s="80" t="s">
        <v>11</v>
      </c>
      <c r="B35" s="81" t="s">
        <v>155</v>
      </c>
      <c r="C35" s="100" t="s">
        <v>295</v>
      </c>
      <c r="D35" s="82" t="s">
        <v>98</v>
      </c>
      <c r="E35" s="83">
        <v>64.677499999999995</v>
      </c>
      <c r="F35" s="83">
        <v>19.241372271938157</v>
      </c>
      <c r="G35" s="83">
        <v>2.1696295345935845</v>
      </c>
      <c r="H35" s="83">
        <v>0.66439999999999999</v>
      </c>
      <c r="I35" s="83">
        <v>1.6901250000000001</v>
      </c>
      <c r="J35" s="83">
        <v>3.1174999999999997</v>
      </c>
      <c r="K35" s="83">
        <v>0.13879537150782642</v>
      </c>
      <c r="L35" s="83">
        <v>6.9473132895350549</v>
      </c>
      <c r="M35" s="83">
        <v>0.09</v>
      </c>
      <c r="N35" s="83">
        <v>0.26237500000000002</v>
      </c>
      <c r="O35" s="83">
        <v>1.44E-2</v>
      </c>
      <c r="P35" s="83">
        <v>99.197235467574643</v>
      </c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</row>
    <row r="36" spans="1:63" s="12" customFormat="1" x14ac:dyDescent="0.3">
      <c r="A36" s="10" t="s">
        <v>28</v>
      </c>
      <c r="B36" s="11"/>
      <c r="C36" s="101" t="s">
        <v>295</v>
      </c>
      <c r="D36" s="12" t="s">
        <v>102</v>
      </c>
      <c r="E36" s="13">
        <v>65.353333333333339</v>
      </c>
      <c r="F36" s="13">
        <v>13.358473090344953</v>
      </c>
      <c r="G36" s="13">
        <v>2.5846434165134227</v>
      </c>
      <c r="H36" s="13">
        <v>0.30476666666666663</v>
      </c>
      <c r="I36" s="13">
        <v>0.79743333333333333</v>
      </c>
      <c r="J36" s="13">
        <v>3.9133333333333336</v>
      </c>
      <c r="K36" s="13">
        <v>2.7608987517337032E-2</v>
      </c>
      <c r="L36" s="13">
        <v>10.43315820323159</v>
      </c>
      <c r="M36" s="13">
        <v>0.12</v>
      </c>
      <c r="N36" s="13">
        <v>0.51800000000000013</v>
      </c>
      <c r="O36" s="13">
        <v>4.2666666666666669E-3</v>
      </c>
      <c r="P36" s="13">
        <v>97.673483697607296</v>
      </c>
      <c r="Q36" s="14">
        <v>8.9803970977004379</v>
      </c>
      <c r="R36" s="14">
        <v>102.09475224334551</v>
      </c>
      <c r="S36" s="14">
        <v>97535.883089200244</v>
      </c>
      <c r="T36" s="14">
        <v>23192.328762491637</v>
      </c>
      <c r="U36" s="14">
        <v>3717.7864796261697</v>
      </c>
      <c r="V36" s="14">
        <v>1087.4392837319731</v>
      </c>
      <c r="W36" s="14">
        <v>20726.670450631165</v>
      </c>
      <c r="X36" s="14">
        <v>72163.105482207946</v>
      </c>
      <c r="Y36" s="14">
        <v>601.04262133821101</v>
      </c>
      <c r="Z36" s="14">
        <v>7.2359938232653631</v>
      </c>
      <c r="AA36" s="14">
        <v>9.1793686813669364</v>
      </c>
      <c r="AB36" s="14">
        <v>4321.2415543294937</v>
      </c>
      <c r="AC36" s="14">
        <v>2738.3064662933771</v>
      </c>
      <c r="AD36" s="14">
        <v>7.7943664140659896</v>
      </c>
      <c r="AE36" s="14">
        <v>7.3452767137097226</v>
      </c>
      <c r="AF36" s="14">
        <v>10.851468713069034</v>
      </c>
      <c r="AG36" s="14">
        <v>32.012416461129398</v>
      </c>
      <c r="AH36" s="14">
        <v>1.4205330902414568</v>
      </c>
      <c r="AI36" s="14">
        <v>15.019978243055798</v>
      </c>
      <c r="AJ36" s="14">
        <v>450.29847741267332</v>
      </c>
      <c r="AK36" s="14">
        <v>4.0836702920358734</v>
      </c>
      <c r="AL36" s="14">
        <v>154.94053355842132</v>
      </c>
      <c r="AM36" s="14">
        <v>2.0337615972648799</v>
      </c>
      <c r="AN36" s="14">
        <v>0.581516919278529</v>
      </c>
      <c r="AO36" s="14">
        <v>1.5594365009003635</v>
      </c>
      <c r="AP36" s="14">
        <v>0.26583346347956832</v>
      </c>
      <c r="AQ36" s="14">
        <v>0.24500293237615234</v>
      </c>
      <c r="AR36" s="14">
        <v>206.57202639823333</v>
      </c>
      <c r="AS36" s="14">
        <v>5.3648262852473465</v>
      </c>
      <c r="AT36" s="14">
        <v>11.126982765406433</v>
      </c>
      <c r="AU36" s="14">
        <v>1.3175140190093266</v>
      </c>
      <c r="AV36" s="14">
        <v>4.9071826672552135</v>
      </c>
      <c r="AW36" s="14">
        <v>0.9990862938760886</v>
      </c>
      <c r="AX36" s="14">
        <v>0.18536234262678067</v>
      </c>
      <c r="AY36" s="14">
        <v>0.82216444441947234</v>
      </c>
      <c r="AZ36" s="14">
        <v>0.11765443747049766</v>
      </c>
      <c r="BA36" s="14">
        <v>0.67405438584934585</v>
      </c>
      <c r="BB36" s="14">
        <v>0.13939165416250132</v>
      </c>
      <c r="BC36" s="14">
        <v>0.39068567423724065</v>
      </c>
      <c r="BD36" s="14">
        <v>5.5033577464787098E-2</v>
      </c>
      <c r="BE36" s="14">
        <v>0.35744442252833836</v>
      </c>
      <c r="BF36" s="14">
        <v>6.2647140501658233E-2</v>
      </c>
      <c r="BG36" s="14">
        <v>3.5909261593601465</v>
      </c>
      <c r="BH36" s="14">
        <v>0.13412902612118799</v>
      </c>
      <c r="BI36" s="14">
        <v>6.6235903086605035</v>
      </c>
      <c r="BJ36" s="14">
        <v>1.1519720521423735</v>
      </c>
      <c r="BK36" s="14">
        <v>0.41175791976726606</v>
      </c>
    </row>
    <row r="37" spans="1:63" s="12" customFormat="1" x14ac:dyDescent="0.3">
      <c r="A37" s="10" t="s">
        <v>23</v>
      </c>
      <c r="B37" s="11"/>
      <c r="C37" s="102" t="s">
        <v>295</v>
      </c>
      <c r="D37" s="12" t="s">
        <v>99</v>
      </c>
      <c r="E37" s="13">
        <v>42.006666666666668</v>
      </c>
      <c r="F37" s="13">
        <v>3.9265292515878447</v>
      </c>
      <c r="G37" s="13">
        <v>1.6075221249046896</v>
      </c>
      <c r="H37" s="13">
        <v>4.1533333333333333</v>
      </c>
      <c r="I37" s="13">
        <v>10.866666666666665</v>
      </c>
      <c r="J37" s="13">
        <v>3.5500000000000003</v>
      </c>
      <c r="K37" s="13">
        <v>9.4589577967109175</v>
      </c>
      <c r="L37" s="13">
        <v>21.096152334838774</v>
      </c>
      <c r="M37" s="13">
        <v>0.57999999999999996</v>
      </c>
      <c r="N37" s="13">
        <v>3.4866666666666664E-2</v>
      </c>
      <c r="O37" s="13">
        <v>3.2466666666666665E-2</v>
      </c>
      <c r="P37" s="13">
        <v>97.518128174708906</v>
      </c>
      <c r="Q37" s="14">
        <v>20.448101728282236</v>
      </c>
      <c r="R37" s="14">
        <v>129.95265843970367</v>
      </c>
      <c r="S37" s="14">
        <v>31311.445676341606</v>
      </c>
      <c r="T37" s="14">
        <v>20733.309668923201</v>
      </c>
      <c r="U37" s="14">
        <v>63905.632443400908</v>
      </c>
      <c r="V37" s="14">
        <v>1192.1769133739499</v>
      </c>
      <c r="W37" s="14">
        <v>13168.655590853765</v>
      </c>
      <c r="X37" s="14">
        <v>144070.83356243599</v>
      </c>
      <c r="Y37" s="14">
        <v>3219.7936139974167</v>
      </c>
      <c r="Z37" s="14">
        <v>87.200341718594927</v>
      </c>
      <c r="AA37" s="14">
        <v>64.269702763794839</v>
      </c>
      <c r="AB37" s="14">
        <v>299.47584493761934</v>
      </c>
      <c r="AC37" s="14">
        <v>34046.518935805565</v>
      </c>
      <c r="AD37" s="14">
        <v>11.2556737282338</v>
      </c>
      <c r="AE37" s="14">
        <v>27.899124529240765</v>
      </c>
      <c r="AF37" s="14">
        <v>229.50375835077</v>
      </c>
      <c r="AG37" s="14">
        <v>64.164576859427271</v>
      </c>
      <c r="AH37" s="14">
        <v>253.0729763974517</v>
      </c>
      <c r="AI37" s="14">
        <v>33.27800671110603</v>
      </c>
      <c r="AJ37" s="14">
        <v>439.14112580881601</v>
      </c>
      <c r="AK37" s="14">
        <v>18.138966402574766</v>
      </c>
      <c r="AL37" s="14">
        <v>132.06598503720568</v>
      </c>
      <c r="AM37" s="14">
        <v>10.015794946688791</v>
      </c>
      <c r="AN37" s="14">
        <v>0.97141095960314239</v>
      </c>
      <c r="AO37" s="14">
        <v>75.617063671260837</v>
      </c>
      <c r="AP37" s="14">
        <v>642.11626493338656</v>
      </c>
      <c r="AQ37" s="14">
        <v>1.2861296481456501</v>
      </c>
      <c r="AR37" s="14">
        <v>338.34084462834068</v>
      </c>
      <c r="AS37" s="14">
        <v>25.266079265377599</v>
      </c>
      <c r="AT37" s="14">
        <v>49.506827990394299</v>
      </c>
      <c r="AU37" s="14">
        <v>5.8716332065073802</v>
      </c>
      <c r="AV37" s="14">
        <v>22.0362159118955</v>
      </c>
      <c r="AW37" s="14">
        <v>4.3806550179774497</v>
      </c>
      <c r="AX37" s="14">
        <v>1.0188119673119369</v>
      </c>
      <c r="AY37" s="14">
        <v>3.9681702768005471</v>
      </c>
      <c r="AZ37" s="14">
        <v>0.5394552586346153</v>
      </c>
      <c r="BA37" s="14">
        <v>3.420913618381983</v>
      </c>
      <c r="BB37" s="14">
        <v>0.67700432295131163</v>
      </c>
      <c r="BC37" s="14">
        <v>1.9105794789005834</v>
      </c>
      <c r="BD37" s="14">
        <v>0.26331754752873571</v>
      </c>
      <c r="BE37" s="14">
        <v>1.9113116109402999</v>
      </c>
      <c r="BF37" s="14">
        <v>0.27903215154721966</v>
      </c>
      <c r="BG37" s="14">
        <v>3.4071273547995666</v>
      </c>
      <c r="BH37" s="14">
        <v>0.66169806203028736</v>
      </c>
      <c r="BI37" s="14">
        <v>97676.0366251003</v>
      </c>
      <c r="BJ37" s="14">
        <v>7.363578842743987</v>
      </c>
      <c r="BK37" s="14">
        <v>2.2557335477507969</v>
      </c>
    </row>
    <row r="38" spans="1:63" s="12" customFormat="1" x14ac:dyDescent="0.3">
      <c r="A38" s="10" t="s">
        <v>20</v>
      </c>
      <c r="B38" s="11"/>
      <c r="C38" s="102" t="s">
        <v>296</v>
      </c>
      <c r="D38" s="12" t="s">
        <v>111</v>
      </c>
      <c r="E38" s="13">
        <v>62.895000000000003</v>
      </c>
      <c r="F38" s="13">
        <v>14.799464510155065</v>
      </c>
      <c r="G38" s="13">
        <v>2.6424301595655519</v>
      </c>
      <c r="H38" s="13">
        <v>0.78772500000000001</v>
      </c>
      <c r="I38" s="13">
        <v>2.9400000000000004</v>
      </c>
      <c r="J38" s="13">
        <v>3.105</v>
      </c>
      <c r="K38" s="13">
        <v>5.170140677630275E-2</v>
      </c>
      <c r="L38" s="13">
        <v>10.063157182172393</v>
      </c>
      <c r="M38" s="13">
        <v>0.28000000000000003</v>
      </c>
      <c r="N38" s="13">
        <v>9.0824999999999989E-2</v>
      </c>
      <c r="O38" s="13">
        <v>7.9249999999999998E-3</v>
      </c>
      <c r="P38" s="13">
        <v>97.870728258669317</v>
      </c>
      <c r="Q38" s="14">
        <v>30.276392212617235</v>
      </c>
      <c r="R38" s="14">
        <v>136.32828450685432</v>
      </c>
      <c r="S38" s="14">
        <v>108887.90393920067</v>
      </c>
      <c r="T38" s="14">
        <v>18449.1009914147</v>
      </c>
      <c r="U38" s="14">
        <v>16217.454487647467</v>
      </c>
      <c r="V38" s="14">
        <v>2069.5182838905803</v>
      </c>
      <c r="W38" s="14">
        <v>22216.161749675401</v>
      </c>
      <c r="X38" s="14">
        <v>68902.950891815693</v>
      </c>
      <c r="Y38" s="14">
        <v>1526.7878697448298</v>
      </c>
      <c r="Z38" s="14">
        <v>19.047502551420166</v>
      </c>
      <c r="AA38" s="14">
        <v>16.433506212483802</v>
      </c>
      <c r="AB38" s="14">
        <v>665.07889350849234</v>
      </c>
      <c r="AC38" s="14">
        <v>6343.7331331389069</v>
      </c>
      <c r="AD38" s="14">
        <v>3.8035684446922033</v>
      </c>
      <c r="AE38" s="14">
        <v>10.678083587443899</v>
      </c>
      <c r="AF38" s="14">
        <v>30.135985890823168</v>
      </c>
      <c r="AG38" s="14">
        <v>40.360865521241834</v>
      </c>
      <c r="AH38" s="14">
        <v>0.89963685433011431</v>
      </c>
      <c r="AI38" s="14">
        <v>14.200609022798266</v>
      </c>
      <c r="AJ38" s="14">
        <v>526.79632859389574</v>
      </c>
      <c r="AK38" s="14">
        <v>6.9187277391512838</v>
      </c>
      <c r="AL38" s="14">
        <v>140.61177852556798</v>
      </c>
      <c r="AM38" s="14">
        <v>4.1572355050951968</v>
      </c>
      <c r="AN38" s="14">
        <v>0.77301561984884282</v>
      </c>
      <c r="AO38" s="14">
        <v>1.7254280118066732</v>
      </c>
      <c r="AP38" s="14">
        <v>0.140911100842565</v>
      </c>
      <c r="AQ38" s="14">
        <v>0.27281836406943499</v>
      </c>
      <c r="AR38" s="14">
        <v>213.74359752755564</v>
      </c>
      <c r="AS38" s="14">
        <v>12.724382876771999</v>
      </c>
      <c r="AT38" s="14">
        <v>28.287372058503497</v>
      </c>
      <c r="AU38" s="14">
        <v>2.9957755055075097</v>
      </c>
      <c r="AV38" s="14">
        <v>10.6664599712475</v>
      </c>
      <c r="AW38" s="14">
        <v>1.9130878562831699</v>
      </c>
      <c r="AX38" s="14">
        <v>0.34168617058537865</v>
      </c>
      <c r="AY38" s="14">
        <v>1.2457608429240032</v>
      </c>
      <c r="AZ38" s="14">
        <v>0.183526936463735</v>
      </c>
      <c r="BA38" s="14">
        <v>1.1934207678345368</v>
      </c>
      <c r="BB38" s="14">
        <v>0.23359895789956431</v>
      </c>
      <c r="BC38" s="14">
        <v>0.70781774289511468</v>
      </c>
      <c r="BD38" s="14">
        <v>9.8596387059437504E-2</v>
      </c>
      <c r="BE38" s="14">
        <v>0.735366416869072</v>
      </c>
      <c r="BF38" s="14">
        <v>9.6361558617598056E-2</v>
      </c>
      <c r="BG38" s="14">
        <v>3.4541037426790702</v>
      </c>
      <c r="BH38" s="14">
        <v>0.29111601699862705</v>
      </c>
      <c r="BI38" s="14">
        <v>8.0222834027257175</v>
      </c>
      <c r="BJ38" s="14">
        <v>2.8592152760665868</v>
      </c>
      <c r="BK38" s="14">
        <v>1.1684134911019732</v>
      </c>
    </row>
    <row r="39" spans="1:63" s="7" customFormat="1" x14ac:dyDescent="0.3">
      <c r="A39" s="6" t="s">
        <v>17</v>
      </c>
      <c r="B39" s="2"/>
      <c r="C39" s="103" t="s">
        <v>295</v>
      </c>
      <c r="D39" s="7" t="s">
        <v>99</v>
      </c>
      <c r="E39" s="8">
        <v>57.88</v>
      </c>
      <c r="F39" s="8">
        <v>19.070728551171168</v>
      </c>
      <c r="G39" s="8">
        <v>2.833301522980161</v>
      </c>
      <c r="H39" s="8">
        <v>1.0902000000000001</v>
      </c>
      <c r="I39" s="8">
        <v>5.8633333333333333</v>
      </c>
      <c r="J39" s="8">
        <v>4.1466666666666674</v>
      </c>
      <c r="K39" s="8">
        <v>8.0278977610461662E-3</v>
      </c>
      <c r="L39" s="8">
        <v>6.6722066479945683</v>
      </c>
      <c r="M39" s="8">
        <v>0.47</v>
      </c>
      <c r="N39" s="8">
        <v>0.38339999999999996</v>
      </c>
      <c r="O39" s="8">
        <v>9.7333333333333334E-3</v>
      </c>
      <c r="P39" s="8">
        <v>98.667364619906948</v>
      </c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</row>
    <row r="41" spans="1:63" s="52" customFormat="1" x14ac:dyDescent="0.3">
      <c r="A41" s="43" t="s">
        <v>301</v>
      </c>
      <c r="E41" s="46">
        <f>AVERAGE(E10:E19)</f>
        <v>63.265583333333339</v>
      </c>
      <c r="F41" s="46">
        <f t="shared" ref="F41:BK41" si="0">AVERAGE(F10:F19)</f>
        <v>18.47718142747307</v>
      </c>
      <c r="G41" s="46">
        <f t="shared" si="0"/>
        <v>1.8606455706072744</v>
      </c>
      <c r="H41" s="46">
        <f t="shared" si="0"/>
        <v>0.6506358333333333</v>
      </c>
      <c r="I41" s="46">
        <f t="shared" si="0"/>
        <v>1.8021550000000002</v>
      </c>
      <c r="J41" s="46">
        <f t="shared" si="0"/>
        <v>3.7401666666666662</v>
      </c>
      <c r="K41" s="46">
        <f t="shared" si="0"/>
        <v>0.25868242599564095</v>
      </c>
      <c r="L41" s="46">
        <f t="shared" si="0"/>
        <v>7.4536488044715936</v>
      </c>
      <c r="M41" s="46">
        <f t="shared" si="0"/>
        <v>9.6999999999999989E-2</v>
      </c>
      <c r="N41" s="46">
        <f t="shared" si="0"/>
        <v>0.47173083333333343</v>
      </c>
      <c r="O41" s="46">
        <f t="shared" si="0"/>
        <v>3.1625833333333339E-2</v>
      </c>
      <c r="P41" s="46"/>
      <c r="Q41" s="46">
        <f t="shared" si="0"/>
        <v>42.50511750010471</v>
      </c>
      <c r="R41" s="46">
        <f t="shared" si="0"/>
        <v>160.24980705161821</v>
      </c>
      <c r="S41" s="46">
        <f t="shared" si="0"/>
        <v>134826.01625828183</v>
      </c>
      <c r="T41" s="46">
        <f t="shared" si="0"/>
        <v>22275.124493253992</v>
      </c>
      <c r="U41" s="46">
        <f t="shared" si="0"/>
        <v>9940.1274346934661</v>
      </c>
      <c r="V41" s="46">
        <f t="shared" si="0"/>
        <v>1424.5599670652687</v>
      </c>
      <c r="W41" s="46">
        <f t="shared" si="0"/>
        <v>14894.458888274301</v>
      </c>
      <c r="X41" s="46">
        <f t="shared" si="0"/>
        <v>51273.311328448501</v>
      </c>
      <c r="Y41" s="46">
        <f t="shared" si="0"/>
        <v>554.53057829711076</v>
      </c>
      <c r="Z41" s="46">
        <f t="shared" si="0"/>
        <v>11.645366935813103</v>
      </c>
      <c r="AA41" s="46">
        <f t="shared" si="0"/>
        <v>9.3650154085843234</v>
      </c>
      <c r="AB41" s="46">
        <f t="shared" si="0"/>
        <v>3815.1348788252303</v>
      </c>
      <c r="AC41" s="46">
        <f t="shared" si="0"/>
        <v>5618.4179677981565</v>
      </c>
      <c r="AD41" s="46">
        <f t="shared" si="0"/>
        <v>5.0511009805997897</v>
      </c>
      <c r="AE41" s="46">
        <f t="shared" si="0"/>
        <v>13.375094004445334</v>
      </c>
      <c r="AF41" s="46">
        <f t="shared" si="0"/>
        <v>184.87537471746927</v>
      </c>
      <c r="AG41" s="46">
        <f t="shared" si="0"/>
        <v>56.685676874825859</v>
      </c>
      <c r="AH41" s="46">
        <f t="shared" si="0"/>
        <v>3.0732934943146746</v>
      </c>
      <c r="AI41" s="46">
        <f t="shared" si="0"/>
        <v>7.6665807478590011</v>
      </c>
      <c r="AJ41" s="46">
        <f t="shared" si="0"/>
        <v>409.27219221813095</v>
      </c>
      <c r="AK41" s="46">
        <f t="shared" si="0"/>
        <v>3.9169365860603746</v>
      </c>
      <c r="AL41" s="46">
        <f t="shared" si="0"/>
        <v>25.058797408803468</v>
      </c>
      <c r="AM41" s="46">
        <f t="shared" si="0"/>
        <v>1.7831141982824508</v>
      </c>
      <c r="AN41" s="46">
        <f t="shared" si="0"/>
        <v>0.47373063850388897</v>
      </c>
      <c r="AO41" s="46">
        <f t="shared" si="0"/>
        <v>142.46543242245099</v>
      </c>
      <c r="AP41" s="46">
        <f t="shared" si="0"/>
        <v>1.8860912797911826</v>
      </c>
      <c r="AQ41" s="46">
        <f t="shared" si="0"/>
        <v>0.21319879522162663</v>
      </c>
      <c r="AR41" s="46">
        <f t="shared" si="0"/>
        <v>136.50211880005614</v>
      </c>
      <c r="AS41" s="46">
        <f t="shared" si="0"/>
        <v>5.1498373799197035</v>
      </c>
      <c r="AT41" s="46">
        <f t="shared" si="0"/>
        <v>10.030077553448525</v>
      </c>
      <c r="AU41" s="46">
        <f t="shared" si="0"/>
        <v>1.1942984462070043</v>
      </c>
      <c r="AV41" s="46">
        <f t="shared" si="0"/>
        <v>4.5710286293530498</v>
      </c>
      <c r="AW41" s="46">
        <f t="shared" si="0"/>
        <v>0.8662035291660013</v>
      </c>
      <c r="AX41" s="46">
        <f t="shared" si="0"/>
        <v>0.17832628537129075</v>
      </c>
      <c r="AY41" s="46">
        <f t="shared" si="0"/>
        <v>0.74632718122146391</v>
      </c>
      <c r="AZ41" s="46">
        <f t="shared" si="0"/>
        <v>0.11055756080595644</v>
      </c>
      <c r="BA41" s="46">
        <f t="shared" si="0"/>
        <v>0.67351838593197044</v>
      </c>
      <c r="BB41" s="46">
        <f t="shared" si="0"/>
        <v>0.13439839654126942</v>
      </c>
      <c r="BC41" s="46">
        <f t="shared" si="0"/>
        <v>0.40792825389410636</v>
      </c>
      <c r="BD41" s="46">
        <f t="shared" si="0"/>
        <v>5.0693501874619629E-2</v>
      </c>
      <c r="BE41" s="46">
        <f t="shared" si="0"/>
        <v>0.3508717193822885</v>
      </c>
      <c r="BF41" s="46">
        <f t="shared" si="0"/>
        <v>5.1857758126350947E-2</v>
      </c>
      <c r="BG41" s="46">
        <f t="shared" si="0"/>
        <v>0.66830273166614373</v>
      </c>
      <c r="BH41" s="46">
        <f t="shared" si="0"/>
        <v>0.12007123281302082</v>
      </c>
      <c r="BI41" s="46">
        <f t="shared" si="0"/>
        <v>2562.5219888330889</v>
      </c>
      <c r="BJ41" s="46">
        <f t="shared" si="0"/>
        <v>1.4664455452257186</v>
      </c>
      <c r="BK41" s="46">
        <f t="shared" si="0"/>
        <v>0.56752758171053364</v>
      </c>
    </row>
    <row r="42" spans="1:63" s="63" customFormat="1" x14ac:dyDescent="0.3">
      <c r="A42" s="53" t="s">
        <v>302</v>
      </c>
      <c r="E42" s="56">
        <f>AVERAGE(E20:E28)</f>
        <v>59.013703703703705</v>
      </c>
      <c r="F42" s="56">
        <f t="shared" ref="F42:BK42" si="1">AVERAGE(F20:F28)</f>
        <v>18.903053379979813</v>
      </c>
      <c r="G42" s="56">
        <f t="shared" si="1"/>
        <v>1.9665976612774325</v>
      </c>
      <c r="H42" s="56">
        <f t="shared" si="1"/>
        <v>0.95482592592592597</v>
      </c>
      <c r="I42" s="56">
        <f t="shared" si="1"/>
        <v>4.9106481481481481</v>
      </c>
      <c r="J42" s="56">
        <f t="shared" si="1"/>
        <v>4.6262037037037036</v>
      </c>
      <c r="K42" s="56">
        <f t="shared" si="1"/>
        <v>0.162401075226207</v>
      </c>
      <c r="L42" s="56">
        <f t="shared" si="1"/>
        <v>6.9880375849248377</v>
      </c>
      <c r="M42" s="56">
        <f t="shared" si="1"/>
        <v>0.28888888888888886</v>
      </c>
      <c r="N42" s="56">
        <f t="shared" si="1"/>
        <v>0.50124907407407404</v>
      </c>
      <c r="O42" s="56">
        <f t="shared" si="1"/>
        <v>1.9536111111111112E-2</v>
      </c>
      <c r="P42" s="56"/>
      <c r="Q42" s="56">
        <f t="shared" si="1"/>
        <v>56.362711363315185</v>
      </c>
      <c r="R42" s="56">
        <f t="shared" si="1"/>
        <v>205.91595106748082</v>
      </c>
      <c r="S42" s="56">
        <f t="shared" si="1"/>
        <v>136447.57508833476</v>
      </c>
      <c r="T42" s="56">
        <f t="shared" si="1"/>
        <v>29720.675825219827</v>
      </c>
      <c r="U42" s="56">
        <f t="shared" si="1"/>
        <v>27280.199344212717</v>
      </c>
      <c r="V42" s="56">
        <f t="shared" si="1"/>
        <v>1851.0479464943669</v>
      </c>
      <c r="W42" s="56">
        <f t="shared" si="1"/>
        <v>14906.380454891341</v>
      </c>
      <c r="X42" s="56">
        <f t="shared" si="1"/>
        <v>48738.590766486181</v>
      </c>
      <c r="Y42" s="56">
        <f t="shared" si="1"/>
        <v>1559.8261241599648</v>
      </c>
      <c r="Z42" s="56">
        <f t="shared" si="1"/>
        <v>21.700803874611747</v>
      </c>
      <c r="AA42" s="56">
        <f t="shared" si="1"/>
        <v>21.382511316428399</v>
      </c>
      <c r="AB42" s="56">
        <f t="shared" si="1"/>
        <v>3230.3097701967158</v>
      </c>
      <c r="AC42" s="56">
        <f t="shared" si="1"/>
        <v>9416.7767522589802</v>
      </c>
      <c r="AD42" s="56">
        <f t="shared" si="1"/>
        <v>7.8825064600867796</v>
      </c>
      <c r="AE42" s="56">
        <f t="shared" si="1"/>
        <v>20.030621138377608</v>
      </c>
      <c r="AF42" s="56">
        <f t="shared" si="1"/>
        <v>72.430008638951875</v>
      </c>
      <c r="AG42" s="56">
        <f t="shared" si="1"/>
        <v>62.903699357651938</v>
      </c>
      <c r="AH42" s="56">
        <f t="shared" si="1"/>
        <v>6.8423146701778359</v>
      </c>
      <c r="AI42" s="56">
        <f t="shared" si="1"/>
        <v>12.475203204518875</v>
      </c>
      <c r="AJ42" s="56">
        <f t="shared" si="1"/>
        <v>347.49731875081557</v>
      </c>
      <c r="AK42" s="56">
        <f t="shared" si="1"/>
        <v>9.7076237707914519</v>
      </c>
      <c r="AL42" s="56">
        <f t="shared" si="1"/>
        <v>114.07377301878111</v>
      </c>
      <c r="AM42" s="56">
        <f t="shared" si="1"/>
        <v>5.0437942206893149</v>
      </c>
      <c r="AN42" s="56">
        <f t="shared" si="1"/>
        <v>0.81842861435715397</v>
      </c>
      <c r="AO42" s="56">
        <f t="shared" si="1"/>
        <v>12.843975597562027</v>
      </c>
      <c r="AP42" s="56">
        <f t="shared" si="1"/>
        <v>3.9361257128677414</v>
      </c>
      <c r="AQ42" s="56">
        <f t="shared" si="1"/>
        <v>0.4341571464159098</v>
      </c>
      <c r="AR42" s="56">
        <f t="shared" si="1"/>
        <v>169.31677355825141</v>
      </c>
      <c r="AS42" s="56">
        <f t="shared" si="1"/>
        <v>13.642332516986809</v>
      </c>
      <c r="AT42" s="56">
        <f t="shared" si="1"/>
        <v>28.340871679985355</v>
      </c>
      <c r="AU42" s="56">
        <f t="shared" si="1"/>
        <v>3.301117154884174</v>
      </c>
      <c r="AV42" s="56">
        <f t="shared" si="1"/>
        <v>12.497649390116617</v>
      </c>
      <c r="AW42" s="56">
        <f t="shared" si="1"/>
        <v>2.4241637599980894</v>
      </c>
      <c r="AX42" s="56">
        <f t="shared" si="1"/>
        <v>0.47233774443512344</v>
      </c>
      <c r="AY42" s="56">
        <f t="shared" si="1"/>
        <v>2.0315448664070499</v>
      </c>
      <c r="AZ42" s="56">
        <f t="shared" si="1"/>
        <v>0.27947456159568268</v>
      </c>
      <c r="BA42" s="56">
        <f t="shared" si="1"/>
        <v>1.7382087763628176</v>
      </c>
      <c r="BB42" s="56">
        <f t="shared" si="1"/>
        <v>0.3521853378556859</v>
      </c>
      <c r="BC42" s="56">
        <f t="shared" si="1"/>
        <v>1.0131840116180848</v>
      </c>
      <c r="BD42" s="56">
        <f t="shared" si="1"/>
        <v>0.13028168297607529</v>
      </c>
      <c r="BE42" s="56">
        <f t="shared" si="1"/>
        <v>0.91433186406710698</v>
      </c>
      <c r="BF42" s="56">
        <f t="shared" si="1"/>
        <v>0.1396658047308065</v>
      </c>
      <c r="BG42" s="56">
        <f t="shared" si="1"/>
        <v>3.0026999687558633</v>
      </c>
      <c r="BH42" s="56">
        <f t="shared" si="1"/>
        <v>0.3606977547553325</v>
      </c>
      <c r="BI42" s="56">
        <f t="shared" si="1"/>
        <v>1138.908837208769</v>
      </c>
      <c r="BJ42" s="56">
        <f t="shared" si="1"/>
        <v>4.4504962974248414</v>
      </c>
      <c r="BK42" s="56">
        <f t="shared" si="1"/>
        <v>1.676420731235974</v>
      </c>
    </row>
    <row r="43" spans="1:63" s="74" customFormat="1" x14ac:dyDescent="0.3">
      <c r="A43" s="69" t="s">
        <v>303</v>
      </c>
      <c r="E43" s="72">
        <f t="shared" ref="E43:AJ43" si="2">AVERAGE(E29:E32)</f>
        <v>61.275416666666665</v>
      </c>
      <c r="F43" s="72">
        <f t="shared" si="2"/>
        <v>15.142906544122969</v>
      </c>
      <c r="G43" s="72">
        <f t="shared" si="2"/>
        <v>2.4158798600998175</v>
      </c>
      <c r="H43" s="72">
        <f t="shared" si="2"/>
        <v>1.3441583333333333</v>
      </c>
      <c r="I43" s="72">
        <f t="shared" si="2"/>
        <v>3.0324999999999998</v>
      </c>
      <c r="J43" s="72">
        <f t="shared" si="2"/>
        <v>3.9260416666666664</v>
      </c>
      <c r="K43" s="72">
        <f t="shared" si="2"/>
        <v>0.62942645135724196</v>
      </c>
      <c r="L43" s="72">
        <f t="shared" si="2"/>
        <v>8.8565185582005128</v>
      </c>
      <c r="M43" s="72">
        <f t="shared" si="2"/>
        <v>0.18</v>
      </c>
      <c r="N43" s="72">
        <f t="shared" si="2"/>
        <v>0.73246458333333342</v>
      </c>
      <c r="O43" s="72">
        <f t="shared" si="2"/>
        <v>0.23675416666666668</v>
      </c>
      <c r="P43" s="72"/>
      <c r="Q43" s="73">
        <f t="shared" si="2"/>
        <v>43.065503043710635</v>
      </c>
      <c r="R43" s="73">
        <f t="shared" si="2"/>
        <v>180.19493563050332</v>
      </c>
      <c r="S43" s="73">
        <f t="shared" si="2"/>
        <v>109932.04510690771</v>
      </c>
      <c r="T43" s="73">
        <f t="shared" si="2"/>
        <v>24082.802173008222</v>
      </c>
      <c r="U43" s="73">
        <f t="shared" si="2"/>
        <v>16809.96904526361</v>
      </c>
      <c r="V43" s="73">
        <f t="shared" si="2"/>
        <v>1824.9556248920078</v>
      </c>
      <c r="W43" s="73">
        <f t="shared" si="2"/>
        <v>18728.800095763931</v>
      </c>
      <c r="X43" s="73">
        <f t="shared" si="2"/>
        <v>61465.056701544818</v>
      </c>
      <c r="Y43" s="73">
        <f t="shared" si="2"/>
        <v>948.50704229790972</v>
      </c>
      <c r="Z43" s="73">
        <f t="shared" si="2"/>
        <v>19.08408965910041</v>
      </c>
      <c r="AA43" s="73">
        <f t="shared" si="2"/>
        <v>14.019543234159379</v>
      </c>
      <c r="AB43" s="73">
        <f t="shared" si="2"/>
        <v>6197.4141754726907</v>
      </c>
      <c r="AC43" s="73">
        <f t="shared" si="2"/>
        <v>10584.971390677261</v>
      </c>
      <c r="AD43" s="73">
        <f t="shared" si="2"/>
        <v>20.938915480192534</v>
      </c>
      <c r="AE43" s="73">
        <f t="shared" si="2"/>
        <v>22.174768989528104</v>
      </c>
      <c r="AF43" s="73">
        <f t="shared" si="2"/>
        <v>2605.1823444230977</v>
      </c>
      <c r="AG43" s="73">
        <f t="shared" si="2"/>
        <v>83.271269963518122</v>
      </c>
      <c r="AH43" s="73">
        <f t="shared" si="2"/>
        <v>10.689841810519942</v>
      </c>
      <c r="AI43" s="73">
        <f t="shared" si="2"/>
        <v>17.377272867930156</v>
      </c>
      <c r="AJ43" s="73">
        <f t="shared" si="2"/>
        <v>449.19939296284292</v>
      </c>
      <c r="AK43" s="73">
        <f t="shared" ref="AK43:BK43" si="3">AVERAGE(AK29:AK32)</f>
        <v>7.342786913907509</v>
      </c>
      <c r="AL43" s="73">
        <f t="shared" si="3"/>
        <v>65.868990080087741</v>
      </c>
      <c r="AM43" s="73">
        <f t="shared" si="3"/>
        <v>3.0566326269083017</v>
      </c>
      <c r="AN43" s="73">
        <f t="shared" si="3"/>
        <v>2.091639590338612</v>
      </c>
      <c r="AO43" s="73">
        <f t="shared" si="3"/>
        <v>51.685081117736729</v>
      </c>
      <c r="AP43" s="73">
        <f t="shared" si="3"/>
        <v>100.52228539074406</v>
      </c>
      <c r="AQ43" s="73">
        <f t="shared" si="3"/>
        <v>0.47583533709854503</v>
      </c>
      <c r="AR43" s="73">
        <f t="shared" si="3"/>
        <v>329.46738442711541</v>
      </c>
      <c r="AS43" s="73">
        <f t="shared" si="3"/>
        <v>9.3492367080502934</v>
      </c>
      <c r="AT43" s="73">
        <f t="shared" si="3"/>
        <v>18.853452421695543</v>
      </c>
      <c r="AU43" s="73">
        <f t="shared" si="3"/>
        <v>2.2834858555107354</v>
      </c>
      <c r="AV43" s="73">
        <f t="shared" si="3"/>
        <v>8.6494321879061093</v>
      </c>
      <c r="AW43" s="73">
        <f t="shared" si="3"/>
        <v>1.6855519106277976</v>
      </c>
      <c r="AX43" s="73">
        <f t="shared" si="3"/>
        <v>0.36394821143739636</v>
      </c>
      <c r="AY43" s="73">
        <f t="shared" si="3"/>
        <v>1.5043324357377157</v>
      </c>
      <c r="AZ43" s="73">
        <f t="shared" si="3"/>
        <v>0.207712955949238</v>
      </c>
      <c r="BA43" s="73">
        <f t="shared" si="3"/>
        <v>1.3155755094968924</v>
      </c>
      <c r="BB43" s="73">
        <f t="shared" si="3"/>
        <v>0.27053974264696301</v>
      </c>
      <c r="BC43" s="73">
        <f t="shared" si="3"/>
        <v>0.74756421648468274</v>
      </c>
      <c r="BD43" s="73">
        <f t="shared" si="3"/>
        <v>0.10993083959459359</v>
      </c>
      <c r="BE43" s="73">
        <f t="shared" si="3"/>
        <v>0.70616124138504277</v>
      </c>
      <c r="BF43" s="73">
        <f t="shared" si="3"/>
        <v>0.10321921533578947</v>
      </c>
      <c r="BG43" s="73">
        <f t="shared" si="3"/>
        <v>1.7727300520607976</v>
      </c>
      <c r="BH43" s="73">
        <f t="shared" si="3"/>
        <v>0.21612730151133056</v>
      </c>
      <c r="BI43" s="73">
        <f t="shared" si="3"/>
        <v>8810.1370165121607</v>
      </c>
      <c r="BJ43" s="73">
        <f t="shared" si="3"/>
        <v>2.6120870615074958</v>
      </c>
      <c r="BK43" s="73">
        <f t="shared" si="3"/>
        <v>1.3841819619851348</v>
      </c>
    </row>
    <row r="45" spans="1:63" x14ac:dyDescent="0.3">
      <c r="A45" t="s">
        <v>304</v>
      </c>
      <c r="E45" s="105">
        <v>66.857142857142904</v>
      </c>
      <c r="F45" s="105">
        <v>13.528571428571428</v>
      </c>
      <c r="G45" s="13">
        <v>2.2257142857142855</v>
      </c>
      <c r="H45" s="13">
        <v>0.79999999999999993</v>
      </c>
      <c r="I45" s="13">
        <v>1.5385714285714285</v>
      </c>
      <c r="J45" s="105">
        <v>2.1699999999999995</v>
      </c>
      <c r="K45" s="13">
        <v>0.30857142857142861</v>
      </c>
      <c r="L45" s="105">
        <v>9.6528571428571421</v>
      </c>
      <c r="M45" s="13">
        <v>0.11</v>
      </c>
      <c r="N45" s="105">
        <v>1.2385714285714287</v>
      </c>
      <c r="O45" s="104"/>
      <c r="P45" s="104"/>
      <c r="Q45" s="105">
        <v>58.228571428571435</v>
      </c>
      <c r="R45" s="105">
        <v>91.114285714285714</v>
      </c>
      <c r="S45" s="104"/>
      <c r="T45" s="104"/>
      <c r="U45" s="104"/>
      <c r="V45" s="104"/>
      <c r="W45" s="104"/>
      <c r="X45" s="104"/>
      <c r="Y45" s="104"/>
      <c r="Z45" s="105">
        <v>14.78</v>
      </c>
      <c r="AA45" s="105">
        <v>14.540000000000001</v>
      </c>
      <c r="AB45" s="104"/>
      <c r="AC45" s="104"/>
      <c r="AD45" s="105">
        <v>6.6171428571428574</v>
      </c>
      <c r="AE45" s="105">
        <v>10.361428571428572</v>
      </c>
      <c r="AF45" s="105">
        <v>285.52857142857141</v>
      </c>
      <c r="AG45" s="105">
        <v>60.857142857142854</v>
      </c>
      <c r="AH45" s="105">
        <v>2.7142857142857144</v>
      </c>
      <c r="AI45" s="105">
        <v>9.0914285714285707</v>
      </c>
      <c r="AJ45" s="105">
        <v>451.28571428571428</v>
      </c>
      <c r="AK45" s="105">
        <v>5.8500000000000005</v>
      </c>
      <c r="AL45" s="105">
        <v>116.64285714285714</v>
      </c>
      <c r="AM45" s="105">
        <v>2.2471428571428569</v>
      </c>
      <c r="AN45" s="105">
        <v>3.3728571428571432</v>
      </c>
      <c r="AO45" s="105">
        <v>32.1</v>
      </c>
      <c r="AP45" s="105">
        <v>1.1200000000000001</v>
      </c>
      <c r="AQ45" s="105">
        <v>0.15857142857142856</v>
      </c>
      <c r="AR45" s="105">
        <v>259.57142857142856</v>
      </c>
      <c r="AS45" s="105">
        <v>8.3028571428571425</v>
      </c>
      <c r="AT45" s="105">
        <v>15.87142857142857</v>
      </c>
      <c r="AU45" s="105">
        <v>1.7885714285714285</v>
      </c>
      <c r="AV45" s="105">
        <v>7.0771428571428583</v>
      </c>
      <c r="AW45" s="105">
        <v>1.3242857142857143</v>
      </c>
      <c r="AX45" s="105">
        <v>0.30142857142857143</v>
      </c>
      <c r="AY45" s="105">
        <v>1.2257142857142858</v>
      </c>
      <c r="AZ45" s="105">
        <v>0.18999999999999997</v>
      </c>
      <c r="BA45" s="105">
        <v>0.97000000000000008</v>
      </c>
      <c r="BB45" s="105">
        <v>0.20142857142857143</v>
      </c>
      <c r="BC45" s="105">
        <v>0.56999999999999995</v>
      </c>
      <c r="BD45" s="105">
        <v>0.08</v>
      </c>
      <c r="BE45" s="105">
        <v>0.55571428571428572</v>
      </c>
      <c r="BF45" s="105">
        <v>9.1428571428571428E-2</v>
      </c>
      <c r="BG45" s="105">
        <v>2.7399999999999998</v>
      </c>
      <c r="BH45" s="105">
        <v>0.14571428571428571</v>
      </c>
      <c r="BI45" s="104"/>
      <c r="BJ45" s="105">
        <v>1.8314285714285714</v>
      </c>
      <c r="BK45" s="105">
        <v>0.91142857142857137</v>
      </c>
    </row>
    <row r="46" spans="1:63" x14ac:dyDescent="0.3">
      <c r="A46" t="s">
        <v>305</v>
      </c>
      <c r="E46" s="105">
        <v>68.586666666666659</v>
      </c>
      <c r="F46" s="105">
        <v>12.186666666666666</v>
      </c>
      <c r="G46" s="13">
        <v>2.5020000000000002</v>
      </c>
      <c r="H46" s="13">
        <v>0.52866666666666662</v>
      </c>
      <c r="I46" s="13">
        <v>1.8733333333333335</v>
      </c>
      <c r="J46" s="105">
        <v>2.85</v>
      </c>
      <c r="K46" s="13">
        <v>0</v>
      </c>
      <c r="L46" s="105">
        <v>8.9626666666666672</v>
      </c>
      <c r="M46" s="13">
        <v>9.133333333333335E-2</v>
      </c>
      <c r="N46" s="105">
        <v>1.0366666666666666</v>
      </c>
      <c r="O46" s="104"/>
      <c r="P46" s="104"/>
      <c r="Q46" s="105">
        <v>5.4379999999999997</v>
      </c>
      <c r="R46" s="105">
        <v>75.86</v>
      </c>
      <c r="S46" s="106"/>
      <c r="T46" s="106"/>
      <c r="U46" s="106"/>
      <c r="V46" s="106"/>
      <c r="W46" s="106"/>
      <c r="X46" s="106"/>
      <c r="Y46" s="106"/>
      <c r="Z46" s="105">
        <v>12.712666666666669</v>
      </c>
      <c r="AA46" s="105">
        <v>13.285454545454543</v>
      </c>
      <c r="AB46" s="106"/>
      <c r="AC46" s="106"/>
      <c r="AD46" s="105">
        <v>3.4279999999999995</v>
      </c>
      <c r="AE46" s="105">
        <v>8.3659999999999979</v>
      </c>
      <c r="AF46" s="105">
        <v>26.100000000000005</v>
      </c>
      <c r="AG46" s="105">
        <v>28.02666666666666</v>
      </c>
      <c r="AH46" s="105">
        <v>3.7141666666666668</v>
      </c>
      <c r="AI46" s="105">
        <v>14.38</v>
      </c>
      <c r="AJ46" s="105">
        <v>535.13333333333333</v>
      </c>
      <c r="AK46" s="105">
        <v>6.3259999999999996</v>
      </c>
      <c r="AL46" s="105">
        <v>38.060000000000009</v>
      </c>
      <c r="AM46" s="105">
        <v>1.7013333333333334</v>
      </c>
      <c r="AN46" s="105">
        <v>2.2740000000000005</v>
      </c>
      <c r="AO46" s="105">
        <v>0.60599999999999998</v>
      </c>
      <c r="AP46" s="105">
        <v>0.11833333333333333</v>
      </c>
      <c r="AQ46" s="105">
        <v>0.12266666666666669</v>
      </c>
      <c r="AR46" s="105">
        <v>238.46666666666667</v>
      </c>
      <c r="AS46" s="105">
        <v>6.403999999999999</v>
      </c>
      <c r="AT46" s="105">
        <v>11.575333333333331</v>
      </c>
      <c r="AU46" s="105">
        <v>1.4440000000000002</v>
      </c>
      <c r="AV46" s="105">
        <v>6.0866666666666669</v>
      </c>
      <c r="AW46" s="105">
        <v>1.2366666666666668</v>
      </c>
      <c r="AX46" s="105">
        <v>0.35133333333333333</v>
      </c>
      <c r="AY46" s="105">
        <v>1.1933333333333331</v>
      </c>
      <c r="AZ46" s="105">
        <v>0.2</v>
      </c>
      <c r="BA46" s="105">
        <v>1.0226666666666668</v>
      </c>
      <c r="BB46" s="105">
        <v>0.21</v>
      </c>
      <c r="BC46" s="105">
        <v>0.59466666666666657</v>
      </c>
      <c r="BD46" s="105">
        <v>7.7333333333333337E-2</v>
      </c>
      <c r="BE46" s="105">
        <v>0.52733333333333332</v>
      </c>
      <c r="BF46" s="105">
        <v>7.9333333333333339E-2</v>
      </c>
      <c r="BG46" s="105">
        <v>0.94933333333333336</v>
      </c>
      <c r="BH46" s="105">
        <v>9.7333333333333355E-2</v>
      </c>
      <c r="BI46" s="106"/>
      <c r="BJ46" s="105">
        <v>0.87133333333333318</v>
      </c>
      <c r="BK46" s="105">
        <v>0.44200000000000006</v>
      </c>
    </row>
    <row r="47" spans="1:63" x14ac:dyDescent="0.3">
      <c r="A47" t="s">
        <v>306</v>
      </c>
      <c r="E47" s="105">
        <v>63.258333333333326</v>
      </c>
      <c r="F47" s="105">
        <v>17.291666666666668</v>
      </c>
      <c r="G47" s="13">
        <v>1.8324999999999998</v>
      </c>
      <c r="H47" s="13">
        <v>0.74416666666666664</v>
      </c>
      <c r="I47" s="13">
        <v>1.9149999999999998</v>
      </c>
      <c r="J47" s="105">
        <v>4.3066666666666666</v>
      </c>
      <c r="K47" s="13">
        <v>0.65</v>
      </c>
      <c r="L47" s="105">
        <v>7.2400000000000011</v>
      </c>
      <c r="M47" s="13">
        <v>8.5833333333333331E-2</v>
      </c>
      <c r="N47" s="105">
        <v>0.53249999999999997</v>
      </c>
      <c r="O47" s="104"/>
      <c r="P47" s="104"/>
      <c r="Q47" s="105">
        <v>46.066666666666663</v>
      </c>
      <c r="R47" s="105">
        <v>169.83333333333334</v>
      </c>
      <c r="S47" s="104"/>
      <c r="T47" s="104"/>
      <c r="U47" s="104"/>
      <c r="V47" s="104"/>
      <c r="W47" s="104"/>
      <c r="X47" s="104"/>
      <c r="Y47" s="104"/>
      <c r="Z47" s="105">
        <v>8.5725000000000016</v>
      </c>
      <c r="AA47" s="105">
        <v>9.8710000000000004</v>
      </c>
      <c r="AB47" s="104"/>
      <c r="AC47" s="104"/>
      <c r="AD47" s="105">
        <v>2.8916666666666662</v>
      </c>
      <c r="AE47" s="105">
        <v>16.789999999999996</v>
      </c>
      <c r="AF47" s="105">
        <v>2358.65</v>
      </c>
      <c r="AG47" s="105">
        <v>91.916666666666671</v>
      </c>
      <c r="AH47" s="105">
        <v>4.4375</v>
      </c>
      <c r="AI47" s="105">
        <v>9.8066666666666649</v>
      </c>
      <c r="AJ47" s="105">
        <v>563.16666666666663</v>
      </c>
      <c r="AK47" s="105">
        <v>4.4124999999999996</v>
      </c>
      <c r="AL47" s="105">
        <v>35.450000000000003</v>
      </c>
      <c r="AM47" s="105">
        <v>1.6516666666666666</v>
      </c>
      <c r="AN47" s="105">
        <v>1.0308333333333335</v>
      </c>
      <c r="AO47" s="105">
        <v>41.930833333333332</v>
      </c>
      <c r="AP47" s="105">
        <v>23.313000000000002</v>
      </c>
      <c r="AQ47" s="105">
        <v>0.2233333333333333</v>
      </c>
      <c r="AR47" s="105">
        <v>196.14166666666665</v>
      </c>
      <c r="AS47" s="105">
        <v>6.081666666666667</v>
      </c>
      <c r="AT47" s="105">
        <v>11.5175</v>
      </c>
      <c r="AU47" s="105">
        <v>1.3250000000000002</v>
      </c>
      <c r="AV47" s="105">
        <v>5.1608333333333336</v>
      </c>
      <c r="AW47" s="105">
        <v>1.0275000000000001</v>
      </c>
      <c r="AX47" s="105">
        <v>0.22166666666666668</v>
      </c>
      <c r="AY47" s="105">
        <v>0.98583333333333345</v>
      </c>
      <c r="AZ47" s="105">
        <v>0.15083333333333329</v>
      </c>
      <c r="BA47" s="105">
        <v>0.76749999999999996</v>
      </c>
      <c r="BB47" s="105">
        <v>0.1558333333333333</v>
      </c>
      <c r="BC47" s="105">
        <v>0.44916666666666666</v>
      </c>
      <c r="BD47" s="105">
        <v>6.3333333333333353E-2</v>
      </c>
      <c r="BE47" s="105">
        <v>0.42583333333333334</v>
      </c>
      <c r="BF47" s="105">
        <v>6.3333333333333353E-2</v>
      </c>
      <c r="BG47" s="105">
        <v>0.93166666666666653</v>
      </c>
      <c r="BH47" s="105">
        <v>0.12416666666666669</v>
      </c>
      <c r="BI47" s="104"/>
      <c r="BJ47" s="105">
        <v>1.8266666666666669</v>
      </c>
      <c r="BK47" s="105">
        <v>0.85666666666666658</v>
      </c>
    </row>
    <row r="48" spans="1:63" x14ac:dyDescent="0.3">
      <c r="A48" t="s">
        <v>307</v>
      </c>
      <c r="E48" s="105">
        <v>58.609677419354838</v>
      </c>
      <c r="F48" s="105">
        <v>19.035483870967738</v>
      </c>
      <c r="G48" s="13">
        <v>2.3419354838709672</v>
      </c>
      <c r="H48" s="13">
        <v>0.99290322580645163</v>
      </c>
      <c r="I48" s="13">
        <v>4.9883870967741926</v>
      </c>
      <c r="J48" s="105">
        <v>4.4677419354838701</v>
      </c>
      <c r="K48" s="13">
        <v>0.17193548387096774</v>
      </c>
      <c r="L48" s="105">
        <v>6.653870967741935</v>
      </c>
      <c r="M48" s="13">
        <v>0.27258064516129044</v>
      </c>
      <c r="N48" s="105">
        <v>0.50838709677419347</v>
      </c>
      <c r="O48" s="104"/>
      <c r="P48" s="104"/>
      <c r="Q48" s="105">
        <v>51.832258064516118</v>
      </c>
      <c r="R48" s="105">
        <v>190.74193548387098</v>
      </c>
      <c r="S48" s="104"/>
      <c r="T48" s="104"/>
      <c r="U48" s="104"/>
      <c r="V48" s="104"/>
      <c r="W48" s="104"/>
      <c r="X48" s="104"/>
      <c r="Y48" s="104"/>
      <c r="Z48" s="105">
        <v>18.590322580645164</v>
      </c>
      <c r="AA48" s="105">
        <v>16.124399999999998</v>
      </c>
      <c r="AB48" s="104"/>
      <c r="AC48" s="104"/>
      <c r="AD48" s="105">
        <v>5.6990322580645172</v>
      </c>
      <c r="AE48" s="105">
        <v>22.325806451612905</v>
      </c>
      <c r="AF48" s="105">
        <v>431.80322580645162</v>
      </c>
      <c r="AG48" s="105">
        <v>70.780645161290337</v>
      </c>
      <c r="AH48" s="105">
        <v>11.446551724137931</v>
      </c>
      <c r="AI48" s="105">
        <v>12.28225806451613</v>
      </c>
      <c r="AJ48" s="105">
        <v>331.58064516129031</v>
      </c>
      <c r="AK48" s="105">
        <v>10.002903225806451</v>
      </c>
      <c r="AL48" s="105">
        <v>146.86129032258063</v>
      </c>
      <c r="AM48" s="105">
        <v>4.8038709677419345</v>
      </c>
      <c r="AN48" s="105">
        <v>1.3864516129032256</v>
      </c>
      <c r="AO48" s="105">
        <v>14.325161290322578</v>
      </c>
      <c r="AP48" s="105">
        <v>9.5216666666666665</v>
      </c>
      <c r="AQ48" s="105">
        <v>0.347741935483871</v>
      </c>
      <c r="AR48" s="105">
        <v>137.91935483870967</v>
      </c>
      <c r="AS48" s="105">
        <v>14.47258064516129</v>
      </c>
      <c r="AT48" s="105">
        <v>28.606451612903221</v>
      </c>
      <c r="AU48" s="105">
        <v>3.1719354838709677</v>
      </c>
      <c r="AV48" s="105">
        <v>12.28709677419355</v>
      </c>
      <c r="AW48" s="105">
        <v>2.3703225806451615</v>
      </c>
      <c r="AX48" s="105">
        <v>0.4770967741935484</v>
      </c>
      <c r="AY48" s="105">
        <v>2.2235483870967743</v>
      </c>
      <c r="AZ48" s="105">
        <v>0.33870967741935476</v>
      </c>
      <c r="BA48" s="105">
        <v>1.7441935483870967</v>
      </c>
      <c r="BB48" s="105">
        <v>0.3625806451612904</v>
      </c>
      <c r="BC48" s="105">
        <v>1.0525806451612905</v>
      </c>
      <c r="BD48" s="105">
        <v>0.14838709677419365</v>
      </c>
      <c r="BE48" s="105">
        <v>1.0638709677419353</v>
      </c>
      <c r="BF48" s="105">
        <v>0.16</v>
      </c>
      <c r="BG48" s="105">
        <v>3.6903225806451609</v>
      </c>
      <c r="BH48" s="105">
        <v>0.35354838709677411</v>
      </c>
      <c r="BI48" s="104"/>
      <c r="BJ48" s="105">
        <v>4.5967741935483861</v>
      </c>
      <c r="BK48" s="105">
        <v>1.9077419354838709</v>
      </c>
    </row>
    <row r="49" spans="1:63" x14ac:dyDescent="0.3">
      <c r="A49" t="s">
        <v>308</v>
      </c>
      <c r="E49" s="105">
        <v>61.403571428571418</v>
      </c>
      <c r="F49" s="105">
        <v>16.696428571428573</v>
      </c>
      <c r="G49" s="13">
        <v>2.1110714285714285</v>
      </c>
      <c r="H49" s="13">
        <v>0.82500000000000018</v>
      </c>
      <c r="I49" s="13">
        <v>3.1582142857142856</v>
      </c>
      <c r="J49" s="105">
        <v>4.3150000000000004</v>
      </c>
      <c r="K49" s="13">
        <v>1.9014285714285717</v>
      </c>
      <c r="L49" s="105">
        <v>6.458214285714285</v>
      </c>
      <c r="M49" s="13">
        <v>0.14107142857142857</v>
      </c>
      <c r="N49" s="105">
        <v>0.51607142857142851</v>
      </c>
      <c r="O49" s="104"/>
      <c r="P49" s="104"/>
      <c r="Q49" s="105">
        <v>52.249642857142859</v>
      </c>
      <c r="R49" s="105">
        <v>175.05714285714285</v>
      </c>
      <c r="S49" s="104"/>
      <c r="T49" s="104"/>
      <c r="U49" s="104"/>
      <c r="V49" s="104"/>
      <c r="W49" s="104"/>
      <c r="X49" s="104"/>
      <c r="Y49" s="104"/>
      <c r="Z49" s="105">
        <v>10.52142857142857</v>
      </c>
      <c r="AA49" s="105">
        <v>11.010526315789475</v>
      </c>
      <c r="AB49" s="104"/>
      <c r="AC49" s="104"/>
      <c r="AD49" s="105">
        <v>3.8721428571428573</v>
      </c>
      <c r="AE49" s="105">
        <v>19.061071428571431</v>
      </c>
      <c r="AF49" s="105">
        <v>5431.0999999999995</v>
      </c>
      <c r="AG49" s="105">
        <v>103.52499999999998</v>
      </c>
      <c r="AH49" s="105">
        <v>45.620799999999988</v>
      </c>
      <c r="AI49" s="105">
        <v>16.05142857142857</v>
      </c>
      <c r="AJ49" s="105">
        <v>370.82142857142856</v>
      </c>
      <c r="AK49" s="105">
        <v>6.3900000000000015</v>
      </c>
      <c r="AL49" s="105">
        <v>75.799999999999983</v>
      </c>
      <c r="AM49" s="105">
        <v>2.5032142857142858</v>
      </c>
      <c r="AN49" s="105">
        <v>1.0142857142857142</v>
      </c>
      <c r="AO49" s="105">
        <v>115.87071428571429</v>
      </c>
      <c r="AP49" s="105">
        <v>79.461481481481485</v>
      </c>
      <c r="AQ49" s="105">
        <v>0.3639285714285716</v>
      </c>
      <c r="AR49" s="105">
        <v>357.55357142857144</v>
      </c>
      <c r="AS49" s="105">
        <v>9.2639285714285702</v>
      </c>
      <c r="AT49" s="105">
        <v>17.824999999999999</v>
      </c>
      <c r="AU49" s="105">
        <v>2.0685714285714285</v>
      </c>
      <c r="AV49" s="105">
        <v>8.1760714285714293</v>
      </c>
      <c r="AW49" s="105">
        <v>1.590714285714286</v>
      </c>
      <c r="AX49" s="105">
        <v>0.33499999999999996</v>
      </c>
      <c r="AY49" s="105">
        <v>1.5314285714285716</v>
      </c>
      <c r="AZ49" s="105">
        <v>0.22178571428571431</v>
      </c>
      <c r="BA49" s="105">
        <v>1.1024999999999998</v>
      </c>
      <c r="BB49" s="105">
        <v>0.22321428571428573</v>
      </c>
      <c r="BC49" s="105">
        <v>0.65035714285714274</v>
      </c>
      <c r="BD49" s="105">
        <v>9.0000000000000011E-2</v>
      </c>
      <c r="BE49" s="105">
        <v>0.62821428571428561</v>
      </c>
      <c r="BF49" s="105">
        <v>9.2142857142857165E-2</v>
      </c>
      <c r="BG49" s="105">
        <v>1.9564285714285721</v>
      </c>
      <c r="BH49" s="105">
        <v>0.19642857142857145</v>
      </c>
      <c r="BI49" s="104"/>
      <c r="BJ49" s="105">
        <v>3.1089285714285713</v>
      </c>
      <c r="BK49" s="105">
        <v>1.3424999999999998</v>
      </c>
    </row>
    <row r="50" spans="1:63" x14ac:dyDescent="0.3">
      <c r="A50" t="s">
        <v>309</v>
      </c>
    </row>
    <row r="55" spans="1:63" x14ac:dyDescent="0.3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8713A-017C-44FB-B00C-97BB9986D33D}">
  <dimension ref="A1:BI308"/>
  <sheetViews>
    <sheetView topLeftCell="H1" workbookViewId="0">
      <pane ySplit="1" topLeftCell="A23" activePane="bottomLeft" state="frozen"/>
      <selection activeCell="L1" sqref="L1"/>
      <selection pane="bottomLeft" activeCell="F12" sqref="F12"/>
    </sheetView>
  </sheetViews>
  <sheetFormatPr baseColWidth="10" defaultColWidth="9.109375" defaultRowHeight="14.4" x14ac:dyDescent="0.3"/>
  <cols>
    <col min="1" max="1" width="13.88671875" customWidth="1"/>
    <col min="2" max="2" width="11.88671875" bestFit="1" customWidth="1"/>
  </cols>
  <sheetData>
    <row r="1" spans="1:61" x14ac:dyDescent="0.3">
      <c r="A1" t="s">
        <v>157</v>
      </c>
      <c r="B1" s="85" t="s">
        <v>92</v>
      </c>
      <c r="C1" s="85" t="s">
        <v>91</v>
      </c>
      <c r="D1" s="85" t="s">
        <v>158</v>
      </c>
      <c r="E1" s="85" t="s">
        <v>90</v>
      </c>
      <c r="F1" s="85" t="s">
        <v>159</v>
      </c>
      <c r="G1" s="85" t="s">
        <v>89</v>
      </c>
      <c r="H1" s="85" t="s">
        <v>88</v>
      </c>
      <c r="I1" s="85" t="s">
        <v>87</v>
      </c>
      <c r="J1" s="85" t="s">
        <v>86</v>
      </c>
      <c r="K1" s="85" t="s">
        <v>85</v>
      </c>
      <c r="L1" s="85" t="s">
        <v>113</v>
      </c>
      <c r="M1" s="85" t="s">
        <v>84</v>
      </c>
      <c r="O1" s="86" t="s">
        <v>82</v>
      </c>
      <c r="P1" s="86" t="s">
        <v>81</v>
      </c>
      <c r="Q1" s="86" t="s">
        <v>80</v>
      </c>
      <c r="R1" s="86" t="s">
        <v>79</v>
      </c>
      <c r="S1" s="86" t="s">
        <v>78</v>
      </c>
      <c r="T1" s="86" t="s">
        <v>77</v>
      </c>
      <c r="U1" s="86" t="s">
        <v>76</v>
      </c>
      <c r="V1" s="86" t="s">
        <v>75</v>
      </c>
      <c r="W1" s="86" t="s">
        <v>74</v>
      </c>
      <c r="X1" s="86" t="s">
        <v>73</v>
      </c>
      <c r="Y1" s="86" t="s">
        <v>72</v>
      </c>
      <c r="Z1" s="86" t="s">
        <v>71</v>
      </c>
      <c r="AA1" s="86" t="s">
        <v>70</v>
      </c>
      <c r="AB1" s="86" t="s">
        <v>69</v>
      </c>
      <c r="AC1" s="86" t="s">
        <v>68</v>
      </c>
      <c r="AD1" s="86" t="s">
        <v>67</v>
      </c>
      <c r="AE1" s="86" t="s">
        <v>66</v>
      </c>
      <c r="AF1" s="86" t="s">
        <v>65</v>
      </c>
      <c r="AG1" s="86" t="s">
        <v>64</v>
      </c>
      <c r="AH1" s="86" t="s">
        <v>63</v>
      </c>
      <c r="AI1" s="86" t="s">
        <v>62</v>
      </c>
      <c r="AJ1" s="86" t="s">
        <v>61</v>
      </c>
      <c r="AK1" s="86" t="s">
        <v>60</v>
      </c>
      <c r="AL1" s="86" t="s">
        <v>59</v>
      </c>
      <c r="AM1" s="86" t="s">
        <v>58</v>
      </c>
      <c r="AN1" s="86" t="s">
        <v>57</v>
      </c>
      <c r="AO1" s="86" t="s">
        <v>56</v>
      </c>
      <c r="AP1" s="86" t="s">
        <v>55</v>
      </c>
      <c r="AQ1" s="86" t="s">
        <v>54</v>
      </c>
      <c r="AR1" s="86" t="s">
        <v>53</v>
      </c>
      <c r="AS1" s="86" t="s">
        <v>52</v>
      </c>
      <c r="AT1" s="86" t="s">
        <v>51</v>
      </c>
      <c r="AU1" s="86" t="s">
        <v>50</v>
      </c>
      <c r="AV1" s="86" t="s">
        <v>49</v>
      </c>
      <c r="AW1" s="86" t="s">
        <v>48</v>
      </c>
      <c r="AX1" s="86" t="s">
        <v>47</v>
      </c>
      <c r="AY1" s="86" t="s">
        <v>46</v>
      </c>
      <c r="AZ1" s="86" t="s">
        <v>45</v>
      </c>
      <c r="BA1" s="86" t="s">
        <v>44</v>
      </c>
      <c r="BB1" s="86" t="s">
        <v>43</v>
      </c>
      <c r="BC1" s="86" t="s">
        <v>42</v>
      </c>
      <c r="BD1" s="86" t="s">
        <v>41</v>
      </c>
      <c r="BE1" s="86" t="s">
        <v>40</v>
      </c>
      <c r="BF1" s="86" t="s">
        <v>39</v>
      </c>
      <c r="BG1" s="86" t="s">
        <v>38</v>
      </c>
      <c r="BH1" s="86" t="s">
        <v>37</v>
      </c>
      <c r="BI1" s="86" t="s">
        <v>36</v>
      </c>
    </row>
    <row r="2" spans="1:61" x14ac:dyDescent="0.3">
      <c r="A2" t="s">
        <v>160</v>
      </c>
      <c r="B2" s="16">
        <v>63.53</v>
      </c>
      <c r="C2" s="16">
        <v>17.850367396595143</v>
      </c>
      <c r="D2" s="16">
        <v>0.13370000000000001</v>
      </c>
      <c r="E2" s="16">
        <v>2.0382960276569269</v>
      </c>
      <c r="F2" s="16">
        <v>0.88029999999999997</v>
      </c>
      <c r="G2" s="16">
        <v>2.16</v>
      </c>
      <c r="H2" s="16">
        <v>3.54</v>
      </c>
      <c r="I2" s="16">
        <v>0.53905588270259563</v>
      </c>
      <c r="J2" s="16">
        <v>7.3965380586328093</v>
      </c>
      <c r="K2" s="16">
        <v>0.3427</v>
      </c>
      <c r="L2" s="16">
        <v>0.1076</v>
      </c>
      <c r="M2" s="16">
        <v>2.4400000000000002E-2</v>
      </c>
      <c r="O2" s="16">
        <v>41.031659060867597</v>
      </c>
      <c r="P2" s="16">
        <v>156.079832341772</v>
      </c>
      <c r="Q2" s="87">
        <v>124238.338909051</v>
      </c>
      <c r="R2" s="87">
        <v>21203.424786335501</v>
      </c>
      <c r="S2" s="87">
        <v>9817.7137707904403</v>
      </c>
      <c r="T2" s="87">
        <v>1348.2459735024599</v>
      </c>
      <c r="U2" s="87">
        <v>15986.202730618699</v>
      </c>
      <c r="V2" s="87">
        <v>51810.176247771</v>
      </c>
      <c r="W2" s="15">
        <v>569.71606311628705</v>
      </c>
      <c r="X2" s="87">
        <v>2391.5507880723299</v>
      </c>
      <c r="Y2" s="87">
        <v>6203.4324492432097</v>
      </c>
      <c r="Z2" s="16">
        <v>5.7298525714991602</v>
      </c>
      <c r="AA2" s="16">
        <v>12.772419686846099</v>
      </c>
      <c r="AB2" s="16">
        <v>231.76002436215299</v>
      </c>
      <c r="AC2" s="16">
        <v>56.793479870019297</v>
      </c>
      <c r="AD2" s="16">
        <v>3.7190760172581401</v>
      </c>
      <c r="AE2" s="16">
        <v>11.609399609224001</v>
      </c>
      <c r="AF2" s="15">
        <v>427.71207913850401</v>
      </c>
      <c r="AG2" s="16">
        <v>4.1749706515239398</v>
      </c>
      <c r="AH2" s="16">
        <v>24.624094028397401</v>
      </c>
      <c r="AI2" s="16">
        <v>1.93102922204198</v>
      </c>
      <c r="AJ2" s="16">
        <v>0.66610391298042904</v>
      </c>
      <c r="AK2" s="16">
        <v>82.563997373709597</v>
      </c>
      <c r="AL2" s="16">
        <v>1.80031187052709</v>
      </c>
      <c r="AM2" s="16">
        <v>0.38475603740570702</v>
      </c>
      <c r="AN2" s="16">
        <v>124.082589426233</v>
      </c>
      <c r="AO2" s="16">
        <v>5.2606219376485699</v>
      </c>
      <c r="AP2" s="16">
        <v>9.7002326150584093</v>
      </c>
      <c r="AQ2" s="16">
        <v>1.2802342454496101</v>
      </c>
      <c r="AR2" s="16">
        <v>4.4946990849658697</v>
      </c>
      <c r="AS2" s="16">
        <v>0.85947373915601499</v>
      </c>
      <c r="AT2" s="16">
        <v>0.150930970554846</v>
      </c>
      <c r="AU2" s="16">
        <v>0.87409911246718996</v>
      </c>
      <c r="AV2" s="16">
        <v>0.13165842527462501</v>
      </c>
      <c r="AW2" s="16">
        <v>0.72482618398772103</v>
      </c>
      <c r="AX2" s="16">
        <v>0.14386293944279799</v>
      </c>
      <c r="AY2" s="16">
        <v>0.38197046153690301</v>
      </c>
      <c r="AZ2" s="16">
        <v>3.0113644444958801E-2</v>
      </c>
      <c r="BA2" s="16">
        <v>0.35790802253711201</v>
      </c>
      <c r="BB2" s="16">
        <v>5.8879776172143697E-2</v>
      </c>
      <c r="BC2" s="16">
        <v>0.57206102015448002</v>
      </c>
      <c r="BD2" s="16">
        <v>0.13125729714256801</v>
      </c>
      <c r="BE2" s="87">
        <v>4019.3395464203099</v>
      </c>
      <c r="BF2" s="16">
        <v>1.4214606872709801</v>
      </c>
      <c r="BG2" s="16">
        <v>0.63007983864237105</v>
      </c>
    </row>
    <row r="3" spans="1:61" x14ac:dyDescent="0.3">
      <c r="A3" t="s">
        <v>161</v>
      </c>
      <c r="B3" s="16">
        <v>63.71</v>
      </c>
      <c r="C3" s="16">
        <v>18.160628707080569</v>
      </c>
      <c r="D3" s="16">
        <v>0.1636</v>
      </c>
      <c r="E3" s="16">
        <v>1.9437359026625334</v>
      </c>
      <c r="F3" s="16">
        <v>0.7681</v>
      </c>
      <c r="G3" s="16">
        <v>1.8408</v>
      </c>
      <c r="H3" s="16">
        <v>3.64</v>
      </c>
      <c r="I3" s="16">
        <v>0.43329705567663956</v>
      </c>
      <c r="J3" s="16">
        <v>7.406985146286245</v>
      </c>
      <c r="K3" s="16">
        <v>0.25159999999999999</v>
      </c>
      <c r="L3" s="16">
        <v>9.6500000000000002E-2</v>
      </c>
      <c r="M3" s="16">
        <v>3.56E-2</v>
      </c>
      <c r="O3" s="16">
        <v>41.982193534398199</v>
      </c>
      <c r="P3" s="16">
        <v>155.86267920109501</v>
      </c>
      <c r="Q3" s="87">
        <v>127561.853364608</v>
      </c>
      <c r="R3" s="87">
        <v>21396.226989437801</v>
      </c>
      <c r="S3" s="87">
        <v>9946.1342696199008</v>
      </c>
      <c r="T3" s="87">
        <v>1356.3438810990101</v>
      </c>
      <c r="U3" s="87">
        <v>15895.227920841</v>
      </c>
      <c r="V3" s="87">
        <v>51728.152338942498</v>
      </c>
      <c r="W3" s="15">
        <v>565.14271045022303</v>
      </c>
      <c r="X3" s="87">
        <v>2275.8827260609901</v>
      </c>
      <c r="Y3" s="87">
        <v>6210.0299567105803</v>
      </c>
      <c r="Z3" s="16">
        <v>6.8164255116808903</v>
      </c>
      <c r="AA3" s="16">
        <v>13.203348932870099</v>
      </c>
      <c r="AB3" s="16">
        <v>248.633461561508</v>
      </c>
      <c r="AC3" s="16">
        <v>55.0866262140148</v>
      </c>
      <c r="AD3" s="16">
        <v>4.6630394487835396</v>
      </c>
      <c r="AE3" s="16">
        <v>10.949249001705599</v>
      </c>
      <c r="AF3" s="15">
        <v>435.03318953964998</v>
      </c>
      <c r="AG3" s="16">
        <v>3.97794667113499</v>
      </c>
      <c r="AH3" s="16">
        <v>25.361230895967299</v>
      </c>
      <c r="AI3" s="16">
        <v>1.96874249634335</v>
      </c>
      <c r="AJ3" s="16">
        <v>0.406859265646283</v>
      </c>
      <c r="AK3" s="16">
        <v>84.366642382681704</v>
      </c>
      <c r="AL3" s="16">
        <v>1.8212905367702801</v>
      </c>
      <c r="AM3" s="16">
        <v>0.30045876316229297</v>
      </c>
      <c r="AN3" s="16">
        <v>120.172861246602</v>
      </c>
      <c r="AO3" s="16">
        <v>5.1892430583950899</v>
      </c>
      <c r="AP3" s="16">
        <v>9.9063550807204201</v>
      </c>
      <c r="AQ3" s="16">
        <v>1.1844503373208299</v>
      </c>
      <c r="AR3" s="16">
        <v>4.6602370677687102</v>
      </c>
      <c r="AS3" s="16">
        <v>0.89423045418593605</v>
      </c>
      <c r="AT3" s="16">
        <v>0.16569832668144999</v>
      </c>
      <c r="AU3" s="16">
        <v>0.78335891077942399</v>
      </c>
      <c r="AV3" s="16">
        <v>9.9787165654849005E-2</v>
      </c>
      <c r="AW3" s="16">
        <v>0.64888446442629599</v>
      </c>
      <c r="AX3" s="16">
        <v>0.124309667489593</v>
      </c>
      <c r="AY3" s="16">
        <v>0.38301609852209201</v>
      </c>
      <c r="AZ3" s="16">
        <v>3.4591223369671902E-2</v>
      </c>
      <c r="BA3" s="16">
        <v>0.42674140193476101</v>
      </c>
      <c r="BB3" s="16">
        <v>5.9803837575649103E-2</v>
      </c>
      <c r="BC3" s="16">
        <v>0.63893497666701704</v>
      </c>
      <c r="BD3" s="16">
        <v>0.129190410780745</v>
      </c>
      <c r="BE3" s="87">
        <v>3774.02505589681</v>
      </c>
      <c r="BF3" s="16">
        <v>1.3911451608863401</v>
      </c>
      <c r="BG3" s="16">
        <v>0.58953239343907005</v>
      </c>
    </row>
    <row r="4" spans="1:61" x14ac:dyDescent="0.3">
      <c r="A4" t="s">
        <v>162</v>
      </c>
      <c r="B4" s="16">
        <v>63.37</v>
      </c>
      <c r="C4" s="16">
        <v>18.191654838129114</v>
      </c>
      <c r="D4" s="16">
        <v>0.187</v>
      </c>
      <c r="E4" s="16">
        <v>1.975255944327331</v>
      </c>
      <c r="F4" s="16">
        <v>0.72319999999999995</v>
      </c>
      <c r="G4" s="16">
        <v>2.02</v>
      </c>
      <c r="H4" s="16">
        <v>3.5</v>
      </c>
      <c r="I4" s="16">
        <v>0.3875380384386764</v>
      </c>
      <c r="J4" s="16">
        <v>7.2293846561778308</v>
      </c>
      <c r="K4" s="16">
        <v>0.2681</v>
      </c>
      <c r="L4" s="16">
        <v>0.13300000000000001</v>
      </c>
      <c r="M4" s="16">
        <v>3.1399999999999997E-2</v>
      </c>
      <c r="O4" s="16">
        <v>42.2976715404616</v>
      </c>
      <c r="P4" s="16">
        <v>155.64446224933499</v>
      </c>
      <c r="Q4" s="87">
        <v>125438.94705431099</v>
      </c>
      <c r="R4" s="87">
        <v>21448.7756010878</v>
      </c>
      <c r="S4" s="87">
        <v>10301.2126679516</v>
      </c>
      <c r="T4" s="87">
        <v>1323.75313270016</v>
      </c>
      <c r="U4" s="87">
        <v>16032.6949820184</v>
      </c>
      <c r="V4" s="87">
        <v>51562.419490660897</v>
      </c>
      <c r="W4" s="15">
        <v>590.58136984722398</v>
      </c>
      <c r="X4" s="87">
        <v>2410.21708555333</v>
      </c>
      <c r="Y4" s="87">
        <v>6319.1229662801397</v>
      </c>
      <c r="Z4" s="16">
        <v>5.5395544396010399</v>
      </c>
      <c r="AA4" s="16">
        <v>13.3234996892454</v>
      </c>
      <c r="AB4" s="16">
        <v>236.77246027293299</v>
      </c>
      <c r="AC4" s="16">
        <v>57.658811890914997</v>
      </c>
      <c r="AD4" s="16">
        <v>4.8310026796527703</v>
      </c>
      <c r="AE4" s="16">
        <v>12.402092760989699</v>
      </c>
      <c r="AF4" s="15">
        <v>431.036728868409</v>
      </c>
      <c r="AG4" s="16">
        <v>3.9981664148432299</v>
      </c>
      <c r="AH4" s="16">
        <v>25.5005709758872</v>
      </c>
      <c r="AI4" s="16">
        <v>1.8352064814848099</v>
      </c>
      <c r="AJ4" s="16">
        <v>0.27121685137816398</v>
      </c>
      <c r="AK4" s="16">
        <v>83.094921917999002</v>
      </c>
      <c r="AL4" s="16">
        <v>1.9067371883759201</v>
      </c>
      <c r="AM4" s="16">
        <v>0.36619334676917098</v>
      </c>
      <c r="AN4" s="16">
        <v>124.972263849463</v>
      </c>
      <c r="AO4" s="16">
        <v>5.1079529999365203</v>
      </c>
      <c r="AP4" s="16">
        <v>9.6671407906117697</v>
      </c>
      <c r="AQ4" s="16">
        <v>1.2150721569341201</v>
      </c>
      <c r="AR4" s="16">
        <v>4.6058995541415397</v>
      </c>
      <c r="AS4" s="16">
        <v>0.99161739781605995</v>
      </c>
      <c r="AT4" s="16">
        <v>0.19755847664367401</v>
      </c>
      <c r="AU4" s="16">
        <v>0.64894980358656296</v>
      </c>
      <c r="AV4" s="16">
        <v>0.11308923557841701</v>
      </c>
      <c r="AW4" s="16">
        <v>0.57423196053464398</v>
      </c>
      <c r="AX4" s="16">
        <v>0.14097039395121799</v>
      </c>
      <c r="AY4" s="16">
        <v>0.41274780240006198</v>
      </c>
      <c r="AZ4" s="16">
        <v>4.4036638249691E-2</v>
      </c>
      <c r="BA4" s="16">
        <v>0.36304070398764798</v>
      </c>
      <c r="BB4" s="16">
        <v>4.3703048593419003E-2</v>
      </c>
      <c r="BC4" s="16">
        <v>0.68173264999795802</v>
      </c>
      <c r="BD4" s="16">
        <v>0.143318692997318</v>
      </c>
      <c r="BE4" s="87">
        <v>3980.5011968868498</v>
      </c>
      <c r="BF4" s="16">
        <v>1.4572152134583001</v>
      </c>
      <c r="BG4" s="16">
        <v>0.64192043994821202</v>
      </c>
    </row>
    <row r="5" spans="1:61" x14ac:dyDescent="0.3">
      <c r="A5" t="s">
        <v>278</v>
      </c>
      <c r="B5" s="16">
        <f>STDEVA(B2:B4)</f>
        <v>0.17009801096230931</v>
      </c>
      <c r="C5" s="16">
        <f t="shared" ref="C5:M5" si="0">STDEVA(C2:C4)</f>
        <v>0.18872458740219819</v>
      </c>
      <c r="D5" s="16">
        <f t="shared" si="0"/>
        <v>2.6715975245783858E-2</v>
      </c>
      <c r="E5" s="16">
        <f t="shared" si="0"/>
        <v>4.8147658945699334E-2</v>
      </c>
      <c r="F5" s="16">
        <f t="shared" si="0"/>
        <v>8.0916891520456558E-2</v>
      </c>
      <c r="G5" s="16">
        <f t="shared" si="0"/>
        <v>0.16000066666527785</v>
      </c>
      <c r="H5" s="16">
        <f t="shared" si="0"/>
        <v>7.211102550927985E-2</v>
      </c>
      <c r="I5" s="16">
        <f t="shared" si="0"/>
        <v>7.7713656331942951E-2</v>
      </c>
      <c r="J5" s="16">
        <f t="shared" si="0"/>
        <v>9.96588645325171E-2</v>
      </c>
      <c r="K5" s="16">
        <f t="shared" si="0"/>
        <v>4.8539708830331041E-2</v>
      </c>
      <c r="L5" s="16">
        <f t="shared" si="0"/>
        <v>1.8711048429559847E-2</v>
      </c>
      <c r="M5" s="16">
        <f t="shared" si="0"/>
        <v>5.6580326380583556E-3</v>
      </c>
      <c r="N5" t="s">
        <v>279</v>
      </c>
      <c r="O5" s="16">
        <f>AVERAGE(O2:O4)</f>
        <v>41.770508045242472</v>
      </c>
      <c r="P5" s="16">
        <f t="shared" ref="P5:BG5" si="1">AVERAGE(P2:P4)</f>
        <v>155.86232459740066</v>
      </c>
      <c r="Q5" s="16">
        <f t="shared" si="1"/>
        <v>125746.37977598999</v>
      </c>
      <c r="R5" s="16">
        <f t="shared" si="1"/>
        <v>21349.475792287034</v>
      </c>
      <c r="S5" s="16">
        <f t="shared" si="1"/>
        <v>10021.686902787313</v>
      </c>
      <c r="T5" s="16">
        <f t="shared" si="1"/>
        <v>1342.78099576721</v>
      </c>
      <c r="U5" s="16">
        <f t="shared" si="1"/>
        <v>15971.375211159366</v>
      </c>
      <c r="V5" s="16">
        <f t="shared" si="1"/>
        <v>51700.249359124799</v>
      </c>
      <c r="W5" s="16">
        <f t="shared" si="1"/>
        <v>575.14671447124465</v>
      </c>
      <c r="X5" s="16">
        <f t="shared" si="1"/>
        <v>2359.2168665622162</v>
      </c>
      <c r="Y5" s="16">
        <f t="shared" si="1"/>
        <v>6244.1951240779772</v>
      </c>
      <c r="Z5" s="16">
        <f t="shared" si="1"/>
        <v>6.0286108409270298</v>
      </c>
      <c r="AA5" s="16">
        <f t="shared" si="1"/>
        <v>13.0997561029872</v>
      </c>
      <c r="AB5" s="16">
        <f t="shared" si="1"/>
        <v>239.05531539886465</v>
      </c>
      <c r="AC5" s="16">
        <f t="shared" si="1"/>
        <v>56.512972658316365</v>
      </c>
      <c r="AD5" s="16">
        <f t="shared" si="1"/>
        <v>4.4043727152314824</v>
      </c>
      <c r="AE5" s="16">
        <f t="shared" si="1"/>
        <v>11.653580457306433</v>
      </c>
      <c r="AF5" s="16">
        <f t="shared" si="1"/>
        <v>431.26066584885433</v>
      </c>
      <c r="AG5" s="16">
        <f t="shared" si="1"/>
        <v>4.0503612458340532</v>
      </c>
      <c r="AH5" s="16">
        <f t="shared" si="1"/>
        <v>25.161965300083967</v>
      </c>
      <c r="AI5" s="16">
        <f t="shared" si="1"/>
        <v>1.9116593999567133</v>
      </c>
      <c r="AJ5" s="16">
        <f t="shared" si="1"/>
        <v>0.44806001000162538</v>
      </c>
      <c r="AK5" s="16">
        <f t="shared" si="1"/>
        <v>83.34185389146343</v>
      </c>
      <c r="AL5" s="16">
        <f t="shared" si="1"/>
        <v>1.84277986522443</v>
      </c>
      <c r="AM5" s="16">
        <f t="shared" si="1"/>
        <v>0.35046938244572368</v>
      </c>
      <c r="AN5" s="16">
        <f t="shared" si="1"/>
        <v>123.075904840766</v>
      </c>
      <c r="AO5" s="16">
        <f t="shared" si="1"/>
        <v>5.1859393319933931</v>
      </c>
      <c r="AP5" s="16">
        <f t="shared" si="1"/>
        <v>9.7579094954635313</v>
      </c>
      <c r="AQ5" s="16">
        <f t="shared" si="1"/>
        <v>1.22658557990152</v>
      </c>
      <c r="AR5" s="16">
        <f t="shared" si="1"/>
        <v>4.5869452356253726</v>
      </c>
      <c r="AS5" s="16">
        <f t="shared" si="1"/>
        <v>0.91510719705267041</v>
      </c>
      <c r="AT5" s="16">
        <f t="shared" si="1"/>
        <v>0.17139592462665665</v>
      </c>
      <c r="AU5" s="16">
        <f t="shared" si="1"/>
        <v>0.76880260894439234</v>
      </c>
      <c r="AV5" s="16">
        <f t="shared" si="1"/>
        <v>0.11484494216929701</v>
      </c>
      <c r="AW5" s="16">
        <f t="shared" si="1"/>
        <v>0.649314202982887</v>
      </c>
      <c r="AX5" s="16">
        <f t="shared" si="1"/>
        <v>0.13638100029453634</v>
      </c>
      <c r="AY5" s="16">
        <f t="shared" si="1"/>
        <v>0.39257812081968568</v>
      </c>
      <c r="AZ5" s="16">
        <f t="shared" si="1"/>
        <v>3.6247168688107234E-2</v>
      </c>
      <c r="BA5" s="16">
        <f t="shared" si="1"/>
        <v>0.38256337615317371</v>
      </c>
      <c r="BB5" s="16">
        <f t="shared" si="1"/>
        <v>5.4128887447070596E-2</v>
      </c>
      <c r="BC5" s="16">
        <f t="shared" si="1"/>
        <v>0.63090954893981832</v>
      </c>
      <c r="BD5" s="16">
        <f t="shared" si="1"/>
        <v>0.134588800306877</v>
      </c>
      <c r="BE5" s="16">
        <f t="shared" si="1"/>
        <v>3924.6219330679901</v>
      </c>
      <c r="BF5" s="16">
        <f t="shared" si="1"/>
        <v>1.4232736872052065</v>
      </c>
      <c r="BG5" s="16">
        <f t="shared" si="1"/>
        <v>0.62051089067655107</v>
      </c>
    </row>
    <row r="6" spans="1:61" x14ac:dyDescent="0.3">
      <c r="A6" t="s">
        <v>237</v>
      </c>
      <c r="B6" s="16">
        <f>AVERAGE(B2:B4)</f>
        <v>63.536666666666669</v>
      </c>
      <c r="C6" s="16">
        <f t="shared" ref="C6:M6" si="2">AVERAGE(C2:C4)</f>
        <v>18.067550313934941</v>
      </c>
      <c r="D6" s="16">
        <f t="shared" si="2"/>
        <v>0.16143333333333335</v>
      </c>
      <c r="E6" s="16">
        <f t="shared" si="2"/>
        <v>1.9857626248822637</v>
      </c>
      <c r="F6" s="16">
        <f t="shared" si="2"/>
        <v>0.79053333333333331</v>
      </c>
      <c r="G6" s="16">
        <f t="shared" si="2"/>
        <v>2.006933333333333</v>
      </c>
      <c r="H6" s="16">
        <f t="shared" si="2"/>
        <v>3.56</v>
      </c>
      <c r="I6" s="16">
        <f t="shared" si="2"/>
        <v>0.45329699227263714</v>
      </c>
      <c r="J6" s="16">
        <f t="shared" si="2"/>
        <v>7.3443026203656281</v>
      </c>
      <c r="K6" s="16">
        <f t="shared" si="2"/>
        <v>0.2874666666666667</v>
      </c>
      <c r="L6" s="16">
        <f t="shared" si="2"/>
        <v>0.11236666666666667</v>
      </c>
      <c r="M6" s="16">
        <f t="shared" si="2"/>
        <v>3.0466666666666666E-2</v>
      </c>
      <c r="N6" t="s">
        <v>280</v>
      </c>
      <c r="O6" s="16">
        <f>STDEVA(O2:O4)</f>
        <v>0.65901817832383502</v>
      </c>
      <c r="P6" s="16">
        <f t="shared" ref="P6:BG6" si="3">STDEVA(P2:P4)</f>
        <v>0.21768526283372525</v>
      </c>
      <c r="Q6" s="16">
        <f t="shared" si="3"/>
        <v>1682.950754729118</v>
      </c>
      <c r="R6" s="16">
        <f t="shared" si="3"/>
        <v>129.18402146231787</v>
      </c>
      <c r="S6" s="16">
        <f t="shared" si="3"/>
        <v>250.44749184791567</v>
      </c>
      <c r="T6" s="16">
        <f t="shared" si="3"/>
        <v>16.968756776333699</v>
      </c>
      <c r="U6" s="16">
        <f t="shared" si="3"/>
        <v>69.922741130303422</v>
      </c>
      <c r="V6" s="16">
        <f t="shared" si="3"/>
        <v>126.21325162382442</v>
      </c>
      <c r="W6" s="16">
        <f t="shared" si="3"/>
        <v>13.560985531423725</v>
      </c>
      <c r="X6" s="16">
        <f t="shared" si="3"/>
        <v>72.770474062087331</v>
      </c>
      <c r="Y6" s="16">
        <f t="shared" si="3"/>
        <v>64.973209317377098</v>
      </c>
      <c r="Z6" s="16">
        <f t="shared" si="3"/>
        <v>0.68887031532955345</v>
      </c>
      <c r="AA6" s="16">
        <f t="shared" si="3"/>
        <v>0.28977732496429731</v>
      </c>
      <c r="AB6" s="16">
        <f t="shared" si="3"/>
        <v>8.6652634913566686</v>
      </c>
      <c r="AC6" s="16">
        <f t="shared" si="3"/>
        <v>1.3088346003126776</v>
      </c>
      <c r="AD6" s="16">
        <f t="shared" si="3"/>
        <v>0.59939685094342565</v>
      </c>
      <c r="AE6" s="16">
        <f t="shared" si="3"/>
        <v>0.72742883344396736</v>
      </c>
      <c r="AF6" s="16">
        <f t="shared" si="3"/>
        <v>3.6656889127216137</v>
      </c>
      <c r="AG6" s="16">
        <f t="shared" si="3"/>
        <v>0.10838744160970297</v>
      </c>
      <c r="AH6" s="16">
        <f t="shared" si="3"/>
        <v>0.47099155315919794</v>
      </c>
      <c r="AI6" s="16">
        <f t="shared" si="3"/>
        <v>6.8843004886380593E-2</v>
      </c>
      <c r="AJ6" s="16">
        <f t="shared" si="3"/>
        <v>0.20064165533805148</v>
      </c>
      <c r="AK6" s="16">
        <f t="shared" si="3"/>
        <v>0.92634432406761724</v>
      </c>
      <c r="AL6" s="16">
        <f t="shared" si="3"/>
        <v>5.6373136313885228E-2</v>
      </c>
      <c r="AM6" s="16">
        <f t="shared" si="3"/>
        <v>4.4293790781001284E-2</v>
      </c>
      <c r="AN6" s="16">
        <f t="shared" si="3"/>
        <v>2.5531601452023929</v>
      </c>
      <c r="AO6" s="16">
        <f t="shared" si="3"/>
        <v>7.63880690398335E-2</v>
      </c>
      <c r="AP6" s="16">
        <f t="shared" si="3"/>
        <v>0.12961803905319896</v>
      </c>
      <c r="AQ6" s="16">
        <f t="shared" si="3"/>
        <v>4.8918896608829372E-2</v>
      </c>
      <c r="AR6" s="16">
        <f t="shared" si="3"/>
        <v>8.4381014336268795E-2</v>
      </c>
      <c r="AS6" s="16">
        <f t="shared" si="3"/>
        <v>6.8500842517142987E-2</v>
      </c>
      <c r="AT6" s="16">
        <f t="shared" si="3"/>
        <v>2.3830191937431966E-2</v>
      </c>
      <c r="AU6" s="16">
        <f t="shared" si="3"/>
        <v>0.11327827357746077</v>
      </c>
      <c r="AV6" s="16">
        <f t="shared" si="3"/>
        <v>1.600800351895065E-2</v>
      </c>
      <c r="AW6" s="16">
        <f t="shared" si="3"/>
        <v>7.5298031453545258E-2</v>
      </c>
      <c r="AX6" s="16">
        <f t="shared" si="3"/>
        <v>1.0553649208732996E-2</v>
      </c>
      <c r="AY6" s="16">
        <f t="shared" si="3"/>
        <v>1.7475279124137832E-2</v>
      </c>
      <c r="AZ6" s="16">
        <f t="shared" si="3"/>
        <v>7.1076758011946939E-3</v>
      </c>
      <c r="BA6" s="16">
        <f t="shared" si="3"/>
        <v>3.8345267976467652E-2</v>
      </c>
      <c r="BB6" s="16">
        <f t="shared" si="3"/>
        <v>9.0408550049813335E-3</v>
      </c>
      <c r="BC6" s="16">
        <f t="shared" si="3"/>
        <v>5.5274516875180202E-2</v>
      </c>
      <c r="BD6" s="16">
        <f t="shared" si="3"/>
        <v>7.6306143001814656E-3</v>
      </c>
      <c r="BE6" s="16">
        <f t="shared" si="3"/>
        <v>131.85851852991669</v>
      </c>
      <c r="BF6" s="16">
        <f t="shared" si="3"/>
        <v>3.3072317552395959E-2</v>
      </c>
      <c r="BG6" s="16">
        <f t="shared" si="3"/>
        <v>2.7473631506235826E-2</v>
      </c>
    </row>
    <row r="7" spans="1:61" x14ac:dyDescent="0.3">
      <c r="A7" t="s">
        <v>163</v>
      </c>
      <c r="B7" s="16">
        <v>53.49</v>
      </c>
      <c r="C7" s="16">
        <v>13.899706709747315</v>
      </c>
      <c r="D7" s="16">
        <v>0.24099999999999999</v>
      </c>
      <c r="E7" s="16">
        <v>2.1433628332062531</v>
      </c>
      <c r="F7" s="16">
        <v>0.53580000000000005</v>
      </c>
      <c r="G7" s="16">
        <v>1.2847999999999999</v>
      </c>
      <c r="H7" s="16">
        <v>2.0699999999999998</v>
      </c>
      <c r="I7" s="16">
        <v>14.691052902714484</v>
      </c>
      <c r="J7" s="16">
        <v>4.680295268739405</v>
      </c>
      <c r="K7" s="16">
        <v>8.9599999999999999E-2</v>
      </c>
      <c r="L7" s="16">
        <v>9.6699999999999994E-2</v>
      </c>
      <c r="M7" s="16">
        <v>1.47</v>
      </c>
      <c r="O7" s="16">
        <v>17.953433505173901</v>
      </c>
      <c r="P7" s="16">
        <v>65.472752766066804</v>
      </c>
      <c r="Q7" s="87">
        <v>106504.217059523</v>
      </c>
      <c r="R7" s="87">
        <v>12480.708055231</v>
      </c>
      <c r="S7" s="87">
        <v>6254.9564416576304</v>
      </c>
      <c r="T7" s="87">
        <v>1099.69153125208</v>
      </c>
      <c r="U7" s="87">
        <v>17910.178117163599</v>
      </c>
      <c r="V7" s="87">
        <v>31781.793698526901</v>
      </c>
      <c r="W7" s="15">
        <v>431.52277975829003</v>
      </c>
      <c r="X7" s="87">
        <v>548.872099989297</v>
      </c>
      <c r="Y7" s="87">
        <v>4470.5762963139596</v>
      </c>
      <c r="Z7" s="16">
        <v>3.29673970686967</v>
      </c>
      <c r="AA7" s="16">
        <v>16.4863897780596</v>
      </c>
      <c r="AB7" s="87">
        <v>12119.4898537112</v>
      </c>
      <c r="AC7" s="16">
        <v>43.451047848418199</v>
      </c>
      <c r="AD7" s="16">
        <v>104.827621294633</v>
      </c>
      <c r="AE7" s="16">
        <v>29.6783615931698</v>
      </c>
      <c r="AF7" s="15">
        <v>184.593816253478</v>
      </c>
      <c r="AG7" s="16">
        <v>3.6231754927908502</v>
      </c>
      <c r="AH7" s="16">
        <v>41.322047765749701</v>
      </c>
      <c r="AI7" s="16">
        <v>1.45010742015969</v>
      </c>
      <c r="AJ7" s="16">
        <v>0.217427611755486</v>
      </c>
      <c r="AK7" s="87">
        <v>70848.024191857403</v>
      </c>
      <c r="AL7" s="16">
        <v>49.755146410369598</v>
      </c>
      <c r="AM7" s="16">
        <v>0.53469039895023096</v>
      </c>
      <c r="AN7" s="16">
        <v>74.493088478808602</v>
      </c>
      <c r="AO7" s="16">
        <v>4.1428986657831697</v>
      </c>
      <c r="AP7" s="16">
        <v>8.7045701138543894</v>
      </c>
      <c r="AQ7" s="16">
        <v>0.91479507906909796</v>
      </c>
      <c r="AR7" s="16">
        <v>3.3158365068160598</v>
      </c>
      <c r="AS7" s="16">
        <v>0.69050046438215795</v>
      </c>
      <c r="AT7" s="16">
        <v>0.14454608512244799</v>
      </c>
      <c r="AU7" s="16">
        <v>0.658368954123701</v>
      </c>
      <c r="AV7" s="16">
        <v>0.116131112080216</v>
      </c>
      <c r="AW7" s="16">
        <v>0.66510638726069804</v>
      </c>
      <c r="AX7" s="16">
        <v>0.121115950565724</v>
      </c>
      <c r="AY7" s="16">
        <v>0.32771177798335199</v>
      </c>
      <c r="AZ7" s="16">
        <v>4.80423189912235E-2</v>
      </c>
      <c r="BA7" s="16">
        <v>0.31451678330571298</v>
      </c>
      <c r="BB7" s="16">
        <v>6.0290265627717797E-2</v>
      </c>
      <c r="BC7" s="16">
        <v>1.03782960685208</v>
      </c>
      <c r="BD7" s="16">
        <v>8.9986435817753604E-2</v>
      </c>
      <c r="BE7" s="87">
        <v>164946.95864010599</v>
      </c>
      <c r="BF7" s="16">
        <v>1.1360045573587001</v>
      </c>
      <c r="BG7" s="16">
        <v>0.380510329238892</v>
      </c>
    </row>
    <row r="8" spans="1:61" x14ac:dyDescent="0.3">
      <c r="A8" t="s">
        <v>164</v>
      </c>
      <c r="B8" s="16">
        <v>53.17</v>
      </c>
      <c r="C8" s="16">
        <v>14.251336194964138</v>
      </c>
      <c r="D8" s="16">
        <v>0.2203</v>
      </c>
      <c r="E8" s="16">
        <v>2.1223494720963876</v>
      </c>
      <c r="F8" s="16">
        <v>0.52949999999999997</v>
      </c>
      <c r="G8" s="16">
        <v>1.266</v>
      </c>
      <c r="H8" s="16">
        <v>2.2000000000000002</v>
      </c>
      <c r="I8" s="16">
        <v>14.481629482861106</v>
      </c>
      <c r="J8" s="16">
        <v>4.6385069181256604</v>
      </c>
      <c r="K8" s="16">
        <v>9.7199999999999995E-2</v>
      </c>
      <c r="L8" s="16">
        <v>0.14699999999999999</v>
      </c>
      <c r="M8" s="16">
        <v>1.39</v>
      </c>
      <c r="O8" s="16">
        <v>18.785811118391699</v>
      </c>
      <c r="P8" s="16">
        <v>63.503306699031199</v>
      </c>
      <c r="Q8" s="87">
        <v>107869.851537282</v>
      </c>
      <c r="R8" s="87">
        <v>12506.902043861501</v>
      </c>
      <c r="S8" s="87">
        <v>6241.76836671601</v>
      </c>
      <c r="T8" s="87">
        <v>1106.5904724356201</v>
      </c>
      <c r="U8" s="87">
        <v>17930.930820396501</v>
      </c>
      <c r="V8" s="87">
        <v>31374.1242071872</v>
      </c>
      <c r="W8" s="15">
        <v>443.65859214887598</v>
      </c>
      <c r="X8" s="87">
        <v>559.37860504311504</v>
      </c>
      <c r="Y8" s="87">
        <v>4473.8205342476103</v>
      </c>
      <c r="Z8" s="16">
        <v>3.7592970346767198</v>
      </c>
      <c r="AA8" s="16">
        <v>16.9377692386166</v>
      </c>
      <c r="AB8" s="87">
        <v>12411.5906231844</v>
      </c>
      <c r="AC8" s="16">
        <v>47.560121863206703</v>
      </c>
      <c r="AD8" s="16">
        <v>107.05654038794501</v>
      </c>
      <c r="AE8" s="16">
        <v>29.717144472738099</v>
      </c>
      <c r="AF8" s="15">
        <v>186.61332850124799</v>
      </c>
      <c r="AG8" s="16">
        <v>3.3212940933080799</v>
      </c>
      <c r="AH8" s="16">
        <v>42.0364870151719</v>
      </c>
      <c r="AI8" s="16">
        <v>1.5360974255950299</v>
      </c>
      <c r="AJ8" s="16">
        <v>0.189405949926512</v>
      </c>
      <c r="AK8" s="87">
        <v>74767.574551740705</v>
      </c>
      <c r="AL8" s="16">
        <v>47.925444338366198</v>
      </c>
      <c r="AM8" s="16">
        <v>0.62784587645025003</v>
      </c>
      <c r="AN8" s="16">
        <v>76.955989071642193</v>
      </c>
      <c r="AO8" s="16">
        <v>4.3239412036882401</v>
      </c>
      <c r="AP8" s="16">
        <v>8.6537392292262698</v>
      </c>
      <c r="AQ8" s="16">
        <v>0.97817917815727395</v>
      </c>
      <c r="AR8" s="16">
        <v>3.4347327187691001</v>
      </c>
      <c r="AS8" s="16">
        <v>0.68717777094070798</v>
      </c>
      <c r="AT8" s="16">
        <v>0.15460274188503201</v>
      </c>
      <c r="AU8" s="16">
        <v>0.65467169653480894</v>
      </c>
      <c r="AV8" s="16">
        <v>0.10546036341340299</v>
      </c>
      <c r="AW8" s="16">
        <v>0.58658141323856405</v>
      </c>
      <c r="AX8" s="16">
        <v>0.14654374271405601</v>
      </c>
      <c r="AY8" s="16">
        <v>0.38260916301217701</v>
      </c>
      <c r="AZ8" s="16">
        <v>4.6495155602357903E-2</v>
      </c>
      <c r="BA8" s="16">
        <v>0.33519965415612002</v>
      </c>
      <c r="BB8" s="16">
        <v>4.6748846518064498E-2</v>
      </c>
      <c r="BC8" s="16">
        <v>1.0191617051616499</v>
      </c>
      <c r="BD8" s="16">
        <v>0.119274105904801</v>
      </c>
      <c r="BE8" s="87">
        <v>166051.89179432401</v>
      </c>
      <c r="BF8" s="16">
        <v>1.07163406239256</v>
      </c>
      <c r="BG8" s="16">
        <v>0.340825090604855</v>
      </c>
    </row>
    <row r="9" spans="1:61" x14ac:dyDescent="0.3">
      <c r="A9" t="s">
        <v>165</v>
      </c>
      <c r="B9" s="16">
        <v>53.04</v>
      </c>
      <c r="C9" s="16">
        <v>14.116889627087119</v>
      </c>
      <c r="D9" s="16">
        <v>0.1734</v>
      </c>
      <c r="E9" s="16">
        <v>2.1118427915414548</v>
      </c>
      <c r="F9" s="16">
        <v>0.53580000000000005</v>
      </c>
      <c r="G9" s="16">
        <v>1.3475999999999999</v>
      </c>
      <c r="H9" s="16">
        <v>2.12</v>
      </c>
      <c r="I9" s="16">
        <v>14.4502159698831</v>
      </c>
      <c r="J9" s="16">
        <v>4.7325307070065854</v>
      </c>
      <c r="K9" s="16">
        <v>8.1699999999999995E-2</v>
      </c>
      <c r="L9" s="16">
        <v>0.1215</v>
      </c>
      <c r="M9" s="16">
        <v>1.44</v>
      </c>
      <c r="O9" s="16">
        <v>18.098269357936001</v>
      </c>
      <c r="P9" s="16">
        <v>64.211336538817704</v>
      </c>
      <c r="Q9" s="87">
        <v>107173.57168071601</v>
      </c>
      <c r="R9" s="87">
        <v>12453.512858284001</v>
      </c>
      <c r="S9" s="87">
        <v>6243.4515643906598</v>
      </c>
      <c r="T9" s="87">
        <v>1092.7004888061799</v>
      </c>
      <c r="U9" s="87">
        <v>17833.330814027198</v>
      </c>
      <c r="V9" s="87">
        <v>31216.1930185784</v>
      </c>
      <c r="W9" s="15">
        <v>432.11448281820202</v>
      </c>
      <c r="X9" s="87">
        <v>549.62256080526197</v>
      </c>
      <c r="Y9" s="87">
        <v>4494.3699103936297</v>
      </c>
      <c r="Z9" s="16">
        <v>3.4552220565104101</v>
      </c>
      <c r="AA9" s="16">
        <v>15.6944564470332</v>
      </c>
      <c r="AB9" s="87">
        <v>12287.8412005871</v>
      </c>
      <c r="AC9" s="16">
        <v>45.386094331812501</v>
      </c>
      <c r="AD9" s="16">
        <v>106.37389975806001</v>
      </c>
      <c r="AE9" s="16">
        <v>29.092124566476699</v>
      </c>
      <c r="AF9" s="15">
        <v>181.21205811307601</v>
      </c>
      <c r="AG9" s="16">
        <v>3.36324566622562</v>
      </c>
      <c r="AH9" s="16">
        <v>42.103936621425497</v>
      </c>
      <c r="AI9" s="16">
        <v>1.3671193639475101</v>
      </c>
      <c r="AJ9" s="16">
        <v>0.19524902308697101</v>
      </c>
      <c r="AK9" s="87">
        <v>68996.906702967899</v>
      </c>
      <c r="AL9" s="16">
        <v>48.1031121951602</v>
      </c>
      <c r="AM9" s="16">
        <v>0.61406635197461201</v>
      </c>
      <c r="AN9" s="16">
        <v>75.990215040456704</v>
      </c>
      <c r="AO9" s="16">
        <v>4.1391454014205999</v>
      </c>
      <c r="AP9" s="16">
        <v>8.5837853272985001</v>
      </c>
      <c r="AQ9" s="16">
        <v>0.93738964048258899</v>
      </c>
      <c r="AR9" s="16">
        <v>3.9525872986516202</v>
      </c>
      <c r="AS9" s="16">
        <v>0.84935977238735305</v>
      </c>
      <c r="AT9" s="16">
        <v>0.17311383202956601</v>
      </c>
      <c r="AU9" s="16">
        <v>0.82556018737104797</v>
      </c>
      <c r="AV9" s="16">
        <v>0.110401895072906</v>
      </c>
      <c r="AW9" s="16">
        <v>0.65743493279423104</v>
      </c>
      <c r="AX9" s="16">
        <v>0.118846353158837</v>
      </c>
      <c r="AY9" s="16">
        <v>0.33216580053429801</v>
      </c>
      <c r="AZ9" s="16">
        <v>5.3905848975667102E-2</v>
      </c>
      <c r="BA9" s="16">
        <v>0.38551840577121699</v>
      </c>
      <c r="BB9" s="16">
        <v>4.1853399735447501E-2</v>
      </c>
      <c r="BC9" s="16">
        <v>1.0288046756015401</v>
      </c>
      <c r="BD9" s="16">
        <v>9.5898031386077803E-2</v>
      </c>
      <c r="BE9" s="87">
        <v>167384.92744931599</v>
      </c>
      <c r="BF9" s="16">
        <v>1.13862312733506</v>
      </c>
      <c r="BG9" s="16">
        <v>0.35521831982529101</v>
      </c>
    </row>
    <row r="10" spans="1:61" x14ac:dyDescent="0.3">
      <c r="A10" t="s">
        <v>278</v>
      </c>
      <c r="B10" s="16">
        <f>STDEVA(B7:B9)</f>
        <v>0.23158871590242455</v>
      </c>
      <c r="C10" s="16">
        <f t="shared" ref="C10:M10" si="4">STDEVA(C7:C9)</f>
        <v>0.17742960767206861</v>
      </c>
      <c r="D10" s="16">
        <f t="shared" si="4"/>
        <v>3.4635867728892246E-2</v>
      </c>
      <c r="E10" s="16">
        <f t="shared" si="4"/>
        <v>1.6049219648566662E-2</v>
      </c>
      <c r="F10" s="16">
        <f t="shared" si="4"/>
        <v>3.6373066958946903E-3</v>
      </c>
      <c r="G10" s="16">
        <f t="shared" si="4"/>
        <v>4.2731409213052282E-2</v>
      </c>
      <c r="H10" s="16">
        <f t="shared" si="4"/>
        <v>6.5574385243020158E-2</v>
      </c>
      <c r="I10" s="16">
        <f t="shared" si="4"/>
        <v>0.13092453665905657</v>
      </c>
      <c r="J10" s="16">
        <f t="shared" si="4"/>
        <v>4.7108527418975886E-2</v>
      </c>
      <c r="K10" s="16">
        <f t="shared" si="4"/>
        <v>7.750483855863452E-3</v>
      </c>
      <c r="L10" s="16">
        <f t="shared" si="4"/>
        <v>2.5150811782790151E-2</v>
      </c>
      <c r="M10" s="16">
        <f t="shared" si="4"/>
        <v>4.0414518843273836E-2</v>
      </c>
      <c r="N10" t="s">
        <v>279</v>
      </c>
      <c r="O10" s="16">
        <f>AVERAGE(O7:O9)</f>
        <v>18.279171327167202</v>
      </c>
      <c r="P10" s="16">
        <f t="shared" ref="P10" si="5">AVERAGE(P7:P9)</f>
        <v>64.395798667971903</v>
      </c>
      <c r="Q10" s="16">
        <f t="shared" ref="Q10" si="6">AVERAGE(Q7:Q9)</f>
        <v>107182.54675917367</v>
      </c>
      <c r="R10" s="16">
        <f t="shared" ref="R10" si="7">AVERAGE(R7:R9)</f>
        <v>12480.3743191255</v>
      </c>
      <c r="S10" s="16">
        <f t="shared" ref="S10" si="8">AVERAGE(S7:S9)</f>
        <v>6246.7254575881007</v>
      </c>
      <c r="T10" s="16">
        <f t="shared" ref="T10" si="9">AVERAGE(T7:T9)</f>
        <v>1099.6608308312934</v>
      </c>
      <c r="U10" s="16">
        <f t="shared" ref="U10" si="10">AVERAGE(U7:U9)</f>
        <v>17891.479917195767</v>
      </c>
      <c r="V10" s="16">
        <f t="shared" ref="V10" si="11">AVERAGE(V7:V9)</f>
        <v>31457.370308097499</v>
      </c>
      <c r="W10" s="16">
        <f t="shared" ref="W10" si="12">AVERAGE(W7:W9)</f>
        <v>435.76528490845607</v>
      </c>
      <c r="X10" s="16">
        <f t="shared" ref="X10" si="13">AVERAGE(X7:X9)</f>
        <v>552.6244219458913</v>
      </c>
      <c r="Y10" s="16">
        <f t="shared" ref="Y10" si="14">AVERAGE(Y7:Y9)</f>
        <v>4479.5889136517335</v>
      </c>
      <c r="Z10" s="16">
        <f t="shared" ref="Z10" si="15">AVERAGE(Z7:Z9)</f>
        <v>3.5037529326855998</v>
      </c>
      <c r="AA10" s="16">
        <f t="shared" ref="AA10" si="16">AVERAGE(AA7:AA9)</f>
        <v>16.372871821236469</v>
      </c>
      <c r="AB10" s="16">
        <f t="shared" ref="AB10" si="17">AVERAGE(AB7:AB9)</f>
        <v>12272.973892494234</v>
      </c>
      <c r="AC10" s="16">
        <f t="shared" ref="AC10" si="18">AVERAGE(AC7:AC9)</f>
        <v>45.465754681145803</v>
      </c>
      <c r="AD10" s="16">
        <f t="shared" ref="AD10" si="19">AVERAGE(AD7:AD9)</f>
        <v>106.08602048021267</v>
      </c>
      <c r="AE10" s="16">
        <f t="shared" ref="AE10" si="20">AVERAGE(AE7:AE9)</f>
        <v>29.49587687746153</v>
      </c>
      <c r="AF10" s="16">
        <f t="shared" ref="AF10" si="21">AVERAGE(AF7:AF9)</f>
        <v>184.1397342892673</v>
      </c>
      <c r="AG10" s="16">
        <f t="shared" ref="AG10" si="22">AVERAGE(AG7:AG9)</f>
        <v>3.4359050841081835</v>
      </c>
      <c r="AH10" s="16">
        <f t="shared" ref="AH10" si="23">AVERAGE(AH7:AH9)</f>
        <v>41.820823800782364</v>
      </c>
      <c r="AI10" s="16">
        <f t="shared" ref="AI10" si="24">AVERAGE(AI7:AI9)</f>
        <v>1.4511080699007433</v>
      </c>
      <c r="AJ10" s="16">
        <f t="shared" ref="AJ10" si="25">AVERAGE(AJ7:AJ9)</f>
        <v>0.20069419492298968</v>
      </c>
      <c r="AK10" s="16">
        <f t="shared" ref="AK10" si="26">AVERAGE(AK7:AK9)</f>
        <v>71537.501815521988</v>
      </c>
      <c r="AL10" s="16">
        <f t="shared" ref="AL10" si="27">AVERAGE(AL7:AL9)</f>
        <v>48.594567647965334</v>
      </c>
      <c r="AM10" s="16">
        <f t="shared" ref="AM10" si="28">AVERAGE(AM7:AM9)</f>
        <v>0.59220087579169756</v>
      </c>
      <c r="AN10" s="16">
        <f t="shared" ref="AN10" si="29">AVERAGE(AN7:AN9)</f>
        <v>75.8130975303025</v>
      </c>
      <c r="AO10" s="16">
        <f t="shared" ref="AO10" si="30">AVERAGE(AO7:AO9)</f>
        <v>4.2019950902973369</v>
      </c>
      <c r="AP10" s="16">
        <f t="shared" ref="AP10" si="31">AVERAGE(AP7:AP9)</f>
        <v>8.6473648901263864</v>
      </c>
      <c r="AQ10" s="16">
        <f t="shared" ref="AQ10" si="32">AVERAGE(AQ7:AQ9)</f>
        <v>0.94345463256965356</v>
      </c>
      <c r="AR10" s="16">
        <f t="shared" ref="AR10" si="33">AVERAGE(AR7:AR9)</f>
        <v>3.56771884141226</v>
      </c>
      <c r="AS10" s="16">
        <f t="shared" ref="AS10" si="34">AVERAGE(AS7:AS9)</f>
        <v>0.74234600257007299</v>
      </c>
      <c r="AT10" s="16">
        <f t="shared" ref="AT10" si="35">AVERAGE(AT7:AT9)</f>
        <v>0.15742088634568199</v>
      </c>
      <c r="AU10" s="16">
        <f t="shared" ref="AU10" si="36">AVERAGE(AU7:AU9)</f>
        <v>0.71286694600985268</v>
      </c>
      <c r="AV10" s="16">
        <f t="shared" ref="AV10" si="37">AVERAGE(AV7:AV9)</f>
        <v>0.11066445685550834</v>
      </c>
      <c r="AW10" s="16">
        <f t="shared" ref="AW10" si="38">AVERAGE(AW7:AW9)</f>
        <v>0.6363742444311643</v>
      </c>
      <c r="AX10" s="16">
        <f t="shared" ref="AX10" si="39">AVERAGE(AX7:AX9)</f>
        <v>0.12883534881287234</v>
      </c>
      <c r="AY10" s="16">
        <f t="shared" ref="AY10" si="40">AVERAGE(AY7:AY9)</f>
        <v>0.34749558050994239</v>
      </c>
      <c r="AZ10" s="16">
        <f t="shared" ref="AZ10" si="41">AVERAGE(AZ7:AZ9)</f>
        <v>4.9481107856416164E-2</v>
      </c>
      <c r="BA10" s="16">
        <f t="shared" ref="BA10" si="42">AVERAGE(BA7:BA9)</f>
        <v>0.34507828107768335</v>
      </c>
      <c r="BB10" s="16">
        <f t="shared" ref="BB10" si="43">AVERAGE(BB7:BB9)</f>
        <v>4.9630837293743263E-2</v>
      </c>
      <c r="BC10" s="16">
        <f t="shared" ref="BC10" si="44">AVERAGE(BC7:BC9)</f>
        <v>1.0285986625384234</v>
      </c>
      <c r="BD10" s="16">
        <f t="shared" ref="BD10" si="45">AVERAGE(BD7:BD9)</f>
        <v>0.10171952436954412</v>
      </c>
      <c r="BE10" s="16">
        <f t="shared" ref="BE10" si="46">AVERAGE(BE7:BE9)</f>
        <v>166127.92596124866</v>
      </c>
      <c r="BF10" s="16">
        <f t="shared" ref="BF10" si="47">AVERAGE(BF7:BF9)</f>
        <v>1.1154205823621066</v>
      </c>
      <c r="BG10" s="16">
        <f t="shared" ref="BG10" si="48">AVERAGE(BG7:BG9)</f>
        <v>0.35885124655634598</v>
      </c>
    </row>
    <row r="11" spans="1:61" x14ac:dyDescent="0.3">
      <c r="A11" t="s">
        <v>237</v>
      </c>
      <c r="B11" s="16">
        <f>AVERAGE(B7:B9)</f>
        <v>53.233333333333327</v>
      </c>
      <c r="C11" s="16">
        <f t="shared" ref="C11:M11" si="49">AVERAGE(C7:C9)</f>
        <v>14.089310843932857</v>
      </c>
      <c r="D11" s="16">
        <f t="shared" si="49"/>
        <v>0.21156666666666668</v>
      </c>
      <c r="E11" s="16">
        <f t="shared" si="49"/>
        <v>2.1258516989480318</v>
      </c>
      <c r="F11" s="16">
        <f t="shared" si="49"/>
        <v>0.53370000000000006</v>
      </c>
      <c r="G11" s="16">
        <f t="shared" si="49"/>
        <v>1.2994666666666665</v>
      </c>
      <c r="H11" s="16">
        <f t="shared" si="49"/>
        <v>2.13</v>
      </c>
      <c r="I11" s="16">
        <f t="shared" si="49"/>
        <v>14.54096611848623</v>
      </c>
      <c r="J11" s="16">
        <f t="shared" si="49"/>
        <v>4.6837776312905506</v>
      </c>
      <c r="K11" s="16">
        <f t="shared" si="49"/>
        <v>8.9499999999999982E-2</v>
      </c>
      <c r="L11" s="16">
        <f t="shared" si="49"/>
        <v>0.12173333333333332</v>
      </c>
      <c r="M11" s="16">
        <f t="shared" si="49"/>
        <v>1.4333333333333333</v>
      </c>
      <c r="N11" t="s">
        <v>280</v>
      </c>
      <c r="O11" s="16">
        <f>STDEVA(O7:O9)</f>
        <v>0.44469907195803066</v>
      </c>
      <c r="P11" s="16">
        <f t="shared" ref="P11:BG11" si="50">STDEVA(P7:P9)</f>
        <v>0.99759669233592518</v>
      </c>
      <c r="Q11" s="16">
        <f t="shared" si="50"/>
        <v>682.861476242447</v>
      </c>
      <c r="R11" s="16">
        <f t="shared" si="50"/>
        <v>26.696157382632236</v>
      </c>
      <c r="S11" s="16">
        <f t="shared" si="50"/>
        <v>7.1777512263684464</v>
      </c>
      <c r="T11" s="16">
        <f t="shared" si="50"/>
        <v>6.9450427063774285</v>
      </c>
      <c r="U11" s="16">
        <f t="shared" si="50"/>
        <v>51.416508266798793</v>
      </c>
      <c r="V11" s="16">
        <f t="shared" si="50"/>
        <v>291.84493704213435</v>
      </c>
      <c r="W11" s="16">
        <f t="shared" si="50"/>
        <v>6.8422037766736432</v>
      </c>
      <c r="X11" s="16">
        <f t="shared" si="50"/>
        <v>5.8613172446295314</v>
      </c>
      <c r="Y11" s="16">
        <f t="shared" si="50"/>
        <v>12.903087555135789</v>
      </c>
      <c r="Z11" s="16">
        <f t="shared" si="50"/>
        <v>0.23506649023999218</v>
      </c>
      <c r="AA11" s="16">
        <f t="shared" si="50"/>
        <v>0.62938177549060026</v>
      </c>
      <c r="AB11" s="16">
        <f t="shared" si="50"/>
        <v>146.61682208790029</v>
      </c>
      <c r="AC11" s="16">
        <f t="shared" si="50"/>
        <v>2.0556949295054596</v>
      </c>
      <c r="AD11" s="16">
        <f t="shared" si="50"/>
        <v>1.1420052276995605</v>
      </c>
      <c r="AE11" s="16">
        <f t="shared" si="50"/>
        <v>0.35019705082438635</v>
      </c>
      <c r="AF11" s="16">
        <f t="shared" si="50"/>
        <v>2.7291158411108043</v>
      </c>
      <c r="AG11" s="16">
        <f t="shared" si="50"/>
        <v>0.16353176478499126</v>
      </c>
      <c r="AH11" s="16">
        <f t="shared" si="50"/>
        <v>0.43326725261450449</v>
      </c>
      <c r="AI11" s="16">
        <f t="shared" si="50"/>
        <v>8.4493474922424955E-2</v>
      </c>
      <c r="AJ11" s="16">
        <f t="shared" si="50"/>
        <v>1.4783125689690011E-2</v>
      </c>
      <c r="AK11" s="16">
        <f t="shared" si="50"/>
        <v>2946.4701594222329</v>
      </c>
      <c r="AL11" s="16">
        <f t="shared" si="50"/>
        <v>1.009008803054912</v>
      </c>
      <c r="AM11" s="16">
        <f t="shared" si="50"/>
        <v>5.0279817358392778E-2</v>
      </c>
      <c r="AN11" s="16">
        <f t="shared" si="50"/>
        <v>1.2409664749087432</v>
      </c>
      <c r="AO11" s="16">
        <f t="shared" si="50"/>
        <v>0.10562510438671366</v>
      </c>
      <c r="AP11" s="16">
        <f t="shared" si="50"/>
        <v>6.0644169670778424E-2</v>
      </c>
      <c r="AQ11" s="16">
        <f t="shared" si="50"/>
        <v>3.2124353706604679E-2</v>
      </c>
      <c r="AR11" s="16">
        <f t="shared" si="50"/>
        <v>0.33856590841008999</v>
      </c>
      <c r="AS11" s="16">
        <f t="shared" si="50"/>
        <v>9.2691532897054799E-2</v>
      </c>
      <c r="AT11" s="16">
        <f t="shared" si="50"/>
        <v>1.4490876249837586E-2</v>
      </c>
      <c r="AU11" s="16">
        <f t="shared" si="50"/>
        <v>9.7612716460454066E-2</v>
      </c>
      <c r="AV11" s="16">
        <f t="shared" si="50"/>
        <v>5.340217532538852E-3</v>
      </c>
      <c r="AW11" s="16">
        <f t="shared" si="50"/>
        <v>4.3292116280436825E-2</v>
      </c>
      <c r="AX11" s="16">
        <f t="shared" si="50"/>
        <v>1.5377847021509431E-2</v>
      </c>
      <c r="AY11" s="16">
        <f t="shared" si="50"/>
        <v>3.049069261802714E-2</v>
      </c>
      <c r="AZ11" s="16">
        <f t="shared" si="50"/>
        <v>3.9092427805463839E-3</v>
      </c>
      <c r="BA11" s="16">
        <f t="shared" si="50"/>
        <v>3.6517092581078624E-2</v>
      </c>
      <c r="BB11" s="16">
        <f t="shared" si="50"/>
        <v>9.5503355493779998E-3</v>
      </c>
      <c r="BC11" s="16">
        <f t="shared" si="50"/>
        <v>9.3356558107891754E-3</v>
      </c>
      <c r="BD11" s="16">
        <f t="shared" si="50"/>
        <v>1.5487389715486225E-2</v>
      </c>
      <c r="BE11" s="16">
        <f t="shared" si="50"/>
        <v>1220.7615961256101</v>
      </c>
      <c r="BF11" s="16">
        <f t="shared" si="50"/>
        <v>3.7942834968711918E-2</v>
      </c>
      <c r="BG11" s="16">
        <f t="shared" si="50"/>
        <v>2.009049921816345E-2</v>
      </c>
    </row>
    <row r="12" spans="1:61" x14ac:dyDescent="0.3">
      <c r="A12" t="s">
        <v>166</v>
      </c>
      <c r="B12" s="16">
        <v>65.75</v>
      </c>
      <c r="C12" s="16">
        <v>15.730248441611362</v>
      </c>
      <c r="D12" s="16">
        <v>0</v>
      </c>
      <c r="E12" s="16">
        <v>0.32150442498093795</v>
      </c>
      <c r="F12" s="16">
        <v>0.86109999999999998</v>
      </c>
      <c r="G12" s="16">
        <v>2.88</v>
      </c>
      <c r="H12" s="16">
        <v>0.62390000000000001</v>
      </c>
      <c r="I12" s="16">
        <v>9.8429007331087781E-2</v>
      </c>
      <c r="J12" s="16">
        <v>12.076833327372215</v>
      </c>
      <c r="K12" s="16">
        <v>0</v>
      </c>
      <c r="L12" s="16">
        <v>0.2319</v>
      </c>
      <c r="M12" s="16">
        <v>0</v>
      </c>
      <c r="O12" s="16">
        <v>4.2375344112089204</v>
      </c>
      <c r="P12" s="16">
        <v>90.448551226658793</v>
      </c>
      <c r="Q12" s="87">
        <v>110570.127518357</v>
      </c>
      <c r="R12" s="87">
        <v>3154.6895187866899</v>
      </c>
      <c r="S12" s="87">
        <v>14622.7490274176</v>
      </c>
      <c r="T12" s="87">
        <v>319.56680121971402</v>
      </c>
      <c r="U12" s="87">
        <v>2222.78940341711</v>
      </c>
      <c r="V12" s="87">
        <v>83040.040635328405</v>
      </c>
      <c r="W12" s="87">
        <v>1250.7692029535499</v>
      </c>
      <c r="X12" s="87">
        <v>145.174545892829</v>
      </c>
      <c r="Y12" s="87">
        <v>6891.3328190087796</v>
      </c>
      <c r="Z12" s="16">
        <v>2.9101360176291702</v>
      </c>
      <c r="AA12" s="16">
        <v>7.10133298507081</v>
      </c>
      <c r="AB12" s="16">
        <v>2.9563274704087301</v>
      </c>
      <c r="AC12" s="16">
        <v>18.0434048559834</v>
      </c>
      <c r="AD12" s="16">
        <v>0.59226821136837204</v>
      </c>
      <c r="AE12" s="16">
        <v>4.0459207013995799</v>
      </c>
      <c r="AF12" s="15">
        <v>211.02777427866201</v>
      </c>
      <c r="AG12" s="16">
        <v>5.7598024012545901</v>
      </c>
      <c r="AH12" s="16">
        <v>115.419313677334</v>
      </c>
      <c r="AI12" s="16">
        <v>3.3512044098965901</v>
      </c>
      <c r="AJ12" s="16">
        <v>0.14604104691318401</v>
      </c>
      <c r="AK12" s="16">
        <v>0.64984553238767595</v>
      </c>
      <c r="AL12" s="16">
        <v>2.1244399476783801E-2</v>
      </c>
      <c r="AM12" s="16">
        <v>3.73885602900009E-2</v>
      </c>
      <c r="AN12" s="16">
        <v>188.75883469696399</v>
      </c>
      <c r="AO12" s="16">
        <v>6.2963346419450703</v>
      </c>
      <c r="AP12" s="16">
        <v>12.460688958455499</v>
      </c>
      <c r="AQ12" s="16">
        <v>1.6275999431524999</v>
      </c>
      <c r="AR12" s="16">
        <v>5.7841260448696703</v>
      </c>
      <c r="AS12" s="16">
        <v>1.4183877702729999</v>
      </c>
      <c r="AT12" s="16">
        <v>0.33140642555308603</v>
      </c>
      <c r="AU12" s="16">
        <v>1.1938211220083299</v>
      </c>
      <c r="AV12" s="16">
        <v>0.17135763712701399</v>
      </c>
      <c r="AW12" s="16">
        <v>0.93594061353649105</v>
      </c>
      <c r="AX12" s="16">
        <v>0.21836158596275901</v>
      </c>
      <c r="AY12" s="16">
        <v>0.51316607811764903</v>
      </c>
      <c r="AZ12" s="16">
        <v>7.9901879962030603E-2</v>
      </c>
      <c r="BA12" s="16">
        <v>0.56822039534546698</v>
      </c>
      <c r="BB12" s="16">
        <v>0.105257836621548</v>
      </c>
      <c r="BC12" s="16">
        <v>2.62902816667357</v>
      </c>
      <c r="BD12" s="16">
        <v>0.218929769753195</v>
      </c>
      <c r="BE12" s="16">
        <v>2.8068739581936901</v>
      </c>
      <c r="BF12" s="16">
        <v>1.3430175412513801</v>
      </c>
      <c r="BG12" s="16">
        <v>1.06648869973445</v>
      </c>
    </row>
    <row r="13" spans="1:61" x14ac:dyDescent="0.3">
      <c r="A13" t="s">
        <v>167</v>
      </c>
      <c r="B13" s="16">
        <v>65.77</v>
      </c>
      <c r="C13" s="16">
        <v>15.668196179514275</v>
      </c>
      <c r="D13" s="16">
        <v>0</v>
      </c>
      <c r="E13" s="16">
        <v>0.30322280081535524</v>
      </c>
      <c r="F13" s="16">
        <v>0.87780000000000002</v>
      </c>
      <c r="G13" s="16">
        <v>2.75</v>
      </c>
      <c r="H13" s="16">
        <v>0.54630000000000001</v>
      </c>
      <c r="I13" s="16">
        <v>0</v>
      </c>
      <c r="J13" s="16">
        <v>12.035044976758469</v>
      </c>
      <c r="K13" s="16">
        <v>2.3099999999999999E-2</v>
      </c>
      <c r="L13" s="16">
        <v>0.23530000000000001</v>
      </c>
      <c r="M13" s="16">
        <v>0</v>
      </c>
      <c r="O13" s="16">
        <v>4.2266080616315804</v>
      </c>
      <c r="P13" s="16">
        <v>97.128450681562001</v>
      </c>
      <c r="Q13" s="87">
        <v>112485.04663409</v>
      </c>
      <c r="R13" s="87">
        <v>3195.3468283991601</v>
      </c>
      <c r="S13" s="87">
        <v>14777.1390204295</v>
      </c>
      <c r="T13" s="87">
        <v>323.20481713181402</v>
      </c>
      <c r="U13" s="87">
        <v>2242.6820641189001</v>
      </c>
      <c r="V13" s="87">
        <v>82689.5477187012</v>
      </c>
      <c r="W13" s="87">
        <v>1224.8231330471399</v>
      </c>
      <c r="X13" s="87">
        <v>144.17251997452601</v>
      </c>
      <c r="Y13" s="87">
        <v>6910.8235320310096</v>
      </c>
      <c r="Z13" s="16">
        <v>2.7863257072321002</v>
      </c>
      <c r="AA13" s="16">
        <v>7.4043013690625203</v>
      </c>
      <c r="AB13" s="16">
        <v>2.9781312351196498</v>
      </c>
      <c r="AC13" s="16">
        <v>16.119401270718299</v>
      </c>
      <c r="AD13" s="16">
        <v>0.63404360199555199</v>
      </c>
      <c r="AE13" s="16">
        <v>4.2521881673844799</v>
      </c>
      <c r="AF13" s="15">
        <v>214.394264162751</v>
      </c>
      <c r="AG13" s="16">
        <v>5.7916773020739596</v>
      </c>
      <c r="AH13" s="16">
        <v>115.783335259778</v>
      </c>
      <c r="AI13" s="16">
        <v>3.4435192491295901</v>
      </c>
      <c r="AJ13" s="16">
        <v>0.157924136593008</v>
      </c>
      <c r="AK13" s="16">
        <v>0.78647494790695904</v>
      </c>
      <c r="AL13" s="16">
        <v>2.1203037043580002E-2</v>
      </c>
      <c r="AM13" s="16">
        <v>3.6507013178325901E-2</v>
      </c>
      <c r="AN13" s="16">
        <v>189.62807349688501</v>
      </c>
      <c r="AO13" s="16">
        <v>6.1432186681981698</v>
      </c>
      <c r="AP13" s="16">
        <v>12.362663886163</v>
      </c>
      <c r="AQ13" s="16">
        <v>1.63410339083672</v>
      </c>
      <c r="AR13" s="16">
        <v>6.0761412758604596</v>
      </c>
      <c r="AS13" s="16">
        <v>1.19569489108699</v>
      </c>
      <c r="AT13" s="16">
        <v>0.27186911083987297</v>
      </c>
      <c r="AU13" s="16">
        <v>1.00356939147789</v>
      </c>
      <c r="AV13" s="16">
        <v>0.14302893947516901</v>
      </c>
      <c r="AW13" s="16">
        <v>1.0987720790940101</v>
      </c>
      <c r="AX13" s="16">
        <v>0.18531850429574201</v>
      </c>
      <c r="AY13" s="16">
        <v>0.62651987713357304</v>
      </c>
      <c r="AZ13" s="16">
        <v>7.9698366833996406E-2</v>
      </c>
      <c r="BA13" s="16">
        <v>0.46850192102592197</v>
      </c>
      <c r="BB13" s="16">
        <v>8.3164264394836901E-2</v>
      </c>
      <c r="BC13" s="16">
        <v>2.6168643522616102</v>
      </c>
      <c r="BD13" s="16">
        <v>0.208994012295807</v>
      </c>
      <c r="BE13" s="16">
        <v>2.71884057168681</v>
      </c>
      <c r="BF13" s="16">
        <v>1.35223418536298</v>
      </c>
      <c r="BG13" s="16">
        <v>1.0444780734152399</v>
      </c>
    </row>
    <row r="14" spans="1:61" x14ac:dyDescent="0.3">
      <c r="A14" t="s">
        <v>168</v>
      </c>
      <c r="B14" s="16">
        <v>65.84</v>
      </c>
      <c r="C14" s="16">
        <v>15.564775742685798</v>
      </c>
      <c r="D14" s="16">
        <v>0</v>
      </c>
      <c r="E14" s="16">
        <v>0.29933532901003013</v>
      </c>
      <c r="F14" s="16">
        <v>0.85309999999999997</v>
      </c>
      <c r="G14" s="16">
        <v>2.82</v>
      </c>
      <c r="H14" s="16">
        <v>0.5615</v>
      </c>
      <c r="I14" s="16">
        <v>0</v>
      </c>
      <c r="J14" s="16">
        <v>12.160410028599705</v>
      </c>
      <c r="K14" s="16">
        <v>2.5000000000000001E-2</v>
      </c>
      <c r="L14" s="16">
        <v>0.25230000000000002</v>
      </c>
      <c r="M14" s="16">
        <v>2.98E-2</v>
      </c>
      <c r="O14" s="16">
        <v>3.8395201769260501</v>
      </c>
      <c r="P14" s="16">
        <v>90.769488662580301</v>
      </c>
      <c r="Q14" s="87">
        <v>111612.658618182</v>
      </c>
      <c r="R14" s="87">
        <v>3217.1083947765901</v>
      </c>
      <c r="S14" s="87">
        <v>14576.161554202899</v>
      </c>
      <c r="T14" s="87">
        <v>325.60717647141303</v>
      </c>
      <c r="U14" s="87">
        <v>2235.8962970838202</v>
      </c>
      <c r="V14" s="87">
        <v>83610.675818949894</v>
      </c>
      <c r="W14" s="87">
        <v>1245.8902379610199</v>
      </c>
      <c r="X14" s="87">
        <v>143.754874666207</v>
      </c>
      <c r="Y14" s="87">
        <v>6961.7226070860697</v>
      </c>
      <c r="Z14" s="16">
        <v>2.9342132070124101</v>
      </c>
      <c r="AA14" s="16">
        <v>7.8003435234138996</v>
      </c>
      <c r="AB14" s="16">
        <v>2.70065014596423</v>
      </c>
      <c r="AC14" s="16">
        <v>14.9432773463628</v>
      </c>
      <c r="AD14" s="16">
        <v>0.60395998012177099</v>
      </c>
      <c r="AE14" s="16">
        <v>4.3723450345777799</v>
      </c>
      <c r="AF14" s="15">
        <v>216.789188329165</v>
      </c>
      <c r="AG14" s="16">
        <v>5.6921821089107896</v>
      </c>
      <c r="AH14" s="16">
        <v>112.59623789098799</v>
      </c>
      <c r="AI14" s="16">
        <v>3.2241590321014799</v>
      </c>
      <c r="AJ14" s="16">
        <v>0.16308340871160301</v>
      </c>
      <c r="AK14" s="16">
        <v>0.69533600285020902</v>
      </c>
      <c r="AL14" s="16">
        <v>3.6844595329969199E-2</v>
      </c>
      <c r="AM14" s="16">
        <v>4.7723379732672398E-2</v>
      </c>
      <c r="AN14" s="16">
        <v>189.19021048983399</v>
      </c>
      <c r="AO14" s="16">
        <v>6.0592364013236999</v>
      </c>
      <c r="AP14" s="16">
        <v>12.8641556695893</v>
      </c>
      <c r="AQ14" s="16">
        <v>1.5438418209914999</v>
      </c>
      <c r="AR14" s="16">
        <v>6.2478091198211096</v>
      </c>
      <c r="AS14" s="16">
        <v>1.12981298940909</v>
      </c>
      <c r="AT14" s="16">
        <v>0.297338265048957</v>
      </c>
      <c r="AU14" s="16">
        <v>1.0345645050368999</v>
      </c>
      <c r="AV14" s="16">
        <v>0.12668995639272701</v>
      </c>
      <c r="AW14" s="16">
        <v>1.0298081571714299</v>
      </c>
      <c r="AX14" s="16">
        <v>0.19450679592459599</v>
      </c>
      <c r="AY14" s="16">
        <v>0.53618420670710698</v>
      </c>
      <c r="AZ14" s="16">
        <v>7.1799721342248601E-2</v>
      </c>
      <c r="BA14" s="16">
        <v>0.61836915273513104</v>
      </c>
      <c r="BB14" s="16">
        <v>6.19688088281245E-2</v>
      </c>
      <c r="BC14" s="16">
        <v>2.7000071568043702</v>
      </c>
      <c r="BD14" s="16">
        <v>0.16890730634567699</v>
      </c>
      <c r="BE14" s="16">
        <v>2.6107129679326202</v>
      </c>
      <c r="BF14" s="16">
        <v>1.3451125391010099</v>
      </c>
      <c r="BG14" s="16">
        <v>1.05847117831308</v>
      </c>
    </row>
    <row r="15" spans="1:61" x14ac:dyDescent="0.3">
      <c r="A15" t="s">
        <v>278</v>
      </c>
      <c r="B15" s="16">
        <f>STDEVA(B12:B14)</f>
        <v>4.725815626252871E-2</v>
      </c>
      <c r="C15" s="16">
        <f t="shared" ref="C15:M15" si="51">STDEVA(C12:C14)</f>
        <v>8.3593743859682185E-2</v>
      </c>
      <c r="D15" s="16">
        <f t="shared" si="51"/>
        <v>0</v>
      </c>
      <c r="E15" s="16">
        <f t="shared" si="51"/>
        <v>1.1837785796170787E-2</v>
      </c>
      <c r="F15" s="16">
        <f t="shared" si="51"/>
        <v>1.2602777471652856E-2</v>
      </c>
      <c r="G15" s="16">
        <f t="shared" si="51"/>
        <v>6.5064070986477054E-2</v>
      </c>
      <c r="H15" s="16">
        <f t="shared" si="51"/>
        <v>4.1122905215139331E-2</v>
      </c>
      <c r="I15" s="16">
        <f t="shared" si="51"/>
        <v>5.6828013878671181E-2</v>
      </c>
      <c r="J15" s="16">
        <f t="shared" si="51"/>
        <v>6.3832759951613832E-2</v>
      </c>
      <c r="K15" s="16">
        <f t="shared" si="51"/>
        <v>1.3917734489971179E-2</v>
      </c>
      <c r="L15" s="16">
        <f t="shared" si="51"/>
        <v>1.0929470862458697E-2</v>
      </c>
      <c r="M15" s="16">
        <f t="shared" si="51"/>
        <v>1.7205038021850846E-2</v>
      </c>
      <c r="N15" t="s">
        <v>279</v>
      </c>
      <c r="O15" s="16">
        <f>AVERAGE(O12:O14)</f>
        <v>4.1012208832555173</v>
      </c>
      <c r="P15" s="16">
        <f t="shared" ref="P15" si="52">AVERAGE(P12:P14)</f>
        <v>92.782163523600346</v>
      </c>
      <c r="Q15" s="16">
        <f t="shared" ref="Q15" si="53">AVERAGE(Q12:Q14)</f>
        <v>111555.94425687632</v>
      </c>
      <c r="R15" s="16">
        <f t="shared" ref="R15" si="54">AVERAGE(R12:R14)</f>
        <v>3189.0482473208135</v>
      </c>
      <c r="S15" s="16">
        <f t="shared" ref="S15" si="55">AVERAGE(S12:S14)</f>
        <v>14658.683200683334</v>
      </c>
      <c r="T15" s="16">
        <f t="shared" ref="T15" si="56">AVERAGE(T12:T14)</f>
        <v>322.79293160764706</v>
      </c>
      <c r="U15" s="16">
        <f t="shared" ref="U15" si="57">AVERAGE(U12:U14)</f>
        <v>2233.7892548732766</v>
      </c>
      <c r="V15" s="16">
        <f t="shared" ref="V15" si="58">AVERAGE(V12:V14)</f>
        <v>83113.421390993171</v>
      </c>
      <c r="W15" s="16">
        <f t="shared" ref="W15" si="59">AVERAGE(W12:W14)</f>
        <v>1240.4941913205701</v>
      </c>
      <c r="X15" s="16">
        <f t="shared" ref="X15" si="60">AVERAGE(X12:X14)</f>
        <v>144.36731351118735</v>
      </c>
      <c r="Y15" s="16">
        <f t="shared" ref="Y15" si="61">AVERAGE(Y12:Y14)</f>
        <v>6921.2929860419536</v>
      </c>
      <c r="Z15" s="16">
        <f t="shared" ref="Z15" si="62">AVERAGE(Z12:Z14)</f>
        <v>2.8768916439578938</v>
      </c>
      <c r="AA15" s="16">
        <f t="shared" ref="AA15" si="63">AVERAGE(AA12:AA14)</f>
        <v>7.4353259591824106</v>
      </c>
      <c r="AB15" s="16">
        <f t="shared" ref="AB15" si="64">AVERAGE(AB12:AB14)</f>
        <v>2.8783696171642035</v>
      </c>
      <c r="AC15" s="16">
        <f t="shared" ref="AC15" si="65">AVERAGE(AC12:AC14)</f>
        <v>16.368694491021497</v>
      </c>
      <c r="AD15" s="16">
        <f t="shared" ref="AD15" si="66">AVERAGE(AD12:AD14)</f>
        <v>0.61009059782856501</v>
      </c>
      <c r="AE15" s="16">
        <f t="shared" ref="AE15" si="67">AVERAGE(AE12:AE14)</f>
        <v>4.2234846344539463</v>
      </c>
      <c r="AF15" s="16">
        <f t="shared" ref="AF15" si="68">AVERAGE(AF12:AF14)</f>
        <v>214.070408923526</v>
      </c>
      <c r="AG15" s="16">
        <f t="shared" ref="AG15" si="69">AVERAGE(AG12:AG14)</f>
        <v>5.7478872707464461</v>
      </c>
      <c r="AH15" s="16">
        <f t="shared" ref="AH15" si="70">AVERAGE(AH12:AH14)</f>
        <v>114.59962894269999</v>
      </c>
      <c r="AI15" s="16">
        <f t="shared" ref="AI15" si="71">AVERAGE(AI12:AI14)</f>
        <v>3.3396275637092203</v>
      </c>
      <c r="AJ15" s="16">
        <f t="shared" ref="AJ15" si="72">AVERAGE(AJ12:AJ14)</f>
        <v>0.15568286407259835</v>
      </c>
      <c r="AK15" s="16">
        <f t="shared" ref="AK15" si="73">AVERAGE(AK12:AK14)</f>
        <v>0.71055216104828134</v>
      </c>
      <c r="AL15" s="16">
        <f t="shared" ref="AL15" si="74">AVERAGE(AL12:AL14)</f>
        <v>2.6430677283444334E-2</v>
      </c>
      <c r="AM15" s="16">
        <f t="shared" ref="AM15" si="75">AVERAGE(AM12:AM14)</f>
        <v>4.0539651066999728E-2</v>
      </c>
      <c r="AN15" s="16">
        <f t="shared" ref="AN15" si="76">AVERAGE(AN12:AN14)</f>
        <v>189.192372894561</v>
      </c>
      <c r="AO15" s="16">
        <f t="shared" ref="AO15" si="77">AVERAGE(AO12:AO14)</f>
        <v>6.1662632371556469</v>
      </c>
      <c r="AP15" s="16">
        <f t="shared" ref="AP15" si="78">AVERAGE(AP12:AP14)</f>
        <v>12.562502838069266</v>
      </c>
      <c r="AQ15" s="16">
        <f t="shared" ref="AQ15" si="79">AVERAGE(AQ12:AQ14)</f>
        <v>1.6018483849935734</v>
      </c>
      <c r="AR15" s="16">
        <f t="shared" ref="AR15" si="80">AVERAGE(AR12:AR14)</f>
        <v>6.0360254801837465</v>
      </c>
      <c r="AS15" s="16">
        <f t="shared" ref="AS15" si="81">AVERAGE(AS12:AS14)</f>
        <v>1.2479652169230266</v>
      </c>
      <c r="AT15" s="16">
        <f t="shared" ref="AT15" si="82">AVERAGE(AT12:AT14)</f>
        <v>0.30020460048063863</v>
      </c>
      <c r="AU15" s="16">
        <f t="shared" ref="AU15" si="83">AVERAGE(AU12:AU14)</f>
        <v>1.0773183395077066</v>
      </c>
      <c r="AV15" s="16">
        <f t="shared" ref="AV15" si="84">AVERAGE(AV12:AV14)</f>
        <v>0.14702551099830333</v>
      </c>
      <c r="AW15" s="16">
        <f t="shared" ref="AW15" si="85">AVERAGE(AW12:AW14)</f>
        <v>1.0215069499339771</v>
      </c>
      <c r="AX15" s="16">
        <f t="shared" ref="AX15" si="86">AVERAGE(AX12:AX14)</f>
        <v>0.199395628727699</v>
      </c>
      <c r="AY15" s="16">
        <f t="shared" ref="AY15" si="87">AVERAGE(AY12:AY14)</f>
        <v>0.55862338731944305</v>
      </c>
      <c r="AZ15" s="16">
        <f t="shared" ref="AZ15" si="88">AVERAGE(AZ12:AZ14)</f>
        <v>7.7133322712758537E-2</v>
      </c>
      <c r="BA15" s="16">
        <f t="shared" ref="BA15" si="89">AVERAGE(BA12:BA14)</f>
        <v>0.55169715636883998</v>
      </c>
      <c r="BB15" s="16">
        <f t="shared" ref="BB15" si="90">AVERAGE(BB12:BB14)</f>
        <v>8.3463636614836467E-2</v>
      </c>
      <c r="BC15" s="16">
        <f t="shared" ref="BC15" si="91">AVERAGE(BC12:BC14)</f>
        <v>2.6486332252465168</v>
      </c>
      <c r="BD15" s="16">
        <f t="shared" ref="BD15" si="92">AVERAGE(BD12:BD14)</f>
        <v>0.19894369613155968</v>
      </c>
      <c r="BE15" s="16">
        <f t="shared" ref="BE15" si="93">AVERAGE(BE12:BE14)</f>
        <v>2.7121424992710401</v>
      </c>
      <c r="BF15" s="16">
        <f t="shared" ref="BF15" si="94">AVERAGE(BF12:BF14)</f>
        <v>1.34678808857179</v>
      </c>
      <c r="BG15" s="16">
        <f t="shared" ref="BG15" si="95">AVERAGE(BG12:BG14)</f>
        <v>1.0564793171542568</v>
      </c>
    </row>
    <row r="16" spans="1:61" x14ac:dyDescent="0.3">
      <c r="A16" t="s">
        <v>237</v>
      </c>
      <c r="B16" s="16">
        <f>AVERAGE(B12:B14)</f>
        <v>65.786666666666662</v>
      </c>
      <c r="C16" s="16">
        <f t="shared" ref="C16:M16" si="96">AVERAGE(C12:C14)</f>
        <v>15.654406787937146</v>
      </c>
      <c r="D16" s="16">
        <f t="shared" si="96"/>
        <v>0</v>
      </c>
      <c r="E16" s="16">
        <f t="shared" si="96"/>
        <v>0.30802085160210779</v>
      </c>
      <c r="F16" s="16">
        <f t="shared" si="96"/>
        <v>0.86399999999999999</v>
      </c>
      <c r="G16" s="16">
        <f t="shared" si="96"/>
        <v>2.8166666666666664</v>
      </c>
      <c r="H16" s="16">
        <f t="shared" si="96"/>
        <v>0.57723333333333338</v>
      </c>
      <c r="I16" s="16">
        <f t="shared" si="96"/>
        <v>3.2809669110362594E-2</v>
      </c>
      <c r="J16" s="16">
        <f t="shared" si="96"/>
        <v>12.090762777576797</v>
      </c>
      <c r="K16" s="16">
        <f t="shared" si="96"/>
        <v>1.6033333333333333E-2</v>
      </c>
      <c r="L16" s="16">
        <f t="shared" si="96"/>
        <v>0.23983333333333334</v>
      </c>
      <c r="M16" s="16">
        <f t="shared" si="96"/>
        <v>9.9333333333333339E-3</v>
      </c>
      <c r="N16" t="s">
        <v>280</v>
      </c>
      <c r="O16" s="16">
        <f>STDEVA(O12:O14)</f>
        <v>0.22670529559050437</v>
      </c>
      <c r="P16" s="16">
        <f t="shared" ref="P16:BG16" si="97">STDEVA(P12:P14)</f>
        <v>3.7674141335988858</v>
      </c>
      <c r="Q16" s="16">
        <f t="shared" si="97"/>
        <v>958.71851658015441</v>
      </c>
      <c r="R16" s="16">
        <f t="shared" si="97"/>
        <v>31.682536398795744</v>
      </c>
      <c r="S16" s="16">
        <f t="shared" si="97"/>
        <v>105.19712015513987</v>
      </c>
      <c r="T16" s="16">
        <f t="shared" si="97"/>
        <v>3.0411791395934231</v>
      </c>
      <c r="U16" s="16">
        <f t="shared" si="97"/>
        <v>10.112329484688269</v>
      </c>
      <c r="V16" s="16">
        <f t="shared" si="97"/>
        <v>464.92773174267694</v>
      </c>
      <c r="W16" s="16">
        <f t="shared" si="97"/>
        <v>13.789040046591808</v>
      </c>
      <c r="X16" s="16">
        <f t="shared" si="97"/>
        <v>0.72960605080301699</v>
      </c>
      <c r="Y16" s="16">
        <f t="shared" si="97"/>
        <v>36.34401830916471</v>
      </c>
      <c r="Z16" s="16">
        <f t="shared" si="97"/>
        <v>7.9350925851022033E-2</v>
      </c>
      <c r="AA16" s="16">
        <f t="shared" si="97"/>
        <v>0.35053648465281662</v>
      </c>
      <c r="AB16" s="16">
        <f t="shared" si="97"/>
        <v>0.15429520041657449</v>
      </c>
      <c r="AC16" s="16">
        <f t="shared" si="97"/>
        <v>1.5650265097574103</v>
      </c>
      <c r="AD16" s="16">
        <f t="shared" si="97"/>
        <v>2.1551894826523043E-2</v>
      </c>
      <c r="AE16" s="16">
        <f t="shared" si="97"/>
        <v>0.16509430918335369</v>
      </c>
      <c r="AF16" s="16">
        <f t="shared" si="97"/>
        <v>2.8943280096273529</v>
      </c>
      <c r="AG16" s="16">
        <f t="shared" si="97"/>
        <v>5.0806506639540769E-2</v>
      </c>
      <c r="AH16" s="16">
        <f t="shared" si="97"/>
        <v>1.744508442995063</v>
      </c>
      <c r="AI16" s="16">
        <f t="shared" si="97"/>
        <v>0.11013738570253706</v>
      </c>
      <c r="AJ16" s="16">
        <f t="shared" si="97"/>
        <v>8.7394508294349055E-3</v>
      </c>
      <c r="AK16" s="16">
        <f t="shared" si="97"/>
        <v>6.95740461595903E-2</v>
      </c>
      <c r="AL16" s="16">
        <f t="shared" si="97"/>
        <v>9.0187412936907265E-3</v>
      </c>
      <c r="AM16" s="16">
        <f t="shared" si="97"/>
        <v>6.2368862009845117E-3</v>
      </c>
      <c r="AN16" s="16">
        <f t="shared" si="97"/>
        <v>0.43462343450127816</v>
      </c>
      <c r="AO16" s="16">
        <f t="shared" si="97"/>
        <v>0.12021723273002188</v>
      </c>
      <c r="AP16" s="16">
        <f t="shared" si="97"/>
        <v>0.2657970123468803</v>
      </c>
      <c r="AQ16" s="16">
        <f t="shared" si="97"/>
        <v>5.0340290110808067E-2</v>
      </c>
      <c r="AR16" s="16">
        <f t="shared" si="97"/>
        <v>0.23443006696280957</v>
      </c>
      <c r="AS16" s="16">
        <f t="shared" si="97"/>
        <v>0.15122166266748122</v>
      </c>
      <c r="AT16" s="16">
        <f t="shared" si="97"/>
        <v>2.9871974657197157E-2</v>
      </c>
      <c r="AU16" s="16">
        <f t="shared" si="97"/>
        <v>0.10207765678112243</v>
      </c>
      <c r="AV16" s="16">
        <f t="shared" si="97"/>
        <v>2.260043945368537E-2</v>
      </c>
      <c r="AW16" s="16">
        <f t="shared" si="97"/>
        <v>8.1732515409118134E-2</v>
      </c>
      <c r="AX16" s="16">
        <f t="shared" si="97"/>
        <v>1.7055404602231244E-2</v>
      </c>
      <c r="AY16" s="16">
        <f t="shared" si="97"/>
        <v>5.9915845631605687E-2</v>
      </c>
      <c r="AZ16" s="16">
        <f t="shared" si="97"/>
        <v>4.6201549847326188E-3</v>
      </c>
      <c r="BA16" s="16">
        <f t="shared" si="97"/>
        <v>7.6287678262970116E-2</v>
      </c>
      <c r="BB16" s="16">
        <f t="shared" si="97"/>
        <v>2.1646066608497865E-2</v>
      </c>
      <c r="BC16" s="16">
        <f t="shared" si="97"/>
        <v>4.4904902049168367E-2</v>
      </c>
      <c r="BD16" s="16">
        <f t="shared" si="97"/>
        <v>2.648241591301876E-2</v>
      </c>
      <c r="BE16" s="16">
        <f t="shared" si="97"/>
        <v>9.8251878636573989E-2</v>
      </c>
      <c r="BF16" s="16">
        <f t="shared" si="97"/>
        <v>4.8313798952003403E-3</v>
      </c>
      <c r="BG16" s="16">
        <f t="shared" si="97"/>
        <v>1.1139683608523106E-2</v>
      </c>
    </row>
    <row r="17" spans="1:59" x14ac:dyDescent="0.3">
      <c r="A17" t="s">
        <v>169</v>
      </c>
      <c r="B17" s="16">
        <v>60.53</v>
      </c>
      <c r="C17" s="16">
        <v>17.085056164064408</v>
      </c>
      <c r="D17" s="16">
        <v>0.18840000000000001</v>
      </c>
      <c r="E17" s="16">
        <v>2.0593093887667919</v>
      </c>
      <c r="F17" s="16">
        <v>2.42</v>
      </c>
      <c r="G17" s="16">
        <v>7.9</v>
      </c>
      <c r="H17" s="16">
        <v>3.49</v>
      </c>
      <c r="I17" s="16">
        <v>0.35549625520110961</v>
      </c>
      <c r="J17" s="16">
        <v>3.9072107823851283</v>
      </c>
      <c r="K17" s="16">
        <v>0.16320000000000001</v>
      </c>
      <c r="L17" s="16">
        <v>0.42830000000000001</v>
      </c>
      <c r="M17" s="16">
        <v>0</v>
      </c>
      <c r="O17" s="16">
        <v>40.972837357611901</v>
      </c>
      <c r="P17" s="16">
        <v>190.04566033795501</v>
      </c>
      <c r="Q17" s="87">
        <v>130891.870632594</v>
      </c>
      <c r="R17" s="87">
        <v>26947.149005410301</v>
      </c>
      <c r="S17" s="87">
        <v>33705.366525674697</v>
      </c>
      <c r="T17" s="87">
        <v>1365.5697891091299</v>
      </c>
      <c r="U17" s="87">
        <v>14848.7825849809</v>
      </c>
      <c r="V17" s="87">
        <v>40243.5048428343</v>
      </c>
      <c r="W17" s="87">
        <v>1651.45398181565</v>
      </c>
      <c r="X17" s="87">
        <v>2194.4753950672698</v>
      </c>
      <c r="Y17" s="87">
        <v>11760.959468011901</v>
      </c>
      <c r="Z17" s="16">
        <v>6.5695864001317901</v>
      </c>
      <c r="AA17" s="16">
        <v>21.140429117593101</v>
      </c>
      <c r="AB17" s="16">
        <v>57.874052038598798</v>
      </c>
      <c r="AC17" s="16">
        <v>55.073191356751302</v>
      </c>
      <c r="AD17" s="16">
        <v>8.9345112043142993</v>
      </c>
      <c r="AE17" s="16">
        <v>16.487832734567501</v>
      </c>
      <c r="AF17" s="15">
        <v>280.80549363486199</v>
      </c>
      <c r="AG17" s="16">
        <v>9.5638188751078808</v>
      </c>
      <c r="AH17" s="16">
        <v>110.24594622307301</v>
      </c>
      <c r="AI17" s="16">
        <v>5.6659653908829801</v>
      </c>
      <c r="AJ17" s="16">
        <v>0.713657960736235</v>
      </c>
      <c r="AK17" s="16">
        <v>22.688713150463698</v>
      </c>
      <c r="AL17" s="16">
        <v>10.623083468420001</v>
      </c>
      <c r="AM17" s="16">
        <v>0.72648822661516999</v>
      </c>
      <c r="AN17" s="16">
        <v>146.35619502165099</v>
      </c>
      <c r="AO17" s="16">
        <v>11.650896462870501</v>
      </c>
      <c r="AP17" s="16">
        <v>26.565639294833002</v>
      </c>
      <c r="AQ17" s="16">
        <v>2.88463507004341</v>
      </c>
      <c r="AR17" s="16">
        <v>11.100171111942901</v>
      </c>
      <c r="AS17" s="16">
        <v>2.1987552118352802</v>
      </c>
      <c r="AT17" s="16">
        <v>0.48224403777125202</v>
      </c>
      <c r="AU17" s="16">
        <v>1.9623621543617</v>
      </c>
      <c r="AV17" s="16">
        <v>0.28838446083689301</v>
      </c>
      <c r="AW17" s="16">
        <v>1.85825350658237</v>
      </c>
      <c r="AX17" s="16">
        <v>0.29420918833152099</v>
      </c>
      <c r="AY17" s="16">
        <v>0.99331463872717496</v>
      </c>
      <c r="AZ17" s="16">
        <v>0.11411690013432001</v>
      </c>
      <c r="BA17" s="16">
        <v>0.89070637459270596</v>
      </c>
      <c r="BB17" s="16">
        <v>0.133397734768886</v>
      </c>
      <c r="BC17" s="16">
        <v>2.97805208942474</v>
      </c>
      <c r="BD17" s="16">
        <v>0.40970501098201101</v>
      </c>
      <c r="BE17" s="87">
        <v>3742.1038357372699</v>
      </c>
      <c r="BF17" s="16">
        <v>4.3960496652197296</v>
      </c>
      <c r="BG17" s="16">
        <v>1.5028029963793601</v>
      </c>
    </row>
    <row r="18" spans="1:59" x14ac:dyDescent="0.3">
      <c r="A18" t="s">
        <v>170</v>
      </c>
      <c r="B18" s="16">
        <v>59.91</v>
      </c>
      <c r="C18" s="16">
        <v>18.42952184283461</v>
      </c>
      <c r="D18" s="16">
        <v>0.21179999999999999</v>
      </c>
      <c r="E18" s="16">
        <v>1.9542425832174661</v>
      </c>
      <c r="F18" s="16">
        <v>1.71</v>
      </c>
      <c r="G18" s="16">
        <v>7.13</v>
      </c>
      <c r="H18" s="16">
        <v>4.26</v>
      </c>
      <c r="I18" s="16">
        <v>0.3588470299187636</v>
      </c>
      <c r="J18" s="16">
        <v>5.1086258625302872</v>
      </c>
      <c r="K18" s="16">
        <v>0.26419999999999999</v>
      </c>
      <c r="L18" s="16">
        <v>0.33710000000000001</v>
      </c>
      <c r="M18" s="16">
        <v>3.8899999999999997E-2</v>
      </c>
      <c r="O18" s="16">
        <v>37.935063551204202</v>
      </c>
      <c r="P18" s="16">
        <v>191.15990712290801</v>
      </c>
      <c r="Q18" s="87">
        <v>127338.039975331</v>
      </c>
      <c r="R18" s="87">
        <v>24019.508304216401</v>
      </c>
      <c r="S18" s="87">
        <v>38067.575319082898</v>
      </c>
      <c r="T18" s="87">
        <v>1261.13778921839</v>
      </c>
      <c r="U18" s="87">
        <v>15153.939497871301</v>
      </c>
      <c r="V18" s="87">
        <v>33490.353003171498</v>
      </c>
      <c r="W18" s="87">
        <v>1950.39428207791</v>
      </c>
      <c r="X18" s="87">
        <v>1738.34018684221</v>
      </c>
      <c r="Y18" s="87">
        <v>14827.3863394416</v>
      </c>
      <c r="Z18" s="16">
        <v>6.3911329608854102</v>
      </c>
      <c r="AA18" s="16">
        <v>18.051630025218799</v>
      </c>
      <c r="AB18" s="16">
        <v>45.430428649809798</v>
      </c>
      <c r="AC18" s="16">
        <v>46.302494824840601</v>
      </c>
      <c r="AD18" s="16">
        <v>8.7695257347655797</v>
      </c>
      <c r="AE18" s="16">
        <v>17.553016316948298</v>
      </c>
      <c r="AF18" s="15">
        <v>240.35483929759701</v>
      </c>
      <c r="AG18" s="16">
        <v>12.189712750625899</v>
      </c>
      <c r="AH18" s="16">
        <v>114.25799775259</v>
      </c>
      <c r="AI18" s="16">
        <v>6.6262534593936397</v>
      </c>
      <c r="AJ18" s="16">
        <v>0.79224564937125397</v>
      </c>
      <c r="AK18" s="16">
        <v>30.791460356856</v>
      </c>
      <c r="AL18" s="16">
        <v>11.8259314869396</v>
      </c>
      <c r="AM18" s="16">
        <v>0.90849550414147695</v>
      </c>
      <c r="AN18" s="16">
        <v>129.53747066964499</v>
      </c>
      <c r="AO18" s="16">
        <v>13.9578214915341</v>
      </c>
      <c r="AP18" s="16">
        <v>29.0344769628595</v>
      </c>
      <c r="AQ18" s="16">
        <v>3.2872549650049301</v>
      </c>
      <c r="AR18" s="16">
        <v>13.243087841179801</v>
      </c>
      <c r="AS18" s="16">
        <v>2.7503596994716801</v>
      </c>
      <c r="AT18" s="16">
        <v>0.51623516513717205</v>
      </c>
      <c r="AU18" s="16">
        <v>2.5603712116730799</v>
      </c>
      <c r="AV18" s="16">
        <v>0.335281825544475</v>
      </c>
      <c r="AW18" s="16">
        <v>2.0448646877574199</v>
      </c>
      <c r="AX18" s="16">
        <v>0.47670076283683699</v>
      </c>
      <c r="AY18" s="16">
        <v>1.33853895496604</v>
      </c>
      <c r="AZ18" s="16">
        <v>0.17075805249121701</v>
      </c>
      <c r="BA18" s="16">
        <v>1.1866592454793401</v>
      </c>
      <c r="BB18" s="16">
        <v>0.15620144158117899</v>
      </c>
      <c r="BC18" s="16">
        <v>3.0176613197487399</v>
      </c>
      <c r="BD18" s="16">
        <v>0.43748630171279601</v>
      </c>
      <c r="BE18" s="87">
        <v>3597.81540615726</v>
      </c>
      <c r="BF18" s="16">
        <v>5.1609951532154099</v>
      </c>
      <c r="BG18" s="16">
        <v>1.5849481685634099</v>
      </c>
    </row>
    <row r="19" spans="1:59" x14ac:dyDescent="0.3">
      <c r="A19" t="s">
        <v>171</v>
      </c>
      <c r="B19" s="16">
        <v>60.15</v>
      </c>
      <c r="C19" s="16">
        <v>18.408837755468916</v>
      </c>
      <c r="D19" s="16">
        <v>0.18559999999999999</v>
      </c>
      <c r="E19" s="16">
        <v>1.765122333228679</v>
      </c>
      <c r="F19" s="16">
        <v>1.254</v>
      </c>
      <c r="G19" s="16">
        <v>4.93</v>
      </c>
      <c r="H19" s="16">
        <v>4.8899999999999997</v>
      </c>
      <c r="I19" s="16">
        <v>0.43235465028729936</v>
      </c>
      <c r="J19" s="16">
        <v>6.3518292932891924</v>
      </c>
      <c r="K19" s="16">
        <v>0.30009999999999998</v>
      </c>
      <c r="L19" s="16">
        <v>0.31159999999999999</v>
      </c>
      <c r="M19" s="16">
        <v>6.8999999999999999E-3</v>
      </c>
      <c r="O19" s="16">
        <v>40.8698601572614</v>
      </c>
      <c r="P19" s="16">
        <v>190.28502589287001</v>
      </c>
      <c r="Q19" s="87">
        <v>131586.75518293999</v>
      </c>
      <c r="R19" s="87">
        <v>27065.643722151901</v>
      </c>
      <c r="S19" s="87">
        <v>32965.217500347098</v>
      </c>
      <c r="T19" s="87">
        <v>1409.962189025</v>
      </c>
      <c r="U19" s="87">
        <v>14789.02559094</v>
      </c>
      <c r="V19" s="87">
        <v>37883.051963317899</v>
      </c>
      <c r="W19" s="87">
        <v>1813.95206131482</v>
      </c>
      <c r="X19" s="87">
        <v>2033.69540240584</v>
      </c>
      <c r="Y19" s="87">
        <v>13238.804725312701</v>
      </c>
      <c r="Z19" s="16">
        <v>6.9563465789338998</v>
      </c>
      <c r="AA19" s="16">
        <v>22.174255833020201</v>
      </c>
      <c r="AB19" s="16">
        <v>47.284321751765603</v>
      </c>
      <c r="AC19" s="16">
        <v>51.858565992628897</v>
      </c>
      <c r="AD19" s="16">
        <v>8.1172355283195596</v>
      </c>
      <c r="AE19" s="16">
        <v>16.748507510119701</v>
      </c>
      <c r="AF19" s="15">
        <v>272.13285894912201</v>
      </c>
      <c r="AG19" s="16">
        <v>10.6513986027896</v>
      </c>
      <c r="AH19" s="16">
        <v>98.525604388820994</v>
      </c>
      <c r="AI19" s="16">
        <v>5.8892687338026697</v>
      </c>
      <c r="AJ19" s="16">
        <v>0.72302508901338403</v>
      </c>
      <c r="AK19" s="16">
        <v>29.085686706418599</v>
      </c>
      <c r="AL19" s="16">
        <v>11.2249800675439</v>
      </c>
      <c r="AM19" s="16">
        <v>0.72717970551258904</v>
      </c>
      <c r="AN19" s="16">
        <v>147.75488901888599</v>
      </c>
      <c r="AO19" s="16">
        <v>14.4584516937849</v>
      </c>
      <c r="AP19" s="16">
        <v>28.480698637127102</v>
      </c>
      <c r="AQ19" s="16">
        <v>3.3731849583371298</v>
      </c>
      <c r="AR19" s="16">
        <v>13.636829588598101</v>
      </c>
      <c r="AS19" s="16">
        <v>2.9697935157059101</v>
      </c>
      <c r="AT19" s="16">
        <v>0.61246744938102904</v>
      </c>
      <c r="AU19" s="16">
        <v>2.2629000582903802</v>
      </c>
      <c r="AV19" s="16">
        <v>0.28441028668699703</v>
      </c>
      <c r="AW19" s="16">
        <v>1.91346834859098</v>
      </c>
      <c r="AX19" s="16">
        <v>0.41116996968551001</v>
      </c>
      <c r="AY19" s="16">
        <v>1.2612855367056199</v>
      </c>
      <c r="AZ19" s="16">
        <v>0.143119696466907</v>
      </c>
      <c r="BA19" s="16">
        <v>1.25805022496013</v>
      </c>
      <c r="BB19" s="16">
        <v>0.13883823074641199</v>
      </c>
      <c r="BC19" s="16">
        <v>2.5643772852851301</v>
      </c>
      <c r="BD19" s="16">
        <v>0.37946005049985299</v>
      </c>
      <c r="BE19" s="87">
        <v>3949.7364686425099</v>
      </c>
      <c r="BF19" s="16">
        <v>4.31314521108989</v>
      </c>
      <c r="BG19" s="16">
        <v>1.54324640973262</v>
      </c>
    </row>
    <row r="20" spans="1:59" x14ac:dyDescent="0.3">
      <c r="A20" t="s">
        <v>278</v>
      </c>
      <c r="B20" s="16">
        <f>STDEVA(B17:B19)</f>
        <v>0.31262330900515845</v>
      </c>
      <c r="C20" s="16">
        <f t="shared" ref="C20:M20" si="98">STDEVA(C17:C19)</f>
        <v>0.7703260667408558</v>
      </c>
      <c r="D20" s="16">
        <f t="shared" si="98"/>
        <v>1.4386567809360687E-2</v>
      </c>
      <c r="E20" s="16">
        <f t="shared" si="98"/>
        <v>0.14908136829169608</v>
      </c>
      <c r="F20" s="16">
        <f t="shared" si="98"/>
        <v>0.58759282954553904</v>
      </c>
      <c r="G20" s="16">
        <f t="shared" si="98"/>
        <v>1.5413089675121403</v>
      </c>
      <c r="H20" s="16">
        <f t="shared" si="98"/>
        <v>0.70116569606144141</v>
      </c>
      <c r="I20" s="16">
        <f t="shared" si="98"/>
        <v>4.3439250374667067E-2</v>
      </c>
      <c r="J20" s="16">
        <f t="shared" si="98"/>
        <v>1.2223687815675555</v>
      </c>
      <c r="K20" s="16">
        <f t="shared" si="98"/>
        <v>7.0982885261166848E-2</v>
      </c>
      <c r="L20" s="16">
        <f t="shared" si="98"/>
        <v>6.1354950900477566E-2</v>
      </c>
      <c r="M20" s="16">
        <f t="shared" si="98"/>
        <v>2.0755802401577574E-2</v>
      </c>
      <c r="N20" t="s">
        <v>279</v>
      </c>
      <c r="O20" s="16">
        <f>AVERAGE(O17:O19)</f>
        <v>39.925920355359168</v>
      </c>
      <c r="P20" s="16">
        <f t="shared" ref="P20" si="99">AVERAGE(P17:P19)</f>
        <v>190.49686445124431</v>
      </c>
      <c r="Q20" s="16">
        <f t="shared" ref="Q20" si="100">AVERAGE(Q17:Q19)</f>
        <v>129938.88859695499</v>
      </c>
      <c r="R20" s="16">
        <f t="shared" ref="R20" si="101">AVERAGE(R17:R19)</f>
        <v>26010.767010592866</v>
      </c>
      <c r="S20" s="16">
        <f t="shared" ref="S20" si="102">AVERAGE(S17:S19)</f>
        <v>34912.719781701562</v>
      </c>
      <c r="T20" s="16">
        <f t="shared" ref="T20" si="103">AVERAGE(T17:T19)</f>
        <v>1345.5565891175067</v>
      </c>
      <c r="U20" s="16">
        <f t="shared" ref="U20" si="104">AVERAGE(U17:U19)</f>
        <v>14930.582557930733</v>
      </c>
      <c r="V20" s="16">
        <f t="shared" ref="V20" si="105">AVERAGE(V17:V19)</f>
        <v>37205.636603107901</v>
      </c>
      <c r="W20" s="16">
        <f t="shared" ref="W20" si="106">AVERAGE(W17:W19)</f>
        <v>1805.26677506946</v>
      </c>
      <c r="X20" s="16">
        <f t="shared" ref="X20" si="107">AVERAGE(X17:X19)</f>
        <v>1988.8369947717736</v>
      </c>
      <c r="Y20" s="16">
        <f t="shared" ref="Y20" si="108">AVERAGE(Y17:Y19)</f>
        <v>13275.716844255401</v>
      </c>
      <c r="Z20" s="16">
        <f t="shared" ref="Z20" si="109">AVERAGE(Z17:Z19)</f>
        <v>6.6390219799837</v>
      </c>
      <c r="AA20" s="16">
        <f t="shared" ref="AA20" si="110">AVERAGE(AA17:AA19)</f>
        <v>20.455438325277367</v>
      </c>
      <c r="AB20" s="16">
        <f t="shared" ref="AB20" si="111">AVERAGE(AB17:AB19)</f>
        <v>50.196267480058076</v>
      </c>
      <c r="AC20" s="16">
        <f t="shared" ref="AC20" si="112">AVERAGE(AC17:AC19)</f>
        <v>51.078084058073593</v>
      </c>
      <c r="AD20" s="16">
        <f t="shared" ref="AD20" si="113">AVERAGE(AD17:AD19)</f>
        <v>8.6070908224664802</v>
      </c>
      <c r="AE20" s="16">
        <f t="shared" ref="AE20" si="114">AVERAGE(AE17:AE19)</f>
        <v>16.929785520545167</v>
      </c>
      <c r="AF20" s="16">
        <f t="shared" ref="AF20" si="115">AVERAGE(AF17:AF19)</f>
        <v>264.43106396052701</v>
      </c>
      <c r="AG20" s="16">
        <f t="shared" ref="AG20" si="116">AVERAGE(AG17:AG19)</f>
        <v>10.801643409507792</v>
      </c>
      <c r="AH20" s="16">
        <f t="shared" ref="AH20" si="117">AVERAGE(AH17:AH19)</f>
        <v>107.67651612149466</v>
      </c>
      <c r="AI20" s="16">
        <f t="shared" ref="AI20" si="118">AVERAGE(AI17:AI19)</f>
        <v>6.0604958613597626</v>
      </c>
      <c r="AJ20" s="16">
        <f t="shared" ref="AJ20" si="119">AVERAGE(AJ17:AJ19)</f>
        <v>0.74297623304029103</v>
      </c>
      <c r="AK20" s="16">
        <f t="shared" ref="AK20" si="120">AVERAGE(AK17:AK19)</f>
        <v>27.521953404579431</v>
      </c>
      <c r="AL20" s="16">
        <f t="shared" ref="AL20" si="121">AVERAGE(AL17:AL19)</f>
        <v>11.224665007634499</v>
      </c>
      <c r="AM20" s="16">
        <f t="shared" ref="AM20" si="122">AVERAGE(AM17:AM19)</f>
        <v>0.78738781208974518</v>
      </c>
      <c r="AN20" s="16">
        <f t="shared" ref="AN20" si="123">AVERAGE(AN17:AN19)</f>
        <v>141.21618490339398</v>
      </c>
      <c r="AO20" s="16">
        <f t="shared" ref="AO20" si="124">AVERAGE(AO17:AO19)</f>
        <v>13.355723216063167</v>
      </c>
      <c r="AP20" s="16">
        <f t="shared" ref="AP20" si="125">AVERAGE(AP17:AP19)</f>
        <v>28.026938298273205</v>
      </c>
      <c r="AQ20" s="16">
        <f t="shared" ref="AQ20" si="126">AVERAGE(AQ17:AQ19)</f>
        <v>3.1816916644618232</v>
      </c>
      <c r="AR20" s="16">
        <f t="shared" ref="AR20" si="127">AVERAGE(AR17:AR19)</f>
        <v>12.660029513906935</v>
      </c>
      <c r="AS20" s="16">
        <f t="shared" ref="AS20" si="128">AVERAGE(AS17:AS19)</f>
        <v>2.6396361423376233</v>
      </c>
      <c r="AT20" s="16">
        <f t="shared" ref="AT20" si="129">AVERAGE(AT17:AT19)</f>
        <v>0.53698221742981767</v>
      </c>
      <c r="AU20" s="16">
        <f t="shared" ref="AU20" si="130">AVERAGE(AU17:AU19)</f>
        <v>2.261877808108387</v>
      </c>
      <c r="AV20" s="16">
        <f t="shared" ref="AV20" si="131">AVERAGE(AV17:AV19)</f>
        <v>0.30269219102278838</v>
      </c>
      <c r="AW20" s="16">
        <f t="shared" ref="AW20" si="132">AVERAGE(AW17:AW19)</f>
        <v>1.9388621809769233</v>
      </c>
      <c r="AX20" s="16">
        <f t="shared" ref="AX20" si="133">AVERAGE(AX17:AX19)</f>
        <v>0.39402664028462264</v>
      </c>
      <c r="AY20" s="16">
        <f t="shared" ref="AY20" si="134">AVERAGE(AY17:AY19)</f>
        <v>1.1977130434662784</v>
      </c>
      <c r="AZ20" s="16">
        <f t="shared" ref="AZ20" si="135">AVERAGE(AZ17:AZ19)</f>
        <v>0.14266488303081468</v>
      </c>
      <c r="BA20" s="16">
        <f t="shared" ref="BA20" si="136">AVERAGE(BA17:BA19)</f>
        <v>1.111805281677392</v>
      </c>
      <c r="BB20" s="16">
        <f t="shared" ref="BB20" si="137">AVERAGE(BB17:BB19)</f>
        <v>0.142812469032159</v>
      </c>
      <c r="BC20" s="16">
        <f t="shared" ref="BC20" si="138">AVERAGE(BC17:BC19)</f>
        <v>2.8533635648195363</v>
      </c>
      <c r="BD20" s="16">
        <f t="shared" ref="BD20" si="139">AVERAGE(BD17:BD19)</f>
        <v>0.40888378773155337</v>
      </c>
      <c r="BE20" s="16">
        <f t="shared" ref="BE20" si="140">AVERAGE(BE17:BE19)</f>
        <v>3763.2185701790131</v>
      </c>
      <c r="BF20" s="16">
        <f t="shared" ref="BF20" si="141">AVERAGE(BF17:BF19)</f>
        <v>4.6233966765083432</v>
      </c>
      <c r="BG20" s="16">
        <f t="shared" ref="BG20" si="142">AVERAGE(BG17:BG19)</f>
        <v>1.5436658582251299</v>
      </c>
    </row>
    <row r="21" spans="1:59" x14ac:dyDescent="0.3">
      <c r="A21" t="s">
        <v>237</v>
      </c>
      <c r="B21" s="16">
        <f>AVERAGE(B17:B19)</f>
        <v>60.196666666666665</v>
      </c>
      <c r="C21" s="16">
        <f t="shared" ref="C21:M21" si="143">AVERAGE(C17:C19)</f>
        <v>17.974471920789309</v>
      </c>
      <c r="D21" s="16">
        <f t="shared" si="143"/>
        <v>0.19526666666666667</v>
      </c>
      <c r="E21" s="16">
        <f t="shared" si="143"/>
        <v>1.9262247684043123</v>
      </c>
      <c r="F21" s="16">
        <f t="shared" si="143"/>
        <v>1.7946666666666669</v>
      </c>
      <c r="G21" s="16">
        <f t="shared" si="143"/>
        <v>6.6533333333333333</v>
      </c>
      <c r="H21" s="16">
        <f t="shared" si="143"/>
        <v>4.2133333333333338</v>
      </c>
      <c r="I21" s="16">
        <f t="shared" si="143"/>
        <v>0.38223264513572425</v>
      </c>
      <c r="J21" s="16">
        <f t="shared" si="143"/>
        <v>5.1225553127348693</v>
      </c>
      <c r="K21" s="16">
        <f t="shared" si="143"/>
        <v>0.24250000000000002</v>
      </c>
      <c r="L21" s="16">
        <f t="shared" si="143"/>
        <v>0.35899999999999999</v>
      </c>
      <c r="M21" s="16">
        <f t="shared" si="143"/>
        <v>1.5266666666666664E-2</v>
      </c>
      <c r="N21" t="s">
        <v>280</v>
      </c>
      <c r="O21" s="16">
        <f>STDEVA(O17:O19)</f>
        <v>1.7249012107757358</v>
      </c>
      <c r="P21" s="16">
        <f t="shared" ref="P21:BG21" si="144">STDEVA(P17:P19)</f>
        <v>0.58655192059621575</v>
      </c>
      <c r="Q21" s="16">
        <f t="shared" si="144"/>
        <v>2279.0406532201123</v>
      </c>
      <c r="R21" s="16">
        <f t="shared" si="144"/>
        <v>1725.4980951203565</v>
      </c>
      <c r="S21" s="16">
        <f t="shared" si="144"/>
        <v>2757.1344256732564</v>
      </c>
      <c r="T21" s="16">
        <f t="shared" si="144"/>
        <v>76.404002675762726</v>
      </c>
      <c r="U21" s="16">
        <f t="shared" si="144"/>
        <v>195.72676502949625</v>
      </c>
      <c r="V21" s="16">
        <f t="shared" si="144"/>
        <v>3427.1611605046537</v>
      </c>
      <c r="W21" s="16">
        <f t="shared" si="144"/>
        <v>149.65928447007698</v>
      </c>
      <c r="X21" s="16">
        <f t="shared" si="144"/>
        <v>231.35263040913918</v>
      </c>
      <c r="Y21" s="16">
        <f t="shared" si="144"/>
        <v>1533.5466467799943</v>
      </c>
      <c r="Z21" s="16">
        <f t="shared" si="144"/>
        <v>0.28893352750917334</v>
      </c>
      <c r="AA21" s="16">
        <f t="shared" si="144"/>
        <v>2.1449755655847329</v>
      </c>
      <c r="AB21" s="16">
        <f t="shared" si="144"/>
        <v>6.7134575074169733</v>
      </c>
      <c r="AC21" s="16">
        <f t="shared" si="144"/>
        <v>4.4371323454842972</v>
      </c>
      <c r="AD21" s="16">
        <f t="shared" si="144"/>
        <v>0.43217323863628687</v>
      </c>
      <c r="AE21" s="16">
        <f t="shared" si="144"/>
        <v>0.55524796608475613</v>
      </c>
      <c r="AF21" s="16">
        <f t="shared" si="144"/>
        <v>21.296762514828021</v>
      </c>
      <c r="AG21" s="16">
        <f t="shared" si="144"/>
        <v>1.3193785612287703</v>
      </c>
      <c r="AH21" s="16">
        <f t="shared" si="144"/>
        <v>8.174871774117527</v>
      </c>
      <c r="AI21" s="16">
        <f t="shared" si="144"/>
        <v>0.5025209851733291</v>
      </c>
      <c r="AJ21" s="16">
        <f t="shared" si="144"/>
        <v>4.2924844929661213E-2</v>
      </c>
      <c r="AK21" s="16">
        <f t="shared" si="144"/>
        <v>4.2717179743207847</v>
      </c>
      <c r="AL21" s="16">
        <f t="shared" si="144"/>
        <v>0.60142407115212104</v>
      </c>
      <c r="AM21" s="16">
        <f t="shared" si="144"/>
        <v>0.10488290776546677</v>
      </c>
      <c r="AN21" s="16">
        <f t="shared" si="144"/>
        <v>10.138212901673249</v>
      </c>
      <c r="AO21" s="16">
        <f t="shared" si="144"/>
        <v>1.4974923517843104</v>
      </c>
      <c r="AP21" s="16">
        <f t="shared" si="144"/>
        <v>1.2954588729883458</v>
      </c>
      <c r="AQ21" s="16">
        <f t="shared" si="144"/>
        <v>0.26082169417845069</v>
      </c>
      <c r="AR21" s="16">
        <f t="shared" si="144"/>
        <v>1.3651471776143203</v>
      </c>
      <c r="AS21" s="16">
        <f t="shared" si="144"/>
        <v>0.39726539754582041</v>
      </c>
      <c r="AT21" s="16">
        <f t="shared" si="144"/>
        <v>6.7545276422172409E-2</v>
      </c>
      <c r="AU21" s="16">
        <f t="shared" si="144"/>
        <v>0.29900583924596968</v>
      </c>
      <c r="AV21" s="16">
        <f t="shared" si="144"/>
        <v>2.8293315884432107E-2</v>
      </c>
      <c r="AW21" s="16">
        <f t="shared" si="144"/>
        <v>9.5862235929070963E-2</v>
      </c>
      <c r="AX21" s="16">
        <f t="shared" si="144"/>
        <v>9.2445735426615591E-2</v>
      </c>
      <c r="AY21" s="16">
        <f t="shared" si="144"/>
        <v>0.18117961682580982</v>
      </c>
      <c r="AZ21" s="16">
        <f t="shared" si="144"/>
        <v>2.8323315069489045E-2</v>
      </c>
      <c r="BA21" s="16">
        <f t="shared" si="144"/>
        <v>0.19477605865028358</v>
      </c>
      <c r="BB21" s="16">
        <f t="shared" si="144"/>
        <v>1.1910003717849015E-2</v>
      </c>
      <c r="BC21" s="16">
        <f t="shared" si="144"/>
        <v>0.25105183747797694</v>
      </c>
      <c r="BD21" s="16">
        <f t="shared" si="144"/>
        <v>2.9021841140375849E-2</v>
      </c>
      <c r="BE21" s="16">
        <f t="shared" si="144"/>
        <v>176.90811898580515</v>
      </c>
      <c r="BF21" s="16">
        <f t="shared" si="144"/>
        <v>0.46741563810698566</v>
      </c>
      <c r="BG21" s="16">
        <f t="shared" si="144"/>
        <v>4.1074192396993031E-2</v>
      </c>
    </row>
    <row r="22" spans="1:59" x14ac:dyDescent="0.3">
      <c r="A22" t="s">
        <v>172</v>
      </c>
      <c r="B22" s="16">
        <v>60.06</v>
      </c>
      <c r="C22" s="16">
        <v>18.946624026976998</v>
      </c>
      <c r="D22" s="16">
        <v>0.2278</v>
      </c>
      <c r="E22" s="16">
        <v>2.0488027082118596</v>
      </c>
      <c r="F22" s="16">
        <v>0.74260000000000004</v>
      </c>
      <c r="G22" s="16">
        <v>3.13</v>
      </c>
      <c r="H22" s="16">
        <v>4.75</v>
      </c>
      <c r="I22" s="16">
        <v>0.7512018070140678</v>
      </c>
      <c r="J22" s="16">
        <v>6.9682074648419263</v>
      </c>
      <c r="K22" s="16">
        <v>0.44390000000000002</v>
      </c>
      <c r="L22" s="16">
        <v>0.18859999999999999</v>
      </c>
      <c r="M22" s="16">
        <v>0.86470000000000002</v>
      </c>
      <c r="O22" s="16">
        <v>56.151542304985597</v>
      </c>
      <c r="P22" s="16">
        <v>201.233470486653</v>
      </c>
      <c r="Q22" s="87">
        <v>134153.12963978399</v>
      </c>
      <c r="R22" s="87">
        <v>28581.235737852199</v>
      </c>
      <c r="S22" s="87">
        <v>16712.4104406117</v>
      </c>
      <c r="T22" s="87">
        <v>1427.0191669205699</v>
      </c>
      <c r="U22" s="87">
        <v>16111.022113397299</v>
      </c>
      <c r="V22" s="87">
        <v>54653.152773823596</v>
      </c>
      <c r="W22" s="87">
        <v>1011.03051938312</v>
      </c>
      <c r="X22" s="87">
        <v>3465.1117012642899</v>
      </c>
      <c r="Y22" s="87">
        <v>6884.4875698922897</v>
      </c>
      <c r="Z22" s="16">
        <v>4.1765606229252299</v>
      </c>
      <c r="AA22" s="16">
        <v>20.726129146477899</v>
      </c>
      <c r="AB22" s="16">
        <v>6912.6239643375502</v>
      </c>
      <c r="AC22" s="16">
        <v>71.401177469950497</v>
      </c>
      <c r="AD22" s="16">
        <v>9.3141071570600698</v>
      </c>
      <c r="AE22" s="16">
        <v>11.4426360444482</v>
      </c>
      <c r="AF22" s="15">
        <v>364.46394293300801</v>
      </c>
      <c r="AG22" s="16">
        <v>7.0601014933333204</v>
      </c>
      <c r="AH22" s="16">
        <v>66.221042407455698</v>
      </c>
      <c r="AI22" s="16">
        <v>3.13220581331468</v>
      </c>
      <c r="AJ22" s="16">
        <v>1.3484347407902499</v>
      </c>
      <c r="AK22" s="16">
        <v>51.368476102518102</v>
      </c>
      <c r="AL22" s="16">
        <v>16.014386718562999</v>
      </c>
      <c r="AM22" s="16">
        <v>0.25505547652851202</v>
      </c>
      <c r="AN22" s="16">
        <v>188.516255193473</v>
      </c>
      <c r="AO22" s="16">
        <v>9.1366658575896391</v>
      </c>
      <c r="AP22" s="16">
        <v>18.5699449101064</v>
      </c>
      <c r="AQ22" s="16">
        <v>2.2133648273250999</v>
      </c>
      <c r="AR22" s="16">
        <v>8.2882701844419095</v>
      </c>
      <c r="AS22" s="16">
        <v>1.65969356144044</v>
      </c>
      <c r="AT22" s="16">
        <v>0.299922506237218</v>
      </c>
      <c r="AU22" s="16">
        <v>1.52004953793125</v>
      </c>
      <c r="AV22" s="16">
        <v>0.22858156986934</v>
      </c>
      <c r="AW22" s="16">
        <v>1.3773363344396301</v>
      </c>
      <c r="AX22" s="16">
        <v>0.26996874133200399</v>
      </c>
      <c r="AY22" s="16">
        <v>0.75467466639624903</v>
      </c>
      <c r="AZ22" s="16">
        <v>0.13307213598120099</v>
      </c>
      <c r="BA22" s="16">
        <v>0.73939689581613999</v>
      </c>
      <c r="BB22" s="16">
        <v>0.10372297570587399</v>
      </c>
      <c r="BC22" s="16">
        <v>1.73568744809275</v>
      </c>
      <c r="BD22" s="16">
        <v>0.22545438833741899</v>
      </c>
      <c r="BE22" s="87">
        <v>7830.61648097949</v>
      </c>
      <c r="BF22" s="16">
        <v>2.6345327918549999</v>
      </c>
      <c r="BG22" s="16">
        <v>1.2504202758451399</v>
      </c>
    </row>
    <row r="23" spans="1:59" x14ac:dyDescent="0.3">
      <c r="A23" t="s">
        <v>173</v>
      </c>
      <c r="B23" s="16">
        <v>60.58</v>
      </c>
      <c r="C23" s="16">
        <v>18.543284323345937</v>
      </c>
      <c r="D23" s="16">
        <v>0.20030000000000001</v>
      </c>
      <c r="E23" s="16">
        <v>2.195896235980916</v>
      </c>
      <c r="F23" s="16">
        <v>1.1216999999999999</v>
      </c>
      <c r="G23" s="16">
        <v>3.82</v>
      </c>
      <c r="H23" s="16">
        <v>4.32</v>
      </c>
      <c r="I23" s="16">
        <v>0.69256324945512182</v>
      </c>
      <c r="J23" s="16">
        <v>6.3936176439029371</v>
      </c>
      <c r="K23" s="16">
        <v>0.38740000000000002</v>
      </c>
      <c r="L23" s="16">
        <v>0.19450000000000001</v>
      </c>
      <c r="M23" s="16">
        <v>0.73660000000000003</v>
      </c>
      <c r="O23" s="16">
        <v>56.092243484516501</v>
      </c>
      <c r="P23" s="16">
        <v>203.67839582461599</v>
      </c>
      <c r="Q23" s="87">
        <v>135784.08586291</v>
      </c>
      <c r="R23" s="87">
        <v>28887.554029473398</v>
      </c>
      <c r="S23" s="87">
        <v>17080.130955044799</v>
      </c>
      <c r="T23" s="87">
        <v>1423.68331941931</v>
      </c>
      <c r="U23" s="87">
        <v>16305.4967627516</v>
      </c>
      <c r="V23" s="87">
        <v>54281.728881663897</v>
      </c>
      <c r="W23" s="87">
        <v>1007.41929780832</v>
      </c>
      <c r="X23" s="87">
        <v>3489.76680952369</v>
      </c>
      <c r="Y23" s="87">
        <v>7057.7767067077402</v>
      </c>
      <c r="Z23" s="16">
        <v>4.4189970304223998</v>
      </c>
      <c r="AA23" s="16">
        <v>20.350687604486001</v>
      </c>
      <c r="AB23" s="16">
        <v>6904.5458734461199</v>
      </c>
      <c r="AC23" s="16">
        <v>72.037198436559905</v>
      </c>
      <c r="AD23" s="16">
        <v>11.198243078905101</v>
      </c>
      <c r="AE23" s="16">
        <v>12.4110745865399</v>
      </c>
      <c r="AF23" s="15">
        <v>362.74549510909497</v>
      </c>
      <c r="AG23" s="16">
        <v>6.9530414632722701</v>
      </c>
      <c r="AH23" s="16">
        <v>66.134434004735397</v>
      </c>
      <c r="AI23" s="16">
        <v>3.3030474427331602</v>
      </c>
      <c r="AJ23" s="16">
        <v>1.18871529122654</v>
      </c>
      <c r="AK23" s="16">
        <v>53.136190660950902</v>
      </c>
      <c r="AL23" s="16">
        <v>16.841144126447499</v>
      </c>
      <c r="AM23" s="16">
        <v>0.28899483747759602</v>
      </c>
      <c r="AN23" s="16">
        <v>190.21174087108901</v>
      </c>
      <c r="AO23" s="16">
        <v>8.9002110747295298</v>
      </c>
      <c r="AP23" s="16">
        <v>18.305080123637101</v>
      </c>
      <c r="AQ23" s="16">
        <v>2.1664703567908301</v>
      </c>
      <c r="AR23" s="16">
        <v>8.7330064182439102</v>
      </c>
      <c r="AS23" s="16">
        <v>1.71190821877481</v>
      </c>
      <c r="AT23" s="16">
        <v>0.300042874646688</v>
      </c>
      <c r="AU23" s="16">
        <v>1.2757992830723099</v>
      </c>
      <c r="AV23" s="16">
        <v>0.24130418598024</v>
      </c>
      <c r="AW23" s="16">
        <v>1.1982347755753</v>
      </c>
      <c r="AX23" s="16">
        <v>0.28322850868384303</v>
      </c>
      <c r="AY23" s="16">
        <v>0.79049949008134701</v>
      </c>
      <c r="AZ23" s="16">
        <v>7.9111336993927903E-2</v>
      </c>
      <c r="BA23" s="16">
        <v>0.67293813110433498</v>
      </c>
      <c r="BB23" s="16">
        <v>8.8654972775425694E-2</v>
      </c>
      <c r="BC23" s="16">
        <v>1.87746088470619</v>
      </c>
      <c r="BD23" s="16">
        <v>0.229437411894515</v>
      </c>
      <c r="BE23" s="87">
        <v>7764.5258988528803</v>
      </c>
      <c r="BF23" s="16">
        <v>2.74720732372155</v>
      </c>
      <c r="BG23" s="16">
        <v>1.1171625520880699</v>
      </c>
    </row>
    <row r="24" spans="1:59" x14ac:dyDescent="0.3">
      <c r="A24" t="s">
        <v>174</v>
      </c>
      <c r="B24" s="16">
        <v>60.36</v>
      </c>
      <c r="C24" s="16">
        <v>19.370647817973754</v>
      </c>
      <c r="D24" s="16">
        <v>0.18459999999999999</v>
      </c>
      <c r="E24" s="16">
        <v>2.006775985992129</v>
      </c>
      <c r="F24" s="16">
        <v>0.80820000000000003</v>
      </c>
      <c r="G24" s="16">
        <v>2.82</v>
      </c>
      <c r="H24" s="16">
        <v>4.78</v>
      </c>
      <c r="I24" s="16">
        <v>0.76198711313651679</v>
      </c>
      <c r="J24" s="16">
        <v>6.8950778512678728</v>
      </c>
      <c r="K24" s="16">
        <v>0.37869999999999998</v>
      </c>
      <c r="L24" s="16">
        <v>0.1313</v>
      </c>
      <c r="M24" s="16">
        <v>0.876</v>
      </c>
      <c r="O24" s="16">
        <v>54.269442267924802</v>
      </c>
      <c r="P24" s="16">
        <v>193.70478460971199</v>
      </c>
      <c r="Q24" s="87">
        <v>134603.42828100099</v>
      </c>
      <c r="R24" s="87">
        <v>27952.9715300469</v>
      </c>
      <c r="S24" s="87">
        <v>17094.799904846201</v>
      </c>
      <c r="T24" s="87">
        <v>1449.8858970665499</v>
      </c>
      <c r="U24" s="87">
        <v>16794.989097939801</v>
      </c>
      <c r="V24" s="87">
        <v>49972.3338301525</v>
      </c>
      <c r="W24" s="87">
        <v>1017.12880532536</v>
      </c>
      <c r="X24" s="87">
        <v>3439.3785573939499</v>
      </c>
      <c r="Y24" s="87">
        <v>7077.6034907884195</v>
      </c>
      <c r="Z24" s="16">
        <v>4.2229224610891203</v>
      </c>
      <c r="AA24" s="16">
        <v>19.461668121277398</v>
      </c>
      <c r="AB24" s="16">
        <v>7134.9852003303804</v>
      </c>
      <c r="AC24" s="16">
        <v>59.793625885580603</v>
      </c>
      <c r="AD24" s="16">
        <v>10.8694527065873</v>
      </c>
      <c r="AE24" s="16">
        <v>12.2772568161995</v>
      </c>
      <c r="AF24" s="15">
        <v>347.64140499722998</v>
      </c>
      <c r="AG24" s="16">
        <v>6.9682802750381398</v>
      </c>
      <c r="AH24" s="16">
        <v>68.026652018863501</v>
      </c>
      <c r="AI24" s="16">
        <v>3.49721920954239</v>
      </c>
      <c r="AJ24" s="16">
        <v>1.33705290117235</v>
      </c>
      <c r="AK24" s="16">
        <v>53.974126851438001</v>
      </c>
      <c r="AL24" s="16">
        <v>16.421565290647099</v>
      </c>
      <c r="AM24" s="16">
        <v>0.38324137475585801</v>
      </c>
      <c r="AN24" s="16">
        <v>185.82341571294501</v>
      </c>
      <c r="AO24" s="16">
        <v>9.06830223657931</v>
      </c>
      <c r="AP24" s="16">
        <v>18.748225137682802</v>
      </c>
      <c r="AQ24" s="16">
        <v>2.1623866027005398</v>
      </c>
      <c r="AR24" s="16">
        <v>8.2411967925219294</v>
      </c>
      <c r="AS24" s="16">
        <v>1.5222763679764999</v>
      </c>
      <c r="AT24" s="16">
        <v>0.32631896159907597</v>
      </c>
      <c r="AU24" s="16">
        <v>1.5458049401424301</v>
      </c>
      <c r="AV24" s="16">
        <v>0.21036700124163701</v>
      </c>
      <c r="AW24" s="16">
        <v>1.2251567071629801</v>
      </c>
      <c r="AX24" s="16">
        <v>0.26468658148773</v>
      </c>
      <c r="AY24" s="16">
        <v>0.73110439731054599</v>
      </c>
      <c r="AZ24" s="16">
        <v>9.6619439387050102E-2</v>
      </c>
      <c r="BA24" s="16">
        <v>0.78715316914573397</v>
      </c>
      <c r="BB24" s="16">
        <v>9.3318323381365698E-2</v>
      </c>
      <c r="BC24" s="16">
        <v>1.85315648922285</v>
      </c>
      <c r="BD24" s="16">
        <v>0.24148538645494499</v>
      </c>
      <c r="BE24" s="87">
        <v>7811.2596384013495</v>
      </c>
      <c r="BF24" s="16">
        <v>2.6977272242462398</v>
      </c>
      <c r="BG24" s="16">
        <v>1.21862171522675</v>
      </c>
    </row>
    <row r="25" spans="1:59" x14ac:dyDescent="0.3">
      <c r="A25" t="s">
        <v>278</v>
      </c>
      <c r="B25" s="16">
        <f>STDEVA(B22:B24)</f>
        <v>0.26102362600602325</v>
      </c>
      <c r="C25" s="16">
        <f t="shared" ref="C25:M25" si="145">STDEVA(C22:C24)</f>
        <v>0.41372483691845413</v>
      </c>
      <c r="D25" s="16">
        <f t="shared" si="145"/>
        <v>2.1866946136425491E-2</v>
      </c>
      <c r="E25" s="16">
        <f t="shared" si="145"/>
        <v>9.9305270293089873E-2</v>
      </c>
      <c r="F25" s="16">
        <f t="shared" si="145"/>
        <v>0.20260899124504073</v>
      </c>
      <c r="G25" s="16">
        <f t="shared" si="145"/>
        <v>0.51189191567491388</v>
      </c>
      <c r="H25" s="16">
        <f t="shared" si="145"/>
        <v>0.25735837529276812</v>
      </c>
      <c r="I25" s="16">
        <f t="shared" si="145"/>
        <v>3.7359684396422274E-2</v>
      </c>
      <c r="J25" s="16">
        <f t="shared" si="145"/>
        <v>0.31277354488476017</v>
      </c>
      <c r="K25" s="16">
        <f t="shared" si="145"/>
        <v>3.5400047080947988E-2</v>
      </c>
      <c r="L25" s="16">
        <f t="shared" si="145"/>
        <v>3.4910218179400397E-2</v>
      </c>
      <c r="M25" s="16">
        <f t="shared" si="145"/>
        <v>7.7427019401067818E-2</v>
      </c>
      <c r="N25" t="s">
        <v>279</v>
      </c>
      <c r="O25" s="16">
        <f>AVERAGE(O22:O24)</f>
        <v>55.504409352475626</v>
      </c>
      <c r="P25" s="16">
        <f t="shared" ref="P25" si="146">AVERAGE(P22:P24)</f>
        <v>199.53888364032699</v>
      </c>
      <c r="Q25" s="16">
        <f t="shared" ref="Q25" si="147">AVERAGE(Q22:Q24)</f>
        <v>134846.88126123167</v>
      </c>
      <c r="R25" s="16">
        <f t="shared" ref="R25" si="148">AVERAGE(R22:R24)</f>
        <v>28473.920432457497</v>
      </c>
      <c r="S25" s="16">
        <f t="shared" ref="S25" si="149">AVERAGE(S22:S24)</f>
        <v>16962.447100167567</v>
      </c>
      <c r="T25" s="16">
        <f t="shared" ref="T25" si="150">AVERAGE(T22:T24)</f>
        <v>1433.5294611354766</v>
      </c>
      <c r="U25" s="16">
        <f t="shared" ref="U25" si="151">AVERAGE(U22:U24)</f>
        <v>16403.835991362899</v>
      </c>
      <c r="V25" s="16">
        <f t="shared" ref="V25" si="152">AVERAGE(V22:V24)</f>
        <v>52969.071828546665</v>
      </c>
      <c r="W25" s="16">
        <f t="shared" ref="W25" si="153">AVERAGE(W22:W24)</f>
        <v>1011.8595408389334</v>
      </c>
      <c r="X25" s="16">
        <f t="shared" ref="X25" si="154">AVERAGE(X22:X24)</f>
        <v>3464.7523560606428</v>
      </c>
      <c r="Y25" s="16">
        <f t="shared" ref="Y25" si="155">AVERAGE(Y22:Y24)</f>
        <v>7006.6225891294825</v>
      </c>
      <c r="Z25" s="16">
        <f t="shared" ref="Z25" si="156">AVERAGE(Z22:Z24)</f>
        <v>4.2728267048122497</v>
      </c>
      <c r="AA25" s="16">
        <f t="shared" ref="AA25" si="157">AVERAGE(AA22:AA24)</f>
        <v>20.179494957413766</v>
      </c>
      <c r="AB25" s="16">
        <f t="shared" ref="AB25" si="158">AVERAGE(AB22:AB24)</f>
        <v>6984.0516793713496</v>
      </c>
      <c r="AC25" s="16">
        <f t="shared" ref="AC25" si="159">AVERAGE(AC22:AC24)</f>
        <v>67.744000597363666</v>
      </c>
      <c r="AD25" s="16">
        <f t="shared" ref="AD25" si="160">AVERAGE(AD22:AD24)</f>
        <v>10.460600980850824</v>
      </c>
      <c r="AE25" s="16">
        <f t="shared" ref="AE25" si="161">AVERAGE(AE22:AE24)</f>
        <v>12.043655815729201</v>
      </c>
      <c r="AF25" s="16">
        <f t="shared" ref="AF25" si="162">AVERAGE(AF22:AF24)</f>
        <v>358.28361434644438</v>
      </c>
      <c r="AG25" s="16">
        <f t="shared" ref="AG25" si="163">AVERAGE(AG22:AG24)</f>
        <v>6.993807743881244</v>
      </c>
      <c r="AH25" s="16">
        <f t="shared" ref="AH25" si="164">AVERAGE(AH22:AH24)</f>
        <v>66.794042810351527</v>
      </c>
      <c r="AI25" s="16">
        <f t="shared" ref="AI25" si="165">AVERAGE(AI22:AI24)</f>
        <v>3.3108241551967432</v>
      </c>
      <c r="AJ25" s="16">
        <f t="shared" ref="AJ25" si="166">AVERAGE(AJ22:AJ24)</f>
        <v>1.2914009777297133</v>
      </c>
      <c r="AK25" s="16">
        <f t="shared" ref="AK25" si="167">AVERAGE(AK22:AK24)</f>
        <v>52.826264538302333</v>
      </c>
      <c r="AL25" s="16">
        <f t="shared" ref="AL25" si="168">AVERAGE(AL22:AL24)</f>
        <v>16.425698711885868</v>
      </c>
      <c r="AM25" s="16">
        <f t="shared" ref="AM25" si="169">AVERAGE(AM22:AM24)</f>
        <v>0.309097229587322</v>
      </c>
      <c r="AN25" s="16">
        <f t="shared" ref="AN25" si="170">AVERAGE(AN22:AN24)</f>
        <v>188.18380392583569</v>
      </c>
      <c r="AO25" s="16">
        <f t="shared" ref="AO25" si="171">AVERAGE(AO22:AO24)</f>
        <v>9.0350597229661584</v>
      </c>
      <c r="AP25" s="16">
        <f t="shared" ref="AP25" si="172">AVERAGE(AP22:AP24)</f>
        <v>18.541083390475432</v>
      </c>
      <c r="AQ25" s="16">
        <f t="shared" ref="AQ25" si="173">AVERAGE(AQ22:AQ24)</f>
        <v>2.1807405956054899</v>
      </c>
      <c r="AR25" s="16">
        <f t="shared" ref="AR25" si="174">AVERAGE(AR22:AR24)</f>
        <v>8.4208244650692503</v>
      </c>
      <c r="AS25" s="16">
        <f t="shared" ref="AS25" si="175">AVERAGE(AS22:AS24)</f>
        <v>1.6312927160639166</v>
      </c>
      <c r="AT25" s="16">
        <f t="shared" ref="AT25" si="176">AVERAGE(AT22:AT24)</f>
        <v>0.30876144749432738</v>
      </c>
      <c r="AU25" s="16">
        <f t="shared" ref="AU25" si="177">AVERAGE(AU22:AU24)</f>
        <v>1.4472179203819966</v>
      </c>
      <c r="AV25" s="16">
        <f t="shared" ref="AV25" si="178">AVERAGE(AV22:AV24)</f>
        <v>0.22675091903040567</v>
      </c>
      <c r="AW25" s="16">
        <f t="shared" ref="AW25" si="179">AVERAGE(AW22:AW24)</f>
        <v>1.2669092723926367</v>
      </c>
      <c r="AX25" s="16">
        <f t="shared" ref="AX25" si="180">AVERAGE(AX22:AX24)</f>
        <v>0.27262794383452565</v>
      </c>
      <c r="AY25" s="16">
        <f t="shared" ref="AY25" si="181">AVERAGE(AY22:AY24)</f>
        <v>0.75875951792938068</v>
      </c>
      <c r="AZ25" s="16">
        <f t="shared" ref="AZ25" si="182">AVERAGE(AZ22:AZ24)</f>
        <v>0.10293430412072634</v>
      </c>
      <c r="BA25" s="16">
        <f t="shared" ref="BA25" si="183">AVERAGE(BA22:BA24)</f>
        <v>0.73316273202206961</v>
      </c>
      <c r="BB25" s="16">
        <f t="shared" ref="BB25" si="184">AVERAGE(BB22:BB24)</f>
        <v>9.5232090620888457E-2</v>
      </c>
      <c r="BC25" s="16">
        <f t="shared" ref="BC25" si="185">AVERAGE(BC22:BC24)</f>
        <v>1.8221016073405967</v>
      </c>
      <c r="BD25" s="16">
        <f t="shared" ref="BD25" si="186">AVERAGE(BD22:BD24)</f>
        <v>0.23212572889562633</v>
      </c>
      <c r="BE25" s="16">
        <f t="shared" ref="BE25" si="187">AVERAGE(BE22:BE24)</f>
        <v>7802.1340060779066</v>
      </c>
      <c r="BF25" s="16">
        <f t="shared" ref="BF25" si="188">AVERAGE(BF22:BF24)</f>
        <v>2.69315577994093</v>
      </c>
      <c r="BG25" s="16">
        <f t="shared" ref="BG25" si="189">AVERAGE(BG22:BG24)</f>
        <v>1.1954015143866532</v>
      </c>
    </row>
    <row r="26" spans="1:59" x14ac:dyDescent="0.3">
      <c r="A26" t="s">
        <v>237</v>
      </c>
      <c r="B26" s="16">
        <f>AVERAGE(B22:B24)</f>
        <v>60.333333333333336</v>
      </c>
      <c r="C26" s="16">
        <f t="shared" ref="C26:M26" si="190">AVERAGE(C22:C24)</f>
        <v>18.953518722765562</v>
      </c>
      <c r="D26" s="16">
        <f t="shared" si="190"/>
        <v>0.20423333333333335</v>
      </c>
      <c r="E26" s="16">
        <f t="shared" si="190"/>
        <v>2.0838249767283012</v>
      </c>
      <c r="F26" s="16">
        <f t="shared" si="190"/>
        <v>0.89083333333333348</v>
      </c>
      <c r="G26" s="16">
        <f t="shared" si="190"/>
        <v>3.2566666666666664</v>
      </c>
      <c r="H26" s="16">
        <f t="shared" si="190"/>
        <v>4.6166666666666671</v>
      </c>
      <c r="I26" s="16">
        <f t="shared" si="190"/>
        <v>0.73525072320190221</v>
      </c>
      <c r="J26" s="16">
        <f t="shared" si="190"/>
        <v>6.7523009866709129</v>
      </c>
      <c r="K26" s="16">
        <f t="shared" si="190"/>
        <v>0.40333333333333332</v>
      </c>
      <c r="L26" s="16">
        <f t="shared" si="190"/>
        <v>0.17146666666666666</v>
      </c>
      <c r="M26" s="16">
        <f t="shared" si="190"/>
        <v>0.82576666666666665</v>
      </c>
      <c r="N26" t="s">
        <v>280</v>
      </c>
      <c r="O26" s="16">
        <f>STDEVA(O22:O24)</f>
        <v>1.0699237647936612</v>
      </c>
      <c r="P26" s="16">
        <f t="shared" ref="P26:BG26" si="191">STDEVA(P22:P24)</f>
        <v>5.1982639988096544</v>
      </c>
      <c r="Q26" s="16">
        <f t="shared" si="191"/>
        <v>842.29244661563814</v>
      </c>
      <c r="R26" s="16">
        <f t="shared" si="191"/>
        <v>476.44364109256264</v>
      </c>
      <c r="S26" s="16">
        <f t="shared" si="191"/>
        <v>216.66227835841917</v>
      </c>
      <c r="T26" s="16">
        <f t="shared" si="191"/>
        <v>14.262949095940661</v>
      </c>
      <c r="U26" s="16">
        <f t="shared" si="191"/>
        <v>352.42823652332362</v>
      </c>
      <c r="V26" s="16">
        <f t="shared" si="191"/>
        <v>2601.8873726933998</v>
      </c>
      <c r="W26" s="16">
        <f t="shared" si="191"/>
        <v>4.9075545321996001</v>
      </c>
      <c r="X26" s="16">
        <f t="shared" si="191"/>
        <v>25.196048001702597</v>
      </c>
      <c r="Y26" s="16">
        <f t="shared" si="191"/>
        <v>106.23557565522805</v>
      </c>
      <c r="Z26" s="16">
        <f t="shared" si="191"/>
        <v>0.12869218343091626</v>
      </c>
      <c r="AA26" s="16">
        <f t="shared" si="191"/>
        <v>0.6493809458795925</v>
      </c>
      <c r="AB26" s="16">
        <f t="shared" si="191"/>
        <v>130.7746523601958</v>
      </c>
      <c r="AC26" s="16">
        <f t="shared" si="191"/>
        <v>6.8925665909595271</v>
      </c>
      <c r="AD26" s="16">
        <f t="shared" si="191"/>
        <v>1.0064103751576579</v>
      </c>
      <c r="AE26" s="16">
        <f t="shared" si="191"/>
        <v>0.52478126206803377</v>
      </c>
      <c r="AF26" s="16">
        <f t="shared" si="191"/>
        <v>9.2563886373280972</v>
      </c>
      <c r="AG26" s="16">
        <f t="shared" si="191"/>
        <v>5.791546648625015E-2</v>
      </c>
      <c r="AH26" s="16">
        <f t="shared" si="191"/>
        <v>1.0683488894255555</v>
      </c>
      <c r="AI26" s="16">
        <f t="shared" si="191"/>
        <v>0.18263091961378758</v>
      </c>
      <c r="AJ26" s="16">
        <f t="shared" si="191"/>
        <v>8.9110320545618599E-2</v>
      </c>
      <c r="AK26" s="16">
        <f t="shared" si="191"/>
        <v>1.3301859296585905</v>
      </c>
      <c r="AL26" s="16">
        <f t="shared" si="191"/>
        <v>0.41339420260972126</v>
      </c>
      <c r="AM26" s="16">
        <f t="shared" si="191"/>
        <v>6.641525240852264E-2</v>
      </c>
      <c r="AN26" s="16">
        <f t="shared" si="191"/>
        <v>2.2129713751910889</v>
      </c>
      <c r="AO26" s="16">
        <f t="shared" si="191"/>
        <v>0.1216820225746011</v>
      </c>
      <c r="AP26" s="16">
        <f t="shared" si="191"/>
        <v>0.22297783825965217</v>
      </c>
      <c r="AQ26" s="16">
        <f t="shared" si="191"/>
        <v>2.8327100687126325E-2</v>
      </c>
      <c r="AR26" s="16">
        <f t="shared" si="191"/>
        <v>0.27138009317684386</v>
      </c>
      <c r="AS26" s="16">
        <f t="shared" si="191"/>
        <v>9.7954151126300057E-2</v>
      </c>
      <c r="AT26" s="16">
        <f t="shared" si="191"/>
        <v>1.5205372349677447E-2</v>
      </c>
      <c r="AU26" s="16">
        <f t="shared" si="191"/>
        <v>0.14901039258587756</v>
      </c>
      <c r="AV26" s="16">
        <f t="shared" si="191"/>
        <v>1.5549624167746971E-2</v>
      </c>
      <c r="AW26" s="16">
        <f t="shared" si="191"/>
        <v>9.6575357231287656E-2</v>
      </c>
      <c r="AX26" s="16">
        <f t="shared" si="191"/>
        <v>9.5527108455428587E-3</v>
      </c>
      <c r="AY26" s="16">
        <f t="shared" si="191"/>
        <v>2.9907503579349626E-2</v>
      </c>
      <c r="AZ26" s="16">
        <f t="shared" si="191"/>
        <v>2.752907725096675E-2</v>
      </c>
      <c r="BA26" s="16">
        <f t="shared" si="191"/>
        <v>5.7362159367984285E-2</v>
      </c>
      <c r="BB26" s="16">
        <f t="shared" si="191"/>
        <v>7.7141465414718802E-3</v>
      </c>
      <c r="BC26" s="16">
        <f t="shared" si="191"/>
        <v>7.5817089754466327E-2</v>
      </c>
      <c r="BD26" s="16">
        <f t="shared" si="191"/>
        <v>8.3467665227247578E-3</v>
      </c>
      <c r="BE26" s="16">
        <f t="shared" si="191"/>
        <v>33.977185513746335</v>
      </c>
      <c r="BF26" s="16">
        <f t="shared" si="191"/>
        <v>5.6476199501329448E-2</v>
      </c>
      <c r="BG26" s="16">
        <f t="shared" si="191"/>
        <v>6.9597331346250027E-2</v>
      </c>
    </row>
    <row r="27" spans="1:59" x14ac:dyDescent="0.3">
      <c r="A27" t="s">
        <v>175</v>
      </c>
      <c r="B27" s="16">
        <v>58.95</v>
      </c>
      <c r="C27" s="16">
        <v>19.629198910044945</v>
      </c>
      <c r="D27" s="16">
        <v>0.1925</v>
      </c>
      <c r="E27" s="16">
        <v>2.0172826665470613</v>
      </c>
      <c r="F27" s="16">
        <v>0.91200000000000003</v>
      </c>
      <c r="G27" s="16">
        <v>4.63</v>
      </c>
      <c r="H27" s="16">
        <v>4.47</v>
      </c>
      <c r="I27" s="16">
        <v>8.9947358827025967E-2</v>
      </c>
      <c r="J27" s="16">
        <v>6.8532895006541281</v>
      </c>
      <c r="K27" s="16">
        <v>0.47020000000000001</v>
      </c>
      <c r="L27" s="16">
        <v>0.26819999999999999</v>
      </c>
      <c r="M27" s="16">
        <v>1.1599999999999999E-2</v>
      </c>
      <c r="O27" s="16">
        <v>55.969959975798702</v>
      </c>
      <c r="P27" s="16">
        <v>166.019450020302</v>
      </c>
      <c r="Q27" s="87">
        <v>145823.663062634</v>
      </c>
      <c r="R27" s="87">
        <v>26868.5659917249</v>
      </c>
      <c r="S27" s="87">
        <v>24616.031585023298</v>
      </c>
      <c r="T27" s="87">
        <v>2241.27650009319</v>
      </c>
      <c r="U27" s="87">
        <v>16515.900830959901</v>
      </c>
      <c r="V27" s="87">
        <v>47724.560683918397</v>
      </c>
      <c r="W27" s="87">
        <v>1420.8322042472601</v>
      </c>
      <c r="X27" s="87">
        <v>3903.1425741531102</v>
      </c>
      <c r="Y27" s="87">
        <v>7757.6743296018003</v>
      </c>
      <c r="Z27" s="16">
        <v>9.1674188154726703</v>
      </c>
      <c r="AA27" s="16">
        <v>20.0262618033364</v>
      </c>
      <c r="AB27" s="16">
        <v>188.5475211248</v>
      </c>
      <c r="AC27" s="16">
        <v>61.2165303258287</v>
      </c>
      <c r="AD27" s="16">
        <v>10.711195592387099</v>
      </c>
      <c r="AE27" s="16">
        <v>9.2954687236562705</v>
      </c>
      <c r="AF27" s="15">
        <v>319.55738656037198</v>
      </c>
      <c r="AG27" s="16">
        <v>8.8671675318188008</v>
      </c>
      <c r="AH27" s="16">
        <v>140.351282339531</v>
      </c>
      <c r="AI27" s="16">
        <v>4.5781628738839997</v>
      </c>
      <c r="AJ27" s="16">
        <v>0.16026603401810999</v>
      </c>
      <c r="AK27" s="16">
        <v>21.071522007772</v>
      </c>
      <c r="AL27" s="16">
        <v>3.7376171119036798</v>
      </c>
      <c r="AM27" s="16">
        <v>0.28396911780511003</v>
      </c>
      <c r="AN27" s="16">
        <v>111.733312802638</v>
      </c>
      <c r="AO27" s="16">
        <v>12.0993211418662</v>
      </c>
      <c r="AP27" s="16">
        <v>26.253986310503699</v>
      </c>
      <c r="AQ27" s="16">
        <v>3.0873975097274302</v>
      </c>
      <c r="AR27" s="16">
        <v>11.281069280139601</v>
      </c>
      <c r="AS27" s="16">
        <v>2.2402225368812498</v>
      </c>
      <c r="AT27" s="16">
        <v>0.427197306383023</v>
      </c>
      <c r="AU27" s="16">
        <v>1.7132819105131001</v>
      </c>
      <c r="AV27" s="16">
        <v>0.23488087247935699</v>
      </c>
      <c r="AW27" s="16">
        <v>1.52378820735998</v>
      </c>
      <c r="AX27" s="16">
        <v>0.29896240251383899</v>
      </c>
      <c r="AY27" s="16">
        <v>0.96329559856732205</v>
      </c>
      <c r="AZ27" s="16">
        <v>0.12291374409589199</v>
      </c>
      <c r="BA27" s="16">
        <v>0.82369205768057097</v>
      </c>
      <c r="BB27" s="16">
        <v>0.162406456986433</v>
      </c>
      <c r="BC27" s="16">
        <v>3.8601586495037701</v>
      </c>
      <c r="BD27" s="16">
        <v>0.334162330126625</v>
      </c>
      <c r="BE27" s="87">
        <v>776.95113103023004</v>
      </c>
      <c r="BF27" s="16">
        <v>3.9111220677490302</v>
      </c>
      <c r="BG27" s="16">
        <v>1.6015572736622199</v>
      </c>
    </row>
    <row r="28" spans="1:59" x14ac:dyDescent="0.3">
      <c r="A28" t="s">
        <v>176</v>
      </c>
      <c r="B28" s="16">
        <v>59.24</v>
      </c>
      <c r="C28" s="16">
        <v>20.032538613676007</v>
      </c>
      <c r="D28" s="16">
        <v>0.19370000000000001</v>
      </c>
      <c r="E28" s="16">
        <v>1.9962693054371963</v>
      </c>
      <c r="F28" s="16">
        <v>0.93159999999999998</v>
      </c>
      <c r="G28" s="16">
        <v>4.49</v>
      </c>
      <c r="H28" s="16">
        <v>4.45</v>
      </c>
      <c r="I28" s="16">
        <v>0.10104680007925501</v>
      </c>
      <c r="J28" s="16">
        <v>6.8115011500403835</v>
      </c>
      <c r="K28" s="16">
        <v>0.44640000000000002</v>
      </c>
      <c r="L28" s="16">
        <v>0.22520000000000001</v>
      </c>
      <c r="M28" s="16">
        <v>8.9999999999999998E-4</v>
      </c>
      <c r="O28" s="16">
        <v>57.024205339903098</v>
      </c>
      <c r="P28" s="16">
        <v>163.832764730843</v>
      </c>
      <c r="Q28" s="87">
        <v>146422.020617781</v>
      </c>
      <c r="R28" s="87">
        <v>26946.486864060498</v>
      </c>
      <c r="S28" s="87">
        <v>24458.693238499101</v>
      </c>
      <c r="T28" s="87">
        <v>2231.41154629835</v>
      </c>
      <c r="U28" s="87">
        <v>16660.903950190001</v>
      </c>
      <c r="V28" s="87">
        <v>48070.538793338499</v>
      </c>
      <c r="W28" s="87">
        <v>1458.8925199320399</v>
      </c>
      <c r="X28" s="87">
        <v>4004.6601647318798</v>
      </c>
      <c r="Y28" s="87">
        <v>7812.0185681726298</v>
      </c>
      <c r="Z28" s="16">
        <v>9.8155810755638804</v>
      </c>
      <c r="AA28" s="16">
        <v>20.040282243312099</v>
      </c>
      <c r="AB28" s="16">
        <v>187.19660309571401</v>
      </c>
      <c r="AC28" s="16">
        <v>62.914697512719101</v>
      </c>
      <c r="AD28" s="16">
        <v>8.9119595355725192</v>
      </c>
      <c r="AE28" s="16">
        <v>9.5431254983601796</v>
      </c>
      <c r="AF28" s="15">
        <v>314.46721896826102</v>
      </c>
      <c r="AG28" s="16">
        <v>9.4014688988912898</v>
      </c>
      <c r="AH28" s="16">
        <v>93.620108912513103</v>
      </c>
      <c r="AI28" s="16">
        <v>4.7622113991444497</v>
      </c>
      <c r="AJ28" s="16">
        <v>0.22023564587887301</v>
      </c>
      <c r="AK28" s="16">
        <v>18.510149884787001</v>
      </c>
      <c r="AL28" s="16">
        <v>3.5150666667460202</v>
      </c>
      <c r="AM28" s="16">
        <v>0.34545267209414199</v>
      </c>
      <c r="AN28" s="16">
        <v>111.164431698054</v>
      </c>
      <c r="AO28" s="16">
        <v>12.1506289640188</v>
      </c>
      <c r="AP28" s="16">
        <v>25.729107287514001</v>
      </c>
      <c r="AQ28" s="16">
        <v>3.0051311560771001</v>
      </c>
      <c r="AR28" s="16">
        <v>11.338660972979</v>
      </c>
      <c r="AS28" s="16">
        <v>2.08077184924365</v>
      </c>
      <c r="AT28" s="16">
        <v>0.43902441335205</v>
      </c>
      <c r="AU28" s="16">
        <v>1.69016910334292</v>
      </c>
      <c r="AV28" s="16">
        <v>0.24490173418252301</v>
      </c>
      <c r="AW28" s="16">
        <v>1.7371125557166101</v>
      </c>
      <c r="AX28" s="16">
        <v>0.29265515821416399</v>
      </c>
      <c r="AY28" s="16">
        <v>0.940540028240619</v>
      </c>
      <c r="AZ28" s="16">
        <v>0.13004431684930701</v>
      </c>
      <c r="BA28" s="16">
        <v>0.80916221763902196</v>
      </c>
      <c r="BB28" s="16">
        <v>0.14788315273390101</v>
      </c>
      <c r="BC28" s="16">
        <v>2.34693164981929</v>
      </c>
      <c r="BD28" s="16">
        <v>0.314439647823123</v>
      </c>
      <c r="BE28" s="87">
        <v>756.11004192840198</v>
      </c>
      <c r="BF28" s="16">
        <v>3.8461206257635201</v>
      </c>
      <c r="BG28" s="16">
        <v>1.63996964557521</v>
      </c>
    </row>
    <row r="29" spans="1:59" x14ac:dyDescent="0.3">
      <c r="A29" t="s">
        <v>177</v>
      </c>
      <c r="B29" s="16">
        <v>59.19</v>
      </c>
      <c r="C29" s="16">
        <v>19.877407958433288</v>
      </c>
      <c r="D29" s="16">
        <v>0.23230000000000001</v>
      </c>
      <c r="E29" s="16">
        <v>2.0488027082118596</v>
      </c>
      <c r="F29" s="16">
        <v>0.878</v>
      </c>
      <c r="G29" s="16">
        <v>4.58</v>
      </c>
      <c r="H29" s="16">
        <v>4.46</v>
      </c>
      <c r="I29" s="16">
        <v>0.10439757479690905</v>
      </c>
      <c r="J29" s="16">
        <v>6.8950778512678728</v>
      </c>
      <c r="K29" s="16">
        <v>0.46100000000000002</v>
      </c>
      <c r="L29" s="16">
        <v>0.26279999999999998</v>
      </c>
      <c r="M29" s="16">
        <v>0</v>
      </c>
      <c r="O29" s="16">
        <v>55.603501242692403</v>
      </c>
      <c r="P29" s="16">
        <v>166.95843039221899</v>
      </c>
      <c r="Q29" s="87">
        <v>144697.212508222</v>
      </c>
      <c r="R29" s="87">
        <v>27142.0478395059</v>
      </c>
      <c r="S29" s="87">
        <v>24557.789976682201</v>
      </c>
      <c r="T29" s="87">
        <v>2221.8322041760798</v>
      </c>
      <c r="U29" s="87">
        <v>16908.540145987899</v>
      </c>
      <c r="V29" s="87">
        <v>48140.8255400161</v>
      </c>
      <c r="W29" s="87">
        <v>1435.9181797993799</v>
      </c>
      <c r="X29" s="87">
        <v>3973.6127056738501</v>
      </c>
      <c r="Y29" s="87">
        <v>7666.6751238441602</v>
      </c>
      <c r="Z29" s="16">
        <v>9.5641678070428107</v>
      </c>
      <c r="AA29" s="16">
        <v>20.717139673318702</v>
      </c>
      <c r="AB29" s="16">
        <v>191.91652726901401</v>
      </c>
      <c r="AC29" s="16">
        <v>61.356490252386102</v>
      </c>
      <c r="AD29" s="16">
        <v>8.6085885529062907</v>
      </c>
      <c r="AE29" s="16">
        <v>9.5024632960436204</v>
      </c>
      <c r="AF29" s="15">
        <v>317.136234579914</v>
      </c>
      <c r="AG29" s="16">
        <v>9.5014572931890395</v>
      </c>
      <c r="AH29" s="16">
        <v>92.346447483533197</v>
      </c>
      <c r="AI29" s="16">
        <v>4.6184746120262403</v>
      </c>
      <c r="AJ29" s="16">
        <v>0.18917622681252899</v>
      </c>
      <c r="AK29" s="16">
        <v>19.839733764382501</v>
      </c>
      <c r="AL29" s="16">
        <v>3.8492510482973499</v>
      </c>
      <c r="AM29" s="16">
        <v>0.35469606739363302</v>
      </c>
      <c r="AN29" s="16">
        <v>112.427190347218</v>
      </c>
      <c r="AO29" s="16">
        <v>12.6212209509704</v>
      </c>
      <c r="AP29" s="16">
        <v>26.109493883656398</v>
      </c>
      <c r="AQ29" s="16">
        <v>2.9263391904160501</v>
      </c>
      <c r="AR29" s="16">
        <v>11.488783167976599</v>
      </c>
      <c r="AS29" s="16">
        <v>2.0382448782465601</v>
      </c>
      <c r="AT29" s="16">
        <v>0.389720463485004</v>
      </c>
      <c r="AU29" s="16">
        <v>1.6538108630728301</v>
      </c>
      <c r="AV29" s="16">
        <v>0.244372170686882</v>
      </c>
      <c r="AW29" s="16">
        <v>1.52547890380039</v>
      </c>
      <c r="AX29" s="16">
        <v>0.35078395466538598</v>
      </c>
      <c r="AY29" s="16">
        <v>1.0470483924201801</v>
      </c>
      <c r="AZ29" s="16">
        <v>0.100735333224648</v>
      </c>
      <c r="BA29" s="16">
        <v>0.81706149126094196</v>
      </c>
      <c r="BB29" s="16">
        <v>0.137340751043836</v>
      </c>
      <c r="BC29" s="16">
        <v>2.1489387374459898</v>
      </c>
      <c r="BD29" s="16">
        <v>0.34565146158963</v>
      </c>
      <c r="BE29" s="87">
        <v>788.32778575086104</v>
      </c>
      <c r="BF29" s="16">
        <v>3.8468100863569799</v>
      </c>
      <c r="BG29" s="16">
        <v>1.5712362446955801</v>
      </c>
    </row>
    <row r="30" spans="1:59" x14ac:dyDescent="0.3">
      <c r="A30" t="s">
        <v>178</v>
      </c>
      <c r="B30" s="16">
        <v>65.67</v>
      </c>
      <c r="C30" s="16">
        <v>5.832912637126106</v>
      </c>
      <c r="D30" s="16">
        <v>0.14660000000000001</v>
      </c>
      <c r="E30" s="16">
        <v>1.7756290137836115</v>
      </c>
      <c r="F30" s="16">
        <v>1.0003</v>
      </c>
      <c r="G30" s="16">
        <v>4.7</v>
      </c>
      <c r="H30" s="16">
        <v>4.91</v>
      </c>
      <c r="I30" s="16">
        <v>0.14795764612641174</v>
      </c>
      <c r="J30" s="16">
        <v>7.532350198127479</v>
      </c>
      <c r="K30" s="16">
        <v>0.50570000000000004</v>
      </c>
      <c r="L30" s="16">
        <v>0.32069999999999999</v>
      </c>
      <c r="M30" s="16">
        <v>1.0699999999999999E-2</v>
      </c>
      <c r="N30" t="s">
        <v>279</v>
      </c>
      <c r="O30" s="16">
        <f>AVERAGE(O27:O29)</f>
        <v>56.199222186131401</v>
      </c>
      <c r="P30" s="16">
        <f t="shared" ref="P30" si="192">AVERAGE(P27:P29)</f>
        <v>165.60354838112133</v>
      </c>
      <c r="Q30" s="16">
        <f t="shared" ref="Q30" si="193">AVERAGE(Q27:Q29)</f>
        <v>145647.63206287901</v>
      </c>
      <c r="R30" s="16">
        <f t="shared" ref="R30" si="194">AVERAGE(R27:R29)</f>
        <v>26985.700231763767</v>
      </c>
      <c r="S30" s="16">
        <f t="shared" ref="S30" si="195">AVERAGE(S27:S29)</f>
        <v>24544.171600068203</v>
      </c>
      <c r="T30" s="16">
        <f t="shared" ref="T30" si="196">AVERAGE(T27:T29)</f>
        <v>2231.5067501892067</v>
      </c>
      <c r="U30" s="16">
        <f t="shared" ref="U30" si="197">AVERAGE(U27:U29)</f>
        <v>16695.1149757126</v>
      </c>
      <c r="V30" s="16">
        <f t="shared" ref="V30" si="198">AVERAGE(V27:V29)</f>
        <v>47978.641672424332</v>
      </c>
      <c r="W30" s="16">
        <f t="shared" ref="W30" si="199">AVERAGE(W27:W29)</f>
        <v>1438.5476346595599</v>
      </c>
      <c r="X30" s="16">
        <f t="shared" ref="X30" si="200">AVERAGE(X27:X29)</f>
        <v>3960.4718148529464</v>
      </c>
      <c r="Y30" s="16">
        <f t="shared" ref="Y30" si="201">AVERAGE(Y27:Y29)</f>
        <v>7745.4560072061968</v>
      </c>
      <c r="Z30" s="16">
        <f t="shared" ref="Z30" si="202">AVERAGE(Z27:Z29)</f>
        <v>9.5157225660264526</v>
      </c>
      <c r="AA30" s="16">
        <f t="shared" ref="AA30" si="203">AVERAGE(AA27:AA29)</f>
        <v>20.261227906655733</v>
      </c>
      <c r="AB30" s="16">
        <f t="shared" ref="AB30" si="204">AVERAGE(AB27:AB29)</f>
        <v>189.22021716317599</v>
      </c>
      <c r="AC30" s="16">
        <f t="shared" ref="AC30" si="205">AVERAGE(AC27:AC29)</f>
        <v>61.829239363644632</v>
      </c>
      <c r="AD30" s="16">
        <f t="shared" ref="AD30" si="206">AVERAGE(AD27:AD29)</f>
        <v>9.4105812269553031</v>
      </c>
      <c r="AE30" s="16">
        <f t="shared" ref="AE30" si="207">AVERAGE(AE27:AE29)</f>
        <v>9.447019172686689</v>
      </c>
      <c r="AF30" s="16">
        <f t="shared" ref="AF30" si="208">AVERAGE(AF27:AF29)</f>
        <v>317.05361336951563</v>
      </c>
      <c r="AG30" s="16">
        <f t="shared" ref="AG30" si="209">AVERAGE(AG27:AG29)</f>
        <v>9.2566979079663767</v>
      </c>
      <c r="AH30" s="16">
        <f t="shared" ref="AH30" si="210">AVERAGE(AH27:AH29)</f>
        <v>108.7726129118591</v>
      </c>
      <c r="AI30" s="16">
        <f t="shared" ref="AI30" si="211">AVERAGE(AI27:AI29)</f>
        <v>4.6529496283515632</v>
      </c>
      <c r="AJ30" s="16">
        <f t="shared" ref="AJ30" si="212">AVERAGE(AJ27:AJ29)</f>
        <v>0.18989263556983735</v>
      </c>
      <c r="AK30" s="16">
        <f t="shared" ref="AK30" si="213">AVERAGE(AK27:AK29)</f>
        <v>19.807135218980502</v>
      </c>
      <c r="AL30" s="16">
        <f t="shared" ref="AL30" si="214">AVERAGE(AL27:AL29)</f>
        <v>3.7006449423156837</v>
      </c>
      <c r="AM30" s="16">
        <f t="shared" ref="AM30" si="215">AVERAGE(AM27:AM29)</f>
        <v>0.32803928576429503</v>
      </c>
      <c r="AN30" s="16">
        <f t="shared" ref="AN30" si="216">AVERAGE(AN27:AN29)</f>
        <v>111.77497828263667</v>
      </c>
      <c r="AO30" s="16">
        <f t="shared" ref="AO30" si="217">AVERAGE(AO27:AO29)</f>
        <v>12.290390352285135</v>
      </c>
      <c r="AP30" s="16">
        <f t="shared" ref="AP30" si="218">AVERAGE(AP27:AP29)</f>
        <v>26.030862493891366</v>
      </c>
      <c r="AQ30" s="16">
        <f t="shared" ref="AQ30" si="219">AVERAGE(AQ27:AQ29)</f>
        <v>3.0062892854068601</v>
      </c>
      <c r="AR30" s="16">
        <f t="shared" ref="AR30" si="220">AVERAGE(AR27:AR29)</f>
        <v>11.369504473698399</v>
      </c>
      <c r="AS30" s="16">
        <f t="shared" ref="AS30" si="221">AVERAGE(AS27:AS29)</f>
        <v>2.1197464214571533</v>
      </c>
      <c r="AT30" s="16">
        <f t="shared" ref="AT30" si="222">AVERAGE(AT27:AT29)</f>
        <v>0.41864739440669235</v>
      </c>
      <c r="AU30" s="16">
        <f t="shared" ref="AU30" si="223">AVERAGE(AU27:AU29)</f>
        <v>1.6857539589762833</v>
      </c>
      <c r="AV30" s="16">
        <f t="shared" ref="AV30" si="224">AVERAGE(AV27:AV29)</f>
        <v>0.24138492578292067</v>
      </c>
      <c r="AW30" s="16">
        <f t="shared" ref="AW30" si="225">AVERAGE(AW27:AW29)</f>
        <v>1.5954598889589933</v>
      </c>
      <c r="AX30" s="16">
        <f t="shared" ref="AX30" si="226">AVERAGE(AX27:AX29)</f>
        <v>0.31413383846446297</v>
      </c>
      <c r="AY30" s="16">
        <f t="shared" ref="AY30" si="227">AVERAGE(AY27:AY29)</f>
        <v>0.98362800640937376</v>
      </c>
      <c r="AZ30" s="16">
        <f t="shared" ref="AZ30" si="228">AVERAGE(AZ27:AZ29)</f>
        <v>0.11789779805661567</v>
      </c>
      <c r="BA30" s="16">
        <f t="shared" ref="BA30" si="229">AVERAGE(BA27:BA29)</f>
        <v>0.81663858886017826</v>
      </c>
      <c r="BB30" s="16">
        <f t="shared" ref="BB30" si="230">AVERAGE(BB27:BB29)</f>
        <v>0.14921012025472336</v>
      </c>
      <c r="BC30" s="16">
        <f t="shared" ref="BC30" si="231">AVERAGE(BC27:BC29)</f>
        <v>2.7853430122563498</v>
      </c>
      <c r="BD30" s="16">
        <f t="shared" ref="BD30" si="232">AVERAGE(BD27:BD29)</f>
        <v>0.33141781317979269</v>
      </c>
      <c r="BE30" s="16">
        <f t="shared" ref="BE30" si="233">AVERAGE(BE27:BE29)</f>
        <v>773.7963195698311</v>
      </c>
      <c r="BF30" s="16">
        <f t="shared" ref="BF30" si="234">AVERAGE(BF27:BF29)</f>
        <v>3.8680175932898435</v>
      </c>
      <c r="BG30" s="16">
        <f t="shared" ref="BG30" si="235">AVERAGE(BG27:BG29)</f>
        <v>1.6042543879776698</v>
      </c>
    </row>
    <row r="31" spans="1:59" x14ac:dyDescent="0.3">
      <c r="A31" t="s">
        <v>278</v>
      </c>
      <c r="B31" s="16">
        <f>STDEVA(B27:B30)</f>
        <v>3.2741143840739593</v>
      </c>
      <c r="C31" s="16">
        <f t="shared" ref="C31:M31" si="236">STDEVA(C27:C30)</f>
        <v>7.0087035046723791</v>
      </c>
      <c r="D31" s="16">
        <f t="shared" si="236"/>
        <v>3.5053708790939372E-2</v>
      </c>
      <c r="E31" s="16">
        <f t="shared" si="236"/>
        <v>0.12446462894508224</v>
      </c>
      <c r="F31" s="16">
        <f t="shared" si="236"/>
        <v>5.1548512749318626E-2</v>
      </c>
      <c r="G31" s="16">
        <f t="shared" si="236"/>
        <v>8.8317608663278438E-2</v>
      </c>
      <c r="H31" s="16">
        <f t="shared" si="236"/>
        <v>0.22514809940718286</v>
      </c>
      <c r="I31" s="16">
        <f t="shared" si="236"/>
        <v>2.5505775085499567E-2</v>
      </c>
      <c r="J31" s="16">
        <f t="shared" si="236"/>
        <v>0.34124043607295418</v>
      </c>
      <c r="K31" s="16">
        <f t="shared" si="236"/>
        <v>2.52307187108625E-2</v>
      </c>
      <c r="L31" s="16">
        <f t="shared" si="236"/>
        <v>3.9286161685764043E-2</v>
      </c>
      <c r="M31" s="16">
        <f t="shared" si="236"/>
        <v>6.1994623422788313E-3</v>
      </c>
      <c r="N31" t="s">
        <v>280</v>
      </c>
      <c r="O31" s="16">
        <f>STDEVA(O27:O29)</f>
        <v>0.73757772727543114</v>
      </c>
      <c r="P31" s="16">
        <f t="shared" ref="P31:BG31" si="237">STDEVA(P27:P29)</f>
        <v>1.6038008251591376</v>
      </c>
      <c r="Q31" s="16">
        <f t="shared" si="237"/>
        <v>875.77447916468998</v>
      </c>
      <c r="R31" s="16">
        <f t="shared" si="237"/>
        <v>140.89480622578438</v>
      </c>
      <c r="S31" s="16">
        <f t="shared" si="237"/>
        <v>79.548312099897075</v>
      </c>
      <c r="T31" s="16">
        <f t="shared" si="237"/>
        <v>9.7224975579149504</v>
      </c>
      <c r="U31" s="16">
        <f t="shared" si="237"/>
        <v>198.54269975724338</v>
      </c>
      <c r="V31" s="16">
        <f t="shared" si="237"/>
        <v>222.82934777480546</v>
      </c>
      <c r="W31" s="16">
        <f t="shared" si="237"/>
        <v>19.165918505320029</v>
      </c>
      <c r="X31" s="16">
        <f t="shared" si="237"/>
        <v>52.01891538570225</v>
      </c>
      <c r="Y31" s="16">
        <f t="shared" si="237"/>
        <v>73.438033429129305</v>
      </c>
      <c r="Z31" s="16">
        <f t="shared" si="237"/>
        <v>0.32678553346879669</v>
      </c>
      <c r="AA31" s="16">
        <f t="shared" si="237"/>
        <v>0.39489340007220886</v>
      </c>
      <c r="AB31" s="16">
        <f t="shared" si="237"/>
        <v>2.4308046035131055</v>
      </c>
      <c r="AC31" s="16">
        <f t="shared" si="237"/>
        <v>0.94263552887879953</v>
      </c>
      <c r="AD31" s="16">
        <f t="shared" si="237"/>
        <v>1.1365327905329585</v>
      </c>
      <c r="AE31" s="16">
        <f t="shared" si="237"/>
        <v>0.13281192576459228</v>
      </c>
      <c r="AF31" s="16">
        <f t="shared" si="237"/>
        <v>2.5460893989115805</v>
      </c>
      <c r="AG31" s="16">
        <f t="shared" si="237"/>
        <v>0.34102764580721978</v>
      </c>
      <c r="AH31" s="16">
        <f t="shared" si="237"/>
        <v>27.35534363658309</v>
      </c>
      <c r="AI31" s="16">
        <f t="shared" si="237"/>
        <v>9.6746369314874486E-2</v>
      </c>
      <c r="AJ31" s="16">
        <f t="shared" si="237"/>
        <v>2.9991224013255779E-2</v>
      </c>
      <c r="AK31" s="16">
        <f t="shared" si="237"/>
        <v>1.2809971846077237</v>
      </c>
      <c r="AL31" s="16">
        <f t="shared" si="237"/>
        <v>0.17013231971393283</v>
      </c>
      <c r="AM31" s="16">
        <f t="shared" si="237"/>
        <v>3.8444698816985735E-2</v>
      </c>
      <c r="AN31" s="16">
        <f t="shared" si="237"/>
        <v>0.63240956719301888</v>
      </c>
      <c r="AO31" s="16">
        <f t="shared" si="237"/>
        <v>0.28765393604703154</v>
      </c>
      <c r="AP31" s="16">
        <f t="shared" si="237"/>
        <v>0.27113035386311912</v>
      </c>
      <c r="AQ31" s="16">
        <f t="shared" si="237"/>
        <v>8.0535405273146538E-2</v>
      </c>
      <c r="AR31" s="16">
        <f t="shared" si="237"/>
        <v>0.10723691506454786</v>
      </c>
      <c r="AS31" s="16">
        <f t="shared" si="237"/>
        <v>0.1064800761002123</v>
      </c>
      <c r="AT31" s="16">
        <f t="shared" si="237"/>
        <v>2.5739961426258944E-2</v>
      </c>
      <c r="AU31" s="16">
        <f t="shared" si="237"/>
        <v>2.9980351828228988E-2</v>
      </c>
      <c r="AV31" s="16">
        <f t="shared" si="237"/>
        <v>5.638895406520416E-3</v>
      </c>
      <c r="AW31" s="16">
        <f t="shared" si="237"/>
        <v>0.1226777205252515</v>
      </c>
      <c r="AX31" s="16">
        <f t="shared" si="237"/>
        <v>3.1896216010991241E-2</v>
      </c>
      <c r="AY31" s="16">
        <f t="shared" si="237"/>
        <v>5.6089776399475398E-2</v>
      </c>
      <c r="AZ31" s="16">
        <f t="shared" si="237"/>
        <v>1.5284760916655697E-2</v>
      </c>
      <c r="BA31" s="16">
        <f t="shared" si="237"/>
        <v>7.2741458425494149E-3</v>
      </c>
      <c r="BB31" s="16">
        <f t="shared" si="237"/>
        <v>1.258542950006767E-2</v>
      </c>
      <c r="BC31" s="16">
        <f t="shared" si="237"/>
        <v>0.93606719250874315</v>
      </c>
      <c r="BD31" s="16">
        <f t="shared" si="237"/>
        <v>1.5785867401013048E-2</v>
      </c>
      <c r="BE31" s="16">
        <f t="shared" si="237"/>
        <v>16.338922264500752</v>
      </c>
      <c r="BF31" s="16">
        <f t="shared" si="237"/>
        <v>3.7331161618405308E-2</v>
      </c>
      <c r="BG31" s="16">
        <f t="shared" si="237"/>
        <v>3.4445985518532202E-2</v>
      </c>
    </row>
    <row r="32" spans="1:59" x14ac:dyDescent="0.3">
      <c r="A32" t="s">
        <v>237</v>
      </c>
      <c r="B32" s="16">
        <f>AVERAGE(B27:B30)</f>
        <v>60.762500000000003</v>
      </c>
      <c r="C32" s="16">
        <f t="shared" ref="C32:M32" si="238">AVERAGE(C27:C30)</f>
        <v>16.343014529820085</v>
      </c>
      <c r="D32" s="16">
        <f t="shared" si="238"/>
        <v>0.19127500000000003</v>
      </c>
      <c r="E32" s="16">
        <f t="shared" si="238"/>
        <v>1.9594959234949321</v>
      </c>
      <c r="F32" s="16">
        <f t="shared" si="238"/>
        <v>0.93047499999999994</v>
      </c>
      <c r="G32" s="16">
        <f t="shared" si="238"/>
        <v>4.6000000000000005</v>
      </c>
      <c r="H32" s="16">
        <f t="shared" si="238"/>
        <v>4.5724999999999998</v>
      </c>
      <c r="I32" s="16">
        <f t="shared" si="238"/>
        <v>0.11083734495740044</v>
      </c>
      <c r="J32" s="16">
        <f t="shared" si="238"/>
        <v>7.0230546750224656</v>
      </c>
      <c r="K32" s="16">
        <f t="shared" si="238"/>
        <v>0.47082500000000005</v>
      </c>
      <c r="L32" s="16">
        <f t="shared" si="238"/>
        <v>0.26922499999999999</v>
      </c>
      <c r="M32" s="16">
        <f t="shared" si="238"/>
        <v>5.7999999999999996E-3</v>
      </c>
    </row>
    <row r="33" spans="1:59" x14ac:dyDescent="0.3">
      <c r="A33" t="s">
        <v>179</v>
      </c>
      <c r="B33" s="16">
        <v>55.32</v>
      </c>
      <c r="C33" s="16">
        <v>20.125617006821635</v>
      </c>
      <c r="D33" s="16">
        <v>0.18709999999999999</v>
      </c>
      <c r="E33" s="16">
        <v>1.5865087637948245</v>
      </c>
      <c r="F33" s="16">
        <v>0.94179999999999997</v>
      </c>
      <c r="G33" s="16">
        <v>4.92</v>
      </c>
      <c r="H33" s="16">
        <v>6.23</v>
      </c>
      <c r="I33" s="16">
        <v>0</v>
      </c>
      <c r="J33" s="16">
        <v>8.0233633178389798</v>
      </c>
      <c r="K33" s="16">
        <v>0.35980000000000001</v>
      </c>
      <c r="L33" s="16">
        <v>0.30570000000000003</v>
      </c>
      <c r="M33" s="16">
        <v>0</v>
      </c>
      <c r="O33" s="16">
        <v>58.355103636396002</v>
      </c>
      <c r="P33" s="16">
        <v>226.04785305491899</v>
      </c>
      <c r="Q33" s="87">
        <v>148553.038106288</v>
      </c>
      <c r="R33" s="87">
        <v>36122.884714590902</v>
      </c>
      <c r="S33" s="87">
        <v>26650.6080959149</v>
      </c>
      <c r="T33" s="87">
        <v>1648.39770242703</v>
      </c>
      <c r="U33" s="87">
        <v>12382.732788556399</v>
      </c>
      <c r="V33" s="87">
        <v>54517.358453258697</v>
      </c>
      <c r="W33" s="15">
        <v>1576.0885692603399</v>
      </c>
      <c r="X33" s="87">
        <v>3146.6133188230201</v>
      </c>
      <c r="Y33" s="87">
        <v>7720.6843093186098</v>
      </c>
      <c r="Z33" s="16">
        <v>8.7227405480578497</v>
      </c>
      <c r="AA33" s="16">
        <v>23.201818709719099</v>
      </c>
      <c r="AB33" s="16">
        <v>32.013880802150297</v>
      </c>
      <c r="AC33" s="16">
        <v>73.700260584134497</v>
      </c>
      <c r="AD33" s="16">
        <v>8.3649571532168991</v>
      </c>
      <c r="AE33" s="16">
        <v>7.2465573932162499</v>
      </c>
      <c r="AF33" s="15">
        <v>384.04081143236903</v>
      </c>
      <c r="AG33" s="16">
        <v>9.5802616741971196</v>
      </c>
      <c r="AH33" s="16">
        <v>104.937419366583</v>
      </c>
      <c r="AI33" s="16">
        <v>5.08805728262148</v>
      </c>
      <c r="AJ33" s="16">
        <v>0.96598057237678903</v>
      </c>
      <c r="AK33" s="16">
        <v>2.1101622939847502</v>
      </c>
      <c r="AL33" s="16">
        <v>0.490843093330183</v>
      </c>
      <c r="AM33" s="16">
        <v>0.23899795112433</v>
      </c>
      <c r="AN33" s="16">
        <v>139.08947500474201</v>
      </c>
      <c r="AO33" s="16">
        <v>13.0864564717525</v>
      </c>
      <c r="AP33" s="16">
        <v>27.5845202442535</v>
      </c>
      <c r="AQ33" s="16">
        <v>3.2322905336838699</v>
      </c>
      <c r="AR33" s="16">
        <v>11.447981233128599</v>
      </c>
      <c r="AS33" s="16">
        <v>2.45624842602879</v>
      </c>
      <c r="AT33" s="16">
        <v>0.50898300558579201</v>
      </c>
      <c r="AU33" s="16">
        <v>2.1625495115854201</v>
      </c>
      <c r="AV33" s="16">
        <v>0.32362670323383902</v>
      </c>
      <c r="AW33" s="16">
        <v>1.6852854199109499</v>
      </c>
      <c r="AX33" s="16">
        <v>0.35168325194736799</v>
      </c>
      <c r="AY33" s="16">
        <v>1.0183976556805501</v>
      </c>
      <c r="AZ33" s="16">
        <v>0.13036137802815501</v>
      </c>
      <c r="BA33" s="16">
        <v>1.07598068292976</v>
      </c>
      <c r="BB33" s="16">
        <v>0.126349887759934</v>
      </c>
      <c r="BC33" s="16">
        <v>3.05556991248553</v>
      </c>
      <c r="BD33" s="16">
        <v>0.38382268610341302</v>
      </c>
      <c r="BE33" s="87">
        <v>10.764996213747599</v>
      </c>
      <c r="BF33" s="16">
        <v>4.0317592878032702</v>
      </c>
      <c r="BG33" s="16">
        <v>1.7605954814546001</v>
      </c>
    </row>
    <row r="34" spans="1:59" x14ac:dyDescent="0.3">
      <c r="A34" t="s">
        <v>180</v>
      </c>
      <c r="B34" s="16">
        <v>55.5</v>
      </c>
      <c r="C34" s="16">
        <v>20.260063574698655</v>
      </c>
      <c r="D34" s="16">
        <v>0.1502</v>
      </c>
      <c r="E34" s="16">
        <v>1.5654954026849592</v>
      </c>
      <c r="F34" s="16">
        <v>1.0137</v>
      </c>
      <c r="G34" s="16">
        <v>5.1100000000000003</v>
      </c>
      <c r="H34" s="16">
        <v>6.07</v>
      </c>
      <c r="I34" s="16">
        <v>0</v>
      </c>
      <c r="J34" s="16">
        <v>7.9084453536511816</v>
      </c>
      <c r="K34" s="16">
        <v>0.39710000000000001</v>
      </c>
      <c r="L34" s="16">
        <v>0.33150000000000002</v>
      </c>
      <c r="M34" s="16">
        <v>1.95E-2</v>
      </c>
      <c r="O34" s="16">
        <v>59.775607073054502</v>
      </c>
      <c r="P34" s="16">
        <v>226.455449301393</v>
      </c>
      <c r="Q34" s="87">
        <v>149150.59989164601</v>
      </c>
      <c r="R34" s="87">
        <v>36283.372671624398</v>
      </c>
      <c r="S34" s="87">
        <v>26930.854040522499</v>
      </c>
      <c r="T34" s="87">
        <v>1618.2188099909799</v>
      </c>
      <c r="U34" s="87">
        <v>12650.605840828101</v>
      </c>
      <c r="V34" s="87">
        <v>53680.329086829697</v>
      </c>
      <c r="W34" s="15">
        <v>1608.11834878322</v>
      </c>
      <c r="X34" s="87">
        <v>3199.1175606564698</v>
      </c>
      <c r="Y34" s="87">
        <v>7884.7550848290302</v>
      </c>
      <c r="Z34" s="16">
        <v>8.8056958736167203</v>
      </c>
      <c r="AA34" s="16">
        <v>22.5179298399961</v>
      </c>
      <c r="AB34" s="16">
        <v>31.510684449283001</v>
      </c>
      <c r="AC34" s="16">
        <v>74.3990775117597</v>
      </c>
      <c r="AD34" s="16">
        <v>8.8615293211814699</v>
      </c>
      <c r="AE34" s="16">
        <v>8.3398780249928794</v>
      </c>
      <c r="AF34" s="15">
        <v>390.172450333163</v>
      </c>
      <c r="AG34" s="16">
        <v>10.360520175015401</v>
      </c>
      <c r="AH34" s="16">
        <v>107.389153702087</v>
      </c>
      <c r="AI34" s="16">
        <v>4.9234489838350699</v>
      </c>
      <c r="AJ34" s="16">
        <v>0.87605435744291105</v>
      </c>
      <c r="AK34" s="16">
        <v>2.1827200790897701</v>
      </c>
      <c r="AL34" s="16">
        <v>0.52203390155656004</v>
      </c>
      <c r="AM34" s="16">
        <v>0.22728320721387099</v>
      </c>
      <c r="AN34" s="16">
        <v>139.729140874092</v>
      </c>
      <c r="AO34" s="16">
        <v>13.0783461338387</v>
      </c>
      <c r="AP34" s="16">
        <v>27.232995601221901</v>
      </c>
      <c r="AQ34" s="16">
        <v>3.2624153192094099</v>
      </c>
      <c r="AR34" s="16">
        <v>11.392901767539101</v>
      </c>
      <c r="AS34" s="16">
        <v>2.3706320312681601</v>
      </c>
      <c r="AT34" s="16">
        <v>0.476218668804201</v>
      </c>
      <c r="AU34" s="16">
        <v>1.9121911199964201</v>
      </c>
      <c r="AV34" s="16">
        <v>0.311252008150878</v>
      </c>
      <c r="AW34" s="16">
        <v>1.7941836426700499</v>
      </c>
      <c r="AX34" s="16">
        <v>0.366236009583357</v>
      </c>
      <c r="AY34" s="16">
        <v>0.93349499308232697</v>
      </c>
      <c r="AZ34" s="16">
        <v>0.14151068816149401</v>
      </c>
      <c r="BA34" s="16">
        <v>0.90650191541964797</v>
      </c>
      <c r="BB34" s="16">
        <v>0.15822554665166</v>
      </c>
      <c r="BC34" s="16">
        <v>2.8681383773771301</v>
      </c>
      <c r="BD34" s="16">
        <v>0.36232671406324901</v>
      </c>
      <c r="BE34" s="87">
        <v>11.3028090563042</v>
      </c>
      <c r="BF34" s="16">
        <v>4.1851927714444397</v>
      </c>
      <c r="BG34" s="16">
        <v>1.75317841302457</v>
      </c>
    </row>
    <row r="35" spans="1:59" x14ac:dyDescent="0.3">
      <c r="A35" t="s">
        <v>181</v>
      </c>
      <c r="B35" s="16">
        <v>55.2</v>
      </c>
      <c r="C35" s="16">
        <v>20.673745322012561</v>
      </c>
      <c r="D35" s="16">
        <v>0.16470000000000001</v>
      </c>
      <c r="E35" s="16">
        <v>1.5865087637948245</v>
      </c>
      <c r="F35" s="16">
        <v>0.9788</v>
      </c>
      <c r="G35" s="16">
        <v>4.99</v>
      </c>
      <c r="H35" s="16">
        <v>6.17</v>
      </c>
      <c r="I35" s="16">
        <v>3.9790449772141865E-3</v>
      </c>
      <c r="J35" s="16">
        <v>7.897998265997745</v>
      </c>
      <c r="K35" s="16">
        <v>0.39069999999999999</v>
      </c>
      <c r="L35" s="16">
        <v>0.31929999999999997</v>
      </c>
      <c r="M35" s="16">
        <v>2.7699999999999999E-2</v>
      </c>
      <c r="O35" s="16">
        <v>59.491143136561298</v>
      </c>
      <c r="P35" s="16">
        <v>229.45360596123399</v>
      </c>
      <c r="Q35" s="87">
        <v>150106.28216670599</v>
      </c>
      <c r="R35" s="87">
        <v>36046.361643877397</v>
      </c>
      <c r="S35" s="87">
        <v>26628.582326704902</v>
      </c>
      <c r="T35" s="87">
        <v>1651.4441327950201</v>
      </c>
      <c r="U35" s="87">
        <v>12502.608503118399</v>
      </c>
      <c r="V35" s="87">
        <v>53720.287697839703</v>
      </c>
      <c r="W35" s="15">
        <v>1613.0838394008799</v>
      </c>
      <c r="X35" s="87">
        <v>3144.9089529473899</v>
      </c>
      <c r="Y35" s="87">
        <v>7902.1317148317503</v>
      </c>
      <c r="Z35" s="16">
        <v>8.7676142811917792</v>
      </c>
      <c r="AA35" s="16">
        <v>22.649614356613899</v>
      </c>
      <c r="AB35" s="16">
        <v>31.755759092802698</v>
      </c>
      <c r="AC35" s="16">
        <v>71.810830293280205</v>
      </c>
      <c r="AD35" s="16">
        <v>7.9070554935574799</v>
      </c>
      <c r="AE35" s="16">
        <v>7.5541525388029198</v>
      </c>
      <c r="AF35" s="15">
        <v>391.78650570762102</v>
      </c>
      <c r="AG35" s="16">
        <v>9.6635987511879105</v>
      </c>
      <c r="AH35" s="16">
        <v>108.267774884499</v>
      </c>
      <c r="AI35" s="16">
        <v>5.0629669066842098</v>
      </c>
      <c r="AJ35" s="16">
        <v>0.74030980058538198</v>
      </c>
      <c r="AK35" s="16">
        <v>2.0740125646502801</v>
      </c>
      <c r="AL35" s="16">
        <v>0.52403280400244701</v>
      </c>
      <c r="AM35" s="16">
        <v>0.17792844563780899</v>
      </c>
      <c r="AN35" s="16">
        <v>141.19146958323401</v>
      </c>
      <c r="AO35" s="16">
        <v>13.291799857138599</v>
      </c>
      <c r="AP35" s="16">
        <v>26.673409803076801</v>
      </c>
      <c r="AQ35" s="16">
        <v>3.13635204061422</v>
      </c>
      <c r="AR35" s="16">
        <v>11.9977727326358</v>
      </c>
      <c r="AS35" s="16">
        <v>2.2526302988821301</v>
      </c>
      <c r="AT35" s="16">
        <v>0.43024192183404802</v>
      </c>
      <c r="AU35" s="16">
        <v>1.9492661315684601</v>
      </c>
      <c r="AV35" s="16">
        <v>0.25354401305386498</v>
      </c>
      <c r="AW35" s="16">
        <v>1.74066258636808</v>
      </c>
      <c r="AX35" s="16">
        <v>0.40248996129486903</v>
      </c>
      <c r="AY35" s="16">
        <v>0.96597070354050296</v>
      </c>
      <c r="AZ35" s="16">
        <v>0.17637504537439999</v>
      </c>
      <c r="BA35" s="16">
        <v>0.86234910214167804</v>
      </c>
      <c r="BB35" s="16">
        <v>0.15794469392475499</v>
      </c>
      <c r="BC35" s="16">
        <v>2.6323254830723699</v>
      </c>
      <c r="BD35" s="16">
        <v>0.36429640723527001</v>
      </c>
      <c r="BE35" s="87">
        <v>11.0146865131684</v>
      </c>
      <c r="BF35" s="16">
        <v>4.1214520700861801</v>
      </c>
      <c r="BG35" s="16">
        <v>1.65037856485249</v>
      </c>
    </row>
    <row r="36" spans="1:59" x14ac:dyDescent="0.3">
      <c r="A36" t="s">
        <v>278</v>
      </c>
      <c r="B36" s="16">
        <f>STDEVA(B33:B35)</f>
        <v>0.15099668870541366</v>
      </c>
      <c r="C36" s="16">
        <f t="shared" ref="C36:M36" si="239">STDEVA(C33:C35)</f>
        <v>0.28567263245092256</v>
      </c>
      <c r="D36" s="16">
        <f t="shared" si="239"/>
        <v>1.8590409713971693E-2</v>
      </c>
      <c r="E36" s="16">
        <f t="shared" si="239"/>
        <v>1.2132069693359539E-2</v>
      </c>
      <c r="F36" s="16">
        <f t="shared" si="239"/>
        <v>3.5955110902346037E-2</v>
      </c>
      <c r="G36" s="16">
        <f t="shared" si="239"/>
        <v>9.6090235369330687E-2</v>
      </c>
      <c r="H36" s="16">
        <f t="shared" si="239"/>
        <v>8.0829037686547645E-2</v>
      </c>
      <c r="I36" s="16">
        <f t="shared" si="239"/>
        <v>2.2973026887122389E-3</v>
      </c>
      <c r="J36" s="16">
        <f t="shared" si="239"/>
        <v>6.9560137479093287E-2</v>
      </c>
      <c r="K36" s="16">
        <f t="shared" si="239"/>
        <v>1.994601046157685E-2</v>
      </c>
      <c r="L36" s="16">
        <f t="shared" si="239"/>
        <v>1.2906329196690016E-2</v>
      </c>
      <c r="M36" s="16">
        <f t="shared" si="239"/>
        <v>1.4228961077089685E-2</v>
      </c>
      <c r="N36" t="s">
        <v>279</v>
      </c>
      <c r="O36" s="16">
        <f>AVERAGE(O33:O35)</f>
        <v>59.207284615337272</v>
      </c>
      <c r="P36" s="16">
        <f t="shared" ref="P36" si="240">AVERAGE(P33:P35)</f>
        <v>227.31896943918198</v>
      </c>
      <c r="Q36" s="16">
        <f t="shared" ref="Q36" si="241">AVERAGE(Q33:Q35)</f>
        <v>149269.97338821334</v>
      </c>
      <c r="R36" s="16">
        <f t="shared" ref="R36" si="242">AVERAGE(R33:R35)</f>
        <v>36150.873010030897</v>
      </c>
      <c r="S36" s="16">
        <f t="shared" ref="S36" si="243">AVERAGE(S33:S35)</f>
        <v>26736.681487714101</v>
      </c>
      <c r="T36" s="16">
        <f t="shared" ref="T36" si="244">AVERAGE(T33:T35)</f>
        <v>1639.3535484043432</v>
      </c>
      <c r="U36" s="16">
        <f t="shared" ref="U36" si="245">AVERAGE(U33:U35)</f>
        <v>12511.982377500966</v>
      </c>
      <c r="V36" s="16">
        <f t="shared" ref="V36" si="246">AVERAGE(V33:V35)</f>
        <v>53972.658412642697</v>
      </c>
      <c r="W36" s="16">
        <f t="shared" ref="W36" si="247">AVERAGE(W33:W35)</f>
        <v>1599.0969191481465</v>
      </c>
      <c r="X36" s="16">
        <f t="shared" ref="X36" si="248">AVERAGE(X33:X35)</f>
        <v>3163.5466108089599</v>
      </c>
      <c r="Y36" s="16">
        <f t="shared" ref="Y36" si="249">AVERAGE(Y33:Y35)</f>
        <v>7835.8570363264635</v>
      </c>
      <c r="Z36" s="16">
        <f t="shared" ref="Z36" si="250">AVERAGE(Z33:Z35)</f>
        <v>8.7653502342887837</v>
      </c>
      <c r="AA36" s="16">
        <f t="shared" ref="AA36" si="251">AVERAGE(AA33:AA35)</f>
        <v>22.789787635443034</v>
      </c>
      <c r="AB36" s="16">
        <f t="shared" ref="AB36" si="252">AVERAGE(AB33:AB35)</f>
        <v>31.760108114745332</v>
      </c>
      <c r="AC36" s="16">
        <f t="shared" ref="AC36" si="253">AVERAGE(AC33:AC35)</f>
        <v>73.303389463058139</v>
      </c>
      <c r="AD36" s="16">
        <f t="shared" ref="AD36" si="254">AVERAGE(AD33:AD35)</f>
        <v>8.3778473226519505</v>
      </c>
      <c r="AE36" s="16">
        <f t="shared" ref="AE36" si="255">AVERAGE(AE33:AE35)</f>
        <v>7.7135293190040164</v>
      </c>
      <c r="AF36" s="16">
        <f t="shared" ref="AF36" si="256">AVERAGE(AF33:AF35)</f>
        <v>388.66658915771768</v>
      </c>
      <c r="AG36" s="16">
        <f t="shared" ref="AG36" si="257">AVERAGE(AG33:AG35)</f>
        <v>9.8681268668001447</v>
      </c>
      <c r="AH36" s="16">
        <f t="shared" ref="AH36" si="258">AVERAGE(AH33:AH35)</f>
        <v>106.86478265105633</v>
      </c>
      <c r="AI36" s="16">
        <f t="shared" ref="AI36" si="259">AVERAGE(AI33:AI35)</f>
        <v>5.0248243910469199</v>
      </c>
      <c r="AJ36" s="16">
        <f t="shared" ref="AJ36" si="260">AVERAGE(AJ33:AJ35)</f>
        <v>0.86078157680169409</v>
      </c>
      <c r="AK36" s="16">
        <f t="shared" ref="AK36" si="261">AVERAGE(AK33:AK35)</f>
        <v>2.1222983125749333</v>
      </c>
      <c r="AL36" s="16">
        <f t="shared" ref="AL36" si="262">AVERAGE(AL33:AL35)</f>
        <v>0.51230326629639666</v>
      </c>
      <c r="AM36" s="16">
        <f t="shared" ref="AM36" si="263">AVERAGE(AM33:AM35)</f>
        <v>0.21473653465867001</v>
      </c>
      <c r="AN36" s="16">
        <f t="shared" ref="AN36" si="264">AVERAGE(AN33:AN35)</f>
        <v>140.00336182068932</v>
      </c>
      <c r="AO36" s="16">
        <f t="shared" ref="AO36" si="265">AVERAGE(AO33:AO35)</f>
        <v>13.152200820909933</v>
      </c>
      <c r="AP36" s="16">
        <f t="shared" ref="AP36" si="266">AVERAGE(AP33:AP35)</f>
        <v>27.163641882850737</v>
      </c>
      <c r="AQ36" s="16">
        <f t="shared" ref="AQ36" si="267">AVERAGE(AQ33:AQ35)</f>
        <v>3.2103526311691666</v>
      </c>
      <c r="AR36" s="16">
        <f t="shared" ref="AR36" si="268">AVERAGE(AR33:AR35)</f>
        <v>11.612885244434501</v>
      </c>
      <c r="AS36" s="16">
        <f t="shared" ref="AS36" si="269">AVERAGE(AS33:AS35)</f>
        <v>2.3598369187263599</v>
      </c>
      <c r="AT36" s="16">
        <f t="shared" ref="AT36" si="270">AVERAGE(AT33:AT35)</f>
        <v>0.47181453207468033</v>
      </c>
      <c r="AU36" s="16">
        <f t="shared" ref="AU36" si="271">AVERAGE(AU33:AU35)</f>
        <v>2.0080022543834333</v>
      </c>
      <c r="AV36" s="16">
        <f t="shared" ref="AV36" si="272">AVERAGE(AV33:AV35)</f>
        <v>0.29614090814619398</v>
      </c>
      <c r="AW36" s="16">
        <f t="shared" ref="AW36" si="273">AVERAGE(AW33:AW35)</f>
        <v>1.7400438829830265</v>
      </c>
      <c r="AX36" s="16">
        <f t="shared" ref="AX36" si="274">AVERAGE(AX33:AX35)</f>
        <v>0.37346974094186464</v>
      </c>
      <c r="AY36" s="16">
        <f t="shared" ref="AY36" si="275">AVERAGE(AY33:AY35)</f>
        <v>0.97262111743446</v>
      </c>
      <c r="AZ36" s="16">
        <f t="shared" ref="AZ36" si="276">AVERAGE(AZ33:AZ35)</f>
        <v>0.14941570385468297</v>
      </c>
      <c r="BA36" s="16">
        <f t="shared" ref="BA36" si="277">AVERAGE(BA33:BA35)</f>
        <v>0.94827723349702853</v>
      </c>
      <c r="BB36" s="16">
        <f t="shared" ref="BB36" si="278">AVERAGE(BB33:BB35)</f>
        <v>0.14750670944544966</v>
      </c>
      <c r="BC36" s="16">
        <f t="shared" ref="BC36" si="279">AVERAGE(BC33:BC35)</f>
        <v>2.8520112576450098</v>
      </c>
      <c r="BD36" s="16">
        <f t="shared" ref="BD36" si="280">AVERAGE(BD33:BD35)</f>
        <v>0.37014860246731063</v>
      </c>
      <c r="BE36" s="16">
        <f t="shared" ref="BE36" si="281">AVERAGE(BE33:BE35)</f>
        <v>11.0274972610734</v>
      </c>
      <c r="BF36" s="16">
        <f t="shared" ref="BF36" si="282">AVERAGE(BF33:BF35)</f>
        <v>4.1128013764446303</v>
      </c>
      <c r="BG36" s="16">
        <f t="shared" ref="BG36" si="283">AVERAGE(BG33:BG35)</f>
        <v>1.7213841531105534</v>
      </c>
    </row>
    <row r="37" spans="1:59" x14ac:dyDescent="0.3">
      <c r="A37" t="s">
        <v>237</v>
      </c>
      <c r="B37" s="16">
        <f>AVERAGE(B33:B35)</f>
        <v>55.339999999999996</v>
      </c>
      <c r="C37" s="16">
        <f t="shared" ref="C37:M37" si="284">AVERAGE(C33:C35)</f>
        <v>20.353141967844284</v>
      </c>
      <c r="D37" s="16">
        <f t="shared" si="284"/>
        <v>0.16733333333333333</v>
      </c>
      <c r="E37" s="16">
        <f t="shared" si="284"/>
        <v>1.5795043100915358</v>
      </c>
      <c r="F37" s="16">
        <f t="shared" si="284"/>
        <v>0.97809999999999997</v>
      </c>
      <c r="G37" s="16">
        <f t="shared" si="284"/>
        <v>5.0066666666666668</v>
      </c>
      <c r="H37" s="16">
        <f t="shared" si="284"/>
        <v>6.1566666666666663</v>
      </c>
      <c r="I37" s="16">
        <f t="shared" si="284"/>
        <v>1.3263483257380622E-3</v>
      </c>
      <c r="J37" s="16">
        <f t="shared" si="284"/>
        <v>7.9432689791626352</v>
      </c>
      <c r="K37" s="16">
        <f t="shared" si="284"/>
        <v>0.38253333333333334</v>
      </c>
      <c r="L37" s="16">
        <f t="shared" si="284"/>
        <v>0.3188333333333333</v>
      </c>
      <c r="M37" s="16">
        <f t="shared" si="284"/>
        <v>1.5733333333333332E-2</v>
      </c>
      <c r="N37" t="s">
        <v>280</v>
      </c>
      <c r="O37" s="16">
        <f>STDEVA(O33:O35)</f>
        <v>0.75159114446836861</v>
      </c>
      <c r="P37" s="16">
        <f t="shared" ref="P37:BG37" si="285">STDEVA(P33:P35)</f>
        <v>1.8598490492493223</v>
      </c>
      <c r="Q37" s="16">
        <f t="shared" si="285"/>
        <v>783.4725914593123</v>
      </c>
      <c r="R37" s="16">
        <f t="shared" si="285"/>
        <v>120.95894067678445</v>
      </c>
      <c r="S37" s="16">
        <f t="shared" si="285"/>
        <v>168.51860082916923</v>
      </c>
      <c r="T37" s="16">
        <f t="shared" si="285"/>
        <v>18.366492870107987</v>
      </c>
      <c r="U37" s="16">
        <f t="shared" si="285"/>
        <v>134.18232064636732</v>
      </c>
      <c r="V37" s="16">
        <f t="shared" si="285"/>
        <v>472.14698276465208</v>
      </c>
      <c r="W37" s="16">
        <f t="shared" si="285"/>
        <v>20.079894115465798</v>
      </c>
      <c r="X37" s="16">
        <f t="shared" si="285"/>
        <v>30.817131121343014</v>
      </c>
      <c r="Y37" s="16">
        <f t="shared" si="285"/>
        <v>100.1202007707837</v>
      </c>
      <c r="Z37" s="16">
        <f t="shared" si="285"/>
        <v>4.1523980311728048E-2</v>
      </c>
      <c r="AA37" s="16">
        <f t="shared" si="285"/>
        <v>0.36285314881647757</v>
      </c>
      <c r="AB37" s="16">
        <f t="shared" si="285"/>
        <v>0.25162636562695501</v>
      </c>
      <c r="AC37" s="16">
        <f t="shared" si="285"/>
        <v>1.3389869047343284</v>
      </c>
      <c r="AD37" s="16">
        <f t="shared" si="285"/>
        <v>0.47736745726520335</v>
      </c>
      <c r="AE37" s="16">
        <f t="shared" si="285"/>
        <v>0.56381576735451766</v>
      </c>
      <c r="AF37" s="16">
        <f t="shared" si="285"/>
        <v>4.0865215478696593</v>
      </c>
      <c r="AG37" s="16">
        <f t="shared" si="285"/>
        <v>0.4284561174516196</v>
      </c>
      <c r="AH37" s="16">
        <f t="shared" si="285"/>
        <v>1.7259897793143641</v>
      </c>
      <c r="AI37" s="16">
        <f t="shared" si="285"/>
        <v>8.8685464602124606E-2</v>
      </c>
      <c r="AJ37" s="16">
        <f t="shared" si="285"/>
        <v>0.1136079560665465</v>
      </c>
      <c r="AK37" s="16">
        <f t="shared" si="285"/>
        <v>5.5360573825773668E-2</v>
      </c>
      <c r="AL37" s="16">
        <f t="shared" si="285"/>
        <v>1.8611909374158783E-2</v>
      </c>
      <c r="AM37" s="16">
        <f t="shared" si="285"/>
        <v>3.2410420689149053E-2</v>
      </c>
      <c r="AN37" s="16">
        <f t="shared" si="285"/>
        <v>1.0774939200139342</v>
      </c>
      <c r="AO37" s="16">
        <f t="shared" si="285"/>
        <v>0.12096430292548435</v>
      </c>
      <c r="AP37" s="16">
        <f t="shared" si="285"/>
        <v>0.45949756549325743</v>
      </c>
      <c r="AQ37" s="16">
        <f t="shared" si="285"/>
        <v>6.583267598693357E-2</v>
      </c>
      <c r="AR37" s="16">
        <f t="shared" si="285"/>
        <v>0.33445810023504535</v>
      </c>
      <c r="AS37" s="16">
        <f t="shared" si="285"/>
        <v>0.10223740150635158</v>
      </c>
      <c r="AT37" s="16">
        <f t="shared" si="285"/>
        <v>3.9554859155975071E-2</v>
      </c>
      <c r="AU37" s="16">
        <f t="shared" si="285"/>
        <v>0.13511950322680841</v>
      </c>
      <c r="AV37" s="16">
        <f t="shared" si="285"/>
        <v>3.740527868134727E-2</v>
      </c>
      <c r="AW37" s="16">
        <f t="shared" si="285"/>
        <v>5.4451747680231977E-2</v>
      </c>
      <c r="AX37" s="16">
        <f t="shared" si="285"/>
        <v>2.6164395286450919E-2</v>
      </c>
      <c r="AY37" s="16">
        <f t="shared" si="285"/>
        <v>4.2840244312884475E-2</v>
      </c>
      <c r="AZ37" s="16">
        <f t="shared" si="285"/>
        <v>2.400377783797596E-2</v>
      </c>
      <c r="BA37" s="16">
        <f t="shared" si="285"/>
        <v>0.11277630947079909</v>
      </c>
      <c r="BB37" s="16">
        <f t="shared" si="285"/>
        <v>1.8322883163904135E-2</v>
      </c>
      <c r="BC37" s="16">
        <f t="shared" si="285"/>
        <v>0.21208258945622685</v>
      </c>
      <c r="BD37" s="16">
        <f t="shared" si="285"/>
        <v>1.1882985536611492E-2</v>
      </c>
      <c r="BE37" s="16">
        <f t="shared" si="285"/>
        <v>0.26913518880131032</v>
      </c>
      <c r="BF37" s="16">
        <f t="shared" si="285"/>
        <v>7.7081673249393218E-2</v>
      </c>
      <c r="BG37" s="16">
        <f t="shared" si="285"/>
        <v>6.1604369966173307E-2</v>
      </c>
    </row>
    <row r="38" spans="1:59" x14ac:dyDescent="0.3">
      <c r="A38" t="s">
        <v>182</v>
      </c>
      <c r="B38" s="16">
        <v>65.099999999999994</v>
      </c>
      <c r="C38" s="16">
        <v>13.548077224530495</v>
      </c>
      <c r="D38" s="16">
        <v>0.2525</v>
      </c>
      <c r="E38" s="16">
        <v>2.5531233748486248</v>
      </c>
      <c r="F38" s="16">
        <v>0.29330000000000001</v>
      </c>
      <c r="G38" s="16">
        <v>0.76200000000000001</v>
      </c>
      <c r="H38" s="16">
        <v>3.88</v>
      </c>
      <c r="I38" s="16">
        <v>0</v>
      </c>
      <c r="J38" s="16">
        <v>10.47842891639648</v>
      </c>
      <c r="K38" s="16">
        <v>0.48420000000000002</v>
      </c>
      <c r="L38" s="16">
        <v>0.1353</v>
      </c>
      <c r="M38" s="16">
        <v>1.2800000000000001E-2</v>
      </c>
      <c r="O38" s="16">
        <v>8.8967368302759802</v>
      </c>
      <c r="P38" s="16">
        <v>101.315762623298</v>
      </c>
      <c r="Q38" s="87">
        <v>99673.8583482182</v>
      </c>
      <c r="R38" s="87">
        <v>23360.4955199051</v>
      </c>
      <c r="S38" s="87">
        <v>3703.3202581271098</v>
      </c>
      <c r="T38" s="87">
        <v>1095.81576643931</v>
      </c>
      <c r="U38" s="87">
        <v>20842.591406505398</v>
      </c>
      <c r="V38" s="87">
        <v>71753.366216109207</v>
      </c>
      <c r="W38" s="15">
        <v>590.70993482506901</v>
      </c>
      <c r="X38" s="87">
        <v>4345.8662271740604</v>
      </c>
      <c r="Y38" s="87">
        <v>2707.3132265439299</v>
      </c>
      <c r="Z38" s="16">
        <v>7.9389505483893101</v>
      </c>
      <c r="AA38" s="16">
        <v>7.5182854836113204</v>
      </c>
      <c r="AB38" s="16">
        <v>11.1477125594939</v>
      </c>
      <c r="AC38" s="16">
        <v>31.627791568174999</v>
      </c>
      <c r="AD38" s="16">
        <v>1.2812115073778101</v>
      </c>
      <c r="AE38" s="16">
        <v>14.997152376873199</v>
      </c>
      <c r="AF38" s="15">
        <v>449.75204959183202</v>
      </c>
      <c r="AG38" s="16">
        <v>4.2050141414344697</v>
      </c>
      <c r="AH38" s="16">
        <v>156.39455310489299</v>
      </c>
      <c r="AI38" s="16">
        <v>2.1226031847800799</v>
      </c>
      <c r="AJ38" s="16">
        <v>0.68243269818944996</v>
      </c>
      <c r="AK38" s="16">
        <v>1.4861788804984899</v>
      </c>
      <c r="AL38" s="16">
        <v>0.27360260724576502</v>
      </c>
      <c r="AM38" s="16">
        <v>0.270153442415208</v>
      </c>
      <c r="AN38" s="16">
        <v>202.27647778734701</v>
      </c>
      <c r="AO38" s="16">
        <v>5.49481115100747</v>
      </c>
      <c r="AP38" s="16">
        <v>10.8312993907528</v>
      </c>
      <c r="AQ38" s="16">
        <v>1.3118714623521699</v>
      </c>
      <c r="AR38" s="16">
        <v>5.2168606839378198</v>
      </c>
      <c r="AS38" s="16">
        <v>0.95483364380584601</v>
      </c>
      <c r="AT38" s="16">
        <v>0.184407804892744</v>
      </c>
      <c r="AU38" s="16">
        <v>0.78656672995843002</v>
      </c>
      <c r="AV38" s="16">
        <v>0.110363189699276</v>
      </c>
      <c r="AW38" s="16">
        <v>0.66931790498024202</v>
      </c>
      <c r="AX38" s="16">
        <v>0.124126686631484</v>
      </c>
      <c r="AY38" s="16">
        <v>0.36592863482898902</v>
      </c>
      <c r="AZ38" s="16">
        <v>6.34290852647756E-2</v>
      </c>
      <c r="BA38" s="16">
        <v>0.28744017170017899</v>
      </c>
      <c r="BB38" s="16">
        <v>7.5229467688107302E-2</v>
      </c>
      <c r="BC38" s="16">
        <v>3.5255026669765299</v>
      </c>
      <c r="BD38" s="16">
        <v>0.1104762946508</v>
      </c>
      <c r="BE38" s="87">
        <v>6.9538880906233</v>
      </c>
      <c r="BF38" s="16">
        <v>1.1563843880512901</v>
      </c>
      <c r="BG38" s="16">
        <v>0.39468529831560401</v>
      </c>
    </row>
    <row r="39" spans="1:59" x14ac:dyDescent="0.3">
      <c r="A39" t="s">
        <v>183</v>
      </c>
      <c r="B39" s="16">
        <v>65.59</v>
      </c>
      <c r="C39" s="16">
        <v>13.268842045093606</v>
      </c>
      <c r="D39" s="16">
        <v>0.24479999999999999</v>
      </c>
      <c r="E39" s="16">
        <v>2.6266701387331532</v>
      </c>
      <c r="F39" s="16">
        <v>0.25559999999999999</v>
      </c>
      <c r="G39" s="16">
        <v>0.74160000000000004</v>
      </c>
      <c r="H39" s="16">
        <v>4.01</v>
      </c>
      <c r="I39" s="16">
        <v>0</v>
      </c>
      <c r="J39" s="16">
        <v>10.447087653436171</v>
      </c>
      <c r="K39" s="16">
        <v>0.56110000000000004</v>
      </c>
      <c r="L39" s="16">
        <v>0.1037</v>
      </c>
      <c r="M39" s="16">
        <v>0</v>
      </c>
      <c r="O39" s="16">
        <v>9.0468901623078697</v>
      </c>
      <c r="P39" s="16">
        <v>105.116159300364</v>
      </c>
      <c r="Q39" s="87">
        <v>96474.655272441203</v>
      </c>
      <c r="R39" s="87">
        <v>23027.1573256681</v>
      </c>
      <c r="S39" s="87">
        <v>3731.8768741101799</v>
      </c>
      <c r="T39" s="87">
        <v>1096.49324036601</v>
      </c>
      <c r="U39" s="87">
        <v>20559.628172275701</v>
      </c>
      <c r="V39" s="87">
        <v>72364.470125564403</v>
      </c>
      <c r="W39" s="15">
        <v>608.30906843652099</v>
      </c>
      <c r="X39" s="87">
        <v>4279.0619668502104</v>
      </c>
      <c r="Y39" s="87">
        <v>2755.82631944065</v>
      </c>
      <c r="Z39" s="16">
        <v>7.5168966683707996</v>
      </c>
      <c r="AA39" s="16">
        <v>7.1064037143607797</v>
      </c>
      <c r="AB39" s="16">
        <v>11.1407813471028</v>
      </c>
      <c r="AC39" s="16">
        <v>34.151429313818497</v>
      </c>
      <c r="AD39" s="16">
        <v>1.3088885591422099</v>
      </c>
      <c r="AE39" s="16">
        <v>14.745020416583699</v>
      </c>
      <c r="AF39" s="15">
        <v>450.38805369430798</v>
      </c>
      <c r="AG39" s="16">
        <v>4.1052547279923797</v>
      </c>
      <c r="AH39" s="16">
        <v>154.53734844431199</v>
      </c>
      <c r="AI39" s="16">
        <v>2.1428742856717098</v>
      </c>
      <c r="AJ39" s="16">
        <v>0.52203293944566198</v>
      </c>
      <c r="AK39" s="16">
        <v>1.8929553794692699</v>
      </c>
      <c r="AL39" s="16">
        <v>0.23001074673437599</v>
      </c>
      <c r="AM39" s="16">
        <v>0.20504093916330399</v>
      </c>
      <c r="AN39" s="16">
        <v>200.925156591377</v>
      </c>
      <c r="AO39" s="16">
        <v>5.3964907665778403</v>
      </c>
      <c r="AP39" s="16">
        <v>11.5300821153578</v>
      </c>
      <c r="AQ39" s="16">
        <v>1.3560281939116401</v>
      </c>
      <c r="AR39" s="16">
        <v>4.7545982752525502</v>
      </c>
      <c r="AS39" s="16">
        <v>1.01527730534353</v>
      </c>
      <c r="AT39" s="16">
        <v>0.17019576998491801</v>
      </c>
      <c r="AU39" s="16">
        <v>0.75386925975590702</v>
      </c>
      <c r="AV39" s="16">
        <v>0.122183514482162</v>
      </c>
      <c r="AW39" s="16">
        <v>0.69720236802753799</v>
      </c>
      <c r="AX39" s="16">
        <v>0.148192496201733</v>
      </c>
      <c r="AY39" s="16">
        <v>0.377069389266388</v>
      </c>
      <c r="AZ39" s="16">
        <v>3.8448102829035803E-2</v>
      </c>
      <c r="BA39" s="16">
        <v>0.36584182750368899</v>
      </c>
      <c r="BB39" s="16">
        <v>5.6678933154297798E-2</v>
      </c>
      <c r="BC39" s="16">
        <v>3.59149963707533</v>
      </c>
      <c r="BD39" s="16">
        <v>0.14390406578161999</v>
      </c>
      <c r="BE39" s="87">
        <v>6.6833652065387099</v>
      </c>
      <c r="BF39" s="16">
        <v>1.0903594461361501</v>
      </c>
      <c r="BG39" s="16">
        <v>0.42110506594243702</v>
      </c>
    </row>
    <row r="40" spans="1:59" x14ac:dyDescent="0.3">
      <c r="A40" t="s">
        <v>184</v>
      </c>
      <c r="B40" s="16">
        <v>65.37</v>
      </c>
      <c r="C40" s="16">
        <v>13.258500001410759</v>
      </c>
      <c r="D40" s="16">
        <v>0.26579999999999998</v>
      </c>
      <c r="E40" s="16">
        <v>2.5741367359584904</v>
      </c>
      <c r="F40" s="16">
        <v>0.3654</v>
      </c>
      <c r="G40" s="16">
        <v>0.88870000000000005</v>
      </c>
      <c r="H40" s="16">
        <v>3.85</v>
      </c>
      <c r="I40" s="16">
        <v>8.2826962552011094E-2</v>
      </c>
      <c r="J40" s="16">
        <v>10.373958039862117</v>
      </c>
      <c r="K40" s="16">
        <v>0.50870000000000004</v>
      </c>
      <c r="L40" s="16">
        <v>0.1333</v>
      </c>
      <c r="M40" s="16">
        <v>0</v>
      </c>
      <c r="O40" s="16">
        <v>8.9975643005174604</v>
      </c>
      <c r="P40" s="16">
        <v>99.8523348063745</v>
      </c>
      <c r="Q40" s="87">
        <v>96459.1356469413</v>
      </c>
      <c r="R40" s="87">
        <v>23189.333441901701</v>
      </c>
      <c r="S40" s="87">
        <v>3718.1623066412199</v>
      </c>
      <c r="T40" s="87">
        <v>1070.0088443906</v>
      </c>
      <c r="U40" s="87">
        <v>20777.7917731124</v>
      </c>
      <c r="V40" s="87">
        <v>72371.480104950198</v>
      </c>
      <c r="W40" s="15">
        <v>604.10886075304302</v>
      </c>
      <c r="X40" s="87">
        <v>4338.7964689642104</v>
      </c>
      <c r="Y40" s="87">
        <v>2751.77985289555</v>
      </c>
      <c r="Z40" s="16">
        <v>7.92725202543786</v>
      </c>
      <c r="AA40" s="16">
        <v>7.4111409431570703</v>
      </c>
      <c r="AB40" s="16">
        <v>10.2659122326104</v>
      </c>
      <c r="AC40" s="16">
        <v>30.258028501394701</v>
      </c>
      <c r="AD40" s="16">
        <v>1.6714992042043499</v>
      </c>
      <c r="AE40" s="16">
        <v>15.3177619357105</v>
      </c>
      <c r="AF40" s="15">
        <v>450.75532895188002</v>
      </c>
      <c r="AG40" s="16">
        <v>3.9407420066807699</v>
      </c>
      <c r="AH40" s="16">
        <v>153.88969912605901</v>
      </c>
      <c r="AI40" s="16">
        <v>1.8358073213428501</v>
      </c>
      <c r="AJ40" s="16">
        <v>0.54008512020047506</v>
      </c>
      <c r="AK40" s="16">
        <v>1.2991752427333301</v>
      </c>
      <c r="AL40" s="16">
        <v>0.29388703645856401</v>
      </c>
      <c r="AM40" s="16">
        <v>0.259814415549945</v>
      </c>
      <c r="AN40" s="16">
        <v>216.51444481597599</v>
      </c>
      <c r="AO40" s="16">
        <v>5.2031769381567301</v>
      </c>
      <c r="AP40" s="16">
        <v>11.0195667901087</v>
      </c>
      <c r="AQ40" s="16">
        <v>1.2846424007641699</v>
      </c>
      <c r="AR40" s="16">
        <v>4.7500890425752704</v>
      </c>
      <c r="AS40" s="16">
        <v>1.0271479324788899</v>
      </c>
      <c r="AT40" s="16">
        <v>0.20148345300268</v>
      </c>
      <c r="AU40" s="16">
        <v>0.92605734354407998</v>
      </c>
      <c r="AV40" s="16">
        <v>0.120416608230055</v>
      </c>
      <c r="AW40" s="16">
        <v>0.65564288454025799</v>
      </c>
      <c r="AX40" s="16">
        <v>0.145855779654287</v>
      </c>
      <c r="AY40" s="16">
        <v>0.429058998616345</v>
      </c>
      <c r="AZ40" s="16">
        <v>6.3223544300549897E-2</v>
      </c>
      <c r="BA40" s="16">
        <v>0.41905126838114698</v>
      </c>
      <c r="BB40" s="16">
        <v>5.6033020662569599E-2</v>
      </c>
      <c r="BC40" s="16">
        <v>3.6557761740285799</v>
      </c>
      <c r="BD40" s="16">
        <v>0.14800671793114401</v>
      </c>
      <c r="BE40" s="87">
        <v>6.2335176288194996</v>
      </c>
      <c r="BF40" s="16">
        <v>1.20917232223968</v>
      </c>
      <c r="BG40" s="16">
        <v>0.41948339504375698</v>
      </c>
    </row>
    <row r="41" spans="1:59" x14ac:dyDescent="0.3">
      <c r="A41" t="s">
        <v>278</v>
      </c>
      <c r="B41" s="16">
        <f>STDEVA(B38:B40)</f>
        <v>0.24542480178933762</v>
      </c>
      <c r="C41" s="16">
        <f t="shared" ref="C41:M41" si="286">STDEVA(C38:C40)</f>
        <v>0.16428339916763057</v>
      </c>
      <c r="D41" s="16">
        <f t="shared" si="286"/>
        <v>1.062371560864339E-2</v>
      </c>
      <c r="E41" s="16">
        <f t="shared" si="286"/>
        <v>3.7882375475730007E-2</v>
      </c>
      <c r="F41" s="16">
        <f t="shared" si="286"/>
        <v>5.5790889339867755E-2</v>
      </c>
      <c r="G41" s="16">
        <f t="shared" si="286"/>
        <v>7.9694688237882796E-2</v>
      </c>
      <c r="H41" s="16">
        <f t="shared" si="286"/>
        <v>8.5049005481153683E-2</v>
      </c>
      <c r="I41" s="16">
        <f t="shared" si="286"/>
        <v>4.782016912556266E-2</v>
      </c>
      <c r="J41" s="16">
        <f t="shared" si="286"/>
        <v>5.3610290040401201E-2</v>
      </c>
      <c r="K41" s="16">
        <f t="shared" si="286"/>
        <v>3.9284475305138046E-2</v>
      </c>
      <c r="L41" s="16">
        <f t="shared" si="286"/>
        <v>1.7695197088475931E-2</v>
      </c>
      <c r="M41" s="16">
        <f t="shared" si="286"/>
        <v>7.39008344562721E-3</v>
      </c>
      <c r="N41" t="s">
        <v>279</v>
      </c>
      <c r="O41" s="16">
        <f>AVERAGE(O38:O40)</f>
        <v>8.9803970977004379</v>
      </c>
      <c r="P41" s="16">
        <f t="shared" ref="P41" si="287">AVERAGE(P38:P40)</f>
        <v>102.09475224334551</v>
      </c>
      <c r="Q41" s="16">
        <f t="shared" ref="Q41" si="288">AVERAGE(Q38:Q40)</f>
        <v>97535.883089200244</v>
      </c>
      <c r="R41" s="16">
        <f t="shared" ref="R41" si="289">AVERAGE(R38:R40)</f>
        <v>23192.328762491637</v>
      </c>
      <c r="S41" s="16">
        <f t="shared" ref="S41" si="290">AVERAGE(S38:S40)</f>
        <v>3717.7864796261697</v>
      </c>
      <c r="T41" s="16">
        <f t="shared" ref="T41" si="291">AVERAGE(T38:T40)</f>
        <v>1087.4392837319731</v>
      </c>
      <c r="U41" s="16">
        <f t="shared" ref="U41" si="292">AVERAGE(U38:U40)</f>
        <v>20726.670450631165</v>
      </c>
      <c r="V41" s="16">
        <f t="shared" ref="V41" si="293">AVERAGE(V38:V40)</f>
        <v>72163.105482207946</v>
      </c>
      <c r="W41" s="16">
        <f t="shared" ref="W41" si="294">AVERAGE(W38:W40)</f>
        <v>601.04262133821101</v>
      </c>
      <c r="X41" s="16">
        <f t="shared" ref="X41" si="295">AVERAGE(X38:X40)</f>
        <v>4321.2415543294937</v>
      </c>
      <c r="Y41" s="16">
        <f t="shared" ref="Y41" si="296">AVERAGE(Y38:Y40)</f>
        <v>2738.3064662933771</v>
      </c>
      <c r="Z41" s="16">
        <f t="shared" ref="Z41" si="297">AVERAGE(Z38:Z40)</f>
        <v>7.7943664140659896</v>
      </c>
      <c r="AA41" s="16">
        <f t="shared" ref="AA41" si="298">AVERAGE(AA38:AA40)</f>
        <v>7.3452767137097226</v>
      </c>
      <c r="AB41" s="16">
        <f t="shared" ref="AB41" si="299">AVERAGE(AB38:AB40)</f>
        <v>10.851468713069034</v>
      </c>
      <c r="AC41" s="16">
        <f t="shared" ref="AC41" si="300">AVERAGE(AC38:AC40)</f>
        <v>32.012416461129398</v>
      </c>
      <c r="AD41" s="16">
        <f t="shared" ref="AD41" si="301">AVERAGE(AD38:AD40)</f>
        <v>1.4205330902414568</v>
      </c>
      <c r="AE41" s="16">
        <f t="shared" ref="AE41" si="302">AVERAGE(AE38:AE40)</f>
        <v>15.019978243055798</v>
      </c>
      <c r="AF41" s="16">
        <f t="shared" ref="AF41" si="303">AVERAGE(AF38:AF40)</f>
        <v>450.29847741267332</v>
      </c>
      <c r="AG41" s="16">
        <f t="shared" ref="AG41" si="304">AVERAGE(AG38:AG40)</f>
        <v>4.0836702920358734</v>
      </c>
      <c r="AH41" s="16">
        <f t="shared" ref="AH41" si="305">AVERAGE(AH38:AH40)</f>
        <v>154.94053355842132</v>
      </c>
      <c r="AI41" s="16">
        <f t="shared" ref="AI41" si="306">AVERAGE(AI38:AI40)</f>
        <v>2.0337615972648799</v>
      </c>
      <c r="AJ41" s="16">
        <f t="shared" ref="AJ41" si="307">AVERAGE(AJ38:AJ40)</f>
        <v>0.581516919278529</v>
      </c>
      <c r="AK41" s="16">
        <f t="shared" ref="AK41" si="308">AVERAGE(AK38:AK40)</f>
        <v>1.5594365009003635</v>
      </c>
      <c r="AL41" s="16">
        <f t="shared" ref="AL41" si="309">AVERAGE(AL38:AL40)</f>
        <v>0.26583346347956832</v>
      </c>
      <c r="AM41" s="16">
        <f t="shared" ref="AM41" si="310">AVERAGE(AM38:AM40)</f>
        <v>0.24500293237615234</v>
      </c>
      <c r="AN41" s="16">
        <f t="shared" ref="AN41" si="311">AVERAGE(AN38:AN40)</f>
        <v>206.57202639823333</v>
      </c>
      <c r="AO41" s="16">
        <f t="shared" ref="AO41" si="312">AVERAGE(AO38:AO40)</f>
        <v>5.3648262852473465</v>
      </c>
      <c r="AP41" s="16">
        <f t="shared" ref="AP41" si="313">AVERAGE(AP38:AP40)</f>
        <v>11.126982765406433</v>
      </c>
      <c r="AQ41" s="16">
        <f t="shared" ref="AQ41" si="314">AVERAGE(AQ38:AQ40)</f>
        <v>1.3175140190093266</v>
      </c>
      <c r="AR41" s="16">
        <f t="shared" ref="AR41" si="315">AVERAGE(AR38:AR40)</f>
        <v>4.9071826672552135</v>
      </c>
      <c r="AS41" s="16">
        <f t="shared" ref="AS41" si="316">AVERAGE(AS38:AS40)</f>
        <v>0.9990862938760886</v>
      </c>
      <c r="AT41" s="16">
        <f t="shared" ref="AT41" si="317">AVERAGE(AT38:AT40)</f>
        <v>0.18536234262678067</v>
      </c>
      <c r="AU41" s="16">
        <f t="shared" ref="AU41" si="318">AVERAGE(AU38:AU40)</f>
        <v>0.82216444441947234</v>
      </c>
      <c r="AV41" s="16">
        <f t="shared" ref="AV41" si="319">AVERAGE(AV38:AV40)</f>
        <v>0.11765443747049766</v>
      </c>
      <c r="AW41" s="16">
        <f t="shared" ref="AW41" si="320">AVERAGE(AW38:AW40)</f>
        <v>0.67405438584934585</v>
      </c>
      <c r="AX41" s="16">
        <f t="shared" ref="AX41" si="321">AVERAGE(AX38:AX40)</f>
        <v>0.13939165416250132</v>
      </c>
      <c r="AY41" s="16">
        <f t="shared" ref="AY41" si="322">AVERAGE(AY38:AY40)</f>
        <v>0.39068567423724065</v>
      </c>
      <c r="AZ41" s="16">
        <f t="shared" ref="AZ41" si="323">AVERAGE(AZ38:AZ40)</f>
        <v>5.5033577464787098E-2</v>
      </c>
      <c r="BA41" s="16">
        <f t="shared" ref="BA41" si="324">AVERAGE(BA38:BA40)</f>
        <v>0.35744442252833836</v>
      </c>
      <c r="BB41" s="16">
        <f t="shared" ref="BB41" si="325">AVERAGE(BB38:BB40)</f>
        <v>6.2647140501658233E-2</v>
      </c>
      <c r="BC41" s="16">
        <f t="shared" ref="BC41" si="326">AVERAGE(BC38:BC40)</f>
        <v>3.5909261593601465</v>
      </c>
      <c r="BD41" s="16">
        <f t="shared" ref="BD41" si="327">AVERAGE(BD38:BD40)</f>
        <v>0.13412902612118799</v>
      </c>
      <c r="BE41" s="16">
        <f t="shared" ref="BE41" si="328">AVERAGE(BE38:BE40)</f>
        <v>6.6235903086605035</v>
      </c>
      <c r="BF41" s="16">
        <f t="shared" ref="BF41" si="329">AVERAGE(BF38:BF40)</f>
        <v>1.1519720521423735</v>
      </c>
      <c r="BG41" s="16">
        <f t="shared" ref="BG41" si="330">AVERAGE(BG38:BG40)</f>
        <v>0.41175791976726606</v>
      </c>
    </row>
    <row r="42" spans="1:59" x14ac:dyDescent="0.3">
      <c r="A42" t="s">
        <v>237</v>
      </c>
      <c r="B42" s="16">
        <f>AVERAGE(B38:B40)</f>
        <v>65.353333333333339</v>
      </c>
      <c r="C42" s="16">
        <f t="shared" ref="C42:M42" si="331">AVERAGE(C38:C40)</f>
        <v>13.358473090344953</v>
      </c>
      <c r="D42" s="16">
        <f t="shared" si="331"/>
        <v>0.25436666666666663</v>
      </c>
      <c r="E42" s="16">
        <f t="shared" si="331"/>
        <v>2.5846434165134227</v>
      </c>
      <c r="F42" s="16">
        <f t="shared" si="331"/>
        <v>0.30476666666666663</v>
      </c>
      <c r="G42" s="16">
        <f t="shared" si="331"/>
        <v>0.79743333333333333</v>
      </c>
      <c r="H42" s="16">
        <f t="shared" si="331"/>
        <v>3.9133333333333336</v>
      </c>
      <c r="I42" s="16">
        <f t="shared" si="331"/>
        <v>2.7608987517337032E-2</v>
      </c>
      <c r="J42" s="16">
        <f t="shared" si="331"/>
        <v>10.43315820323159</v>
      </c>
      <c r="K42" s="16">
        <f t="shared" si="331"/>
        <v>0.51800000000000013</v>
      </c>
      <c r="L42" s="16">
        <f t="shared" si="331"/>
        <v>0.12409999999999999</v>
      </c>
      <c r="M42" s="16">
        <f t="shared" si="331"/>
        <v>4.2666666666666669E-3</v>
      </c>
      <c r="N42" t="s">
        <v>280</v>
      </c>
      <c r="O42" s="16">
        <f>STDEVA(O38:O40)</f>
        <v>7.6534570094110632E-2</v>
      </c>
      <c r="P42" s="16">
        <f t="shared" ref="P42:BG42" si="332">STDEVA(P38:P40)</f>
        <v>2.7169984720252005</v>
      </c>
      <c r="Q42" s="16">
        <f t="shared" si="332"/>
        <v>1851.5571475986414</v>
      </c>
      <c r="R42" s="16">
        <f t="shared" si="332"/>
        <v>166.68928247902829</v>
      </c>
      <c r="S42" s="16">
        <f t="shared" si="332"/>
        <v>14.282017139048117</v>
      </c>
      <c r="T42" s="16">
        <f t="shared" si="332"/>
        <v>15.099003425899063</v>
      </c>
      <c r="U42" s="16">
        <f t="shared" si="332"/>
        <v>148.24672067403486</v>
      </c>
      <c r="V42" s="16">
        <f t="shared" si="332"/>
        <v>354.86192327451988</v>
      </c>
      <c r="W42" s="16">
        <f t="shared" si="332"/>
        <v>9.1915039074265046</v>
      </c>
      <c r="X42" s="16">
        <f t="shared" si="332"/>
        <v>36.69923119396811</v>
      </c>
      <c r="Y42" s="16">
        <f t="shared" si="332"/>
        <v>26.917079252774936</v>
      </c>
      <c r="Z42" s="16">
        <f t="shared" si="332"/>
        <v>0.24036702912822006</v>
      </c>
      <c r="AA42" s="16">
        <f t="shared" si="332"/>
        <v>0.2136942219639045</v>
      </c>
      <c r="AB42" s="16">
        <f t="shared" si="332"/>
        <v>0.50711862939713526</v>
      </c>
      <c r="AC42" s="16">
        <f t="shared" si="332"/>
        <v>1.9749923297966769</v>
      </c>
      <c r="AD42" s="16">
        <f t="shared" si="332"/>
        <v>0.21778314344048436</v>
      </c>
      <c r="AE42" s="16">
        <f t="shared" si="332"/>
        <v>0.28705222008923459</v>
      </c>
      <c r="AF42" s="16">
        <f t="shared" si="332"/>
        <v>0.50760250319339129</v>
      </c>
      <c r="AG42" s="16">
        <f t="shared" si="332"/>
        <v>0.13345169990858047</v>
      </c>
      <c r="AH42" s="16">
        <f t="shared" si="332"/>
        <v>1.3001892327656102</v>
      </c>
      <c r="AI42" s="16">
        <f t="shared" si="332"/>
        <v>0.17173278923869198</v>
      </c>
      <c r="AJ42" s="16">
        <f t="shared" si="332"/>
        <v>8.7860492443415594E-2</v>
      </c>
      <c r="AK42" s="16">
        <f t="shared" si="332"/>
        <v>0.30359302018614781</v>
      </c>
      <c r="AL42" s="16">
        <f t="shared" si="332"/>
        <v>3.2639160426962216E-2</v>
      </c>
      <c r="AM42" s="16">
        <f t="shared" si="332"/>
        <v>3.4992064032976944E-2</v>
      </c>
      <c r="AN42" s="16">
        <f t="shared" si="332"/>
        <v>8.6368559232379685</v>
      </c>
      <c r="AO42" s="16">
        <f t="shared" si="332"/>
        <v>0.14837320532938061</v>
      </c>
      <c r="AP42" s="16">
        <f t="shared" si="332"/>
        <v>0.36156322802999363</v>
      </c>
      <c r="AQ42" s="16">
        <f t="shared" si="332"/>
        <v>3.6025847665881058E-2</v>
      </c>
      <c r="AR42" s="16">
        <f t="shared" si="332"/>
        <v>0.26819850634779624</v>
      </c>
      <c r="AS42" s="16">
        <f t="shared" si="332"/>
        <v>3.8780803573755337E-2</v>
      </c>
      <c r="AT42" s="16">
        <f t="shared" si="332"/>
        <v>1.5665667361120079E-2</v>
      </c>
      <c r="AU42" s="16">
        <f t="shared" si="332"/>
        <v>9.1447154170034961E-2</v>
      </c>
      <c r="AV42" s="16">
        <f t="shared" si="332"/>
        <v>6.3759085605066823E-3</v>
      </c>
      <c r="AW42" s="16">
        <f t="shared" si="332"/>
        <v>2.1180730752264329E-2</v>
      </c>
      <c r="AX42" s="16">
        <f t="shared" si="332"/>
        <v>1.3271378464501606E-2</v>
      </c>
      <c r="AY42" s="16">
        <f t="shared" si="332"/>
        <v>3.3695891741970241E-2</v>
      </c>
      <c r="AZ42" s="16">
        <f t="shared" si="332"/>
        <v>1.4363810025263367E-2</v>
      </c>
      <c r="BA42" s="16">
        <f t="shared" si="332"/>
        <v>6.6206174184374966E-2</v>
      </c>
      <c r="BB42" s="16">
        <f t="shared" si="332"/>
        <v>1.0901399855380226E-2</v>
      </c>
      <c r="BC42" s="16">
        <f t="shared" si="332"/>
        <v>6.5138646880538498E-2</v>
      </c>
      <c r="BD42" s="16">
        <f t="shared" si="332"/>
        <v>2.0586323571068071E-2</v>
      </c>
      <c r="BE42" s="16">
        <f t="shared" si="332"/>
        <v>0.36388621761770218</v>
      </c>
      <c r="BF42" s="16">
        <f t="shared" si="332"/>
        <v>5.9529206387520579E-2</v>
      </c>
      <c r="BG42" s="16">
        <f t="shared" si="332"/>
        <v>1.4807540530071779E-2</v>
      </c>
    </row>
    <row r="43" spans="1:59" x14ac:dyDescent="0.3">
      <c r="A43" t="s">
        <v>185</v>
      </c>
      <c r="B43" s="16">
        <v>62.19</v>
      </c>
      <c r="C43" s="16">
        <v>17.447027692964081</v>
      </c>
      <c r="D43" s="16">
        <v>0.1714</v>
      </c>
      <c r="E43" s="16">
        <v>1.8596824582230724</v>
      </c>
      <c r="F43" s="16">
        <v>0.66590000000000005</v>
      </c>
      <c r="G43" s="16">
        <v>1.89</v>
      </c>
      <c r="H43" s="16">
        <v>4.05</v>
      </c>
      <c r="I43" s="16">
        <v>0.66806070933227657</v>
      </c>
      <c r="J43" s="16">
        <v>7.4905618475137343</v>
      </c>
      <c r="K43" s="16">
        <v>0.91090000000000004</v>
      </c>
      <c r="L43" s="16">
        <v>8.6800000000000002E-2</v>
      </c>
      <c r="M43" s="16">
        <v>7.2700000000000001E-2</v>
      </c>
      <c r="O43" s="16">
        <v>48.912397891390903</v>
      </c>
      <c r="P43" s="16">
        <v>149.99040890932901</v>
      </c>
      <c r="Q43" s="87">
        <v>127857.734079748</v>
      </c>
      <c r="R43" s="87">
        <v>24573.5225311904</v>
      </c>
      <c r="S43" s="87">
        <v>10795.186665945799</v>
      </c>
      <c r="T43" s="87">
        <v>1467.44758124749</v>
      </c>
      <c r="U43" s="87">
        <v>14599.837946916099</v>
      </c>
      <c r="V43" s="87">
        <v>50656.905263383996</v>
      </c>
      <c r="W43" s="15">
        <v>596.541735623318</v>
      </c>
      <c r="X43" s="87">
        <v>6845.1572808722603</v>
      </c>
      <c r="Y43" s="87">
        <v>6324.3526691891802</v>
      </c>
      <c r="Z43" s="16">
        <v>6.9934144946161103</v>
      </c>
      <c r="AA43" s="16">
        <v>13.975336523582699</v>
      </c>
      <c r="AB43" s="16">
        <v>331.19303597779401</v>
      </c>
      <c r="AC43" s="16">
        <v>73.824988891263303</v>
      </c>
      <c r="AD43" s="16">
        <v>2.64878981839784</v>
      </c>
      <c r="AE43" s="16">
        <v>8.0041666584628803</v>
      </c>
      <c r="AF43" s="15">
        <v>357.45876352609503</v>
      </c>
      <c r="AG43" s="16">
        <v>4.0694846739591704</v>
      </c>
      <c r="AH43" s="16">
        <v>24.927617822787401</v>
      </c>
      <c r="AI43" s="16">
        <v>2.0899900938377001</v>
      </c>
      <c r="AJ43" s="16">
        <v>0.53246409270131501</v>
      </c>
      <c r="AK43" s="16">
        <v>116.202842080436</v>
      </c>
      <c r="AL43" s="16">
        <v>2.6230635216637999</v>
      </c>
      <c r="AM43" s="16">
        <v>0.15812639880797899</v>
      </c>
      <c r="AN43" s="16">
        <v>203.066621229693</v>
      </c>
      <c r="AO43" s="16">
        <v>5.5192579582358601</v>
      </c>
      <c r="AP43" s="16">
        <v>10.1279929468718</v>
      </c>
      <c r="AQ43" s="16">
        <v>1.2466763355428201</v>
      </c>
      <c r="AR43" s="16">
        <v>4.7304660754682804</v>
      </c>
      <c r="AS43" s="16">
        <v>0.96440756103445102</v>
      </c>
      <c r="AT43" s="16">
        <v>0.20791622298126</v>
      </c>
      <c r="AU43" s="16">
        <v>0.80372372210347798</v>
      </c>
      <c r="AV43" s="16">
        <v>0.118319150624595</v>
      </c>
      <c r="AW43" s="16">
        <v>0.64829153755304003</v>
      </c>
      <c r="AX43" s="16">
        <v>0.145403283177581</v>
      </c>
      <c r="AY43" s="16">
        <v>0.36331683640539902</v>
      </c>
      <c r="AZ43" s="16">
        <v>5.6076492786346001E-2</v>
      </c>
      <c r="BA43" s="16">
        <v>0.39160195683571303</v>
      </c>
      <c r="BB43" s="16">
        <v>6.5657976790475206E-2</v>
      </c>
      <c r="BC43" s="16">
        <v>0.621879530589041</v>
      </c>
      <c r="BD43" s="16">
        <v>0.13068332849268399</v>
      </c>
      <c r="BE43" s="87">
        <v>7864.1045067918603</v>
      </c>
      <c r="BF43" s="16">
        <v>1.39575169099904</v>
      </c>
      <c r="BG43" s="16">
        <v>0.47280831996155898</v>
      </c>
    </row>
    <row r="44" spans="1:59" x14ac:dyDescent="0.3">
      <c r="A44" t="s">
        <v>186</v>
      </c>
      <c r="B44" s="16">
        <v>62.78</v>
      </c>
      <c r="C44" s="16">
        <v>17.467711780329775</v>
      </c>
      <c r="D44" s="16">
        <v>0.15690000000000001</v>
      </c>
      <c r="E44" s="16">
        <v>1.8176557360033418</v>
      </c>
      <c r="F44" s="16">
        <v>0.78359999999999996</v>
      </c>
      <c r="G44" s="16">
        <v>1.93</v>
      </c>
      <c r="H44" s="16">
        <v>4</v>
      </c>
      <c r="I44" s="16">
        <v>0.66397695264513568</v>
      </c>
      <c r="J44" s="16">
        <v>7.438326409246554</v>
      </c>
      <c r="K44" s="16">
        <v>0.87549999999999994</v>
      </c>
      <c r="L44" s="16">
        <v>0.1057</v>
      </c>
      <c r="M44" s="16">
        <v>5.4300000000000001E-2</v>
      </c>
      <c r="O44" s="16">
        <v>49.056796181938601</v>
      </c>
      <c r="P44" s="16">
        <v>143.77678054926301</v>
      </c>
      <c r="Q44" s="87">
        <v>126886.51788855001</v>
      </c>
      <c r="R44" s="87">
        <v>25237.224006622699</v>
      </c>
      <c r="S44" s="87">
        <v>10132.2898068594</v>
      </c>
      <c r="T44" s="87">
        <v>1472.6782145625</v>
      </c>
      <c r="U44" s="87">
        <v>15220.3207700191</v>
      </c>
      <c r="V44" s="87">
        <v>51664.313213436202</v>
      </c>
      <c r="W44" s="15">
        <v>569.23708924416496</v>
      </c>
      <c r="X44" s="87">
        <v>5305.9921663369096</v>
      </c>
      <c r="Y44" s="87">
        <v>5943.94408230509</v>
      </c>
      <c r="Z44" s="16">
        <v>6.06009675995743</v>
      </c>
      <c r="AA44" s="16">
        <v>14.7251400419454</v>
      </c>
      <c r="AB44" s="16">
        <v>172.604898879313</v>
      </c>
      <c r="AC44" s="16">
        <v>71.703790866471195</v>
      </c>
      <c r="AD44" s="16">
        <v>2.1045418892169798</v>
      </c>
      <c r="AE44" s="16">
        <v>8.6189452123024797</v>
      </c>
      <c r="AF44" s="15">
        <v>361.56066275762697</v>
      </c>
      <c r="AG44" s="16">
        <v>4.1618597210859898</v>
      </c>
      <c r="AH44" s="16">
        <v>24.702590747799501</v>
      </c>
      <c r="AI44" s="16">
        <v>1.8433053113761599</v>
      </c>
      <c r="AJ44" s="16">
        <v>0.71392239796450796</v>
      </c>
      <c r="AK44" s="16">
        <v>100.195874454117</v>
      </c>
      <c r="AL44" s="16">
        <v>1.25532813772982</v>
      </c>
      <c r="AM44" s="16">
        <v>0.24739648675579701</v>
      </c>
      <c r="AN44" s="16">
        <v>176.64598138538699</v>
      </c>
      <c r="AO44" s="16">
        <v>5.3618780395546297</v>
      </c>
      <c r="AP44" s="16">
        <v>9.9222174276504695</v>
      </c>
      <c r="AQ44" s="16">
        <v>1.1737065731091501</v>
      </c>
      <c r="AR44" s="16">
        <v>4.6824615158851701</v>
      </c>
      <c r="AS44" s="16">
        <v>0.84256865658117797</v>
      </c>
      <c r="AT44" s="16">
        <v>0.196946367476698</v>
      </c>
      <c r="AU44" s="16">
        <v>0.77740048332026501</v>
      </c>
      <c r="AV44" s="16">
        <v>0.119195370341646</v>
      </c>
      <c r="AW44" s="16">
        <v>0.71072090701825397</v>
      </c>
      <c r="AX44" s="16">
        <v>0.14295000725316401</v>
      </c>
      <c r="AY44" s="16">
        <v>0.42006049151848401</v>
      </c>
      <c r="AZ44" s="16">
        <v>4.4319346380726002E-2</v>
      </c>
      <c r="BA44" s="16">
        <v>0.36358876675705998</v>
      </c>
      <c r="BB44" s="16">
        <v>5.2173018428860997E-2</v>
      </c>
      <c r="BC44" s="16">
        <v>0.69162488238944098</v>
      </c>
      <c r="BD44" s="16">
        <v>0.111872029984375</v>
      </c>
      <c r="BE44" s="87">
        <v>8821.1405546477508</v>
      </c>
      <c r="BF44" s="16">
        <v>1.5190007540136701</v>
      </c>
      <c r="BG44" s="16">
        <v>0.52776192168319302</v>
      </c>
    </row>
    <row r="45" spans="1:59" x14ac:dyDescent="0.3">
      <c r="A45" t="s">
        <v>187</v>
      </c>
      <c r="B45" s="16">
        <v>63.1</v>
      </c>
      <c r="C45" s="16">
        <v>17.498737911378321</v>
      </c>
      <c r="D45" s="16">
        <v>0.16209999999999999</v>
      </c>
      <c r="E45" s="16">
        <v>1.8912024998878703</v>
      </c>
      <c r="F45" s="16">
        <v>0.71319999999999995</v>
      </c>
      <c r="G45" s="16">
        <v>1.8852</v>
      </c>
      <c r="H45" s="16">
        <v>4.1500000000000004</v>
      </c>
      <c r="I45" s="16">
        <v>0.87172498513968699</v>
      </c>
      <c r="J45" s="16">
        <v>7.3965380586328093</v>
      </c>
      <c r="K45" s="16">
        <v>0.61899999999999999</v>
      </c>
      <c r="L45" s="16">
        <v>0.10050000000000001</v>
      </c>
      <c r="M45" s="16">
        <v>2.2499999999999999E-2</v>
      </c>
      <c r="O45" s="16">
        <v>49.608762484623597</v>
      </c>
      <c r="P45" s="16">
        <v>151.203042093215</v>
      </c>
      <c r="Q45" s="87">
        <v>127610.559985774</v>
      </c>
      <c r="R45" s="87">
        <v>24923.752816501001</v>
      </c>
      <c r="S45" s="87">
        <v>10389.008394246701</v>
      </c>
      <c r="T45" s="87">
        <v>1487.8516191169299</v>
      </c>
      <c r="U45" s="87">
        <v>14962.742153991599</v>
      </c>
      <c r="V45" s="87">
        <v>52005.618905508702</v>
      </c>
      <c r="W45" s="15">
        <v>559.88900217043101</v>
      </c>
      <c r="X45" s="87">
        <v>6203.5437240264</v>
      </c>
      <c r="Y45" s="87">
        <v>6213.5751691765599</v>
      </c>
      <c r="Z45" s="16">
        <v>6.69265351978731</v>
      </c>
      <c r="AA45" s="16">
        <v>14.168298616611899</v>
      </c>
      <c r="AB45" s="16">
        <v>182.39334798411301</v>
      </c>
      <c r="AC45" s="16">
        <v>71.671435732365197</v>
      </c>
      <c r="AD45" s="16">
        <v>2.52506642266794</v>
      </c>
      <c r="AE45" s="16">
        <v>8.9279329825345997</v>
      </c>
      <c r="AF45" s="15">
        <v>365.50074489857298</v>
      </c>
      <c r="AG45" s="16">
        <v>4.4100056636062996</v>
      </c>
      <c r="AH45" s="16">
        <v>25.282128606252002</v>
      </c>
      <c r="AI45" s="16">
        <v>1.8454041516962301</v>
      </c>
      <c r="AJ45" s="16">
        <v>0.699588345927184</v>
      </c>
      <c r="AK45" s="16">
        <v>164.937469287987</v>
      </c>
      <c r="AL45" s="16">
        <v>1.1958370695083</v>
      </c>
      <c r="AM45" s="16">
        <v>0.20392002746513899</v>
      </c>
      <c r="AN45" s="16">
        <v>189.88649195005701</v>
      </c>
      <c r="AO45" s="16">
        <v>5.3866625954209502</v>
      </c>
      <c r="AP45" s="16">
        <v>10.2137722154866</v>
      </c>
      <c r="AQ45" s="16">
        <v>1.36116422450077</v>
      </c>
      <c r="AR45" s="16">
        <v>4.7793468093776204</v>
      </c>
      <c r="AS45" s="16">
        <v>0.946282087376217</v>
      </c>
      <c r="AT45" s="16">
        <v>0.190789508596268</v>
      </c>
      <c r="AU45" s="16">
        <v>0.85848805685597795</v>
      </c>
      <c r="AV45" s="16">
        <v>9.2529157638665593E-2</v>
      </c>
      <c r="AW45" s="16">
        <v>0.60476233011578095</v>
      </c>
      <c r="AX45" s="16">
        <v>0.141195619802606</v>
      </c>
      <c r="AY45" s="16">
        <v>0.43431104720536401</v>
      </c>
      <c r="AZ45" s="16">
        <v>4.61140004046919E-2</v>
      </c>
      <c r="BA45" s="16">
        <v>0.35341888727138299</v>
      </c>
      <c r="BB45" s="16">
        <v>6.2761884176607899E-2</v>
      </c>
      <c r="BC45" s="16">
        <v>0.67084100992580797</v>
      </c>
      <c r="BD45" s="16">
        <v>0.13336295089390601</v>
      </c>
      <c r="BE45" s="87">
        <v>8165.79311927045</v>
      </c>
      <c r="BF45" s="16">
        <v>1.5452137517562901</v>
      </c>
      <c r="BG45" s="16">
        <v>0.53226721134423505</v>
      </c>
    </row>
    <row r="46" spans="1:59" x14ac:dyDescent="0.3">
      <c r="A46" t="s">
        <v>278</v>
      </c>
      <c r="B46" s="16">
        <f>STDEVA(B43:B45)</f>
        <v>0.4616275555033536</v>
      </c>
      <c r="C46" s="16">
        <f t="shared" ref="C46:M46" si="333">STDEVA(C43:C45)</f>
        <v>2.6026905842613229E-2</v>
      </c>
      <c r="D46" s="16">
        <f t="shared" si="333"/>
        <v>7.3459739540331368E-3</v>
      </c>
      <c r="E46" s="16">
        <f t="shared" si="333"/>
        <v>3.6898249472866955E-2</v>
      </c>
      <c r="F46" s="16">
        <f t="shared" si="333"/>
        <v>5.9226598754275897E-2</v>
      </c>
      <c r="G46" s="16">
        <f t="shared" si="333"/>
        <v>2.45970187895471E-2</v>
      </c>
      <c r="H46" s="16">
        <f t="shared" si="333"/>
        <v>7.6376261582597541E-2</v>
      </c>
      <c r="I46" s="16">
        <f t="shared" si="333"/>
        <v>0.11878205484148543</v>
      </c>
      <c r="J46" s="16">
        <f t="shared" si="333"/>
        <v>4.7108527418975886E-2</v>
      </c>
      <c r="K46" s="16">
        <f t="shared" si="333"/>
        <v>0.15929585681994266</v>
      </c>
      <c r="L46" s="16">
        <f t="shared" si="333"/>
        <v>9.7633669055983627E-3</v>
      </c>
      <c r="M46" s="16">
        <f t="shared" si="333"/>
        <v>2.5396325193486818E-2</v>
      </c>
      <c r="N46" t="s">
        <v>279</v>
      </c>
      <c r="O46" s="16">
        <f>AVERAGE(O43:O45)</f>
        <v>49.192652185984365</v>
      </c>
      <c r="P46" s="16">
        <f t="shared" ref="P46" si="334">AVERAGE(P43:P45)</f>
        <v>148.32341051726902</v>
      </c>
      <c r="Q46" s="16">
        <f t="shared" ref="Q46" si="335">AVERAGE(Q43:Q45)</f>
        <v>127451.60398469066</v>
      </c>
      <c r="R46" s="16">
        <f t="shared" ref="R46" si="336">AVERAGE(R43:R45)</f>
        <v>24911.499784771368</v>
      </c>
      <c r="S46" s="16">
        <f t="shared" ref="S46" si="337">AVERAGE(S43:S45)</f>
        <v>10438.8282890173</v>
      </c>
      <c r="T46" s="16">
        <f t="shared" ref="T46" si="338">AVERAGE(T43:T45)</f>
        <v>1475.9924716423066</v>
      </c>
      <c r="U46" s="16">
        <f t="shared" ref="U46" si="339">AVERAGE(U43:U45)</f>
        <v>14927.633623642265</v>
      </c>
      <c r="V46" s="16">
        <f t="shared" ref="V46" si="340">AVERAGE(V43:V45)</f>
        <v>51442.279127442969</v>
      </c>
      <c r="W46" s="16">
        <f t="shared" ref="W46" si="341">AVERAGE(W43:W45)</f>
        <v>575.22260901263792</v>
      </c>
      <c r="X46" s="16">
        <f t="shared" ref="X46" si="342">AVERAGE(X43:X45)</f>
        <v>6118.231057078523</v>
      </c>
      <c r="Y46" s="16">
        <f t="shared" ref="Y46" si="343">AVERAGE(Y43:Y45)</f>
        <v>6160.6239735569434</v>
      </c>
      <c r="Z46" s="16">
        <f t="shared" ref="Z46" si="344">AVERAGE(Z43:Z45)</f>
        <v>6.5820549247869495</v>
      </c>
      <c r="AA46" s="16">
        <f t="shared" ref="AA46" si="345">AVERAGE(AA43:AA45)</f>
        <v>14.289591727379999</v>
      </c>
      <c r="AB46" s="16">
        <f t="shared" ref="AB46" si="346">AVERAGE(AB43:AB45)</f>
        <v>228.73042761374003</v>
      </c>
      <c r="AC46" s="16">
        <f t="shared" ref="AC46" si="347">AVERAGE(AC43:AC45)</f>
        <v>72.400071830033241</v>
      </c>
      <c r="AD46" s="16">
        <f t="shared" ref="AD46" si="348">AVERAGE(AD43:AD45)</f>
        <v>2.4261327100942531</v>
      </c>
      <c r="AE46" s="16">
        <f t="shared" ref="AE46" si="349">AVERAGE(AE43:AE45)</f>
        <v>8.517014951099986</v>
      </c>
      <c r="AF46" s="16">
        <f t="shared" ref="AF46" si="350">AVERAGE(AF43:AF45)</f>
        <v>361.50672372743162</v>
      </c>
      <c r="AG46" s="16">
        <f t="shared" ref="AG46" si="351">AVERAGE(AG43:AG45)</f>
        <v>4.2137833528838193</v>
      </c>
      <c r="AH46" s="16">
        <f t="shared" ref="AH46" si="352">AVERAGE(AH43:AH45)</f>
        <v>24.970779058946302</v>
      </c>
      <c r="AI46" s="16">
        <f t="shared" ref="AI46" si="353">AVERAGE(AI43:AI45)</f>
        <v>1.9262331856366968</v>
      </c>
      <c r="AJ46" s="16">
        <f t="shared" ref="AJ46" si="354">AVERAGE(AJ43:AJ45)</f>
        <v>0.64865827886433569</v>
      </c>
      <c r="AK46" s="16">
        <f t="shared" ref="AK46" si="355">AVERAGE(AK43:AK45)</f>
        <v>127.11206194084666</v>
      </c>
      <c r="AL46" s="16">
        <f t="shared" ref="AL46" si="356">AVERAGE(AL43:AL45)</f>
        <v>1.69140957630064</v>
      </c>
      <c r="AM46" s="16">
        <f t="shared" ref="AM46" si="357">AVERAGE(AM43:AM45)</f>
        <v>0.20314763767630498</v>
      </c>
      <c r="AN46" s="16">
        <f t="shared" ref="AN46" si="358">AVERAGE(AN43:AN45)</f>
        <v>189.86636485504565</v>
      </c>
      <c r="AO46" s="16">
        <f t="shared" ref="AO46" si="359">AVERAGE(AO43:AO45)</f>
        <v>5.4225995310704809</v>
      </c>
      <c r="AP46" s="16">
        <f t="shared" ref="AP46" si="360">AVERAGE(AP43:AP45)</f>
        <v>10.087994196669623</v>
      </c>
      <c r="AQ46" s="16">
        <f t="shared" ref="AQ46" si="361">AVERAGE(AQ43:AQ45)</f>
        <v>1.2605157110509133</v>
      </c>
      <c r="AR46" s="16">
        <f t="shared" ref="AR46" si="362">AVERAGE(AR43:AR45)</f>
        <v>4.7307581335770239</v>
      </c>
      <c r="AS46" s="16">
        <f t="shared" ref="AS46" si="363">AVERAGE(AS43:AS45)</f>
        <v>0.91775276833061525</v>
      </c>
      <c r="AT46" s="16">
        <f t="shared" ref="AT46" si="364">AVERAGE(AT43:AT45)</f>
        <v>0.19855069968474201</v>
      </c>
      <c r="AU46" s="16">
        <f t="shared" ref="AU46" si="365">AVERAGE(AU43:AU45)</f>
        <v>0.81320408742657369</v>
      </c>
      <c r="AV46" s="16">
        <f t="shared" ref="AV46" si="366">AVERAGE(AV43:AV45)</f>
        <v>0.11001455953496886</v>
      </c>
      <c r="AW46" s="16">
        <f t="shared" ref="AW46" si="367">AVERAGE(AW43:AW45)</f>
        <v>0.65459159156235824</v>
      </c>
      <c r="AX46" s="16">
        <f t="shared" ref="AX46" si="368">AVERAGE(AX43:AX45)</f>
        <v>0.14318297007778366</v>
      </c>
      <c r="AY46" s="16">
        <f t="shared" ref="AY46" si="369">AVERAGE(AY43:AY45)</f>
        <v>0.40589612504308237</v>
      </c>
      <c r="AZ46" s="16">
        <f t="shared" ref="AZ46" si="370">AVERAGE(AZ43:AZ45)</f>
        <v>4.883661319058797E-2</v>
      </c>
      <c r="BA46" s="16">
        <f t="shared" ref="BA46" si="371">AVERAGE(BA43:BA45)</f>
        <v>0.36953653695471872</v>
      </c>
      <c r="BB46" s="16">
        <f t="shared" ref="BB46" si="372">AVERAGE(BB43:BB45)</f>
        <v>6.0197626465314701E-2</v>
      </c>
      <c r="BC46" s="16">
        <f t="shared" ref="BC46" si="373">AVERAGE(BC43:BC45)</f>
        <v>0.66144847430143006</v>
      </c>
      <c r="BD46" s="16">
        <f t="shared" ref="BD46" si="374">AVERAGE(BD43:BD45)</f>
        <v>0.125306103123655</v>
      </c>
      <c r="BE46" s="16">
        <f t="shared" ref="BE46" si="375">AVERAGE(BE43:BE45)</f>
        <v>8283.6793935700207</v>
      </c>
      <c r="BF46" s="16">
        <f t="shared" ref="BF46" si="376">AVERAGE(BF43:BF45)</f>
        <v>1.4866553989230002</v>
      </c>
      <c r="BG46" s="16">
        <f t="shared" ref="BG46" si="377">AVERAGE(BG43:BG45)</f>
        <v>0.51094581766299563</v>
      </c>
    </row>
    <row r="47" spans="1:59" x14ac:dyDescent="0.3">
      <c r="A47" t="s">
        <v>237</v>
      </c>
      <c r="B47" s="16">
        <f>AVERAGE(B43:B45)</f>
        <v>62.69</v>
      </c>
      <c r="C47" s="16">
        <f t="shared" ref="C47:M47" si="378">AVERAGE(C43:C45)</f>
        <v>17.471159128224059</v>
      </c>
      <c r="D47" s="16">
        <f t="shared" si="378"/>
        <v>0.16346666666666668</v>
      </c>
      <c r="E47" s="16">
        <f t="shared" si="378"/>
        <v>1.8561802313714282</v>
      </c>
      <c r="F47" s="16">
        <f t="shared" si="378"/>
        <v>0.72089999999999999</v>
      </c>
      <c r="G47" s="16">
        <f t="shared" si="378"/>
        <v>1.9017333333333333</v>
      </c>
      <c r="H47" s="16">
        <f t="shared" si="378"/>
        <v>4.0666666666666673</v>
      </c>
      <c r="I47" s="16">
        <f t="shared" si="378"/>
        <v>0.73458754903903312</v>
      </c>
      <c r="J47" s="16">
        <f t="shared" si="378"/>
        <v>7.4418087717976995</v>
      </c>
      <c r="K47" s="16">
        <f t="shared" si="378"/>
        <v>0.80180000000000007</v>
      </c>
      <c r="L47" s="16">
        <f t="shared" si="378"/>
        <v>9.7666666666666679E-2</v>
      </c>
      <c r="M47" s="16">
        <f t="shared" si="378"/>
        <v>4.9833333333333334E-2</v>
      </c>
      <c r="N47" t="s">
        <v>280</v>
      </c>
      <c r="O47" s="16">
        <f>STDEVA(O43:O45)</f>
        <v>0.36752353945495275</v>
      </c>
      <c r="P47" s="16">
        <f t="shared" ref="P47:BG47" si="379">STDEVA(P43:P45)</f>
        <v>3.9839054781888379</v>
      </c>
      <c r="Q47" s="16">
        <f t="shared" si="379"/>
        <v>504.74298432131519</v>
      </c>
      <c r="R47" s="16">
        <f t="shared" si="379"/>
        <v>332.02035285909545</v>
      </c>
      <c r="S47" s="16">
        <f t="shared" si="379"/>
        <v>334.24478736828252</v>
      </c>
      <c r="T47" s="16">
        <f t="shared" si="379"/>
        <v>10.598085456235509</v>
      </c>
      <c r="U47" s="16">
        <f t="shared" si="379"/>
        <v>311.72774999819137</v>
      </c>
      <c r="V47" s="16">
        <f t="shared" si="379"/>
        <v>701.23567623193583</v>
      </c>
      <c r="W47" s="16">
        <f t="shared" si="379"/>
        <v>19.045355144133737</v>
      </c>
      <c r="X47" s="16">
        <f t="shared" si="379"/>
        <v>773.1209483689986</v>
      </c>
      <c r="Y47" s="16">
        <f t="shared" si="379"/>
        <v>195.65414660044337</v>
      </c>
      <c r="Z47" s="16">
        <f t="shared" si="379"/>
        <v>0.47638695969678146</v>
      </c>
      <c r="AA47" s="16">
        <f t="shared" si="379"/>
        <v>0.38933962433474839</v>
      </c>
      <c r="AB47" s="16">
        <f t="shared" si="379"/>
        <v>88.870090686031318</v>
      </c>
      <c r="AC47" s="16">
        <f t="shared" si="379"/>
        <v>1.2341204103385377</v>
      </c>
      <c r="AD47" s="16">
        <f t="shared" si="379"/>
        <v>0.28529346595588778</v>
      </c>
      <c r="AE47" s="16">
        <f t="shared" si="379"/>
        <v>0.47024290423551374</v>
      </c>
      <c r="AF47" s="16">
        <f t="shared" si="379"/>
        <v>4.0212620112415438</v>
      </c>
      <c r="AG47" s="16">
        <f t="shared" si="379"/>
        <v>0.17609850581953432</v>
      </c>
      <c r="AH47" s="16">
        <f t="shared" si="379"/>
        <v>0.29216981633118927</v>
      </c>
      <c r="AI47" s="16">
        <f t="shared" si="379"/>
        <v>0.14182152523624958</v>
      </c>
      <c r="AJ47" s="16">
        <f t="shared" si="379"/>
        <v>0.10088202483850768</v>
      </c>
      <c r="AK47" s="16">
        <f t="shared" si="379"/>
        <v>33.721311271662238</v>
      </c>
      <c r="AL47" s="16">
        <f t="shared" si="379"/>
        <v>0.80738411071347627</v>
      </c>
      <c r="AM47" s="16">
        <f t="shared" si="379"/>
        <v>4.464005589201496E-2</v>
      </c>
      <c r="AN47" s="16">
        <f t="shared" si="379"/>
        <v>13.210331421678934</v>
      </c>
      <c r="AO47" s="16">
        <f t="shared" si="379"/>
        <v>8.4620961994865698E-2</v>
      </c>
      <c r="AP47" s="16">
        <f t="shared" si="379"/>
        <v>0.14983648951722278</v>
      </c>
      <c r="AQ47" s="16">
        <f t="shared" si="379"/>
        <v>9.449200496420869E-2</v>
      </c>
      <c r="AR47" s="16">
        <f t="shared" si="379"/>
        <v>4.8443307042704227E-2</v>
      </c>
      <c r="AS47" s="16">
        <f t="shared" si="379"/>
        <v>6.5739038580570591E-2</v>
      </c>
      <c r="AT47" s="16">
        <f t="shared" si="379"/>
        <v>8.6753384822494655E-3</v>
      </c>
      <c r="AU47" s="16">
        <f t="shared" si="379"/>
        <v>4.1366733500143922E-2</v>
      </c>
      <c r="AV47" s="16">
        <f t="shared" si="379"/>
        <v>1.5149138584572135E-2</v>
      </c>
      <c r="AW47" s="16">
        <f t="shared" si="379"/>
        <v>5.3259487560335834E-2</v>
      </c>
      <c r="AX47" s="16">
        <f t="shared" si="379"/>
        <v>2.1134832688047408E-3</v>
      </c>
      <c r="AY47" s="16">
        <f t="shared" si="379"/>
        <v>3.7556842918629069E-2</v>
      </c>
      <c r="AZ47" s="16">
        <f t="shared" si="379"/>
        <v>6.3338051901869682E-3</v>
      </c>
      <c r="BA47" s="16">
        <f t="shared" si="379"/>
        <v>1.9774192223242254E-2</v>
      </c>
      <c r="BB47" s="16">
        <f t="shared" si="379"/>
        <v>7.0987737469975906E-3</v>
      </c>
      <c r="BC47" s="16">
        <f t="shared" si="379"/>
        <v>3.5808774323226933E-2</v>
      </c>
      <c r="BD47" s="16">
        <f t="shared" si="379"/>
        <v>1.1711141485223637E-2</v>
      </c>
      <c r="BE47" s="16">
        <f t="shared" si="379"/>
        <v>489.28762448592624</v>
      </c>
      <c r="BF47" s="16">
        <f t="shared" si="379"/>
        <v>7.9808479489382148E-2</v>
      </c>
      <c r="BG47" s="16">
        <f t="shared" si="379"/>
        <v>3.3104772419211566E-2</v>
      </c>
    </row>
    <row r="48" spans="1:59" x14ac:dyDescent="0.3">
      <c r="A48" t="s">
        <v>188</v>
      </c>
      <c r="B48" s="16">
        <v>49.56</v>
      </c>
      <c r="C48" s="16">
        <v>13.413630656653476</v>
      </c>
      <c r="D48" s="16">
        <v>0.22239999999999999</v>
      </c>
      <c r="E48" s="16">
        <v>2.7947770276120751</v>
      </c>
      <c r="F48" s="16">
        <v>0.52229999999999999</v>
      </c>
      <c r="G48" s="16">
        <v>1.6863999999999999</v>
      </c>
      <c r="H48" s="16">
        <v>2.42</v>
      </c>
      <c r="I48" s="16">
        <v>17.968529423419852</v>
      </c>
      <c r="J48" s="16">
        <v>3.4684331009408087</v>
      </c>
      <c r="K48" s="16">
        <v>6.1800000000000001E-2</v>
      </c>
      <c r="L48" s="16">
        <v>0.12130000000000001</v>
      </c>
      <c r="M48" s="16">
        <v>1.1282000000000001</v>
      </c>
      <c r="O48" s="16">
        <v>19.597768261352599</v>
      </c>
      <c r="P48" s="16">
        <v>73.949924221622993</v>
      </c>
      <c r="Q48" s="87">
        <v>100606.332284313</v>
      </c>
      <c r="R48" s="87">
        <v>14431.3268198119</v>
      </c>
      <c r="S48" s="87">
        <v>10017.4569535831</v>
      </c>
      <c r="T48" s="87">
        <v>1435.02566172914</v>
      </c>
      <c r="U48" s="87">
        <v>23044.273058463499</v>
      </c>
      <c r="V48" s="87">
        <v>24171.852842011798</v>
      </c>
      <c r="W48" s="15">
        <v>556.09324293918098</v>
      </c>
      <c r="X48" s="87">
        <v>566.51505568578</v>
      </c>
      <c r="Y48" s="87">
        <v>4206.6555689471197</v>
      </c>
      <c r="Z48" s="16">
        <v>2.6304035636146099</v>
      </c>
      <c r="AA48" s="16">
        <v>17.393648459051001</v>
      </c>
      <c r="AB48" s="16">
        <v>10379.040288457099</v>
      </c>
      <c r="AC48" s="16">
        <v>62.143353482103201</v>
      </c>
      <c r="AD48" s="16">
        <v>38.343027658562399</v>
      </c>
      <c r="AE48" s="16">
        <v>14.750629384072001</v>
      </c>
      <c r="AF48" s="15">
        <v>210.20700816977001</v>
      </c>
      <c r="AG48" s="16">
        <v>4.7882630850175802</v>
      </c>
      <c r="AH48" s="16">
        <v>44.552321412184199</v>
      </c>
      <c r="AI48" s="16">
        <v>1.86112885892544</v>
      </c>
      <c r="AJ48" s="16">
        <v>0.254365398665445</v>
      </c>
      <c r="AK48" s="16">
        <v>63522.288542793598</v>
      </c>
      <c r="AL48" s="16">
        <v>121.53496829913701</v>
      </c>
      <c r="AM48" s="16">
        <v>0.34920526100273402</v>
      </c>
      <c r="AN48" s="16">
        <v>87.160321347497302</v>
      </c>
      <c r="AO48" s="16">
        <v>5.5680033857053397</v>
      </c>
      <c r="AP48" s="16">
        <v>11.9070130824476</v>
      </c>
      <c r="AQ48" s="16">
        <v>1.3574704488470799</v>
      </c>
      <c r="AR48" s="16">
        <v>5.3704468324514396</v>
      </c>
      <c r="AS48" s="16">
        <v>1.16102923840096</v>
      </c>
      <c r="AT48" s="16">
        <v>0.203368356016665</v>
      </c>
      <c r="AU48" s="16">
        <v>0.93546311625904099</v>
      </c>
      <c r="AV48" s="16">
        <v>0.149344498062566</v>
      </c>
      <c r="AW48" s="16">
        <v>0.91132369459803597</v>
      </c>
      <c r="AX48" s="16">
        <v>0.15349039825795199</v>
      </c>
      <c r="AY48" s="16">
        <v>0.43181205021383501</v>
      </c>
      <c r="AZ48" s="16">
        <v>5.4516154715620303E-2</v>
      </c>
      <c r="BA48" s="16">
        <v>0.50899517362743496</v>
      </c>
      <c r="BB48" s="16">
        <v>5.1133269976858103E-2</v>
      </c>
      <c r="BC48" s="16">
        <v>1.05113701515205</v>
      </c>
      <c r="BD48" s="16">
        <v>0.14973631501121201</v>
      </c>
      <c r="BE48" s="87">
        <v>204818.28403877199</v>
      </c>
      <c r="BF48" s="16">
        <v>1.6538542919205499</v>
      </c>
      <c r="BG48" s="16">
        <v>0.519467300714339</v>
      </c>
    </row>
    <row r="49" spans="1:59" x14ac:dyDescent="0.3">
      <c r="A49" t="s">
        <v>189</v>
      </c>
      <c r="B49" s="16">
        <v>50.15</v>
      </c>
      <c r="C49" s="16">
        <v>13.558419268213342</v>
      </c>
      <c r="D49" s="16">
        <v>0.3538</v>
      </c>
      <c r="E49" s="16">
        <v>2.7737636665022096</v>
      </c>
      <c r="F49" s="16">
        <v>0.45190000000000002</v>
      </c>
      <c r="G49" s="16">
        <v>1.73</v>
      </c>
      <c r="H49" s="16">
        <v>2.44</v>
      </c>
      <c r="I49" s="16">
        <v>18.083712304339212</v>
      </c>
      <c r="J49" s="16">
        <v>3.4475389256339364</v>
      </c>
      <c r="K49" s="16">
        <v>8.4199999999999997E-2</v>
      </c>
      <c r="L49" s="16">
        <v>0.1293</v>
      </c>
      <c r="M49" s="16">
        <v>1.1637999999999999</v>
      </c>
      <c r="O49" s="16">
        <v>20.2686051580224</v>
      </c>
      <c r="P49" s="16">
        <v>72.270690192254904</v>
      </c>
      <c r="Q49" s="87">
        <v>100472.14249719201</v>
      </c>
      <c r="R49" s="87">
        <v>14467.8967295935</v>
      </c>
      <c r="S49" s="87">
        <v>9884.2425332115999</v>
      </c>
      <c r="T49" s="87">
        <v>1399.77293015592</v>
      </c>
      <c r="U49" s="87">
        <v>23054.445784944899</v>
      </c>
      <c r="V49" s="87">
        <v>24076.2444417597</v>
      </c>
      <c r="W49" s="15">
        <v>546.57378643094296</v>
      </c>
      <c r="X49" s="87">
        <v>548.170355826731</v>
      </c>
      <c r="Y49" s="87">
        <v>4187.8344896275103</v>
      </c>
      <c r="Z49" s="16">
        <v>2.5938052238853802</v>
      </c>
      <c r="AA49" s="16">
        <v>18.206078884358</v>
      </c>
      <c r="AB49" s="16">
        <v>10427.015331299101</v>
      </c>
      <c r="AC49" s="16">
        <v>60.998767818690602</v>
      </c>
      <c r="AD49" s="16">
        <v>35.699529259869102</v>
      </c>
      <c r="AE49" s="16">
        <v>14.907817717383301</v>
      </c>
      <c r="AF49" s="15">
        <v>208.29057071488299</v>
      </c>
      <c r="AG49" s="16">
        <v>4.9997866518693304</v>
      </c>
      <c r="AH49" s="16">
        <v>44.035911283315102</v>
      </c>
      <c r="AI49" s="16">
        <v>1.8001907780900099</v>
      </c>
      <c r="AJ49" s="16">
        <v>0.23366182491709001</v>
      </c>
      <c r="AK49" s="16">
        <v>73054.790761484197</v>
      </c>
      <c r="AL49" s="16">
        <v>124.68283706100701</v>
      </c>
      <c r="AM49" s="16">
        <v>0.37387120892707099</v>
      </c>
      <c r="AN49" s="16">
        <v>85.121239702753897</v>
      </c>
      <c r="AO49" s="16">
        <v>5.7074999207911397</v>
      </c>
      <c r="AP49" s="16">
        <v>11.794400039646</v>
      </c>
      <c r="AQ49" s="16">
        <v>1.3941557773005799</v>
      </c>
      <c r="AR49" s="16">
        <v>5.1160213169314002</v>
      </c>
      <c r="AS49" s="16">
        <v>1.00029127479879</v>
      </c>
      <c r="AT49" s="16">
        <v>0.197894271197397</v>
      </c>
      <c r="AU49" s="16">
        <v>0.86010731347360903</v>
      </c>
      <c r="AV49" s="16">
        <v>0.16487274541629199</v>
      </c>
      <c r="AW49" s="16">
        <v>0.88406795456583098</v>
      </c>
      <c r="AX49" s="16">
        <v>0.14970088949167301</v>
      </c>
      <c r="AY49" s="16">
        <v>0.59162892520090804</v>
      </c>
      <c r="AZ49" s="16">
        <v>7.1328381874124699E-2</v>
      </c>
      <c r="BA49" s="16">
        <v>0.53069578545963503</v>
      </c>
      <c r="BB49" s="16">
        <v>6.29535943158194E-2</v>
      </c>
      <c r="BC49" s="16">
        <v>1.15256782830339</v>
      </c>
      <c r="BD49" s="16">
        <v>0.13485994636770299</v>
      </c>
      <c r="BE49" s="87">
        <v>209099.858365024</v>
      </c>
      <c r="BF49" s="16">
        <v>1.6481939829522501</v>
      </c>
      <c r="BG49" s="16">
        <v>0.50493057907046701</v>
      </c>
    </row>
    <row r="50" spans="1:59" x14ac:dyDescent="0.3">
      <c r="A50" t="s">
        <v>190</v>
      </c>
      <c r="B50" s="16">
        <v>50.88</v>
      </c>
      <c r="C50" s="16">
        <v>13.620471530310429</v>
      </c>
      <c r="D50" s="16">
        <v>0.25600000000000001</v>
      </c>
      <c r="E50" s="16">
        <v>2.8368037498318057</v>
      </c>
      <c r="F50" s="16">
        <v>0.49480000000000002</v>
      </c>
      <c r="G50" s="16">
        <v>1.68</v>
      </c>
      <c r="H50" s="16">
        <v>2.44</v>
      </c>
      <c r="I50" s="16">
        <v>18.753867247870023</v>
      </c>
      <c r="J50" s="16">
        <v>3.4997743639011176</v>
      </c>
      <c r="K50" s="16">
        <v>8.2799999999999999E-2</v>
      </c>
      <c r="L50" s="16">
        <v>7.5800000000000006E-2</v>
      </c>
      <c r="M50" s="16">
        <v>1.2237</v>
      </c>
      <c r="O50" s="16">
        <v>19.616981804321</v>
      </c>
      <c r="P50" s="16">
        <v>74.018644317433896</v>
      </c>
      <c r="Q50" s="87">
        <v>101923.64527762499</v>
      </c>
      <c r="R50" s="87">
        <v>14478.9528635939</v>
      </c>
      <c r="S50" s="87">
        <v>9911.6017185149904</v>
      </c>
      <c r="T50" s="87">
        <v>1396.01008776808</v>
      </c>
      <c r="U50" s="87">
        <v>22737.068678903601</v>
      </c>
      <c r="V50" s="87">
        <v>23651.5185997648</v>
      </c>
      <c r="W50" s="15">
        <v>550.20903533058004</v>
      </c>
      <c r="X50" s="87">
        <v>542.26974633734301</v>
      </c>
      <c r="Y50" s="87">
        <v>4173.1878183085</v>
      </c>
      <c r="Z50" s="16">
        <v>2.6087350723779501</v>
      </c>
      <c r="AA50" s="16">
        <v>16.860022957922801</v>
      </c>
      <c r="AB50" s="16">
        <v>10414.3073109692</v>
      </c>
      <c r="AC50" s="16">
        <v>63.174010064416997</v>
      </c>
      <c r="AD50" s="16">
        <v>39.5163615651947</v>
      </c>
      <c r="AE50" s="16">
        <v>14.5616023442662</v>
      </c>
      <c r="AF50" s="15">
        <v>207.28710770561</v>
      </c>
      <c r="AG50" s="16">
        <v>4.6547718586870097</v>
      </c>
      <c r="AH50" s="16">
        <v>44.348647687387498</v>
      </c>
      <c r="AI50" s="16">
        <v>1.87805907505459</v>
      </c>
      <c r="AJ50" s="16">
        <v>0.26863514297897401</v>
      </c>
      <c r="AK50" s="16">
        <v>72331.155807033501</v>
      </c>
      <c r="AL50" s="16">
        <v>122.525805590163</v>
      </c>
      <c r="AM50" s="16">
        <v>0.43111392386386799</v>
      </c>
      <c r="AN50" s="16">
        <v>85.889255261385102</v>
      </c>
      <c r="AO50" s="16">
        <v>6.0545119421195004</v>
      </c>
      <c r="AP50" s="16">
        <v>11.8741485152108</v>
      </c>
      <c r="AQ50" s="16">
        <v>1.30116024358255</v>
      </c>
      <c r="AR50" s="16">
        <v>5.17727546488456</v>
      </c>
      <c r="AS50" s="16">
        <v>1.0182550089062099</v>
      </c>
      <c r="AT50" s="16">
        <v>0.22996077633308501</v>
      </c>
      <c r="AU50" s="16">
        <v>0.98358385142593496</v>
      </c>
      <c r="AV50" s="16">
        <v>0.110812498242638</v>
      </c>
      <c r="AW50" s="16">
        <v>0.78367153499083997</v>
      </c>
      <c r="AX50" s="16">
        <v>0.159152275833704</v>
      </c>
      <c r="AY50" s="16">
        <v>0.56475289347782198</v>
      </c>
      <c r="AZ50" s="16">
        <v>4.9412906594450301E-2</v>
      </c>
      <c r="BA50" s="16">
        <v>0.38018508305811799</v>
      </c>
      <c r="BB50" s="16">
        <v>7.1936389747425694E-2</v>
      </c>
      <c r="BC50" s="16">
        <v>1.1568384385378501</v>
      </c>
      <c r="BD50" s="16">
        <v>0.14016857260080001</v>
      </c>
      <c r="BE50" s="87">
        <v>208341.860513391</v>
      </c>
      <c r="BF50" s="16">
        <v>1.7081739725168801</v>
      </c>
      <c r="BG50" s="16">
        <v>0.58235781847979395</v>
      </c>
    </row>
    <row r="51" spans="1:59" x14ac:dyDescent="0.3">
      <c r="A51" t="s">
        <v>191</v>
      </c>
      <c r="B51" s="16">
        <v>18.96</v>
      </c>
      <c r="C51" s="16">
        <v>5.0365752735468332</v>
      </c>
      <c r="D51" s="16">
        <v>0</v>
      </c>
      <c r="E51" s="16">
        <v>0.94654685119387905</v>
      </c>
      <c r="F51" s="16">
        <v>0.16159999999999999</v>
      </c>
      <c r="G51" s="16">
        <v>0.51349999999999996</v>
      </c>
      <c r="H51" s="16">
        <v>0.80530000000000002</v>
      </c>
      <c r="I51" s="16">
        <v>7.8219647315236775</v>
      </c>
      <c r="J51" s="16">
        <v>2.2356767578353409</v>
      </c>
      <c r="K51" s="16">
        <v>1.2500000000000001E-2</v>
      </c>
      <c r="L51" s="16">
        <v>0</v>
      </c>
      <c r="M51" s="16">
        <v>0.47989999999999999</v>
      </c>
      <c r="N51" t="s">
        <v>279</v>
      </c>
      <c r="O51" s="16">
        <f>AVERAGE(O48:O50)</f>
        <v>19.82778507456533</v>
      </c>
      <c r="P51" s="16">
        <f t="shared" ref="P51" si="380">AVERAGE(P48:P50)</f>
        <v>73.413086243770593</v>
      </c>
      <c r="Q51" s="16">
        <f t="shared" ref="Q51" si="381">AVERAGE(Q48:Q50)</f>
        <v>101000.70668637667</v>
      </c>
      <c r="R51" s="16">
        <f t="shared" ref="R51" si="382">AVERAGE(R48:R50)</f>
        <v>14459.392137666435</v>
      </c>
      <c r="S51" s="16">
        <f t="shared" ref="S51" si="383">AVERAGE(S48:S50)</f>
        <v>9937.7670684365639</v>
      </c>
      <c r="T51" s="16">
        <f t="shared" ref="T51" si="384">AVERAGE(T48:T50)</f>
        <v>1410.26955988438</v>
      </c>
      <c r="U51" s="16">
        <f t="shared" ref="U51" si="385">AVERAGE(U48:U50)</f>
        <v>22945.262507437332</v>
      </c>
      <c r="V51" s="16">
        <f t="shared" ref="V51" si="386">AVERAGE(V48:V50)</f>
        <v>23966.538627845428</v>
      </c>
      <c r="W51" s="16">
        <f t="shared" ref="W51" si="387">AVERAGE(W48:W50)</f>
        <v>550.95868823356807</v>
      </c>
      <c r="X51" s="16">
        <f t="shared" ref="X51" si="388">AVERAGE(X48:X50)</f>
        <v>552.31838594995133</v>
      </c>
      <c r="Y51" s="16">
        <f t="shared" ref="Y51" si="389">AVERAGE(Y48:Y50)</f>
        <v>4189.225958961043</v>
      </c>
      <c r="Z51" s="16">
        <f t="shared" ref="Z51" si="390">AVERAGE(Z48:Z50)</f>
        <v>2.6109812866259801</v>
      </c>
      <c r="AA51" s="16">
        <f t="shared" ref="AA51" si="391">AVERAGE(AA48:AA50)</f>
        <v>17.486583433777266</v>
      </c>
      <c r="AB51" s="16">
        <f t="shared" ref="AB51" si="392">AVERAGE(AB48:AB50)</f>
        <v>10406.787643575133</v>
      </c>
      <c r="AC51" s="16">
        <f t="shared" ref="AC51" si="393">AVERAGE(AC48:AC50)</f>
        <v>62.105377121736929</v>
      </c>
      <c r="AD51" s="16">
        <f t="shared" ref="AD51" si="394">AVERAGE(AD48:AD50)</f>
        <v>37.852972827875398</v>
      </c>
      <c r="AE51" s="16">
        <f t="shared" ref="AE51" si="395">AVERAGE(AE48:AE50)</f>
        <v>14.740016481907167</v>
      </c>
      <c r="AF51" s="16">
        <f t="shared" ref="AF51" si="396">AVERAGE(AF48:AF50)</f>
        <v>208.59489553008765</v>
      </c>
      <c r="AG51" s="16">
        <f t="shared" ref="AG51" si="397">AVERAGE(AG48:AG50)</f>
        <v>4.8142738651913071</v>
      </c>
      <c r="AH51" s="16">
        <f t="shared" ref="AH51" si="398">AVERAGE(AH48:AH50)</f>
        <v>44.312293460962259</v>
      </c>
      <c r="AI51" s="16">
        <f t="shared" ref="AI51" si="399">AVERAGE(AI48:AI50)</f>
        <v>1.8464595706900131</v>
      </c>
      <c r="AJ51" s="16">
        <f t="shared" ref="AJ51" si="400">AVERAGE(AJ48:AJ50)</f>
        <v>0.25222078885383636</v>
      </c>
      <c r="AK51" s="16">
        <f t="shared" ref="AK51" si="401">AVERAGE(AK48:AK50)</f>
        <v>69636.078370437099</v>
      </c>
      <c r="AL51" s="16">
        <f t="shared" ref="AL51" si="402">AVERAGE(AL48:AL50)</f>
        <v>122.91453698343567</v>
      </c>
      <c r="AM51" s="16">
        <f t="shared" ref="AM51" si="403">AVERAGE(AM48:AM50)</f>
        <v>0.38473013126455768</v>
      </c>
      <c r="AN51" s="16">
        <f t="shared" ref="AN51" si="404">AVERAGE(AN48:AN50)</f>
        <v>86.056938770545415</v>
      </c>
      <c r="AO51" s="16">
        <f t="shared" ref="AO51" si="405">AVERAGE(AO48:AO50)</f>
        <v>5.7766717495386599</v>
      </c>
      <c r="AP51" s="16">
        <f t="shared" ref="AP51" si="406">AVERAGE(AP48:AP50)</f>
        <v>11.858520545768132</v>
      </c>
      <c r="AQ51" s="16">
        <f t="shared" ref="AQ51" si="407">AVERAGE(AQ48:AQ50)</f>
        <v>1.3509288232434031</v>
      </c>
      <c r="AR51" s="16">
        <f t="shared" ref="AR51" si="408">AVERAGE(AR48:AR50)</f>
        <v>5.2212478714224666</v>
      </c>
      <c r="AS51" s="16">
        <f t="shared" ref="AS51" si="409">AVERAGE(AS48:AS50)</f>
        <v>1.0598585073686533</v>
      </c>
      <c r="AT51" s="16">
        <f t="shared" ref="AT51" si="410">AVERAGE(AT48:AT50)</f>
        <v>0.21040780118238234</v>
      </c>
      <c r="AU51" s="16">
        <f t="shared" ref="AU51" si="411">AVERAGE(AU48:AU50)</f>
        <v>0.92638476038619499</v>
      </c>
      <c r="AV51" s="16">
        <f t="shared" ref="AV51" si="412">AVERAGE(AV48:AV50)</f>
        <v>0.14167658057383201</v>
      </c>
      <c r="AW51" s="16">
        <f t="shared" ref="AW51" si="413">AVERAGE(AW48:AW50)</f>
        <v>0.85968772805156901</v>
      </c>
      <c r="AX51" s="16">
        <f t="shared" ref="AX51" si="414">AVERAGE(AX48:AX50)</f>
        <v>0.15411452119444299</v>
      </c>
      <c r="AY51" s="16">
        <f t="shared" ref="AY51" si="415">AVERAGE(AY48:AY50)</f>
        <v>0.52939795629752162</v>
      </c>
      <c r="AZ51" s="16">
        <f t="shared" ref="AZ51" si="416">AVERAGE(AZ48:AZ50)</f>
        <v>5.8419147728065106E-2</v>
      </c>
      <c r="BA51" s="16">
        <f t="shared" ref="BA51" si="417">AVERAGE(BA48:BA50)</f>
        <v>0.47329201404839599</v>
      </c>
      <c r="BB51" s="16">
        <f t="shared" ref="BB51" si="418">AVERAGE(BB48:BB50)</f>
        <v>6.2007751346701064E-2</v>
      </c>
      <c r="BC51" s="16">
        <f t="shared" ref="BC51" si="419">AVERAGE(BC48:BC50)</f>
        <v>1.1201810939977632</v>
      </c>
      <c r="BD51" s="16">
        <f t="shared" ref="BD51" si="420">AVERAGE(BD48:BD50)</f>
        <v>0.14158827799323834</v>
      </c>
      <c r="BE51" s="16">
        <f t="shared" ref="BE51" si="421">AVERAGE(BE48:BE50)</f>
        <v>207420.00097239565</v>
      </c>
      <c r="BF51" s="16">
        <f t="shared" ref="BF51" si="422">AVERAGE(BF48:BF50)</f>
        <v>1.6700740824632268</v>
      </c>
      <c r="BG51" s="16">
        <f t="shared" ref="BG51" si="423">AVERAGE(BG48:BG50)</f>
        <v>0.53558523275486658</v>
      </c>
    </row>
    <row r="52" spans="1:59" x14ac:dyDescent="0.3">
      <c r="A52" t="s">
        <v>278</v>
      </c>
      <c r="B52" s="16">
        <f>STDEVA(B49:B51)</f>
        <v>18.221943730934232</v>
      </c>
      <c r="C52" s="16">
        <f t="shared" ref="C52:M52" si="424">STDEVA(C49:C51)</f>
        <v>4.9380993391443138</v>
      </c>
      <c r="D52" s="16">
        <f t="shared" si="424"/>
        <v>0.18269979018415244</v>
      </c>
      <c r="E52" s="16">
        <f t="shared" si="424"/>
        <v>1.0736050239807298</v>
      </c>
      <c r="F52" s="16">
        <f t="shared" si="424"/>
        <v>0.1812625811725446</v>
      </c>
      <c r="G52" s="16">
        <f t="shared" si="424"/>
        <v>0.68836696850831869</v>
      </c>
      <c r="H52" s="16">
        <f t="shared" si="424"/>
        <v>0.94379448504428132</v>
      </c>
      <c r="I52" s="16">
        <f t="shared" si="424"/>
        <v>6.127248750777464</v>
      </c>
      <c r="J52" s="16">
        <f t="shared" si="424"/>
        <v>0.71522504761481487</v>
      </c>
      <c r="K52" s="16">
        <f t="shared" si="424"/>
        <v>4.0997845471845637E-2</v>
      </c>
      <c r="L52" s="16">
        <f t="shared" si="424"/>
        <v>6.4969710891563406E-2</v>
      </c>
      <c r="M52" s="16">
        <f t="shared" si="424"/>
        <v>0.41322827831599312</v>
      </c>
      <c r="N52" t="s">
        <v>280</v>
      </c>
      <c r="O52" s="16">
        <f>STDEVA(O48:O50)</f>
        <v>0.38188224564997941</v>
      </c>
      <c r="P52" s="16">
        <f t="shared" ref="P52:BG52" si="425">STDEVA(P48:P50)</f>
        <v>0.98994048648444066</v>
      </c>
      <c r="Q52" s="16">
        <f t="shared" si="425"/>
        <v>802.09940602987535</v>
      </c>
      <c r="R52" s="16">
        <f t="shared" si="425"/>
        <v>24.926012004845251</v>
      </c>
      <c r="S52" s="16">
        <f t="shared" si="425"/>
        <v>70.35616249567218</v>
      </c>
      <c r="T52" s="16">
        <f t="shared" si="425"/>
        <v>21.521807071434043</v>
      </c>
      <c r="U52" s="16">
        <f t="shared" si="425"/>
        <v>180.3728742651349</v>
      </c>
      <c r="V52" s="16">
        <f t="shared" si="425"/>
        <v>276.97193922603992</v>
      </c>
      <c r="W52" s="16">
        <f t="shared" si="425"/>
        <v>4.8038003350761267</v>
      </c>
      <c r="X52" s="16">
        <f t="shared" si="425"/>
        <v>12.643708782541182</v>
      </c>
      <c r="Y52" s="16">
        <f t="shared" si="425"/>
        <v>16.777208450210942</v>
      </c>
      <c r="Z52" s="16">
        <f t="shared" si="425"/>
        <v>1.8402275037887817E-2</v>
      </c>
      <c r="AA52" s="16">
        <f t="shared" si="425"/>
        <v>0.6778232228379012</v>
      </c>
      <c r="AB52" s="16">
        <f t="shared" si="425"/>
        <v>24.855788706275234</v>
      </c>
      <c r="AC52" s="16">
        <f t="shared" si="425"/>
        <v>1.0881182655659281</v>
      </c>
      <c r="AD52" s="16">
        <f t="shared" si="425"/>
        <v>1.9550364483952789</v>
      </c>
      <c r="AE52" s="16">
        <f t="shared" si="425"/>
        <v>0.17335151114115954</v>
      </c>
      <c r="AF52" s="16">
        <f t="shared" si="425"/>
        <v>1.4835480696669312</v>
      </c>
      <c r="AG52" s="16">
        <f t="shared" si="425"/>
        <v>0.17397190115818795</v>
      </c>
      <c r="AH52" s="16">
        <f t="shared" si="425"/>
        <v>0.26011743046916741</v>
      </c>
      <c r="AI52" s="16">
        <f t="shared" si="425"/>
        <v>4.0954351796134297E-2</v>
      </c>
      <c r="AJ52" s="16">
        <f t="shared" si="425"/>
        <v>1.7585015140666259E-2</v>
      </c>
      <c r="AK52" s="16">
        <f t="shared" si="425"/>
        <v>5307.0454519698224</v>
      </c>
      <c r="AL52" s="16">
        <f t="shared" si="425"/>
        <v>1.6095351837024332</v>
      </c>
      <c r="AM52" s="16">
        <f t="shared" si="425"/>
        <v>4.2020166690214376E-2</v>
      </c>
      <c r="AN52" s="16">
        <f t="shared" si="425"/>
        <v>1.0298309608453271</v>
      </c>
      <c r="AO52" s="16">
        <f t="shared" si="425"/>
        <v>0.25052185590334197</v>
      </c>
      <c r="AP52" s="16">
        <f t="shared" si="425"/>
        <v>5.7910270452955506E-2</v>
      </c>
      <c r="AQ52" s="16">
        <f t="shared" si="425"/>
        <v>4.6841615813604451E-2</v>
      </c>
      <c r="AR52" s="16">
        <f t="shared" si="425"/>
        <v>0.13279030514107817</v>
      </c>
      <c r="AS52" s="16">
        <f t="shared" si="425"/>
        <v>8.8075601326241454E-2</v>
      </c>
      <c r="AT52" s="16">
        <f t="shared" si="425"/>
        <v>1.7153149246862287E-2</v>
      </c>
      <c r="AU52" s="16">
        <f t="shared" si="425"/>
        <v>6.223685616408154E-2</v>
      </c>
      <c r="AV52" s="16">
        <f t="shared" si="425"/>
        <v>2.7833887620662388E-2</v>
      </c>
      <c r="AW52" s="16">
        <f t="shared" si="425"/>
        <v>6.7227710408434282E-2</v>
      </c>
      <c r="AX52" s="16">
        <f t="shared" si="425"/>
        <v>4.7565032352005314E-3</v>
      </c>
      <c r="AY52" s="16">
        <f t="shared" si="425"/>
        <v>8.5573576937777368E-2</v>
      </c>
      <c r="AZ52" s="16">
        <f t="shared" si="425"/>
        <v>1.1467215443380261E-2</v>
      </c>
      <c r="BA52" s="16">
        <f t="shared" si="425"/>
        <v>8.135972337277339E-2</v>
      </c>
      <c r="BB52" s="16">
        <f t="shared" si="425"/>
        <v>1.0433763090985843E-2</v>
      </c>
      <c r="BC52" s="16">
        <f t="shared" si="425"/>
        <v>5.9832041129176575E-2</v>
      </c>
      <c r="BD52" s="16">
        <f t="shared" si="425"/>
        <v>7.5391152369083392E-3</v>
      </c>
      <c r="BE52" s="16">
        <f t="shared" si="425"/>
        <v>2284.805995658754</v>
      </c>
      <c r="BF52" s="16">
        <f t="shared" si="425"/>
        <v>3.3116627107534852E-2</v>
      </c>
      <c r="BG52" s="16">
        <f t="shared" si="425"/>
        <v>4.1153191256385072E-2</v>
      </c>
    </row>
    <row r="53" spans="1:59" x14ac:dyDescent="0.3">
      <c r="A53" t="s">
        <v>237</v>
      </c>
      <c r="B53" s="16">
        <f>AVERAGE(B48:B51)</f>
        <v>42.387500000000003</v>
      </c>
      <c r="C53" s="16">
        <f t="shared" ref="C53:M53" si="426">AVERAGE(C48:C51)</f>
        <v>11.40727418218102</v>
      </c>
      <c r="D53" s="16">
        <f t="shared" si="426"/>
        <v>0.20805000000000001</v>
      </c>
      <c r="E53" s="16">
        <f t="shared" si="426"/>
        <v>2.3379728237849924</v>
      </c>
      <c r="F53" s="16">
        <f t="shared" si="426"/>
        <v>0.40764999999999996</v>
      </c>
      <c r="G53" s="16">
        <f t="shared" si="426"/>
        <v>1.4024749999999999</v>
      </c>
      <c r="H53" s="16">
        <f t="shared" si="426"/>
        <v>2.0263249999999999</v>
      </c>
      <c r="I53" s="16">
        <f t="shared" si="426"/>
        <v>15.657018426788191</v>
      </c>
      <c r="J53" s="16">
        <f t="shared" si="426"/>
        <v>3.1628557870778011</v>
      </c>
      <c r="K53" s="16">
        <f t="shared" si="426"/>
        <v>6.0325000000000004E-2</v>
      </c>
      <c r="L53" s="16">
        <f t="shared" si="426"/>
        <v>8.1600000000000006E-2</v>
      </c>
      <c r="M53" s="16">
        <f t="shared" si="426"/>
        <v>0.9988999999999999</v>
      </c>
    </row>
    <row r="54" spans="1:59" x14ac:dyDescent="0.3">
      <c r="A54" t="s">
        <v>192</v>
      </c>
      <c r="B54" s="16">
        <v>62.79</v>
      </c>
      <c r="C54" s="16">
        <v>15.999141577365402</v>
      </c>
      <c r="D54" s="16">
        <v>0.1832</v>
      </c>
      <c r="E54" s="16">
        <v>2.6476834998430183</v>
      </c>
      <c r="F54" s="16">
        <v>0.74329999999999996</v>
      </c>
      <c r="G54" s="16">
        <v>1.91</v>
      </c>
      <c r="H54" s="16">
        <v>3.91</v>
      </c>
      <c r="I54" s="16">
        <v>0.14732937586685158</v>
      </c>
      <c r="J54" s="16">
        <v>8.4099055610161191</v>
      </c>
      <c r="K54" s="16">
        <v>0.40339999999999998</v>
      </c>
      <c r="L54" s="16">
        <v>7.8799999999999995E-2</v>
      </c>
      <c r="M54" s="16">
        <v>8.8000000000000005E-3</v>
      </c>
      <c r="O54" s="16">
        <v>50.7129683517188</v>
      </c>
      <c r="P54" s="16">
        <v>168.03896390765999</v>
      </c>
      <c r="Q54" s="87">
        <v>138884.402154624</v>
      </c>
      <c r="R54" s="87">
        <v>22398.876479296101</v>
      </c>
      <c r="S54" s="87">
        <v>11413.469763348599</v>
      </c>
      <c r="T54" s="87">
        <v>1815.2865570657</v>
      </c>
      <c r="U54" s="87">
        <v>18792.578358910501</v>
      </c>
      <c r="V54" s="87">
        <v>54312.075415826803</v>
      </c>
      <c r="W54" s="15">
        <v>621.40605868920898</v>
      </c>
      <c r="X54" s="87">
        <v>3252.8814628779401</v>
      </c>
      <c r="Y54" s="87">
        <v>6388.52632172417</v>
      </c>
      <c r="Z54" s="16">
        <v>5.0449128330854798</v>
      </c>
      <c r="AA54" s="16">
        <v>13.024204135630301</v>
      </c>
      <c r="AB54" s="16">
        <v>52.788124126362298</v>
      </c>
      <c r="AC54" s="16">
        <v>62.136043630483101</v>
      </c>
      <c r="AD54" s="16">
        <v>3.1773576443097298</v>
      </c>
      <c r="AE54" s="16">
        <v>10.0474053212203</v>
      </c>
      <c r="AF54" s="15">
        <v>398.996329533319</v>
      </c>
      <c r="AG54" s="16">
        <v>4.0672093963713296</v>
      </c>
      <c r="AH54" s="16">
        <v>28.283369180486201</v>
      </c>
      <c r="AI54" s="16">
        <v>1.9543112205483599</v>
      </c>
      <c r="AJ54" s="16">
        <v>0.48782956714834702</v>
      </c>
      <c r="AK54" s="16">
        <v>4.2176295906625203</v>
      </c>
      <c r="AL54" s="16">
        <v>0.621694446819688</v>
      </c>
      <c r="AM54" s="16">
        <v>0.31720491920372301</v>
      </c>
      <c r="AN54" s="16">
        <v>158.50999043367801</v>
      </c>
      <c r="AO54" s="16">
        <v>5.4712752731116296</v>
      </c>
      <c r="AP54" s="16">
        <v>10.548901534220001</v>
      </c>
      <c r="AQ54" s="16">
        <v>1.2090192430889</v>
      </c>
      <c r="AR54" s="16">
        <v>5.0970382889019401</v>
      </c>
      <c r="AS54" s="16">
        <v>0.983435189478021</v>
      </c>
      <c r="AT54" s="16">
        <v>0.16798810767007799</v>
      </c>
      <c r="AU54" s="16">
        <v>0.72574565892097997</v>
      </c>
      <c r="AV54" s="16">
        <v>0.12034338869958799</v>
      </c>
      <c r="AW54" s="16">
        <v>0.648842773573858</v>
      </c>
      <c r="AX54" s="16">
        <v>0.14892384190740701</v>
      </c>
      <c r="AY54" s="16">
        <v>0.497234777235954</v>
      </c>
      <c r="AZ54" s="16">
        <v>3.7228702066173097E-2</v>
      </c>
      <c r="BA54" s="16">
        <v>0.396209472706817</v>
      </c>
      <c r="BB54" s="16">
        <v>7.4246699161501395E-2</v>
      </c>
      <c r="BC54" s="16">
        <v>0.86425001956115899</v>
      </c>
      <c r="BD54" s="16">
        <v>0.13650175779811699</v>
      </c>
      <c r="BE54" s="87">
        <v>219.537479633038</v>
      </c>
      <c r="BF54" s="16">
        <v>1.61030659883036</v>
      </c>
      <c r="BG54" s="16">
        <v>0.48403057852488401</v>
      </c>
    </row>
    <row r="55" spans="1:59" x14ac:dyDescent="0.3">
      <c r="A55" t="s">
        <v>193</v>
      </c>
      <c r="B55" s="16">
        <v>62.06</v>
      </c>
      <c r="C55" s="16">
        <v>18.97765015802554</v>
      </c>
      <c r="D55" s="16">
        <v>0.2195</v>
      </c>
      <c r="E55" s="16">
        <v>2.3955231665246353</v>
      </c>
      <c r="F55" s="16">
        <v>0.67910000000000004</v>
      </c>
      <c r="G55" s="16">
        <v>2.06</v>
      </c>
      <c r="H55" s="16">
        <v>3.69</v>
      </c>
      <c r="I55" s="16">
        <v>0</v>
      </c>
      <c r="J55" s="16">
        <v>7.5636914610877879</v>
      </c>
      <c r="K55" s="16">
        <v>0.38390000000000002</v>
      </c>
      <c r="L55" s="16">
        <v>9.4299999999999995E-2</v>
      </c>
      <c r="M55" s="16">
        <v>3.3E-3</v>
      </c>
      <c r="O55" s="16">
        <v>50.867597086799101</v>
      </c>
      <c r="P55" s="16">
        <v>164.345796460852</v>
      </c>
      <c r="Q55" s="87">
        <v>138376.01015055101</v>
      </c>
      <c r="R55" s="87">
        <v>22552.475274382501</v>
      </c>
      <c r="S55" s="87">
        <v>11581.278592947199</v>
      </c>
      <c r="T55" s="87">
        <v>1867.6159437464501</v>
      </c>
      <c r="U55" s="87">
        <v>19100.345683287502</v>
      </c>
      <c r="V55" s="87">
        <v>54541.120864894001</v>
      </c>
      <c r="W55" s="15">
        <v>626.18507905443596</v>
      </c>
      <c r="X55" s="87">
        <v>3341.8206121391199</v>
      </c>
      <c r="Y55" s="87">
        <v>6530.3334042229098</v>
      </c>
      <c r="Z55" s="16">
        <v>5.4604226418663702</v>
      </c>
      <c r="AA55" s="16">
        <v>13.393227964367201</v>
      </c>
      <c r="AB55" s="16">
        <v>54.048988578732299</v>
      </c>
      <c r="AC55" s="16">
        <v>61.438880921326799</v>
      </c>
      <c r="AD55" s="16">
        <v>2.8670159403841802</v>
      </c>
      <c r="AE55" s="16">
        <v>9.2313412845922294</v>
      </c>
      <c r="AF55" s="15">
        <v>410.81806106997698</v>
      </c>
      <c r="AG55" s="16">
        <v>4.43848792624045</v>
      </c>
      <c r="AH55" s="16">
        <v>28.3308816484248</v>
      </c>
      <c r="AI55" s="16">
        <v>2.1173250122494101</v>
      </c>
      <c r="AJ55" s="16">
        <v>0.26776824141836802</v>
      </c>
      <c r="AK55" s="16">
        <v>4.2257053600717303</v>
      </c>
      <c r="AL55" s="16">
        <v>0.54822347139723904</v>
      </c>
      <c r="AM55" s="16">
        <v>0.27179730827181903</v>
      </c>
      <c r="AN55" s="16">
        <v>162.03031477403201</v>
      </c>
      <c r="AO55" s="16">
        <v>5.4929648479138198</v>
      </c>
      <c r="AP55" s="16">
        <v>10.769617745715999</v>
      </c>
      <c r="AQ55" s="16">
        <v>1.3146854391120999</v>
      </c>
      <c r="AR55" s="16">
        <v>5.1469107758638799</v>
      </c>
      <c r="AS55" s="16">
        <v>0.80882480814475999</v>
      </c>
      <c r="AT55" s="16">
        <v>0.240491169857768</v>
      </c>
      <c r="AU55" s="16">
        <v>0.71868114136925598</v>
      </c>
      <c r="AV55" s="16">
        <v>0.13032441397658301</v>
      </c>
      <c r="AW55" s="16">
        <v>0.72975872205205905</v>
      </c>
      <c r="AX55" s="16">
        <v>0.15798213109914599</v>
      </c>
      <c r="AY55" s="16">
        <v>0.38118964437305197</v>
      </c>
      <c r="AZ55" s="16">
        <v>7.6724386368393294E-2</v>
      </c>
      <c r="BA55" s="16">
        <v>0.40735718529617698</v>
      </c>
      <c r="BB55" s="16">
        <v>6.6138137612818407E-2</v>
      </c>
      <c r="BC55" s="16">
        <v>0.67365870473370204</v>
      </c>
      <c r="BD55" s="16">
        <v>0.134494327504319</v>
      </c>
      <c r="BE55" s="87">
        <v>223.588411099768</v>
      </c>
      <c r="BF55" s="16">
        <v>1.7005398360677699</v>
      </c>
      <c r="BG55" s="16">
        <v>0.50043185236798005</v>
      </c>
    </row>
    <row r="56" spans="1:59" x14ac:dyDescent="0.3">
      <c r="A56" t="s">
        <v>194</v>
      </c>
      <c r="B56" s="16">
        <v>63.09</v>
      </c>
      <c r="C56" s="16">
        <v>15.802642747391294</v>
      </c>
      <c r="D56" s="16">
        <v>0.16059999999999999</v>
      </c>
      <c r="E56" s="16">
        <v>2.6581901803979506</v>
      </c>
      <c r="F56" s="16">
        <v>0.74019999999999997</v>
      </c>
      <c r="G56" s="16">
        <v>1.8754999999999999</v>
      </c>
      <c r="H56" s="16">
        <v>3.97</v>
      </c>
      <c r="I56" s="16">
        <v>0.10460699821676243</v>
      </c>
      <c r="J56" s="16">
        <v>8.2949875968283209</v>
      </c>
      <c r="K56" s="16">
        <v>0.45900000000000002</v>
      </c>
      <c r="L56" s="16">
        <v>0.1457</v>
      </c>
      <c r="M56" s="16">
        <v>2.7199999999999998E-2</v>
      </c>
      <c r="O56" s="16">
        <v>50.833612938295801</v>
      </c>
      <c r="P56" s="16">
        <v>168.24082915922699</v>
      </c>
      <c r="Q56" s="87">
        <v>137060.33767426401</v>
      </c>
      <c r="R56" s="87">
        <v>22449.136559226099</v>
      </c>
      <c r="S56" s="87">
        <v>11572.9342306043</v>
      </c>
      <c r="T56" s="87">
        <v>1875.8743865671099</v>
      </c>
      <c r="U56" s="87">
        <v>19010.8919085653</v>
      </c>
      <c r="V56" s="87">
        <v>54460.2897224728</v>
      </c>
      <c r="W56" s="15">
        <v>631.24029079899196</v>
      </c>
      <c r="X56" s="87">
        <v>3223.30323788434</v>
      </c>
      <c r="Y56" s="87">
        <v>6317.0459598653097</v>
      </c>
      <c r="Z56" s="16">
        <v>5.3579645608559803</v>
      </c>
      <c r="AA56" s="16">
        <v>13.0296912702133</v>
      </c>
      <c r="AB56" s="16">
        <v>51.303794019249402</v>
      </c>
      <c r="AC56" s="16">
        <v>60.0060608390895</v>
      </c>
      <c r="AD56" s="16">
        <v>2.5686437710153802</v>
      </c>
      <c r="AE56" s="16">
        <v>8.8720330132941498</v>
      </c>
      <c r="AF56" s="15">
        <v>393.98885948663002</v>
      </c>
      <c r="AG56" s="16">
        <v>4.39854121815815</v>
      </c>
      <c r="AH56" s="16">
        <v>27.937176334190401</v>
      </c>
      <c r="AI56" s="16">
        <v>2.1419521394151402</v>
      </c>
      <c r="AJ56" s="16">
        <v>0.73525813984467203</v>
      </c>
      <c r="AK56" s="16">
        <v>4.2491099739386096</v>
      </c>
      <c r="AL56" s="16">
        <v>0.47709104264544899</v>
      </c>
      <c r="AM56" s="16">
        <v>0.26183798218770699</v>
      </c>
      <c r="AN56" s="16">
        <v>160.45439448243201</v>
      </c>
      <c r="AO56" s="16">
        <v>5.7339669060961702</v>
      </c>
      <c r="AP56" s="16">
        <v>10.5014010031183</v>
      </c>
      <c r="AQ56" s="16">
        <v>1.24699888473222</v>
      </c>
      <c r="AR56" s="16">
        <v>4.6293359715055704</v>
      </c>
      <c r="AS56" s="16">
        <v>0.79001742564881605</v>
      </c>
      <c r="AT56" s="16">
        <v>0.179239317537813</v>
      </c>
      <c r="AU56" s="16">
        <v>0.82553736521500698</v>
      </c>
      <c r="AV56" s="16">
        <v>0.12131852626139999</v>
      </c>
      <c r="AW56" s="16">
        <v>0.73841604461156496</v>
      </c>
      <c r="AX56" s="16">
        <v>0.140270383443244</v>
      </c>
      <c r="AY56" s="16">
        <v>0.47015825670608502</v>
      </c>
      <c r="AZ56" s="16">
        <v>5.84768829340402E-2</v>
      </c>
      <c r="BA56" s="16">
        <v>0.42667840322092798</v>
      </c>
      <c r="BB56" s="16">
        <v>8.6933236453342805E-2</v>
      </c>
      <c r="BC56" s="16">
        <v>0.72969887708486503</v>
      </c>
      <c r="BD56" s="16">
        <v>0.13061948776591401</v>
      </c>
      <c r="BE56" s="87">
        <v>228.28008982561499</v>
      </c>
      <c r="BF56" s="16">
        <v>1.58016247416473</v>
      </c>
      <c r="BG56" s="16">
        <v>0.50990649654196396</v>
      </c>
    </row>
    <row r="57" spans="1:59" x14ac:dyDescent="0.3">
      <c r="A57" t="s">
        <v>195</v>
      </c>
      <c r="B57" s="16">
        <v>63.31</v>
      </c>
      <c r="C57" s="16">
        <v>16.143930188925268</v>
      </c>
      <c r="D57" s="16">
        <v>0.19639999999999999</v>
      </c>
      <c r="E57" s="16">
        <v>2.6056567776232877</v>
      </c>
      <c r="F57" s="16">
        <v>0.74429999999999996</v>
      </c>
      <c r="G57" s="16">
        <v>1.7823</v>
      </c>
      <c r="H57" s="16">
        <v>3.81</v>
      </c>
      <c r="I57" s="16">
        <v>0.2030360055478502</v>
      </c>
      <c r="J57" s="16">
        <v>8.0338104054924155</v>
      </c>
      <c r="K57" s="16">
        <v>0.37559999999999999</v>
      </c>
      <c r="L57" s="16">
        <v>0.10100000000000001</v>
      </c>
      <c r="M57" s="16">
        <v>5.1999999999999998E-3</v>
      </c>
      <c r="N57" t="s">
        <v>279</v>
      </c>
      <c r="O57" s="16">
        <f>AVERAGE(O54:O56)</f>
        <v>50.804726125604567</v>
      </c>
      <c r="P57" s="16">
        <f t="shared" ref="P57" si="427">AVERAGE(P54:P56)</f>
        <v>166.87519650924631</v>
      </c>
      <c r="Q57" s="16">
        <f t="shared" ref="Q57" si="428">AVERAGE(Q54:Q56)</f>
        <v>138106.916659813</v>
      </c>
      <c r="R57" s="16">
        <f t="shared" ref="R57" si="429">AVERAGE(R54:R56)</f>
        <v>22466.829437634897</v>
      </c>
      <c r="S57" s="16">
        <f t="shared" ref="S57" si="430">AVERAGE(S54:S56)</f>
        <v>11522.560862300035</v>
      </c>
      <c r="T57" s="16">
        <f t="shared" ref="T57" si="431">AVERAGE(T54:T56)</f>
        <v>1852.9256291264198</v>
      </c>
      <c r="U57" s="16">
        <f t="shared" ref="U57" si="432">AVERAGE(U54:U56)</f>
        <v>18967.938650254437</v>
      </c>
      <c r="V57" s="16">
        <f t="shared" ref="V57" si="433">AVERAGE(V54:V56)</f>
        <v>54437.828667731199</v>
      </c>
      <c r="W57" s="16">
        <f t="shared" ref="W57" si="434">AVERAGE(W54:W56)</f>
        <v>626.27714284754563</v>
      </c>
      <c r="X57" s="16">
        <f t="shared" ref="X57" si="435">AVERAGE(X54:X56)</f>
        <v>3272.6684376337998</v>
      </c>
      <c r="Y57" s="16">
        <f t="shared" ref="Y57" si="436">AVERAGE(Y54:Y56)</f>
        <v>6411.9685619374641</v>
      </c>
      <c r="Z57" s="16">
        <f t="shared" ref="Z57" si="437">AVERAGE(Z54:Z56)</f>
        <v>5.2877666786026092</v>
      </c>
      <c r="AA57" s="16">
        <f t="shared" ref="AA57" si="438">AVERAGE(AA54:AA56)</f>
        <v>13.149041123403601</v>
      </c>
      <c r="AB57" s="16">
        <f t="shared" ref="AB57" si="439">AVERAGE(AB54:AB56)</f>
        <v>52.713635574781335</v>
      </c>
      <c r="AC57" s="16">
        <f t="shared" ref="AC57" si="440">AVERAGE(AC54:AC56)</f>
        <v>61.193661796966467</v>
      </c>
      <c r="AD57" s="16">
        <f t="shared" ref="AD57" si="441">AVERAGE(AD54:AD56)</f>
        <v>2.8710057852364295</v>
      </c>
      <c r="AE57" s="16">
        <f t="shared" ref="AE57" si="442">AVERAGE(AE54:AE56)</f>
        <v>9.3835932063688929</v>
      </c>
      <c r="AF57" s="16">
        <f t="shared" ref="AF57" si="443">AVERAGE(AF54:AF56)</f>
        <v>401.26775002997533</v>
      </c>
      <c r="AG57" s="16">
        <f t="shared" ref="AG57" si="444">AVERAGE(AG54:AG56)</f>
        <v>4.3014128469233102</v>
      </c>
      <c r="AH57" s="16">
        <f t="shared" ref="AH57" si="445">AVERAGE(AH54:AH56)</f>
        <v>28.183809054367131</v>
      </c>
      <c r="AI57" s="16">
        <f t="shared" ref="AI57" si="446">AVERAGE(AI54:AI56)</f>
        <v>2.0711961240709704</v>
      </c>
      <c r="AJ57" s="16">
        <f t="shared" ref="AJ57" si="447">AVERAGE(AJ54:AJ56)</f>
        <v>0.49695198280379566</v>
      </c>
      <c r="AK57" s="16">
        <f t="shared" ref="AK57" si="448">AVERAGE(AK54:AK56)</f>
        <v>4.2308149748909534</v>
      </c>
      <c r="AL57" s="16">
        <f t="shared" ref="AL57" si="449">AVERAGE(AL54:AL56)</f>
        <v>0.5490029869541253</v>
      </c>
      <c r="AM57" s="16">
        <f t="shared" ref="AM57" si="450">AVERAGE(AM54:AM56)</f>
        <v>0.28361340322108303</v>
      </c>
      <c r="AN57" s="16">
        <f t="shared" ref="AN57" si="451">AVERAGE(AN54:AN56)</f>
        <v>160.33156656338068</v>
      </c>
      <c r="AO57" s="16">
        <f t="shared" ref="AO57" si="452">AVERAGE(AO54:AO56)</f>
        <v>5.5660690090405396</v>
      </c>
      <c r="AP57" s="16">
        <f t="shared" ref="AP57" si="453">AVERAGE(AP54:AP56)</f>
        <v>10.606640094351432</v>
      </c>
      <c r="AQ57" s="16">
        <f t="shared" ref="AQ57" si="454">AVERAGE(AQ54:AQ56)</f>
        <v>1.2569011889777399</v>
      </c>
      <c r="AR57" s="16">
        <f t="shared" ref="AR57" si="455">AVERAGE(AR54:AR56)</f>
        <v>4.9577616787571301</v>
      </c>
      <c r="AS57" s="16">
        <f t="shared" ref="AS57" si="456">AVERAGE(AS54:AS56)</f>
        <v>0.86075914109053231</v>
      </c>
      <c r="AT57" s="16">
        <f t="shared" ref="AT57" si="457">AVERAGE(AT54:AT56)</f>
        <v>0.19590619835521964</v>
      </c>
      <c r="AU57" s="16">
        <f t="shared" ref="AU57" si="458">AVERAGE(AU54:AU56)</f>
        <v>0.75665472183508087</v>
      </c>
      <c r="AV57" s="16">
        <f t="shared" ref="AV57" si="459">AVERAGE(AV54:AV56)</f>
        <v>0.12399544297919034</v>
      </c>
      <c r="AW57" s="16">
        <f t="shared" ref="AW57" si="460">AVERAGE(AW54:AW56)</f>
        <v>0.70567251341249404</v>
      </c>
      <c r="AX57" s="16">
        <f t="shared" ref="AX57" si="461">AVERAGE(AX54:AX56)</f>
        <v>0.14905878548326565</v>
      </c>
      <c r="AY57" s="16">
        <f t="shared" ref="AY57" si="462">AVERAGE(AY54:AY56)</f>
        <v>0.4495275594383637</v>
      </c>
      <c r="AZ57" s="16">
        <f t="shared" ref="AZ57" si="463">AVERAGE(AZ54:AZ56)</f>
        <v>5.7476657122868868E-2</v>
      </c>
      <c r="BA57" s="16">
        <f t="shared" ref="BA57" si="464">AVERAGE(BA54:BA56)</f>
        <v>0.41008168707464066</v>
      </c>
      <c r="BB57" s="16">
        <f t="shared" ref="BB57" si="465">AVERAGE(BB54:BB56)</f>
        <v>7.5772691075887535E-2</v>
      </c>
      <c r="BC57" s="16">
        <f t="shared" ref="BC57" si="466">AVERAGE(BC54:BC56)</f>
        <v>0.75586920045990869</v>
      </c>
      <c r="BD57" s="16">
        <f t="shared" ref="BD57" si="467">AVERAGE(BD54:BD56)</f>
        <v>0.13387185768945001</v>
      </c>
      <c r="BE57" s="16">
        <f t="shared" ref="BE57" si="468">AVERAGE(BE54:BE56)</f>
        <v>223.80199351947365</v>
      </c>
      <c r="BF57" s="16">
        <f t="shared" ref="BF57" si="469">AVERAGE(BF54:BF56)</f>
        <v>1.6303363030209532</v>
      </c>
      <c r="BG57" s="16">
        <f t="shared" ref="BG57" si="470">AVERAGE(BG54:BG56)</f>
        <v>0.4981229758116093</v>
      </c>
    </row>
    <row r="58" spans="1:59" x14ac:dyDescent="0.3">
      <c r="A58" t="s">
        <v>278</v>
      </c>
      <c r="B58" s="16">
        <f>STDEVA(B54:B57)</f>
        <v>0.54506115864796945</v>
      </c>
      <c r="C58" s="16">
        <f t="shared" ref="C58:M58" si="471">STDEVA(C54:C57)</f>
        <v>1.5043882182882384</v>
      </c>
      <c r="D58" s="16">
        <f t="shared" si="471"/>
        <v>2.464269668684806E-2</v>
      </c>
      <c r="E58" s="16">
        <f t="shared" si="471"/>
        <v>0.12294013533478565</v>
      </c>
      <c r="F58" s="16">
        <f t="shared" si="471"/>
        <v>3.1797942805575713E-2</v>
      </c>
      <c r="G58" s="16">
        <f t="shared" si="471"/>
        <v>0.11541278092135206</v>
      </c>
      <c r="H58" s="16">
        <f t="shared" si="471"/>
        <v>0.12261049438499691</v>
      </c>
      <c r="I58" s="16">
        <f t="shared" si="471"/>
        <v>8.5872428755655025E-2</v>
      </c>
      <c r="J58" s="16">
        <f t="shared" si="471"/>
        <v>0.3758048465992968</v>
      </c>
      <c r="K58" s="16">
        <f t="shared" si="471"/>
        <v>3.7537658868572688E-2</v>
      </c>
      <c r="L58" s="16">
        <f t="shared" si="471"/>
        <v>2.8713585634678324E-2</v>
      </c>
      <c r="M58" s="16">
        <f t="shared" si="471"/>
        <v>1.095669506131601E-2</v>
      </c>
      <c r="N58" t="s">
        <v>280</v>
      </c>
      <c r="O58" s="16">
        <f>STDEVA(O54:O56)</f>
        <v>8.1260983188288463E-2</v>
      </c>
      <c r="P58" s="16">
        <f t="shared" ref="P58:BG58" si="472">STDEVA(P54:P56)</f>
        <v>2.1928487974688244</v>
      </c>
      <c r="Q58" s="16">
        <f t="shared" si="472"/>
        <v>941.33484329217833</v>
      </c>
      <c r="R58" s="16">
        <f t="shared" si="472"/>
        <v>78.312999704965648</v>
      </c>
      <c r="S58" s="16">
        <f t="shared" si="472"/>
        <v>94.567742907140328</v>
      </c>
      <c r="T58" s="16">
        <f t="shared" si="472"/>
        <v>32.856890885316311</v>
      </c>
      <c r="U58" s="16">
        <f t="shared" si="472"/>
        <v>158.31588135175954</v>
      </c>
      <c r="V58" s="16">
        <f t="shared" si="472"/>
        <v>116.16294017317853</v>
      </c>
      <c r="W58" s="16">
        <f t="shared" si="472"/>
        <v>4.917762408227242</v>
      </c>
      <c r="X58" s="16">
        <f t="shared" si="472"/>
        <v>61.686589122382777</v>
      </c>
      <c r="Y58" s="16">
        <f t="shared" si="472"/>
        <v>108.55891234630349</v>
      </c>
      <c r="Z58" s="16">
        <f t="shared" si="472"/>
        <v>0.21646687345394569</v>
      </c>
      <c r="AA58" s="16">
        <f t="shared" si="472"/>
        <v>0.21148980385900376</v>
      </c>
      <c r="AB58" s="16">
        <f t="shared" si="472"/>
        <v>1.3741123318677759</v>
      </c>
      <c r="AC58" s="16">
        <f t="shared" si="472"/>
        <v>1.0859585568161685</v>
      </c>
      <c r="AD58" s="16">
        <f t="shared" si="472"/>
        <v>0.30437654974013867</v>
      </c>
      <c r="AE58" s="16">
        <f t="shared" si="472"/>
        <v>0.60229602466181564</v>
      </c>
      <c r="AF58" s="16">
        <f t="shared" si="472"/>
        <v>8.6414709273193075</v>
      </c>
      <c r="AG58" s="16">
        <f t="shared" si="472"/>
        <v>0.20380720561229801</v>
      </c>
      <c r="AH58" s="16">
        <f t="shared" si="472"/>
        <v>0.21490726523022699</v>
      </c>
      <c r="AI58" s="16">
        <f t="shared" si="472"/>
        <v>0.10197148793523937</v>
      </c>
      <c r="AJ58" s="16">
        <f t="shared" si="472"/>
        <v>0.23387841955426786</v>
      </c>
      <c r="AK58" s="16">
        <f t="shared" si="472"/>
        <v>1.6350374781728662E-2</v>
      </c>
      <c r="AL58" s="16">
        <f t="shared" si="472"/>
        <v>7.2304853627347565E-2</v>
      </c>
      <c r="AM58" s="16">
        <f t="shared" si="472"/>
        <v>2.9514225443358456E-2</v>
      </c>
      <c r="AN58" s="16">
        <f t="shared" si="472"/>
        <v>1.7633734399145453</v>
      </c>
      <c r="AO58" s="16">
        <f t="shared" si="472"/>
        <v>0.14580770655405095</v>
      </c>
      <c r="AP58" s="16">
        <f t="shared" si="472"/>
        <v>0.14312708076031055</v>
      </c>
      <c r="AQ58" s="16">
        <f t="shared" si="472"/>
        <v>5.3524554809278514E-2</v>
      </c>
      <c r="AR58" s="16">
        <f t="shared" si="472"/>
        <v>0.28551602429059497</v>
      </c>
      <c r="AS58" s="16">
        <f t="shared" si="472"/>
        <v>0.10665593769249126</v>
      </c>
      <c r="AT58" s="16">
        <f t="shared" si="472"/>
        <v>3.9019382283478669E-2</v>
      </c>
      <c r="AU58" s="16">
        <f t="shared" si="472"/>
        <v>5.9758604161360744E-2</v>
      </c>
      <c r="AV58" s="16">
        <f t="shared" si="472"/>
        <v>5.502692861726193E-3</v>
      </c>
      <c r="AW58" s="16">
        <f t="shared" si="472"/>
        <v>4.9405989576873387E-2</v>
      </c>
      <c r="AX58" s="16">
        <f t="shared" si="472"/>
        <v>8.8566448829727074E-3</v>
      </c>
      <c r="AY58" s="16">
        <f t="shared" si="472"/>
        <v>6.0711098389061552E-2</v>
      </c>
      <c r="AZ58" s="16">
        <f t="shared" si="472"/>
        <v>1.9766831015116209E-2</v>
      </c>
      <c r="BA58" s="16">
        <f t="shared" si="472"/>
        <v>1.541609918637233E-2</v>
      </c>
      <c r="BB58" s="16">
        <f t="shared" si="472"/>
        <v>1.0481198521107968E-2</v>
      </c>
      <c r="BC58" s="16">
        <f t="shared" si="472"/>
        <v>9.7953696668785964E-2</v>
      </c>
      <c r="BD58" s="16">
        <f t="shared" si="472"/>
        <v>2.9901298777403654E-3</v>
      </c>
      <c r="BE58" s="16">
        <f t="shared" si="472"/>
        <v>4.3752167183287352</v>
      </c>
      <c r="BF58" s="16">
        <f t="shared" si="472"/>
        <v>6.2638399581693233E-2</v>
      </c>
      <c r="BG58" s="16">
        <f t="shared" si="472"/>
        <v>1.3091560889408082E-2</v>
      </c>
    </row>
    <row r="59" spans="1:59" x14ac:dyDescent="0.3">
      <c r="A59" t="s">
        <v>237</v>
      </c>
      <c r="B59" s="16">
        <f>AVERAGE(B54:B57)</f>
        <v>62.8125</v>
      </c>
      <c r="C59" s="16">
        <f t="shared" ref="C59:M59" si="473">AVERAGE(C54:C57)</f>
        <v>16.730841167926876</v>
      </c>
      <c r="D59" s="16">
        <f t="shared" si="473"/>
        <v>0.18992500000000001</v>
      </c>
      <c r="E59" s="16">
        <f t="shared" si="473"/>
        <v>2.5767634060972231</v>
      </c>
      <c r="F59" s="16">
        <f t="shared" si="473"/>
        <v>0.72672500000000007</v>
      </c>
      <c r="G59" s="16">
        <f t="shared" si="473"/>
        <v>1.9069499999999999</v>
      </c>
      <c r="H59" s="16">
        <f t="shared" si="473"/>
        <v>3.8450000000000002</v>
      </c>
      <c r="I59" s="16">
        <f t="shared" si="473"/>
        <v>0.11374309490786605</v>
      </c>
      <c r="J59" s="16">
        <f t="shared" si="473"/>
        <v>8.0755987561061602</v>
      </c>
      <c r="K59" s="16">
        <f t="shared" si="473"/>
        <v>0.40547499999999997</v>
      </c>
      <c r="L59" s="16">
        <f t="shared" si="473"/>
        <v>0.10494999999999999</v>
      </c>
      <c r="M59" s="16">
        <f t="shared" si="473"/>
        <v>1.1124999999999999E-2</v>
      </c>
    </row>
    <row r="60" spans="1:59" x14ac:dyDescent="0.3">
      <c r="A60" t="s">
        <v>196</v>
      </c>
      <c r="B60" s="16">
        <v>51.47</v>
      </c>
      <c r="C60" s="16">
        <v>14.02381123394149</v>
      </c>
      <c r="D60" s="16">
        <v>6.4000000000000001E-2</v>
      </c>
      <c r="E60" s="16">
        <v>1.271308347146846</v>
      </c>
      <c r="F60" s="16">
        <v>0.57750000000000001</v>
      </c>
      <c r="G60" s="16">
        <v>1.4016</v>
      </c>
      <c r="H60" s="16">
        <v>2.4300000000000002</v>
      </c>
      <c r="I60" s="16">
        <v>16.659633049336239</v>
      </c>
      <c r="J60" s="16">
        <v>5.4011443168265005</v>
      </c>
      <c r="K60" s="16">
        <v>0.2195</v>
      </c>
      <c r="L60" s="16">
        <v>4.3499999999999997E-2</v>
      </c>
      <c r="M60" s="16">
        <v>0</v>
      </c>
      <c r="O60" s="16">
        <v>26.8220658738982</v>
      </c>
      <c r="P60" s="16">
        <v>95.989393289815595</v>
      </c>
      <c r="Q60" s="87">
        <v>96714.713372291895</v>
      </c>
      <c r="R60" s="87">
        <v>13496.3963097621</v>
      </c>
      <c r="S60" s="87">
        <v>7072.0434739864104</v>
      </c>
      <c r="T60" s="87">
        <v>1157.09268522245</v>
      </c>
      <c r="U60" s="87">
        <v>10424.910081669301</v>
      </c>
      <c r="V60" s="87">
        <v>36936.191949178901</v>
      </c>
      <c r="W60" s="15">
        <v>424.23634475064802</v>
      </c>
      <c r="X60" s="87">
        <v>1992.85558108278</v>
      </c>
      <c r="Y60" s="87">
        <v>4528.9009456598797</v>
      </c>
      <c r="Z60" s="16">
        <v>4.2219953419925096</v>
      </c>
      <c r="AA60" s="16">
        <v>13.2714826508715</v>
      </c>
      <c r="AB60" s="16">
        <v>70.821949335245904</v>
      </c>
      <c r="AC60" s="16">
        <v>52.484289406299901</v>
      </c>
      <c r="AD60" s="16">
        <v>29.925437458620799</v>
      </c>
      <c r="AE60" s="16">
        <v>5.1140509321938401</v>
      </c>
      <c r="AF60" s="15">
        <v>273.567952702779</v>
      </c>
      <c r="AG60" s="16">
        <v>2.7942196891059199</v>
      </c>
      <c r="AH60" s="16">
        <v>17.453105302187701</v>
      </c>
      <c r="AI60" s="16">
        <v>1.38904753299589</v>
      </c>
      <c r="AJ60" s="16">
        <v>0.36765842179559499</v>
      </c>
      <c r="AK60" s="87">
        <v>87504.967731618293</v>
      </c>
      <c r="AL60" s="16">
        <v>76.831023050985095</v>
      </c>
      <c r="AM60" s="16">
        <v>0.20947453552506901</v>
      </c>
      <c r="AN60" s="16">
        <v>103.236491700621</v>
      </c>
      <c r="AO60" s="16">
        <v>3.7549562553419502</v>
      </c>
      <c r="AP60" s="16">
        <v>6.9310285804454503</v>
      </c>
      <c r="AQ60" s="16">
        <v>0.85329672637607101</v>
      </c>
      <c r="AR60" s="16">
        <v>3.2181566389105298</v>
      </c>
      <c r="AS60" s="16">
        <v>0.75958752466603396</v>
      </c>
      <c r="AT60" s="16">
        <v>8.5665003123036404E-2</v>
      </c>
      <c r="AU60" s="16">
        <v>0.47202938556558899</v>
      </c>
      <c r="AV60" s="16">
        <v>7.0515224600519705E-2</v>
      </c>
      <c r="AW60" s="16">
        <v>0.467295652801135</v>
      </c>
      <c r="AX60" s="16">
        <v>0.107820157197723</v>
      </c>
      <c r="AY60" s="16">
        <v>0.33941949262105398</v>
      </c>
      <c r="AZ60" s="16">
        <v>3.6639156552477202E-2</v>
      </c>
      <c r="BA60" s="16">
        <v>0.23668075488888299</v>
      </c>
      <c r="BB60" s="16">
        <v>3.7107105422131102E-2</v>
      </c>
      <c r="BC60" s="16">
        <v>0.49531181856440698</v>
      </c>
      <c r="BD60" s="16">
        <v>0.116939285959293</v>
      </c>
      <c r="BE60" s="87">
        <v>190124.14773513199</v>
      </c>
      <c r="BF60" s="16">
        <v>1.06406056286213</v>
      </c>
      <c r="BG60" s="16">
        <v>0.35032494841169598</v>
      </c>
    </row>
    <row r="61" spans="1:59" x14ac:dyDescent="0.3">
      <c r="A61" t="s">
        <v>197</v>
      </c>
      <c r="B61" s="16">
        <v>51.46</v>
      </c>
      <c r="C61" s="16">
        <v>13.951416928161555</v>
      </c>
      <c r="D61" s="16">
        <v>9.9500000000000005E-2</v>
      </c>
      <c r="E61" s="16">
        <v>1.2440960445095706</v>
      </c>
      <c r="F61" s="16">
        <v>0.55230000000000001</v>
      </c>
      <c r="G61" s="16">
        <v>1.3104</v>
      </c>
      <c r="H61" s="16">
        <v>2.33</v>
      </c>
      <c r="I61" s="16">
        <v>17.622980780661777</v>
      </c>
      <c r="J61" s="16">
        <v>5.2444380020249577</v>
      </c>
      <c r="K61" s="16">
        <v>0.19980000000000001</v>
      </c>
      <c r="L61" s="16">
        <v>8.3099999999999993E-2</v>
      </c>
      <c r="M61" s="16">
        <v>0</v>
      </c>
      <c r="O61" s="16">
        <v>25.879411349829098</v>
      </c>
      <c r="P61" s="16">
        <v>94.781250263563507</v>
      </c>
      <c r="Q61" s="87">
        <v>97085.462186299701</v>
      </c>
      <c r="R61" s="87">
        <v>13527.552684684901</v>
      </c>
      <c r="S61" s="87">
        <v>7918.6043428632001</v>
      </c>
      <c r="T61" s="87">
        <v>1178.1393959798099</v>
      </c>
      <c r="U61" s="87">
        <v>10214.072509637201</v>
      </c>
      <c r="V61" s="87">
        <v>36371.872110374898</v>
      </c>
      <c r="W61" s="15">
        <v>407.99316146442499</v>
      </c>
      <c r="X61" s="87">
        <v>2105.7056870321098</v>
      </c>
      <c r="Y61" s="87">
        <v>4540.5485492431199</v>
      </c>
      <c r="Z61" s="16">
        <v>4.1012354777797499</v>
      </c>
      <c r="AA61" s="16">
        <v>13.1097305988039</v>
      </c>
      <c r="AB61" s="16">
        <v>72.812012344584005</v>
      </c>
      <c r="AC61" s="16">
        <v>53.947554270571501</v>
      </c>
      <c r="AD61" s="16">
        <v>30.950898664408999</v>
      </c>
      <c r="AE61" s="16">
        <v>5.1013150074996902</v>
      </c>
      <c r="AF61" s="15">
        <v>269.177772633318</v>
      </c>
      <c r="AG61" s="16">
        <v>2.8318475274491801</v>
      </c>
      <c r="AH61" s="16">
        <v>17.427428092844799</v>
      </c>
      <c r="AI61" s="16">
        <v>1.3993436187142501</v>
      </c>
      <c r="AJ61" s="16">
        <v>0.33846460679209001</v>
      </c>
      <c r="AK61" s="87">
        <v>75270.877396580196</v>
      </c>
      <c r="AL61" s="16">
        <v>70.741469438824794</v>
      </c>
      <c r="AM61" s="16">
        <v>0.217145480279159</v>
      </c>
      <c r="AN61" s="16">
        <v>100.70907680158101</v>
      </c>
      <c r="AO61" s="16">
        <v>3.5807059095199398</v>
      </c>
      <c r="AP61" s="16">
        <v>6.9857797742547003</v>
      </c>
      <c r="AQ61" s="16">
        <v>0.87383903461276902</v>
      </c>
      <c r="AR61" s="16">
        <v>3.1105043060931301</v>
      </c>
      <c r="AS61" s="16">
        <v>0.75206833721395305</v>
      </c>
      <c r="AT61" s="16">
        <v>9.8464056011618006E-2</v>
      </c>
      <c r="AU61" s="16">
        <v>0.52717834201833702</v>
      </c>
      <c r="AV61" s="16">
        <v>6.6481922749597702E-2</v>
      </c>
      <c r="AW61" s="16">
        <v>0.48744269733555201</v>
      </c>
      <c r="AX61" s="16">
        <v>9.3659009857590098E-2</v>
      </c>
      <c r="AY61" s="16">
        <v>0.32785133856979498</v>
      </c>
      <c r="AZ61" s="16">
        <v>4.3746812017489298E-2</v>
      </c>
      <c r="BA61" s="16">
        <v>0.24204182131541399</v>
      </c>
      <c r="BB61" s="16">
        <v>4.5442586225532502E-2</v>
      </c>
      <c r="BC61" s="16">
        <v>0.48052677944641198</v>
      </c>
      <c r="BD61" s="16">
        <v>8.4929598916151303E-2</v>
      </c>
      <c r="BE61" s="87">
        <v>197621.85106227</v>
      </c>
      <c r="BF61" s="16">
        <v>1.0335134263976999</v>
      </c>
      <c r="BG61" s="16">
        <v>0.35268049132257701</v>
      </c>
    </row>
    <row r="62" spans="1:59" x14ac:dyDescent="0.3">
      <c r="A62" t="s">
        <v>198</v>
      </c>
      <c r="B62" s="16">
        <v>49.27</v>
      </c>
      <c r="C62" s="16">
        <v>13.382604525604931</v>
      </c>
      <c r="D62" s="16">
        <v>4.02E-2</v>
      </c>
      <c r="E62" s="16">
        <v>1.2087935978449971</v>
      </c>
      <c r="F62" s="16">
        <v>0.55789999999999995</v>
      </c>
      <c r="G62" s="16">
        <v>1.2709999999999999</v>
      </c>
      <c r="H62" s="16">
        <v>2.16</v>
      </c>
      <c r="I62" s="16">
        <v>17.005181692094311</v>
      </c>
      <c r="J62" s="16">
        <v>5.1504142131440318</v>
      </c>
      <c r="K62" s="16">
        <v>0.25140000000000001</v>
      </c>
      <c r="L62" s="16">
        <v>6.7699999999999996E-2</v>
      </c>
      <c r="M62" s="16">
        <v>6.6500000000000004E-2</v>
      </c>
      <c r="O62" s="16">
        <v>27.154666425980501</v>
      </c>
      <c r="P62" s="16">
        <v>93.721212513445494</v>
      </c>
      <c r="Q62" s="87">
        <v>97277.369915709307</v>
      </c>
      <c r="R62" s="87">
        <v>13485.0985882308</v>
      </c>
      <c r="S62" s="87">
        <v>6922.0658923318997</v>
      </c>
      <c r="T62" s="87">
        <v>1145.54673269766</v>
      </c>
      <c r="U62" s="87">
        <v>10181.798931548199</v>
      </c>
      <c r="V62" s="87">
        <v>36848.962979540796</v>
      </c>
      <c r="W62" s="15">
        <v>400.37573893514201</v>
      </c>
      <c r="X62" s="87">
        <v>1898.6530898650799</v>
      </c>
      <c r="Y62" s="87">
        <v>4526.3464584899903</v>
      </c>
      <c r="Z62" s="16">
        <v>4.2129711259048701</v>
      </c>
      <c r="AA62" s="16">
        <v>13.0724257313867</v>
      </c>
      <c r="AB62" s="16">
        <v>71.554624802631594</v>
      </c>
      <c r="AC62" s="16">
        <v>48.852684039387299</v>
      </c>
      <c r="AD62" s="16">
        <v>31.082457047868399</v>
      </c>
      <c r="AE62" s="16">
        <v>4.9845679752946896</v>
      </c>
      <c r="AF62" s="15">
        <v>270.95874310194102</v>
      </c>
      <c r="AG62" s="16">
        <v>2.87305781984294</v>
      </c>
      <c r="AH62" s="16">
        <v>17.151221284494198</v>
      </c>
      <c r="AI62" s="16">
        <v>1.29423754042104</v>
      </c>
      <c r="AJ62" s="16">
        <v>0.53494260822877704</v>
      </c>
      <c r="AK62" s="87">
        <v>72921.034689238601</v>
      </c>
      <c r="AL62" s="16">
        <v>70.684118308068406</v>
      </c>
      <c r="AM62" s="16">
        <v>0.21730656924168101</v>
      </c>
      <c r="AN62" s="16">
        <v>101.853824232679</v>
      </c>
      <c r="AO62" s="16">
        <v>3.5298009875593999</v>
      </c>
      <c r="AP62" s="16">
        <v>6.7634128867603298</v>
      </c>
      <c r="AQ62" s="16">
        <v>0.82699182583911701</v>
      </c>
      <c r="AR62" s="16">
        <v>3.4163432578318802</v>
      </c>
      <c r="AS62" s="16">
        <v>0.67611207147849095</v>
      </c>
      <c r="AT62" s="16">
        <v>0.18202096167413001</v>
      </c>
      <c r="AU62" s="16">
        <v>0.675377815228142</v>
      </c>
      <c r="AV62" s="16">
        <v>7.8275650328048299E-2</v>
      </c>
      <c r="AW62" s="16">
        <v>0.46300354692692702</v>
      </c>
      <c r="AX62" s="16">
        <v>0.110291367518471</v>
      </c>
      <c r="AY62" s="16">
        <v>0.25095235911390201</v>
      </c>
      <c r="AZ62" s="16">
        <v>4.8321181042697003E-2</v>
      </c>
      <c r="BA62" s="16">
        <v>0.215486169176617</v>
      </c>
      <c r="BB62" s="16">
        <v>2.8147383287436101E-2</v>
      </c>
      <c r="BC62" s="16">
        <v>0.540691100087762</v>
      </c>
      <c r="BD62" s="16">
        <v>9.0970239313081E-2</v>
      </c>
      <c r="BE62" s="87">
        <v>192247.95816548599</v>
      </c>
      <c r="BF62" s="16">
        <v>1.0750238471870099</v>
      </c>
      <c r="BG62" s="16">
        <v>0.34434876126091801</v>
      </c>
    </row>
    <row r="63" spans="1:59" x14ac:dyDescent="0.3">
      <c r="A63" t="s">
        <v>278</v>
      </c>
      <c r="B63" s="16">
        <f>STDEVA(B60:B62)</f>
        <v>1.2672937044479187</v>
      </c>
      <c r="C63" s="16">
        <f t="shared" ref="C63:M63" si="474">STDEVA(C60:C62)</f>
        <v>0.35117292217828228</v>
      </c>
      <c r="D63" s="16">
        <f t="shared" si="474"/>
        <v>2.984174927848568E-2</v>
      </c>
      <c r="E63" s="16">
        <f t="shared" si="474"/>
        <v>3.134449987797102E-2</v>
      </c>
      <c r="F63" s="16">
        <f t="shared" si="474"/>
        <v>1.3232283753507315E-2</v>
      </c>
      <c r="G63" s="16">
        <f t="shared" si="474"/>
        <v>6.6990248046512976E-2</v>
      </c>
      <c r="H63" s="16">
        <f t="shared" si="474"/>
        <v>0.13650396819628846</v>
      </c>
      <c r="I63" s="16">
        <f t="shared" si="474"/>
        <v>0.48804344577725134</v>
      </c>
      <c r="J63" s="16">
        <f t="shared" si="474"/>
        <v>0.12666420624813909</v>
      </c>
      <c r="K63" s="16">
        <f t="shared" si="474"/>
        <v>2.6039265222608212E-2</v>
      </c>
      <c r="L63" s="16">
        <f t="shared" si="474"/>
        <v>1.9962297796930439E-2</v>
      </c>
      <c r="M63" s="16">
        <f t="shared" si="474"/>
        <v>3.839379290111012E-2</v>
      </c>
      <c r="N63" t="s">
        <v>279</v>
      </c>
      <c r="O63" s="16">
        <f>AVERAGE(O60:O62)</f>
        <v>26.618714549902602</v>
      </c>
      <c r="P63" s="16">
        <f t="shared" ref="P63" si="475">AVERAGE(P60:P62)</f>
        <v>94.830618688941527</v>
      </c>
      <c r="Q63" s="16">
        <f t="shared" ref="Q63" si="476">AVERAGE(Q60:Q62)</f>
        <v>97025.848491433644</v>
      </c>
      <c r="R63" s="16">
        <f t="shared" ref="R63" si="477">AVERAGE(R60:R62)</f>
        <v>13503.015860892599</v>
      </c>
      <c r="S63" s="16">
        <f t="shared" ref="S63" si="478">AVERAGE(S60:S62)</f>
        <v>7304.2379030605034</v>
      </c>
      <c r="T63" s="16">
        <f t="shared" ref="T63" si="479">AVERAGE(T60:T62)</f>
        <v>1160.2596046333067</v>
      </c>
      <c r="U63" s="16">
        <f t="shared" ref="U63" si="480">AVERAGE(U60:U62)</f>
        <v>10273.593840951566</v>
      </c>
      <c r="V63" s="16">
        <f t="shared" ref="V63" si="481">AVERAGE(V60:V62)</f>
        <v>36719.009013031529</v>
      </c>
      <c r="W63" s="16">
        <f t="shared" ref="W63" si="482">AVERAGE(W60:W62)</f>
        <v>410.86841505007169</v>
      </c>
      <c r="X63" s="16">
        <f t="shared" ref="X63" si="483">AVERAGE(X60:X62)</f>
        <v>1999.0714526599897</v>
      </c>
      <c r="Y63" s="16">
        <f t="shared" ref="Y63" si="484">AVERAGE(Y60:Y62)</f>
        <v>4531.9319844643296</v>
      </c>
      <c r="Z63" s="16">
        <f t="shared" ref="Z63" si="485">AVERAGE(Z60:Z62)</f>
        <v>4.1787339818923765</v>
      </c>
      <c r="AA63" s="16">
        <f t="shared" ref="AA63" si="486">AVERAGE(AA60:AA62)</f>
        <v>13.151212993687366</v>
      </c>
      <c r="AB63" s="16">
        <f t="shared" ref="AB63" si="487">AVERAGE(AB60:AB62)</f>
        <v>71.729528827487158</v>
      </c>
      <c r="AC63" s="16">
        <f t="shared" ref="AC63" si="488">AVERAGE(AC60:AC62)</f>
        <v>51.7615092387529</v>
      </c>
      <c r="AD63" s="16">
        <f t="shared" ref="AD63" si="489">AVERAGE(AD60:AD62)</f>
        <v>30.652931056966068</v>
      </c>
      <c r="AE63" s="16">
        <f t="shared" ref="AE63" si="490">AVERAGE(AE60:AE62)</f>
        <v>5.0666446383294064</v>
      </c>
      <c r="AF63" s="16">
        <f t="shared" ref="AF63" si="491">AVERAGE(AF60:AF62)</f>
        <v>271.23482281267934</v>
      </c>
      <c r="AG63" s="16">
        <f t="shared" ref="AG63" si="492">AVERAGE(AG60:AG62)</f>
        <v>2.8330416787993467</v>
      </c>
      <c r="AH63" s="16">
        <f t="shared" ref="AH63" si="493">AVERAGE(AH60:AH62)</f>
        <v>17.343918226508901</v>
      </c>
      <c r="AI63" s="16">
        <f t="shared" ref="AI63" si="494">AVERAGE(AI60:AI62)</f>
        <v>1.3608762307103934</v>
      </c>
      <c r="AJ63" s="16">
        <f t="shared" ref="AJ63" si="495">AVERAGE(AJ60:AJ62)</f>
        <v>0.41368854560548735</v>
      </c>
      <c r="AK63" s="16">
        <f t="shared" ref="AK63" si="496">AVERAGE(AK60:AK62)</f>
        <v>78565.626605812358</v>
      </c>
      <c r="AL63" s="16">
        <f t="shared" ref="AL63" si="497">AVERAGE(AL60:AL62)</f>
        <v>72.75220359929277</v>
      </c>
      <c r="AM63" s="16">
        <f t="shared" ref="AM63" si="498">AVERAGE(AM60:AM62)</f>
        <v>0.21464219501530302</v>
      </c>
      <c r="AN63" s="16">
        <f t="shared" ref="AN63" si="499">AVERAGE(AN60:AN62)</f>
        <v>101.933130911627</v>
      </c>
      <c r="AO63" s="16">
        <f t="shared" ref="AO63" si="500">AVERAGE(AO60:AO62)</f>
        <v>3.6218210508070965</v>
      </c>
      <c r="AP63" s="16">
        <f t="shared" ref="AP63" si="501">AVERAGE(AP60:AP62)</f>
        <v>6.8934070804868268</v>
      </c>
      <c r="AQ63" s="16">
        <f t="shared" ref="AQ63" si="502">AVERAGE(AQ60:AQ62)</f>
        <v>0.85137586227598572</v>
      </c>
      <c r="AR63" s="16">
        <f t="shared" ref="AR63" si="503">AVERAGE(AR60:AR62)</f>
        <v>3.2483347342785134</v>
      </c>
      <c r="AS63" s="16">
        <f t="shared" ref="AS63" si="504">AVERAGE(AS60:AS62)</f>
        <v>0.72925597778615936</v>
      </c>
      <c r="AT63" s="16">
        <f t="shared" ref="AT63" si="505">AVERAGE(AT60:AT62)</f>
        <v>0.12205000693626149</v>
      </c>
      <c r="AU63" s="16">
        <f t="shared" ref="AU63" si="506">AVERAGE(AU60:AU62)</f>
        <v>0.55819518093735598</v>
      </c>
      <c r="AV63" s="16">
        <f t="shared" ref="AV63" si="507">AVERAGE(AV60:AV62)</f>
        <v>7.1757599226055235E-2</v>
      </c>
      <c r="AW63" s="16">
        <f t="shared" ref="AW63" si="508">AVERAGE(AW60:AW62)</f>
        <v>0.47258063235453801</v>
      </c>
      <c r="AX63" s="16">
        <f t="shared" ref="AX63" si="509">AVERAGE(AX60:AX62)</f>
        <v>0.10392351152459471</v>
      </c>
      <c r="AY63" s="16">
        <f t="shared" ref="AY63" si="510">AVERAGE(AY60:AY62)</f>
        <v>0.30607439676825032</v>
      </c>
      <c r="AZ63" s="16">
        <f t="shared" ref="AZ63" si="511">AVERAGE(AZ60:AZ62)</f>
        <v>4.2902383204221163E-2</v>
      </c>
      <c r="BA63" s="16">
        <f t="shared" ref="BA63" si="512">AVERAGE(BA60:BA62)</f>
        <v>0.23140291512697134</v>
      </c>
      <c r="BB63" s="16">
        <f t="shared" ref="BB63" si="513">AVERAGE(BB60:BB62)</f>
        <v>3.6899024978366564E-2</v>
      </c>
      <c r="BC63" s="16">
        <f t="shared" ref="BC63" si="514">AVERAGE(BC60:BC62)</f>
        <v>0.50550989936619362</v>
      </c>
      <c r="BD63" s="16">
        <f t="shared" ref="BD63" si="515">AVERAGE(BD60:BD62)</f>
        <v>9.7613041396175104E-2</v>
      </c>
      <c r="BE63" s="16">
        <f t="shared" ref="BE63" si="516">AVERAGE(BE60:BE62)</f>
        <v>193331.31898762935</v>
      </c>
      <c r="BF63" s="16">
        <f t="shared" ref="BF63" si="517">AVERAGE(BF60:BF62)</f>
        <v>1.0575326121489468</v>
      </c>
      <c r="BG63" s="16">
        <f t="shared" ref="BG63" si="518">AVERAGE(BG60:BG62)</f>
        <v>0.34911806699839704</v>
      </c>
    </row>
    <row r="64" spans="1:59" x14ac:dyDescent="0.3">
      <c r="A64" t="s">
        <v>237</v>
      </c>
      <c r="B64" s="16">
        <f>AVERAGE(B60:B62)</f>
        <v>50.733333333333341</v>
      </c>
      <c r="C64" s="16">
        <f t="shared" ref="C64:M64" si="519">AVERAGE(C60:C62)</f>
        <v>13.785944229235993</v>
      </c>
      <c r="D64" s="16">
        <f t="shared" si="519"/>
        <v>6.7900000000000002E-2</v>
      </c>
      <c r="E64" s="16">
        <f t="shared" si="519"/>
        <v>1.2413993298338046</v>
      </c>
      <c r="F64" s="16">
        <f t="shared" si="519"/>
        <v>0.56256666666666666</v>
      </c>
      <c r="G64" s="16">
        <f t="shared" si="519"/>
        <v>1.3276666666666666</v>
      </c>
      <c r="H64" s="16">
        <f t="shared" si="519"/>
        <v>2.3066666666666666</v>
      </c>
      <c r="I64" s="16">
        <f t="shared" si="519"/>
        <v>17.095931840697443</v>
      </c>
      <c r="J64" s="16">
        <f t="shared" si="519"/>
        <v>5.26533217733183</v>
      </c>
      <c r="K64" s="16">
        <f t="shared" si="519"/>
        <v>0.22356666666666669</v>
      </c>
      <c r="L64" s="16">
        <f t="shared" si="519"/>
        <v>6.4766666666666653E-2</v>
      </c>
      <c r="M64" s="16">
        <f t="shared" si="519"/>
        <v>2.2166666666666668E-2</v>
      </c>
      <c r="N64" t="s">
        <v>280</v>
      </c>
      <c r="O64" s="16">
        <f>STDEVA(O60:O62)</f>
        <v>0.6615003386549041</v>
      </c>
      <c r="P64" s="16">
        <f t="shared" ref="P64:BG64" si="520">STDEVA(P60:P62)</f>
        <v>1.1348960038884395</v>
      </c>
      <c r="Q64" s="16">
        <f t="shared" si="520"/>
        <v>286.0261193043317</v>
      </c>
      <c r="R64" s="16">
        <f t="shared" si="520"/>
        <v>21.987528722221352</v>
      </c>
      <c r="S64" s="16">
        <f t="shared" si="520"/>
        <v>537.31546647813366</v>
      </c>
      <c r="T64" s="16">
        <f t="shared" si="520"/>
        <v>16.525509337749526</v>
      </c>
      <c r="U64" s="16">
        <f t="shared" si="520"/>
        <v>132.03351653795002</v>
      </c>
      <c r="V64" s="16">
        <f t="shared" si="520"/>
        <v>303.77663698112542</v>
      </c>
      <c r="W64" s="16">
        <f t="shared" si="520"/>
        <v>12.187388557729269</v>
      </c>
      <c r="X64" s="16">
        <f t="shared" si="520"/>
        <v>103.66615789640015</v>
      </c>
      <c r="Y64" s="16">
        <f t="shared" si="520"/>
        <v>7.5706831009886271</v>
      </c>
      <c r="Z64" s="16">
        <f t="shared" si="520"/>
        <v>6.7267174191950455E-2</v>
      </c>
      <c r="AA64" s="16">
        <f t="shared" si="520"/>
        <v>0.10581354408886146</v>
      </c>
      <c r="AB64" s="16">
        <f t="shared" si="520"/>
        <v>1.0064945398346503</v>
      </c>
      <c r="AC64" s="16">
        <f t="shared" si="520"/>
        <v>2.6232106370059562</v>
      </c>
      <c r="AD64" s="16">
        <f t="shared" si="520"/>
        <v>0.6334525268633957</v>
      </c>
      <c r="AE64" s="16">
        <f t="shared" si="520"/>
        <v>7.1365151899506429E-2</v>
      </c>
      <c r="AF64" s="16">
        <f t="shared" si="520"/>
        <v>2.208072749160261</v>
      </c>
      <c r="AG64" s="16">
        <f t="shared" si="520"/>
        <v>3.943262878140634E-2</v>
      </c>
      <c r="AH64" s="16">
        <f t="shared" si="520"/>
        <v>0.1673735742770425</v>
      </c>
      <c r="AI64" s="16">
        <f t="shared" si="520"/>
        <v>5.7939957092581824E-2</v>
      </c>
      <c r="AJ64" s="16">
        <f t="shared" si="520"/>
        <v>0.10601877421289189</v>
      </c>
      <c r="AK64" s="16">
        <f t="shared" si="520"/>
        <v>7830.3451398999996</v>
      </c>
      <c r="AL64" s="16">
        <f t="shared" si="520"/>
        <v>3.532477654236124</v>
      </c>
      <c r="AM64" s="16">
        <f t="shared" si="520"/>
        <v>4.4760491360926503E-3</v>
      </c>
      <c r="AN64" s="16">
        <f t="shared" si="520"/>
        <v>1.2655724712424254</v>
      </c>
      <c r="AO64" s="16">
        <f t="shared" si="520"/>
        <v>0.11807440359728749</v>
      </c>
      <c r="AP64" s="16">
        <f t="shared" si="520"/>
        <v>0.1158589276138703</v>
      </c>
      <c r="AQ64" s="16">
        <f t="shared" si="520"/>
        <v>2.3482600614897445E-2</v>
      </c>
      <c r="AR64" s="16">
        <f t="shared" si="520"/>
        <v>0.15513672737360973</v>
      </c>
      <c r="AS64" s="16">
        <f t="shared" si="520"/>
        <v>4.6177273936575752E-2</v>
      </c>
      <c r="AT64" s="16">
        <f t="shared" si="520"/>
        <v>5.2329155332756699E-2</v>
      </c>
      <c r="AU64" s="16">
        <f t="shared" si="520"/>
        <v>0.10516263207029806</v>
      </c>
      <c r="AV64" s="16">
        <f t="shared" si="520"/>
        <v>5.994215843736982E-3</v>
      </c>
      <c r="AW64" s="16">
        <f t="shared" si="520"/>
        <v>1.3048611988781208E-2</v>
      </c>
      <c r="AX64" s="16">
        <f t="shared" si="520"/>
        <v>8.97478222389257E-3</v>
      </c>
      <c r="AY64" s="16">
        <f t="shared" si="520"/>
        <v>4.8086222802523941E-2</v>
      </c>
      <c r="AZ64" s="16">
        <f t="shared" si="520"/>
        <v>5.8866135479604797E-3</v>
      </c>
      <c r="BA64" s="16">
        <f t="shared" si="520"/>
        <v>1.4042519700663055E-2</v>
      </c>
      <c r="BB64" s="16">
        <f t="shared" si="520"/>
        <v>8.6494788438837567E-3</v>
      </c>
      <c r="BC64" s="16">
        <f t="shared" si="520"/>
        <v>3.135182624008722E-2</v>
      </c>
      <c r="BD64" s="16">
        <f t="shared" si="520"/>
        <v>1.7007355196688813E-2</v>
      </c>
      <c r="BE64" s="16">
        <f t="shared" si="520"/>
        <v>3864.4717360410841</v>
      </c>
      <c r="BF64" s="16">
        <f t="shared" si="520"/>
        <v>2.1511377545654964E-2</v>
      </c>
      <c r="BG64" s="16">
        <f t="shared" si="520"/>
        <v>4.2949800365558108E-3</v>
      </c>
    </row>
    <row r="65" spans="1:59" x14ac:dyDescent="0.3">
      <c r="A65" t="s">
        <v>199</v>
      </c>
      <c r="B65" s="16">
        <v>41.76</v>
      </c>
      <c r="C65" s="16">
        <v>4.0644231673591484</v>
      </c>
      <c r="D65" s="16">
        <v>0.20380000000000001</v>
      </c>
      <c r="E65" s="16">
        <v>1.5129619999102961</v>
      </c>
      <c r="F65" s="16">
        <v>4.0999999999999996</v>
      </c>
      <c r="G65" s="16">
        <v>10.62</v>
      </c>
      <c r="H65" s="16">
        <v>3.65</v>
      </c>
      <c r="I65" s="16">
        <v>9.91619893005746</v>
      </c>
      <c r="J65" s="16">
        <v>20.946410745139524</v>
      </c>
      <c r="K65" s="16">
        <v>0</v>
      </c>
      <c r="L65" s="16">
        <v>0.54779999999999995</v>
      </c>
      <c r="M65" s="16">
        <v>1.7899999999999999E-2</v>
      </c>
      <c r="O65" s="16">
        <v>9.8615401353170995</v>
      </c>
      <c r="P65" s="16">
        <v>128.19882170430699</v>
      </c>
      <c r="Q65" s="87">
        <v>35793.5686375265</v>
      </c>
      <c r="R65" s="87">
        <v>21012.192341577</v>
      </c>
      <c r="S65" s="87">
        <v>63237.8074538008</v>
      </c>
      <c r="T65" s="87">
        <v>1155.5874065314399</v>
      </c>
      <c r="U65" s="87">
        <v>13953.916275273899</v>
      </c>
      <c r="V65" s="87">
        <v>145318.84187589199</v>
      </c>
      <c r="W65" s="15">
        <v>3185.7088513502899</v>
      </c>
      <c r="X65" s="87">
        <v>257.310470719774</v>
      </c>
      <c r="Y65" s="87">
        <v>30915.097193231501</v>
      </c>
      <c r="Z65" s="16">
        <v>11.0139181266265</v>
      </c>
      <c r="AA65" s="16">
        <v>25.960984630254298</v>
      </c>
      <c r="AB65" s="16">
        <v>138.55727948744499</v>
      </c>
      <c r="AC65" s="16">
        <v>64.021888869491406</v>
      </c>
      <c r="AD65" s="16">
        <v>265.85170912524597</v>
      </c>
      <c r="AE65" s="16">
        <v>34.014146797496601</v>
      </c>
      <c r="AF65" s="15">
        <v>418.64722636087703</v>
      </c>
      <c r="AG65" s="16">
        <v>17.937145790358301</v>
      </c>
      <c r="AH65" s="16">
        <v>130.015114608582</v>
      </c>
      <c r="AI65" s="16">
        <v>9.9141921764665497</v>
      </c>
      <c r="AJ65" s="16">
        <v>0.87246443796737805</v>
      </c>
      <c r="AK65" s="16">
        <v>77.587980162888599</v>
      </c>
      <c r="AL65" s="16">
        <v>671.843285438267</v>
      </c>
      <c r="AM65" s="16">
        <v>1.2386924614147501</v>
      </c>
      <c r="AN65" s="16">
        <v>318.81447923740001</v>
      </c>
      <c r="AO65" s="16">
        <v>24.804916506959401</v>
      </c>
      <c r="AP65" s="16">
        <v>48.489196598626101</v>
      </c>
      <c r="AQ65" s="16">
        <v>5.6230868546541801</v>
      </c>
      <c r="AR65" s="16">
        <v>21.3278172901218</v>
      </c>
      <c r="AS65" s="16">
        <v>4.3260793203755696</v>
      </c>
      <c r="AT65" s="16">
        <v>1.0370365718765899</v>
      </c>
      <c r="AU65" s="16">
        <v>4.1702169621422902</v>
      </c>
      <c r="AV65" s="16">
        <v>0.51036332738670398</v>
      </c>
      <c r="AW65" s="16">
        <v>3.3715313131524298</v>
      </c>
      <c r="AX65" s="16">
        <v>0.66596189870785605</v>
      </c>
      <c r="AY65" s="16">
        <v>1.84697715671961</v>
      </c>
      <c r="AZ65" s="16">
        <v>0.25870545648795501</v>
      </c>
      <c r="BA65" s="16">
        <v>1.8616074088519501</v>
      </c>
      <c r="BB65" s="16">
        <v>0.28241671491808001</v>
      </c>
      <c r="BC65" s="16">
        <v>3.3470486889809199</v>
      </c>
      <c r="BD65" s="16">
        <v>0.59036191707762797</v>
      </c>
      <c r="BE65" s="87">
        <v>90183.692192231902</v>
      </c>
      <c r="BF65" s="16">
        <v>7.2411553360498804</v>
      </c>
      <c r="BG65" s="16">
        <v>2.1823206929062602</v>
      </c>
    </row>
    <row r="66" spans="1:59" x14ac:dyDescent="0.3">
      <c r="A66" t="s">
        <v>200</v>
      </c>
      <c r="B66" s="16">
        <v>42.08</v>
      </c>
      <c r="C66" s="16">
        <v>4.2402379099675587</v>
      </c>
      <c r="D66" s="16">
        <v>0.2487</v>
      </c>
      <c r="E66" s="16">
        <v>1.5865087637948245</v>
      </c>
      <c r="F66" s="16">
        <v>4.16</v>
      </c>
      <c r="G66" s="16">
        <v>10.89</v>
      </c>
      <c r="H66" s="16">
        <v>3.59</v>
      </c>
      <c r="I66" s="16">
        <v>9.0366205666732728</v>
      </c>
      <c r="J66" s="16">
        <v>21.186693761168556</v>
      </c>
      <c r="K66" s="16">
        <v>6.7500000000000004E-2</v>
      </c>
      <c r="L66" s="16">
        <v>0.60289999999999999</v>
      </c>
      <c r="M66" s="16">
        <v>5.9200000000000003E-2</v>
      </c>
      <c r="O66" s="16">
        <v>21.6946405529313</v>
      </c>
      <c r="P66" s="16">
        <v>130.44490755536401</v>
      </c>
      <c r="Q66" s="87">
        <v>31088.188727051602</v>
      </c>
      <c r="R66" s="87">
        <v>20189.945898510599</v>
      </c>
      <c r="S66" s="87">
        <v>64428.405331948597</v>
      </c>
      <c r="T66" s="87">
        <v>1246.8218496884999</v>
      </c>
      <c r="U66" s="87">
        <v>13121.387631269001</v>
      </c>
      <c r="V66" s="87">
        <v>140637.39220234001</v>
      </c>
      <c r="W66" s="15">
        <v>3226.8076227258398</v>
      </c>
      <c r="X66" s="87">
        <v>312.450173211231</v>
      </c>
      <c r="Y66" s="87">
        <v>34701.497038986701</v>
      </c>
      <c r="Z66" s="16">
        <v>11.2474651419778</v>
      </c>
      <c r="AA66" s="16">
        <v>30.338646144171999</v>
      </c>
      <c r="AB66" s="16">
        <v>238.30663705170599</v>
      </c>
      <c r="AC66" s="16">
        <v>63.030116341934701</v>
      </c>
      <c r="AD66" s="16">
        <v>231.63480012629901</v>
      </c>
      <c r="AE66" s="16">
        <v>33.6826742402937</v>
      </c>
      <c r="AF66" s="15">
        <v>453.66221495909701</v>
      </c>
      <c r="AG66" s="16">
        <v>18.161935956451199</v>
      </c>
      <c r="AH66" s="16">
        <v>134.140235481096</v>
      </c>
      <c r="AI66" s="16">
        <v>9.9860048276100208</v>
      </c>
      <c r="AJ66" s="16">
        <v>0.99485235691972895</v>
      </c>
      <c r="AK66" s="16">
        <v>68.999379758367397</v>
      </c>
      <c r="AL66" s="16">
        <v>603.65807481541503</v>
      </c>
      <c r="AM66" s="16">
        <v>1.35579737163589</v>
      </c>
      <c r="AN66" s="16">
        <v>344.57562396411498</v>
      </c>
      <c r="AO66" s="16">
        <v>25.599383929591198</v>
      </c>
      <c r="AP66" s="16">
        <v>49.899162485990203</v>
      </c>
      <c r="AQ66" s="16">
        <v>5.8735879451919901</v>
      </c>
      <c r="AR66" s="16">
        <v>21.7519916758602</v>
      </c>
      <c r="AS66" s="16">
        <v>4.3114827593483902</v>
      </c>
      <c r="AT66" s="16">
        <v>0.980002657627701</v>
      </c>
      <c r="AU66" s="16">
        <v>3.8011469064528902</v>
      </c>
      <c r="AV66" s="16">
        <v>0.52456894957529199</v>
      </c>
      <c r="AW66" s="16">
        <v>3.1416314869551498</v>
      </c>
      <c r="AX66" s="16">
        <v>0.66754519984604999</v>
      </c>
      <c r="AY66" s="16">
        <v>1.99161484345808</v>
      </c>
      <c r="AZ66" s="16">
        <v>0.25692251358936902</v>
      </c>
      <c r="BA66" s="16">
        <v>1.92512142766443</v>
      </c>
      <c r="BB66" s="16">
        <v>0.27421353461595899</v>
      </c>
      <c r="BC66" s="16">
        <v>3.5361098960995401</v>
      </c>
      <c r="BD66" s="16">
        <v>0.71895124061986104</v>
      </c>
      <c r="BE66" s="87">
        <v>94612.515080095007</v>
      </c>
      <c r="BF66" s="16">
        <v>7.3009401384336998</v>
      </c>
      <c r="BG66" s="16">
        <v>2.35854145776494</v>
      </c>
    </row>
    <row r="67" spans="1:59" x14ac:dyDescent="0.3">
      <c r="A67" t="s">
        <v>201</v>
      </c>
      <c r="B67" s="16">
        <v>42.18</v>
      </c>
      <c r="C67" s="16">
        <v>3.4749266774368288</v>
      </c>
      <c r="D67" s="16">
        <v>0.158</v>
      </c>
      <c r="E67" s="16">
        <v>1.7230956110089484</v>
      </c>
      <c r="F67" s="16">
        <v>4.2</v>
      </c>
      <c r="G67" s="16">
        <v>11.09</v>
      </c>
      <c r="H67" s="16">
        <v>3.41</v>
      </c>
      <c r="I67" s="16">
        <v>9.4240538934020215</v>
      </c>
      <c r="J67" s="16">
        <v>21.155352498208245</v>
      </c>
      <c r="K67" s="16">
        <v>3.7100000000000001E-2</v>
      </c>
      <c r="L67" s="16">
        <v>0.59370000000000001</v>
      </c>
      <c r="M67" s="16">
        <v>2.0299999999999999E-2</v>
      </c>
      <c r="O67" s="16">
        <v>29.7881244965983</v>
      </c>
      <c r="P67" s="16">
        <v>131.21424605944</v>
      </c>
      <c r="Q67" s="87">
        <v>27052.579664446701</v>
      </c>
      <c r="R67" s="87">
        <v>20997.790766681999</v>
      </c>
      <c r="S67" s="87">
        <v>64050.684544453303</v>
      </c>
      <c r="T67" s="87">
        <v>1174.1214839019101</v>
      </c>
      <c r="U67" s="87">
        <v>12430.6628660184</v>
      </c>
      <c r="V67" s="87">
        <v>146256.266609076</v>
      </c>
      <c r="W67" s="15">
        <v>3246.86436791612</v>
      </c>
      <c r="X67" s="87">
        <v>328.66689088185302</v>
      </c>
      <c r="Y67" s="87">
        <v>36522.9625751985</v>
      </c>
      <c r="Z67" s="16">
        <v>11.505637916097101</v>
      </c>
      <c r="AA67" s="16">
        <v>27.397742813295999</v>
      </c>
      <c r="AB67" s="16">
        <v>311.64735851315902</v>
      </c>
      <c r="AC67" s="16">
        <v>65.441725366855707</v>
      </c>
      <c r="AD67" s="16">
        <v>261.73241994081002</v>
      </c>
      <c r="AE67" s="16">
        <v>32.137199095527798</v>
      </c>
      <c r="AF67" s="15">
        <v>445.113936106474</v>
      </c>
      <c r="AG67" s="16">
        <v>18.317817460914799</v>
      </c>
      <c r="AH67" s="16">
        <v>132.04260502193901</v>
      </c>
      <c r="AI67" s="16">
        <v>10.147187835989801</v>
      </c>
      <c r="AJ67" s="16">
        <v>1.0469160839223199</v>
      </c>
      <c r="AK67" s="16">
        <v>80.263831092526502</v>
      </c>
      <c r="AL67" s="16">
        <v>650.84743454647798</v>
      </c>
      <c r="AM67" s="16">
        <v>1.2638991113863101</v>
      </c>
      <c r="AN67" s="16">
        <v>351.63243068350698</v>
      </c>
      <c r="AO67" s="16">
        <v>25.3939373595822</v>
      </c>
      <c r="AP67" s="16">
        <v>50.132124886566601</v>
      </c>
      <c r="AQ67" s="16">
        <v>6.1182248196759703</v>
      </c>
      <c r="AR67" s="16">
        <v>23.0288387697045</v>
      </c>
      <c r="AS67" s="16">
        <v>4.5044029742083902</v>
      </c>
      <c r="AT67" s="16">
        <v>1.03939667243152</v>
      </c>
      <c r="AU67" s="16">
        <v>3.9331469618064601</v>
      </c>
      <c r="AV67" s="16">
        <v>0.58343349894185004</v>
      </c>
      <c r="AW67" s="16">
        <v>3.7495780550383699</v>
      </c>
      <c r="AX67" s="16">
        <v>0.69750587030002897</v>
      </c>
      <c r="AY67" s="16">
        <v>1.89314643652406</v>
      </c>
      <c r="AZ67" s="16">
        <v>0.27432467250888298</v>
      </c>
      <c r="BA67" s="16">
        <v>1.9472059963045201</v>
      </c>
      <c r="BB67" s="16">
        <v>0.28046620510761999</v>
      </c>
      <c r="BC67" s="16">
        <v>3.3382234793182399</v>
      </c>
      <c r="BD67" s="16">
        <v>0.67578102839337295</v>
      </c>
      <c r="BE67" s="87">
        <v>108231.90260297401</v>
      </c>
      <c r="BF67" s="16">
        <v>7.5486410537483799</v>
      </c>
      <c r="BG67" s="16">
        <v>2.2263384925811902</v>
      </c>
    </row>
    <row r="68" spans="1:59" x14ac:dyDescent="0.3">
      <c r="A68" t="s">
        <v>278</v>
      </c>
      <c r="B68" s="16">
        <f>STDEVA(B65:B67)</f>
        <v>0.21939310229205852</v>
      </c>
      <c r="C68" s="16">
        <f t="shared" ref="C68:M68" si="521">STDEVA(C65:C67)</f>
        <v>0.40085704392524235</v>
      </c>
      <c r="D68" s="16">
        <f t="shared" si="521"/>
        <v>4.5350744205580495E-2</v>
      </c>
      <c r="E68" s="16">
        <f t="shared" si="521"/>
        <v>0.10663116166107402</v>
      </c>
      <c r="F68" s="16">
        <f t="shared" si="521"/>
        <v>5.0332229568471942E-2</v>
      </c>
      <c r="G68" s="16">
        <f t="shared" si="521"/>
        <v>0.23586719427112687</v>
      </c>
      <c r="H68" s="16">
        <f t="shared" si="521"/>
        <v>0.12489995996796782</v>
      </c>
      <c r="I68" s="16">
        <f t="shared" si="521"/>
        <v>0.44082676436787377</v>
      </c>
      <c r="J68" s="16">
        <f t="shared" si="521"/>
        <v>0.13062341465155089</v>
      </c>
      <c r="K68" s="16">
        <f t="shared" si="521"/>
        <v>3.3805374326182712E-2</v>
      </c>
      <c r="L68" s="16">
        <f t="shared" si="521"/>
        <v>2.9516831356589324E-2</v>
      </c>
      <c r="M68" s="16">
        <f t="shared" si="521"/>
        <v>2.3182824101764078E-2</v>
      </c>
      <c r="N68" t="s">
        <v>279</v>
      </c>
      <c r="O68" s="16">
        <f>AVERAGE(O65:O67)</f>
        <v>20.448101728282236</v>
      </c>
      <c r="P68" s="16">
        <f t="shared" ref="P68" si="522">AVERAGE(P65:P67)</f>
        <v>129.95265843970367</v>
      </c>
      <c r="Q68" s="16">
        <f t="shared" ref="Q68" si="523">AVERAGE(Q65:Q67)</f>
        <v>31311.445676341606</v>
      </c>
      <c r="R68" s="16">
        <f t="shared" ref="R68" si="524">AVERAGE(R65:R67)</f>
        <v>20733.309668923201</v>
      </c>
      <c r="S68" s="16">
        <f t="shared" ref="S68" si="525">AVERAGE(S65:S67)</f>
        <v>63905.632443400908</v>
      </c>
      <c r="T68" s="16">
        <f t="shared" ref="T68" si="526">AVERAGE(T65:T67)</f>
        <v>1192.1769133739499</v>
      </c>
      <c r="U68" s="16">
        <f t="shared" ref="U68" si="527">AVERAGE(U65:U67)</f>
        <v>13168.655590853765</v>
      </c>
      <c r="V68" s="16">
        <f t="shared" ref="V68" si="528">AVERAGE(V65:V67)</f>
        <v>144070.83356243599</v>
      </c>
      <c r="W68" s="16">
        <f t="shared" ref="W68" si="529">AVERAGE(W65:W67)</f>
        <v>3219.7936139974167</v>
      </c>
      <c r="X68" s="16">
        <f t="shared" ref="X68" si="530">AVERAGE(X65:X67)</f>
        <v>299.47584493761934</v>
      </c>
      <c r="Y68" s="16">
        <f t="shared" ref="Y68" si="531">AVERAGE(Y65:Y67)</f>
        <v>34046.518935805565</v>
      </c>
      <c r="Z68" s="16">
        <f t="shared" ref="Z68" si="532">AVERAGE(Z65:Z67)</f>
        <v>11.2556737282338</v>
      </c>
      <c r="AA68" s="16">
        <f t="shared" ref="AA68" si="533">AVERAGE(AA65:AA67)</f>
        <v>27.899124529240765</v>
      </c>
      <c r="AB68" s="16">
        <f t="shared" ref="AB68" si="534">AVERAGE(AB65:AB67)</f>
        <v>229.50375835077</v>
      </c>
      <c r="AC68" s="16">
        <f t="shared" ref="AC68" si="535">AVERAGE(AC65:AC67)</f>
        <v>64.164576859427271</v>
      </c>
      <c r="AD68" s="16">
        <f t="shared" ref="AD68" si="536">AVERAGE(AD65:AD67)</f>
        <v>253.0729763974517</v>
      </c>
      <c r="AE68" s="16">
        <f t="shared" ref="AE68" si="537">AVERAGE(AE65:AE67)</f>
        <v>33.27800671110603</v>
      </c>
      <c r="AF68" s="16">
        <f t="shared" ref="AF68" si="538">AVERAGE(AF65:AF67)</f>
        <v>439.14112580881601</v>
      </c>
      <c r="AG68" s="16">
        <f t="shared" ref="AG68" si="539">AVERAGE(AG65:AG67)</f>
        <v>18.138966402574766</v>
      </c>
      <c r="AH68" s="16">
        <f t="shared" ref="AH68" si="540">AVERAGE(AH65:AH67)</f>
        <v>132.06598503720568</v>
      </c>
      <c r="AI68" s="16">
        <f t="shared" ref="AI68" si="541">AVERAGE(AI65:AI67)</f>
        <v>10.015794946688791</v>
      </c>
      <c r="AJ68" s="16">
        <f t="shared" ref="AJ68" si="542">AVERAGE(AJ65:AJ67)</f>
        <v>0.97141095960314239</v>
      </c>
      <c r="AK68" s="16">
        <f t="shared" ref="AK68" si="543">AVERAGE(AK65:AK67)</f>
        <v>75.617063671260837</v>
      </c>
      <c r="AL68" s="16">
        <f t="shared" ref="AL68" si="544">AVERAGE(AL65:AL67)</f>
        <v>642.11626493338656</v>
      </c>
      <c r="AM68" s="16">
        <f t="shared" ref="AM68" si="545">AVERAGE(AM65:AM67)</f>
        <v>1.2861296481456501</v>
      </c>
      <c r="AN68" s="16">
        <f t="shared" ref="AN68" si="546">AVERAGE(AN65:AN67)</f>
        <v>338.34084462834068</v>
      </c>
      <c r="AO68" s="16">
        <f t="shared" ref="AO68" si="547">AVERAGE(AO65:AO67)</f>
        <v>25.266079265377599</v>
      </c>
      <c r="AP68" s="16">
        <f t="shared" ref="AP68" si="548">AVERAGE(AP65:AP67)</f>
        <v>49.506827990394299</v>
      </c>
      <c r="AQ68" s="16">
        <f t="shared" ref="AQ68" si="549">AVERAGE(AQ65:AQ67)</f>
        <v>5.8716332065073802</v>
      </c>
      <c r="AR68" s="16">
        <f t="shared" ref="AR68" si="550">AVERAGE(AR65:AR67)</f>
        <v>22.0362159118955</v>
      </c>
      <c r="AS68" s="16">
        <f t="shared" ref="AS68" si="551">AVERAGE(AS65:AS67)</f>
        <v>4.3806550179774497</v>
      </c>
      <c r="AT68" s="16">
        <f t="shared" ref="AT68" si="552">AVERAGE(AT65:AT67)</f>
        <v>1.0188119673119369</v>
      </c>
      <c r="AU68" s="16">
        <f t="shared" ref="AU68" si="553">AVERAGE(AU65:AU67)</f>
        <v>3.9681702768005471</v>
      </c>
      <c r="AV68" s="16">
        <f t="shared" ref="AV68" si="554">AVERAGE(AV65:AV67)</f>
        <v>0.5394552586346153</v>
      </c>
      <c r="AW68" s="16">
        <f t="shared" ref="AW68" si="555">AVERAGE(AW65:AW67)</f>
        <v>3.420913618381983</v>
      </c>
      <c r="AX68" s="16">
        <f t="shared" ref="AX68" si="556">AVERAGE(AX65:AX67)</f>
        <v>0.67700432295131163</v>
      </c>
      <c r="AY68" s="16">
        <f t="shared" ref="AY68" si="557">AVERAGE(AY65:AY67)</f>
        <v>1.9105794789005834</v>
      </c>
      <c r="AZ68" s="16">
        <f t="shared" ref="AZ68" si="558">AVERAGE(AZ65:AZ67)</f>
        <v>0.26331754752873571</v>
      </c>
      <c r="BA68" s="16">
        <f t="shared" ref="BA68" si="559">AVERAGE(BA65:BA67)</f>
        <v>1.9113116109402999</v>
      </c>
      <c r="BB68" s="16">
        <f t="shared" ref="BB68" si="560">AVERAGE(BB65:BB67)</f>
        <v>0.27903215154721966</v>
      </c>
      <c r="BC68" s="16">
        <f t="shared" ref="BC68" si="561">AVERAGE(BC65:BC67)</f>
        <v>3.4071273547995666</v>
      </c>
      <c r="BD68" s="16">
        <f t="shared" ref="BD68" si="562">AVERAGE(BD65:BD67)</f>
        <v>0.66169806203028736</v>
      </c>
      <c r="BE68" s="16">
        <f t="shared" ref="BE68" si="563">AVERAGE(BE65:BE67)</f>
        <v>97676.0366251003</v>
      </c>
      <c r="BF68" s="16">
        <f t="shared" ref="BF68" si="564">AVERAGE(BF65:BF67)</f>
        <v>7.363578842743987</v>
      </c>
      <c r="BG68" s="16">
        <f t="shared" ref="BG68" si="565">AVERAGE(BG65:BG67)</f>
        <v>2.2557335477507969</v>
      </c>
    </row>
    <row r="69" spans="1:59" x14ac:dyDescent="0.3">
      <c r="A69" t="s">
        <v>237</v>
      </c>
      <c r="B69" s="16">
        <f>AVERAGE(B65:B67)</f>
        <v>42.006666666666668</v>
      </c>
      <c r="C69" s="16">
        <f t="shared" ref="C69:M69" si="566">AVERAGE(C65:C67)</f>
        <v>3.9265292515878447</v>
      </c>
      <c r="D69" s="16">
        <f t="shared" si="566"/>
        <v>0.20350000000000001</v>
      </c>
      <c r="E69" s="16">
        <f t="shared" si="566"/>
        <v>1.6075221249046896</v>
      </c>
      <c r="F69" s="16">
        <f t="shared" si="566"/>
        <v>4.1533333333333333</v>
      </c>
      <c r="G69" s="16">
        <f t="shared" si="566"/>
        <v>10.866666666666665</v>
      </c>
      <c r="H69" s="16">
        <f t="shared" si="566"/>
        <v>3.5500000000000003</v>
      </c>
      <c r="I69" s="16">
        <f t="shared" si="566"/>
        <v>9.4589577967109175</v>
      </c>
      <c r="J69" s="16">
        <f t="shared" si="566"/>
        <v>21.096152334838774</v>
      </c>
      <c r="K69" s="16">
        <f t="shared" si="566"/>
        <v>3.4866666666666664E-2</v>
      </c>
      <c r="L69" s="16">
        <f t="shared" si="566"/>
        <v>0.58146666666666669</v>
      </c>
      <c r="M69" s="16">
        <f t="shared" si="566"/>
        <v>3.2466666666666665E-2</v>
      </c>
      <c r="N69" t="s">
        <v>280</v>
      </c>
      <c r="O69" s="16">
        <f>STDEVA(O65:O67)</f>
        <v>10.021605927087345</v>
      </c>
      <c r="P69" s="16">
        <f t="shared" ref="P69:BG69" si="567">STDEVA(P65:P67)</f>
        <v>1.5668209547627387</v>
      </c>
      <c r="Q69" s="16">
        <f t="shared" si="567"/>
        <v>4374.7691145853514</v>
      </c>
      <c r="R69" s="16">
        <f t="shared" si="567"/>
        <v>470.62192000332038</v>
      </c>
      <c r="S69" s="16">
        <f t="shared" si="567"/>
        <v>608.40850657867736</v>
      </c>
      <c r="T69" s="16">
        <f t="shared" si="567"/>
        <v>48.22271046519014</v>
      </c>
      <c r="U69" s="16">
        <f t="shared" si="567"/>
        <v>762.72598762898201</v>
      </c>
      <c r="V69" s="16">
        <f t="shared" si="567"/>
        <v>3010.162946172456</v>
      </c>
      <c r="W69" s="16">
        <f t="shared" si="567"/>
        <v>31.175255258621029</v>
      </c>
      <c r="X69" s="16">
        <f t="shared" si="567"/>
        <v>37.405675641543141</v>
      </c>
      <c r="Y69" s="16">
        <f t="shared" si="567"/>
        <v>2860.7316847794441</v>
      </c>
      <c r="Z69" s="16">
        <f t="shared" si="567"/>
        <v>0.24596264656547873</v>
      </c>
      <c r="AA69" s="16">
        <f t="shared" si="567"/>
        <v>2.2314833186519327</v>
      </c>
      <c r="AB69" s="16">
        <f t="shared" si="567"/>
        <v>86.880158087733278</v>
      </c>
      <c r="AC69" s="16">
        <f t="shared" si="567"/>
        <v>1.2121198039484646</v>
      </c>
      <c r="AD69" s="16">
        <f t="shared" si="567"/>
        <v>18.679900621283092</v>
      </c>
      <c r="AE69" s="16">
        <f t="shared" si="567"/>
        <v>1.0017734403874115</v>
      </c>
      <c r="AF69" s="16">
        <f t="shared" si="567"/>
        <v>18.255634849881993</v>
      </c>
      <c r="AG69" s="16">
        <f t="shared" si="567"/>
        <v>0.19137249147939375</v>
      </c>
      <c r="AH69" s="16">
        <f t="shared" si="567"/>
        <v>2.0626598173349078</v>
      </c>
      <c r="AI69" s="16">
        <f t="shared" si="567"/>
        <v>0.11932029473318495</v>
      </c>
      <c r="AJ69" s="16">
        <f t="shared" si="567"/>
        <v>8.9557068538517137E-2</v>
      </c>
      <c r="AK69" s="16">
        <f t="shared" si="567"/>
        <v>5.8851805263421983</v>
      </c>
      <c r="AL69" s="16">
        <f t="shared" si="567"/>
        <v>34.921064259700017</v>
      </c>
      <c r="AM69" s="16">
        <f t="shared" si="567"/>
        <v>6.1636333221011634E-2</v>
      </c>
      <c r="AN69" s="16">
        <f t="shared" si="567"/>
        <v>17.274514155370841</v>
      </c>
      <c r="AO69" s="16">
        <f t="shared" si="567"/>
        <v>0.4123777280552709</v>
      </c>
      <c r="AP69" s="16">
        <f t="shared" si="567"/>
        <v>0.88895900195377009</v>
      </c>
      <c r="AQ69" s="16">
        <f t="shared" si="567"/>
        <v>0.24757477022906374</v>
      </c>
      <c r="AR69" s="16">
        <f t="shared" si="567"/>
        <v>0.88541294363862588</v>
      </c>
      <c r="AS69" s="16">
        <f t="shared" si="567"/>
        <v>0.10741709548277714</v>
      </c>
      <c r="AT69" s="16">
        <f t="shared" si="567"/>
        <v>3.3630557641563794E-2</v>
      </c>
      <c r="AU69" s="16">
        <f t="shared" si="567"/>
        <v>0.18701109845815428</v>
      </c>
      <c r="AV69" s="16">
        <f t="shared" si="567"/>
        <v>3.8742923751723855E-2</v>
      </c>
      <c r="AW69" s="16">
        <f t="shared" si="567"/>
        <v>0.30696696314649224</v>
      </c>
      <c r="AX69" s="16">
        <f t="shared" si="567"/>
        <v>1.7772501044938067E-2</v>
      </c>
      <c r="AY69" s="16">
        <f t="shared" si="567"/>
        <v>7.3877928579110755E-2</v>
      </c>
      <c r="AZ69" s="16">
        <f t="shared" si="567"/>
        <v>9.5740441607160866E-3</v>
      </c>
      <c r="BA69" s="16">
        <f t="shared" si="567"/>
        <v>4.4438866118909487E-2</v>
      </c>
      <c r="BB69" s="16">
        <f t="shared" si="567"/>
        <v>4.2854899344006454E-3</v>
      </c>
      <c r="BC69" s="16">
        <f t="shared" si="567"/>
        <v>0.11178927968077745</v>
      </c>
      <c r="BD69" s="16">
        <f t="shared" si="567"/>
        <v>6.5441202529065171E-2</v>
      </c>
      <c r="BE69" s="16">
        <f t="shared" si="567"/>
        <v>9406.0272139803346</v>
      </c>
      <c r="BF69" s="16">
        <f t="shared" si="567"/>
        <v>0.16303242654574579</v>
      </c>
      <c r="BG69" s="16">
        <f t="shared" si="567"/>
        <v>9.171418343507555E-2</v>
      </c>
    </row>
    <row r="70" spans="1:59" x14ac:dyDescent="0.3">
      <c r="A70" t="s">
        <v>202</v>
      </c>
      <c r="B70" s="16">
        <v>59.52</v>
      </c>
      <c r="C70" s="16">
        <v>16.464533543093548</v>
      </c>
      <c r="D70" s="16">
        <v>0.12839999999999999</v>
      </c>
      <c r="E70" s="16">
        <v>1.9332292221076008</v>
      </c>
      <c r="F70" s="16">
        <v>1.0610999999999999</v>
      </c>
      <c r="G70" s="16">
        <v>4.18</v>
      </c>
      <c r="H70" s="16">
        <v>5.12</v>
      </c>
      <c r="I70" s="16">
        <v>4.5235458688329705E-2</v>
      </c>
      <c r="J70" s="16">
        <v>8.1591754573336495</v>
      </c>
      <c r="K70" s="16">
        <v>0.4415</v>
      </c>
      <c r="L70" s="16">
        <v>0.27560000000000001</v>
      </c>
      <c r="M70" s="16">
        <v>0</v>
      </c>
      <c r="O70" s="16">
        <v>70.349908281074093</v>
      </c>
      <c r="P70" s="16">
        <v>236.97168820361401</v>
      </c>
      <c r="Q70" s="87">
        <v>120030.101356504</v>
      </c>
      <c r="R70" s="87">
        <v>29283.6320347947</v>
      </c>
      <c r="S70" s="87">
        <v>22637.052892555901</v>
      </c>
      <c r="T70" s="87">
        <v>2199.6053354078399</v>
      </c>
      <c r="U70" s="87">
        <v>15462.1922270665</v>
      </c>
      <c r="V70" s="87">
        <v>55010.545948083403</v>
      </c>
      <c r="W70" s="15">
        <v>1381.73112179799</v>
      </c>
      <c r="X70" s="87">
        <v>3831.9926277156301</v>
      </c>
      <c r="Y70" s="87">
        <v>8779.7991371877397</v>
      </c>
      <c r="Z70" s="16">
        <v>6.5388957740774396</v>
      </c>
      <c r="AA70" s="16">
        <v>16.384233534714902</v>
      </c>
      <c r="AB70" s="16">
        <v>18.512642096815298</v>
      </c>
      <c r="AC70" s="16">
        <v>65.809559066700004</v>
      </c>
      <c r="AD70" s="16">
        <v>0.91792090161074802</v>
      </c>
      <c r="AE70" s="16">
        <v>15.521897962806401</v>
      </c>
      <c r="AF70" s="15">
        <v>421.480413673773</v>
      </c>
      <c r="AG70" s="16">
        <v>8.7631630040898898</v>
      </c>
      <c r="AH70" s="16">
        <v>131.65620419335801</v>
      </c>
      <c r="AI70" s="16">
        <v>4.5399517704418102</v>
      </c>
      <c r="AJ70" s="16">
        <v>1.5673103828083299</v>
      </c>
      <c r="AK70" s="16">
        <v>1.9826829700736901</v>
      </c>
      <c r="AL70" s="16">
        <v>0.247556322705832</v>
      </c>
      <c r="AM70" s="16">
        <v>0.41123033754648902</v>
      </c>
      <c r="AN70" s="16">
        <v>287.93600013629498</v>
      </c>
      <c r="AO70" s="16">
        <v>16.060371794688098</v>
      </c>
      <c r="AP70" s="16">
        <v>32.057283152467299</v>
      </c>
      <c r="AQ70" s="16">
        <v>3.90333159744339</v>
      </c>
      <c r="AR70" s="16">
        <v>13.6443206749152</v>
      </c>
      <c r="AS70" s="16">
        <v>2.55547767395583</v>
      </c>
      <c r="AT70" s="16">
        <v>0.46849171488206398</v>
      </c>
      <c r="AU70" s="16">
        <v>1.9509365957611999</v>
      </c>
      <c r="AV70" s="16">
        <v>0.238346730192353</v>
      </c>
      <c r="AW70" s="16">
        <v>1.7277675814675999</v>
      </c>
      <c r="AX70" s="16">
        <v>0.33343450668614399</v>
      </c>
      <c r="AY70" s="16">
        <v>0.84594619375345104</v>
      </c>
      <c r="AZ70" s="16">
        <v>0.121658564045816</v>
      </c>
      <c r="BA70" s="16">
        <v>0.797958270406813</v>
      </c>
      <c r="BB70" s="16">
        <v>0.114757825464274</v>
      </c>
      <c r="BC70" s="16">
        <v>3.3483178503650701</v>
      </c>
      <c r="BD70" s="16">
        <v>0.29575334407721798</v>
      </c>
      <c r="BE70" s="87">
        <v>7.5786898098959403</v>
      </c>
      <c r="BF70" s="16">
        <v>5.2989321694890403</v>
      </c>
      <c r="BG70" s="16">
        <v>1.88664560366706</v>
      </c>
    </row>
    <row r="71" spans="1:59" x14ac:dyDescent="0.3">
      <c r="A71" t="s">
        <v>203</v>
      </c>
      <c r="B71" s="16">
        <v>59.24</v>
      </c>
      <c r="C71" s="16">
        <v>16.661032373067652</v>
      </c>
      <c r="D71" s="16">
        <v>0.23330000000000001</v>
      </c>
      <c r="E71" s="16">
        <v>1.9332292221076008</v>
      </c>
      <c r="F71" s="16">
        <v>1.0458000000000001</v>
      </c>
      <c r="G71" s="16">
        <v>4.24</v>
      </c>
      <c r="H71" s="16">
        <v>4.97</v>
      </c>
      <c r="I71" s="16">
        <v>0</v>
      </c>
      <c r="J71" s="16">
        <v>8.2114108956008316</v>
      </c>
      <c r="K71" s="16">
        <v>0.41660000000000003</v>
      </c>
      <c r="L71" s="16">
        <v>0.26529999999999998</v>
      </c>
      <c r="M71" s="16">
        <v>3.4700000000000002E-2</v>
      </c>
      <c r="O71" s="16">
        <v>69.847720195427996</v>
      </c>
      <c r="P71" s="16">
        <v>244.85228643388399</v>
      </c>
      <c r="Q71" s="87">
        <v>121287.614452355</v>
      </c>
      <c r="R71" s="87">
        <v>30438.9645170355</v>
      </c>
      <c r="S71" s="87">
        <v>23146.321250663099</v>
      </c>
      <c r="T71" s="87">
        <v>2171.8911432238301</v>
      </c>
      <c r="U71" s="87">
        <v>15462.9187541387</v>
      </c>
      <c r="V71" s="87">
        <v>56475.373727312399</v>
      </c>
      <c r="W71" s="15">
        <v>1390.00962896532</v>
      </c>
      <c r="X71" s="87">
        <v>3892.6747717909202</v>
      </c>
      <c r="Y71" s="87">
        <v>8786.6912393102502</v>
      </c>
      <c r="Z71" s="16">
        <v>6.8223638215283602</v>
      </c>
      <c r="AA71" s="16">
        <v>17.443827007736399</v>
      </c>
      <c r="AB71" s="16">
        <v>18.1352008749266</v>
      </c>
      <c r="AC71" s="16">
        <v>65.838101988951706</v>
      </c>
      <c r="AD71" s="16">
        <v>0.95231349838658197</v>
      </c>
      <c r="AE71" s="16">
        <v>16.105306371463101</v>
      </c>
      <c r="AF71" s="15">
        <v>423.58490131071301</v>
      </c>
      <c r="AG71" s="16">
        <v>9.1525931250527908</v>
      </c>
      <c r="AH71" s="16">
        <v>134.435746132335</v>
      </c>
      <c r="AI71" s="16">
        <v>4.2364916180846199</v>
      </c>
      <c r="AJ71" s="16">
        <v>1.47149677552993</v>
      </c>
      <c r="AK71" s="16">
        <v>1.9007086436290199</v>
      </c>
      <c r="AL71" s="16">
        <v>0.33810486876863799</v>
      </c>
      <c r="AM71" s="16">
        <v>0.43587829210294499</v>
      </c>
      <c r="AN71" s="16">
        <v>285.12756098910899</v>
      </c>
      <c r="AO71" s="16">
        <v>15.7582848027283</v>
      </c>
      <c r="AP71" s="16">
        <v>31.7875614746143</v>
      </c>
      <c r="AQ71" s="16">
        <v>3.7776663113877902</v>
      </c>
      <c r="AR71" s="16">
        <v>14.031116546617101</v>
      </c>
      <c r="AS71" s="16">
        <v>2.9273543612198401</v>
      </c>
      <c r="AT71" s="16">
        <v>0.494640919128079</v>
      </c>
      <c r="AU71" s="16">
        <v>2.27755232778203</v>
      </c>
      <c r="AV71" s="16">
        <v>0.29051605539000303</v>
      </c>
      <c r="AW71" s="16">
        <v>1.59232532794177</v>
      </c>
      <c r="AX71" s="16">
        <v>0.32445348731964002</v>
      </c>
      <c r="AY71" s="16">
        <v>0.90666903446157299</v>
      </c>
      <c r="AZ71" s="16">
        <v>8.9788014135018399E-2</v>
      </c>
      <c r="BA71" s="16">
        <v>0.86674919268163697</v>
      </c>
      <c r="BB71" s="16">
        <v>0.13471615989968899</v>
      </c>
      <c r="BC71" s="16">
        <v>3.4129092593419701</v>
      </c>
      <c r="BD71" s="16">
        <v>0.36392982423557702</v>
      </c>
      <c r="BE71" s="87">
        <v>7.3576659735135204</v>
      </c>
      <c r="BF71" s="16">
        <v>5.1200021306592003</v>
      </c>
      <c r="BG71" s="16">
        <v>1.80959772191204</v>
      </c>
    </row>
    <row r="72" spans="1:59" x14ac:dyDescent="0.3">
      <c r="A72" t="s">
        <v>204</v>
      </c>
      <c r="B72" s="16">
        <v>59.3</v>
      </c>
      <c r="C72" s="16">
        <v>17.043687989333019</v>
      </c>
      <c r="D72" s="16">
        <v>0.19120000000000001</v>
      </c>
      <c r="E72" s="16">
        <v>1.9332292221076008</v>
      </c>
      <c r="F72" s="16">
        <v>1.0842000000000001</v>
      </c>
      <c r="G72" s="16">
        <v>4.3099999999999996</v>
      </c>
      <c r="H72" s="16">
        <v>5.04</v>
      </c>
      <c r="I72" s="16">
        <v>0</v>
      </c>
      <c r="J72" s="16">
        <v>8.1487283696802137</v>
      </c>
      <c r="K72" s="16">
        <v>0.45169999999999999</v>
      </c>
      <c r="L72" s="16">
        <v>0.23130000000000001</v>
      </c>
      <c r="M72" s="16">
        <v>8.9999999999999998E-4</v>
      </c>
      <c r="O72" s="16">
        <v>70.157626412796702</v>
      </c>
      <c r="P72" s="16">
        <v>238.909291357629</v>
      </c>
      <c r="Q72" s="87">
        <v>121483.703107016</v>
      </c>
      <c r="R72" s="87">
        <v>29483.4925936451</v>
      </c>
      <c r="S72" s="87">
        <v>22998.299378881999</v>
      </c>
      <c r="T72" s="87">
        <v>2191.8282161675602</v>
      </c>
      <c r="U72" s="87">
        <v>15538.414744058</v>
      </c>
      <c r="V72" s="87">
        <v>55906.359457913597</v>
      </c>
      <c r="W72" s="15">
        <v>1417.4387525247701</v>
      </c>
      <c r="X72" s="87">
        <v>3700.483581553</v>
      </c>
      <c r="Y72" s="87">
        <v>8863.7409872455901</v>
      </c>
      <c r="Z72" s="16">
        <v>6.4685335845387399</v>
      </c>
      <c r="AA72" s="16">
        <v>16.020031515951601</v>
      </c>
      <c r="AB72" s="16">
        <v>18.9824824217425</v>
      </c>
      <c r="AC72" s="16">
        <v>64.564592581842504</v>
      </c>
      <c r="AD72" s="16">
        <v>1.05098352591549</v>
      </c>
      <c r="AE72" s="16">
        <v>15.804232083249399</v>
      </c>
      <c r="AF72" s="15">
        <v>414.44871056201998</v>
      </c>
      <c r="AG72" s="16">
        <v>8.7963245675317996</v>
      </c>
      <c r="AH72" s="16">
        <v>132.85159084644999</v>
      </c>
      <c r="AI72" s="16">
        <v>4.5342776174706101</v>
      </c>
      <c r="AJ72" s="16">
        <v>1.4013848777121201</v>
      </c>
      <c r="AK72" s="16">
        <v>1.8901547486370101</v>
      </c>
      <c r="AL72" s="16">
        <v>0.33500771419868902</v>
      </c>
      <c r="AM72" s="16">
        <v>0.37228622980335302</v>
      </c>
      <c r="AN72" s="16">
        <v>279.75414655345298</v>
      </c>
      <c r="AO72" s="16">
        <v>15.4943904386506</v>
      </c>
      <c r="AP72" s="16">
        <v>32.5812875076967</v>
      </c>
      <c r="AQ72" s="16">
        <v>3.7374072066653601</v>
      </c>
      <c r="AR72" s="16">
        <v>15.3690977637476</v>
      </c>
      <c r="AS72" s="16">
        <v>2.2494746372379901</v>
      </c>
      <c r="AT72" s="16">
        <v>0.422587867477768</v>
      </c>
      <c r="AU72" s="16">
        <v>2.2831474089370598</v>
      </c>
      <c r="AV72" s="16">
        <v>0.30417787871012703</v>
      </c>
      <c r="AW72" s="16">
        <v>1.71531454818761</v>
      </c>
      <c r="AX72" s="16">
        <v>0.32344540118959603</v>
      </c>
      <c r="AY72" s="16">
        <v>0.94370640927165605</v>
      </c>
      <c r="AZ72" s="16">
        <v>0.121998462705729</v>
      </c>
      <c r="BA72" s="16">
        <v>0.67711159361303797</v>
      </c>
      <c r="BB72" s="16">
        <v>0.107927775208719</v>
      </c>
      <c r="BC72" s="16">
        <v>3.7990190112006301</v>
      </c>
      <c r="BD72" s="16">
        <v>0.337339278615225</v>
      </c>
      <c r="BE72" s="87">
        <v>7.8425296920649998</v>
      </c>
      <c r="BF72" s="16">
        <v>5.1743743302213998</v>
      </c>
      <c r="BG72" s="16">
        <v>1.8128922513125301</v>
      </c>
    </row>
    <row r="73" spans="1:59" x14ac:dyDescent="0.3">
      <c r="A73" t="s">
        <v>205</v>
      </c>
      <c r="B73" s="16">
        <v>59.34</v>
      </c>
      <c r="C73" s="16">
        <v>16.464533543093548</v>
      </c>
      <c r="D73" s="16">
        <v>0.25490000000000002</v>
      </c>
      <c r="E73" s="16">
        <v>1.9647492637723987</v>
      </c>
      <c r="F73" s="16">
        <v>1.0938000000000001</v>
      </c>
      <c r="G73" s="16">
        <v>4.2699999999999996</v>
      </c>
      <c r="H73" s="16">
        <v>5.07</v>
      </c>
      <c r="I73" s="16">
        <v>3.6649098474341195E-3</v>
      </c>
      <c r="J73" s="16">
        <v>8.1069400190664691</v>
      </c>
      <c r="K73" s="16">
        <v>0.4874</v>
      </c>
      <c r="L73" s="16">
        <v>0.26069999999999999</v>
      </c>
      <c r="M73" s="16">
        <v>0</v>
      </c>
      <c r="N73" t="s">
        <v>279</v>
      </c>
      <c r="O73" s="16">
        <f>AVERAGE(O70:O72)</f>
        <v>70.118418296432921</v>
      </c>
      <c r="P73" s="16">
        <f t="shared" ref="P73" si="568">AVERAGE(P70:P72)</f>
        <v>240.24442199837566</v>
      </c>
      <c r="Q73" s="16">
        <f t="shared" ref="Q73" si="569">AVERAGE(Q70:Q72)</f>
        <v>120933.80630529167</v>
      </c>
      <c r="R73" s="16">
        <f t="shared" ref="R73" si="570">AVERAGE(R70:R72)</f>
        <v>29735.363048491767</v>
      </c>
      <c r="S73" s="16">
        <f t="shared" ref="S73" si="571">AVERAGE(S70:S72)</f>
        <v>22927.224507367002</v>
      </c>
      <c r="T73" s="16">
        <f t="shared" ref="T73" si="572">AVERAGE(T70:T72)</f>
        <v>2187.7748982664102</v>
      </c>
      <c r="U73" s="16">
        <f t="shared" ref="U73" si="573">AVERAGE(U70:U72)</f>
        <v>15487.841908421067</v>
      </c>
      <c r="V73" s="16">
        <f t="shared" ref="V73" si="574">AVERAGE(V70:V72)</f>
        <v>55797.426377769792</v>
      </c>
      <c r="W73" s="16">
        <f t="shared" ref="W73" si="575">AVERAGE(W70:W72)</f>
        <v>1396.3931677626933</v>
      </c>
      <c r="X73" s="16">
        <f t="shared" ref="X73" si="576">AVERAGE(X70:X72)</f>
        <v>3808.3836603531836</v>
      </c>
      <c r="Y73" s="16">
        <f t="shared" ref="Y73" si="577">AVERAGE(Y70:Y72)</f>
        <v>8810.0771212478594</v>
      </c>
      <c r="Z73" s="16">
        <f t="shared" ref="Z73" si="578">AVERAGE(Z70:Z72)</f>
        <v>6.6099310600481802</v>
      </c>
      <c r="AA73" s="16">
        <f t="shared" ref="AA73" si="579">AVERAGE(AA70:AA72)</f>
        <v>16.616030686134298</v>
      </c>
      <c r="AB73" s="16">
        <f t="shared" ref="AB73" si="580">AVERAGE(AB70:AB72)</f>
        <v>18.543441797828134</v>
      </c>
      <c r="AC73" s="16">
        <f t="shared" ref="AC73" si="581">AVERAGE(AC70:AC72)</f>
        <v>65.40408454583141</v>
      </c>
      <c r="AD73" s="16">
        <f t="shared" ref="AD73" si="582">AVERAGE(AD70:AD72)</f>
        <v>0.9737393086376066</v>
      </c>
      <c r="AE73" s="16">
        <f t="shared" ref="AE73" si="583">AVERAGE(AE70:AE72)</f>
        <v>15.810478805839631</v>
      </c>
      <c r="AF73" s="16">
        <f t="shared" ref="AF73" si="584">AVERAGE(AF70:AF72)</f>
        <v>419.838008515502</v>
      </c>
      <c r="AG73" s="16">
        <f t="shared" ref="AG73" si="585">AVERAGE(AG70:AG72)</f>
        <v>8.9040268988914928</v>
      </c>
      <c r="AH73" s="16">
        <f t="shared" ref="AH73" si="586">AVERAGE(AH70:AH72)</f>
        <v>132.98118039071434</v>
      </c>
      <c r="AI73" s="16">
        <f t="shared" ref="AI73" si="587">AVERAGE(AI70:AI72)</f>
        <v>4.436907001999014</v>
      </c>
      <c r="AJ73" s="16">
        <f t="shared" ref="AJ73" si="588">AVERAGE(AJ70:AJ72)</f>
        <v>1.4800640120167934</v>
      </c>
      <c r="AK73" s="16">
        <f t="shared" ref="AK73" si="589">AVERAGE(AK70:AK72)</f>
        <v>1.9245154541132401</v>
      </c>
      <c r="AL73" s="16">
        <f t="shared" ref="AL73" si="590">AVERAGE(AL70:AL72)</f>
        <v>0.30688963522438634</v>
      </c>
      <c r="AM73" s="16">
        <f t="shared" ref="AM73" si="591">AVERAGE(AM70:AM72)</f>
        <v>0.40646495315092901</v>
      </c>
      <c r="AN73" s="16">
        <f t="shared" ref="AN73" si="592">AVERAGE(AN70:AN72)</f>
        <v>284.27256922628567</v>
      </c>
      <c r="AO73" s="16">
        <f t="shared" ref="AO73" si="593">AVERAGE(AO70:AO72)</f>
        <v>15.771015678688999</v>
      </c>
      <c r="AP73" s="16">
        <f t="shared" ref="AP73" si="594">AVERAGE(AP70:AP72)</f>
        <v>32.142044044926102</v>
      </c>
      <c r="AQ73" s="16">
        <f t="shared" ref="AQ73" si="595">AVERAGE(AQ70:AQ72)</f>
        <v>3.8061350384988466</v>
      </c>
      <c r="AR73" s="16">
        <f t="shared" ref="AR73" si="596">AVERAGE(AR70:AR72)</f>
        <v>14.348178328426632</v>
      </c>
      <c r="AS73" s="16">
        <f t="shared" ref="AS73" si="597">AVERAGE(AS70:AS72)</f>
        <v>2.5774355574712202</v>
      </c>
      <c r="AT73" s="16">
        <f t="shared" ref="AT73" si="598">AVERAGE(AT70:AT72)</f>
        <v>0.46190683382930359</v>
      </c>
      <c r="AU73" s="16">
        <f t="shared" ref="AU73" si="599">AVERAGE(AU70:AU72)</f>
        <v>2.1705454441600964</v>
      </c>
      <c r="AV73" s="16">
        <f t="shared" ref="AV73" si="600">AVERAGE(AV70:AV72)</f>
        <v>0.27768022143082766</v>
      </c>
      <c r="AW73" s="16">
        <f t="shared" ref="AW73" si="601">AVERAGE(AW70:AW72)</f>
        <v>1.6784691525323268</v>
      </c>
      <c r="AX73" s="16">
        <f t="shared" ref="AX73" si="602">AVERAGE(AX70:AX72)</f>
        <v>0.32711113173179335</v>
      </c>
      <c r="AY73" s="16">
        <f t="shared" ref="AY73" si="603">AVERAGE(AY70:AY72)</f>
        <v>0.89877387916222673</v>
      </c>
      <c r="AZ73" s="16">
        <f t="shared" ref="AZ73" si="604">AVERAGE(AZ70:AZ72)</f>
        <v>0.1111483469621878</v>
      </c>
      <c r="BA73" s="16">
        <f t="shared" ref="BA73" si="605">AVERAGE(BA70:BA72)</f>
        <v>0.78060635223382935</v>
      </c>
      <c r="BB73" s="16">
        <f t="shared" ref="BB73" si="606">AVERAGE(BB70:BB72)</f>
        <v>0.11913392019089399</v>
      </c>
      <c r="BC73" s="16">
        <f t="shared" ref="BC73" si="607">AVERAGE(BC70:BC72)</f>
        <v>3.5200820403025568</v>
      </c>
      <c r="BD73" s="16">
        <f t="shared" ref="BD73" si="608">AVERAGE(BD70:BD72)</f>
        <v>0.33234081564267332</v>
      </c>
      <c r="BE73" s="16">
        <f t="shared" ref="BE73" si="609">AVERAGE(BE70:BE72)</f>
        <v>7.5929618251581532</v>
      </c>
      <c r="BF73" s="16">
        <f t="shared" ref="BF73" si="610">AVERAGE(BF70:BF72)</f>
        <v>5.1977695434565474</v>
      </c>
      <c r="BG73" s="16">
        <f t="shared" ref="BG73" si="611">AVERAGE(BG70:BG72)</f>
        <v>1.8363785256305434</v>
      </c>
    </row>
    <row r="74" spans="1:59" x14ac:dyDescent="0.3">
      <c r="A74" t="s">
        <v>278</v>
      </c>
      <c r="B74" s="16">
        <f>STDEVA(B70:B73)</f>
        <v>0.12055427546683532</v>
      </c>
      <c r="C74" s="16">
        <f t="shared" ref="C74:M74" si="612">STDEVA(C70:C73)</f>
        <v>0.27302146530686744</v>
      </c>
      <c r="D74" s="16">
        <f t="shared" si="612"/>
        <v>5.5712625738396686E-2</v>
      </c>
      <c r="E74" s="16">
        <f t="shared" si="612"/>
        <v>1.5760020832398913E-2</v>
      </c>
      <c r="F74" s="16">
        <f t="shared" si="612"/>
        <v>2.1809229697538641E-2</v>
      </c>
      <c r="G74" s="16">
        <f t="shared" si="612"/>
        <v>5.477225575051653E-2</v>
      </c>
      <c r="H74" s="16">
        <f t="shared" si="612"/>
        <v>6.2716292407422769E-2</v>
      </c>
      <c r="I74" s="16">
        <f t="shared" si="612"/>
        <v>2.207462174987394E-2</v>
      </c>
      <c r="J74" s="16">
        <f t="shared" si="612"/>
        <v>4.2968741554211792E-2</v>
      </c>
      <c r="K74" s="16">
        <f t="shared" si="612"/>
        <v>2.9368350311176818E-2</v>
      </c>
      <c r="L74" s="16">
        <f t="shared" si="612"/>
        <v>1.9000241226538851E-2</v>
      </c>
      <c r="M74" s="16">
        <f t="shared" si="612"/>
        <v>1.7205231762461092E-2</v>
      </c>
      <c r="N74" t="s">
        <v>280</v>
      </c>
      <c r="O74" s="16">
        <f>STDEVA(O70:O72)</f>
        <v>0.253379509102096</v>
      </c>
      <c r="P74" s="16">
        <f t="shared" ref="P74:BG74" si="613">STDEVA(P70:P72)</f>
        <v>4.106444628584323</v>
      </c>
      <c r="Q74" s="16">
        <f t="shared" si="613"/>
        <v>788.74879776084413</v>
      </c>
      <c r="R74" s="16">
        <f t="shared" si="613"/>
        <v>617.47658307718189</v>
      </c>
      <c r="S74" s="16">
        <f t="shared" si="613"/>
        <v>261.96811478299321</v>
      </c>
      <c r="T74" s="16">
        <f t="shared" si="613"/>
        <v>14.294794563368001</v>
      </c>
      <c r="U74" s="16">
        <f t="shared" si="613"/>
        <v>43.79886686510126</v>
      </c>
      <c r="V74" s="16">
        <f t="shared" si="613"/>
        <v>738.46456764183949</v>
      </c>
      <c r="W74" s="16">
        <f t="shared" si="613"/>
        <v>18.690128376049216</v>
      </c>
      <c r="X74" s="16">
        <f t="shared" si="613"/>
        <v>98.246633052781561</v>
      </c>
      <c r="Y74" s="16">
        <f t="shared" si="613"/>
        <v>46.601857830815348</v>
      </c>
      <c r="Z74" s="16">
        <f t="shared" si="613"/>
        <v>0.18730581422300097</v>
      </c>
      <c r="AA74" s="16">
        <f t="shared" si="613"/>
        <v>0.73965927301784662</v>
      </c>
      <c r="AB74" s="16">
        <f t="shared" si="613"/>
        <v>0.42447964742793731</v>
      </c>
      <c r="AC74" s="16">
        <f t="shared" si="613"/>
        <v>0.72716142829781816</v>
      </c>
      <c r="AD74" s="16">
        <f t="shared" si="613"/>
        <v>6.9070359094194067E-2</v>
      </c>
      <c r="AE74" s="16">
        <f t="shared" si="613"/>
        <v>0.29175436411504674</v>
      </c>
      <c r="AF74" s="16">
        <f t="shared" si="613"/>
        <v>4.7844139011024538</v>
      </c>
      <c r="AG74" s="16">
        <f t="shared" si="613"/>
        <v>0.21590229019982599</v>
      </c>
      <c r="AH74" s="16">
        <f t="shared" si="613"/>
        <v>1.3942949598703895</v>
      </c>
      <c r="AI74" s="16">
        <f t="shared" si="613"/>
        <v>0.17358799954245235</v>
      </c>
      <c r="AJ74" s="16">
        <f t="shared" si="613"/>
        <v>8.3293856112707801E-2</v>
      </c>
      <c r="AK74" s="16">
        <f t="shared" si="613"/>
        <v>5.0650183707786324E-2</v>
      </c>
      <c r="AL74" s="16">
        <f t="shared" si="613"/>
        <v>5.1407485568016914E-2</v>
      </c>
      <c r="AM74" s="16">
        <f t="shared" si="613"/>
        <v>3.2062739483813323E-2</v>
      </c>
      <c r="AN74" s="16">
        <f t="shared" si="613"/>
        <v>4.1573958433901765</v>
      </c>
      <c r="AO74" s="16">
        <f t="shared" si="613"/>
        <v>0.28320536761784115</v>
      </c>
      <c r="AP74" s="16">
        <f t="shared" si="613"/>
        <v>0.40359454972285019</v>
      </c>
      <c r="AQ74" s="16">
        <f t="shared" si="613"/>
        <v>8.6548120610778989E-2</v>
      </c>
      <c r="AR74" s="16">
        <f t="shared" si="613"/>
        <v>0.90504703284054222</v>
      </c>
      <c r="AS74" s="16">
        <f t="shared" si="613"/>
        <v>0.33947288777276791</v>
      </c>
      <c r="AT74" s="16">
        <f t="shared" si="613"/>
        <v>3.6475074460374277E-2</v>
      </c>
      <c r="AU74" s="16">
        <f t="shared" si="613"/>
        <v>0.19020741561411325</v>
      </c>
      <c r="AV74" s="16">
        <f t="shared" si="613"/>
        <v>3.4741963154993838E-2</v>
      </c>
      <c r="AW74" s="16">
        <f t="shared" si="613"/>
        <v>7.48621292496051E-2</v>
      </c>
      <c r="AX74" s="16">
        <f t="shared" si="613"/>
        <v>5.4993511000279438E-3</v>
      </c>
      <c r="AY74" s="16">
        <f t="shared" si="613"/>
        <v>4.9356003104405348E-2</v>
      </c>
      <c r="AZ74" s="16">
        <f t="shared" si="613"/>
        <v>1.8499371520144702E-2</v>
      </c>
      <c r="BA74" s="16">
        <f t="shared" si="613"/>
        <v>9.600219551310854E-2</v>
      </c>
      <c r="BB74" s="16">
        <f t="shared" si="613"/>
        <v>1.3920023073979163E-2</v>
      </c>
      <c r="BC74" s="16">
        <f t="shared" si="613"/>
        <v>0.24371579314593003</v>
      </c>
      <c r="BD74" s="16">
        <f t="shared" si="613"/>
        <v>3.4361993332194196E-2</v>
      </c>
      <c r="BE74" s="16">
        <f t="shared" si="613"/>
        <v>0.24274672851889417</v>
      </c>
      <c r="BF74" s="16">
        <f t="shared" si="613"/>
        <v>9.1730538538975753E-2</v>
      </c>
      <c r="BG74" s="16">
        <f t="shared" si="613"/>
        <v>4.3563721509297319E-2</v>
      </c>
    </row>
    <row r="75" spans="1:59" x14ac:dyDescent="0.3">
      <c r="A75" t="s">
        <v>237</v>
      </c>
      <c r="B75" s="16">
        <f>AVERAGE(B70:B73)</f>
        <v>59.35</v>
      </c>
      <c r="C75" s="16">
        <f t="shared" ref="C75:M75" si="614">AVERAGE(C70:C73)</f>
        <v>16.658446862146942</v>
      </c>
      <c r="D75" s="16">
        <f t="shared" si="614"/>
        <v>0.20195000000000002</v>
      </c>
      <c r="E75" s="16">
        <f t="shared" si="614"/>
        <v>1.9411092325238004</v>
      </c>
      <c r="F75" s="16">
        <f t="shared" si="614"/>
        <v>1.0712250000000001</v>
      </c>
      <c r="G75" s="16">
        <f t="shared" si="614"/>
        <v>4.25</v>
      </c>
      <c r="H75" s="16">
        <f t="shared" si="614"/>
        <v>5.05</v>
      </c>
      <c r="I75" s="16">
        <f t="shared" si="614"/>
        <v>1.2225092133940955E-2</v>
      </c>
      <c r="J75" s="16">
        <f t="shared" si="614"/>
        <v>8.1565636854202914</v>
      </c>
      <c r="K75" s="16">
        <f t="shared" si="614"/>
        <v>0.44930000000000003</v>
      </c>
      <c r="L75" s="16">
        <f t="shared" si="614"/>
        <v>0.25822499999999998</v>
      </c>
      <c r="M75" s="16">
        <f t="shared" si="614"/>
        <v>8.8999999999999999E-3</v>
      </c>
    </row>
    <row r="76" spans="1:59" x14ac:dyDescent="0.3">
      <c r="A76" t="s">
        <v>206</v>
      </c>
      <c r="B76" s="16">
        <v>61.19</v>
      </c>
      <c r="C76" s="16">
        <v>14.571939549132418</v>
      </c>
      <c r="D76" s="16">
        <v>0.17699999999999999</v>
      </c>
      <c r="E76" s="16">
        <v>2.195896235980916</v>
      </c>
      <c r="F76" s="16">
        <v>0.81559999999999999</v>
      </c>
      <c r="G76" s="16">
        <v>3.14</v>
      </c>
      <c r="H76" s="16">
        <v>4.3600000000000003</v>
      </c>
      <c r="I76" s="16">
        <v>0</v>
      </c>
      <c r="J76" s="16">
        <v>9.6217677288147154</v>
      </c>
      <c r="K76" s="16">
        <v>1.2751999999999999</v>
      </c>
      <c r="L76" s="16">
        <v>0.15110000000000001</v>
      </c>
      <c r="M76" s="16">
        <v>0</v>
      </c>
      <c r="O76" s="16">
        <v>41.520969248219799</v>
      </c>
      <c r="P76" s="16">
        <v>207.83448280521799</v>
      </c>
      <c r="Q76" s="87">
        <v>103651.00336457</v>
      </c>
      <c r="R76" s="87">
        <v>25335.543254222401</v>
      </c>
      <c r="S76" s="87">
        <v>17011.5065854604</v>
      </c>
      <c r="T76" s="87">
        <v>2223.7937860289499</v>
      </c>
      <c r="U76" s="87">
        <v>17601.472292882499</v>
      </c>
      <c r="V76" s="87">
        <v>65767.414644680102</v>
      </c>
      <c r="W76" s="15">
        <v>908.62788186387695</v>
      </c>
      <c r="X76" s="87">
        <v>10125.703250141099</v>
      </c>
      <c r="Y76" s="87">
        <v>7162.1572778823202</v>
      </c>
      <c r="Z76" s="16">
        <v>47.1600176146462</v>
      </c>
      <c r="AA76" s="16">
        <v>34.728580404530099</v>
      </c>
      <c r="AB76" s="16">
        <v>72.030458695286001</v>
      </c>
      <c r="AC76" s="16">
        <v>72.470539120461893</v>
      </c>
      <c r="AD76" s="16">
        <v>4.2536955057857302</v>
      </c>
      <c r="AE76" s="16">
        <v>13.8737991293465</v>
      </c>
      <c r="AF76" s="15">
        <v>596.77051610712499</v>
      </c>
      <c r="AG76" s="16">
        <v>7.1018716779531799</v>
      </c>
      <c r="AH76" s="16">
        <v>61.985471320189397</v>
      </c>
      <c r="AI76" s="16">
        <v>2.9255284414464202</v>
      </c>
      <c r="AJ76" s="16">
        <v>2.73140695078953</v>
      </c>
      <c r="AK76" s="16">
        <v>11.2480878804838</v>
      </c>
      <c r="AL76" s="16">
        <v>0.40988513962189499</v>
      </c>
      <c r="AM76" s="16">
        <v>0.37707458341849598</v>
      </c>
      <c r="AN76" s="16">
        <v>411.549595643001</v>
      </c>
      <c r="AO76" s="16">
        <v>9.0878791509209407</v>
      </c>
      <c r="AP76" s="16">
        <v>20.005818837432201</v>
      </c>
      <c r="AQ76" s="16">
        <v>2.39167336856671</v>
      </c>
      <c r="AR76" s="16">
        <v>8.6548849845667295</v>
      </c>
      <c r="AS76" s="16">
        <v>1.61436650787808</v>
      </c>
      <c r="AT76" s="16">
        <v>0.375356270437744</v>
      </c>
      <c r="AU76" s="16">
        <v>1.5114658532663701</v>
      </c>
      <c r="AV76" s="16">
        <v>0.19060833952897299</v>
      </c>
      <c r="AW76" s="16">
        <v>1.25484444156137</v>
      </c>
      <c r="AX76" s="16">
        <v>0.23096020059649</v>
      </c>
      <c r="AY76" s="16">
        <v>0.66878629286164604</v>
      </c>
      <c r="AZ76" s="16">
        <v>0.113126122960388</v>
      </c>
      <c r="BA76" s="16">
        <v>0.65060670195334003</v>
      </c>
      <c r="BB76" s="16">
        <v>8.0982708689649893E-2</v>
      </c>
      <c r="BC76" s="16">
        <v>1.9001583978490699</v>
      </c>
      <c r="BD76" s="16">
        <v>0.26423575257656801</v>
      </c>
      <c r="BE76" s="87">
        <v>24.304268300677499</v>
      </c>
      <c r="BF76" s="16">
        <v>2.8778288492705602</v>
      </c>
      <c r="BG76" s="16">
        <v>1.9487450429651501</v>
      </c>
    </row>
    <row r="77" spans="1:59" x14ac:dyDescent="0.3">
      <c r="A77" t="s">
        <v>207</v>
      </c>
      <c r="B77" s="16">
        <v>60.58</v>
      </c>
      <c r="C77" s="16">
        <v>14.375440719158311</v>
      </c>
      <c r="D77" s="16">
        <v>0.18759999999999999</v>
      </c>
      <c r="E77" s="16">
        <v>2.1643761943161182</v>
      </c>
      <c r="F77" s="16">
        <v>0.75129999999999997</v>
      </c>
      <c r="G77" s="16">
        <v>3.08</v>
      </c>
      <c r="H77" s="16">
        <v>4.25</v>
      </c>
      <c r="I77" s="16">
        <v>0</v>
      </c>
      <c r="J77" s="16">
        <v>9.7471327806559476</v>
      </c>
      <c r="K77" s="16">
        <v>1.2351000000000001</v>
      </c>
      <c r="L77" s="16">
        <v>0.18060000000000001</v>
      </c>
      <c r="M77" s="16">
        <v>8.0000000000000002E-3</v>
      </c>
      <c r="O77" s="16">
        <v>41.725086959793302</v>
      </c>
      <c r="P77" s="16">
        <v>203.31610187595001</v>
      </c>
      <c r="Q77" s="87">
        <v>103675.80600728</v>
      </c>
      <c r="R77" s="87">
        <v>25580.822274181999</v>
      </c>
      <c r="S77" s="87">
        <v>17537.129214118399</v>
      </c>
      <c r="T77" s="87">
        <v>2212.9761299705401</v>
      </c>
      <c r="U77" s="87">
        <v>17943.4836645449</v>
      </c>
      <c r="V77" s="87">
        <v>64395.995871439904</v>
      </c>
      <c r="W77" s="15">
        <v>904.30043096657801</v>
      </c>
      <c r="X77" s="87">
        <v>10292.3242340044</v>
      </c>
      <c r="Y77" s="87">
        <v>7342.3658859894203</v>
      </c>
      <c r="Z77" s="16">
        <v>47.763446873059202</v>
      </c>
      <c r="AA77" s="16">
        <v>34.790665431692098</v>
      </c>
      <c r="AB77" s="16">
        <v>74.375166803394805</v>
      </c>
      <c r="AC77" s="16">
        <v>76.383918999555704</v>
      </c>
      <c r="AD77" s="16">
        <v>4.3110856967862503</v>
      </c>
      <c r="AE77" s="16">
        <v>13.9214534292288</v>
      </c>
      <c r="AF77" s="15">
        <v>602.70254641985196</v>
      </c>
      <c r="AG77" s="16">
        <v>7.3429750599036501</v>
      </c>
      <c r="AH77" s="16">
        <v>63.694718925096701</v>
      </c>
      <c r="AI77" s="16">
        <v>3.09578687940395</v>
      </c>
      <c r="AJ77" s="16">
        <v>2.9810842610161501</v>
      </c>
      <c r="AK77" s="16">
        <v>12.0408149546651</v>
      </c>
      <c r="AL77" s="16">
        <v>0.39344879304179697</v>
      </c>
      <c r="AM77" s="16">
        <v>0.40442452329656597</v>
      </c>
      <c r="AN77" s="16">
        <v>419.78946666553298</v>
      </c>
      <c r="AO77" s="16">
        <v>9.2984493990392991</v>
      </c>
      <c r="AP77" s="16">
        <v>20.5257395497724</v>
      </c>
      <c r="AQ77" s="16">
        <v>2.4948052624380801</v>
      </c>
      <c r="AR77" s="16">
        <v>9.1147772563495995</v>
      </c>
      <c r="AS77" s="16">
        <v>1.94334322162851</v>
      </c>
      <c r="AT77" s="16">
        <v>0.40083849256540799</v>
      </c>
      <c r="AU77" s="16">
        <v>1.7413941968790101</v>
      </c>
      <c r="AV77" s="16">
        <v>0.20476464303872699</v>
      </c>
      <c r="AW77" s="16">
        <v>1.3034218461929199</v>
      </c>
      <c r="AX77" s="16">
        <v>0.31531982814493598</v>
      </c>
      <c r="AY77" s="16">
        <v>0.79423246430013095</v>
      </c>
      <c r="AZ77" s="16">
        <v>0.126384825670004</v>
      </c>
      <c r="BA77" s="16">
        <v>0.73998254607465697</v>
      </c>
      <c r="BB77" s="16">
        <v>0.10538836318754299</v>
      </c>
      <c r="BC77" s="16">
        <v>1.56814387974836</v>
      </c>
      <c r="BD77" s="16">
        <v>0.21412873831206</v>
      </c>
      <c r="BE77" s="87">
        <v>23.6261515248991</v>
      </c>
      <c r="BF77" s="16">
        <v>2.9056924826303101</v>
      </c>
      <c r="BG77" s="16">
        <v>1.9309118260918099</v>
      </c>
    </row>
    <row r="78" spans="1:59" x14ac:dyDescent="0.3">
      <c r="A78" t="s">
        <v>208</v>
      </c>
      <c r="B78" s="16">
        <v>61.07</v>
      </c>
      <c r="C78" s="16">
        <v>14.147915758135662</v>
      </c>
      <c r="D78" s="16">
        <v>0.1741</v>
      </c>
      <c r="E78" s="16">
        <v>2.2589363193105116</v>
      </c>
      <c r="F78" s="16">
        <v>0.80300000000000005</v>
      </c>
      <c r="G78" s="16">
        <v>3.16</v>
      </c>
      <c r="H78" s="16">
        <v>4.38</v>
      </c>
      <c r="I78" s="16">
        <v>0</v>
      </c>
      <c r="J78" s="16">
        <v>9.7993682189231297</v>
      </c>
      <c r="K78" s="16">
        <v>1.2509999999999999</v>
      </c>
      <c r="L78" s="16">
        <v>0.17979999999999999</v>
      </c>
      <c r="M78" s="16">
        <v>3.8999999999999998E-3</v>
      </c>
      <c r="O78" s="16">
        <v>40.7934248808047</v>
      </c>
      <c r="P78" s="16">
        <v>205.70969289720799</v>
      </c>
      <c r="Q78" s="87">
        <v>102936.052609965</v>
      </c>
      <c r="R78" s="87">
        <v>25792.419665945501</v>
      </c>
      <c r="S78" s="87">
        <v>17227.226268255599</v>
      </c>
      <c r="T78" s="87">
        <v>2205.9032981374498</v>
      </c>
      <c r="U78" s="87">
        <v>17967.277871958198</v>
      </c>
      <c r="V78" s="87">
        <v>65758.1159167804</v>
      </c>
      <c r="W78" s="15">
        <v>926.52143484080602</v>
      </c>
      <c r="X78" s="87">
        <v>10380.635251154299</v>
      </c>
      <c r="Y78" s="87">
        <v>7213.5382961402602</v>
      </c>
      <c r="Z78" s="16">
        <v>50.482454084837201</v>
      </c>
      <c r="AA78" s="16">
        <v>37.767734820667698</v>
      </c>
      <c r="AB78" s="16">
        <v>75.708594157493806</v>
      </c>
      <c r="AC78" s="16">
        <v>70.794718731218495</v>
      </c>
      <c r="AD78" s="16">
        <v>4.2288327143800997</v>
      </c>
      <c r="AE78" s="16">
        <v>13.130388276002099</v>
      </c>
      <c r="AF78" s="15">
        <v>604.57851775729296</v>
      </c>
      <c r="AG78" s="16">
        <v>7.5101808783867696</v>
      </c>
      <c r="AH78" s="16">
        <v>62.917505353950801</v>
      </c>
      <c r="AI78" s="16">
        <v>3.0706334484134299</v>
      </c>
      <c r="AJ78" s="16">
        <v>2.9094596654031801</v>
      </c>
      <c r="AK78" s="16">
        <v>11.0350160783817</v>
      </c>
      <c r="AL78" s="16">
        <v>0.44094484166334602</v>
      </c>
      <c r="AM78" s="16">
        <v>0.41902327893881602</v>
      </c>
      <c r="AN78" s="16">
        <v>416.27950150130499</v>
      </c>
      <c r="AO78" s="16">
        <v>9.2634197522569703</v>
      </c>
      <c r="AP78" s="16">
        <v>20.257312659341299</v>
      </c>
      <c r="AQ78" s="16">
        <v>2.2236743349050201</v>
      </c>
      <c r="AR78" s="16">
        <v>9.2001297498008103</v>
      </c>
      <c r="AS78" s="16">
        <v>1.7882732364771701</v>
      </c>
      <c r="AT78" s="16">
        <v>0.33923508985218298</v>
      </c>
      <c r="AU78" s="16">
        <v>1.45879880296453</v>
      </c>
      <c r="AV78" s="16">
        <v>0.16501901051856499</v>
      </c>
      <c r="AW78" s="16">
        <v>1.4667155269490999</v>
      </c>
      <c r="AX78" s="16">
        <v>0.25859911424007798</v>
      </c>
      <c r="AY78" s="16">
        <v>0.70164504838862096</v>
      </c>
      <c r="AZ78" s="16">
        <v>0.110615385227467</v>
      </c>
      <c r="BA78" s="16">
        <v>0.60425199235077498</v>
      </c>
      <c r="BB78" s="16">
        <v>0.11518456609188001</v>
      </c>
      <c r="BC78" s="16">
        <v>1.6889307392483901</v>
      </c>
      <c r="BD78" s="16">
        <v>0.18939439276439601</v>
      </c>
      <c r="BE78" s="87">
        <v>25.203880401355601</v>
      </c>
      <c r="BF78" s="16">
        <v>2.7628922342713702</v>
      </c>
      <c r="BG78" s="16">
        <v>1.9917479659166599</v>
      </c>
    </row>
    <row r="79" spans="1:59" x14ac:dyDescent="0.3">
      <c r="A79" t="s">
        <v>278</v>
      </c>
      <c r="B79" s="16">
        <f>STDEVA(B76:B78)</f>
        <v>0.32316146634976983</v>
      </c>
      <c r="C79" s="16">
        <f t="shared" ref="C79:M79" si="615">STDEVA(C76:C78)</f>
        <v>0.21220099489273989</v>
      </c>
      <c r="D79" s="16">
        <f t="shared" si="615"/>
        <v>7.1065697304208055E-3</v>
      </c>
      <c r="E79" s="16">
        <f t="shared" si="615"/>
        <v>4.8147658945699313E-2</v>
      </c>
      <c r="F79" s="16">
        <f t="shared" si="615"/>
        <v>3.407379247065602E-2</v>
      </c>
      <c r="G79" s="16">
        <f t="shared" si="615"/>
        <v>4.1633319989322688E-2</v>
      </c>
      <c r="H79" s="16">
        <f t="shared" si="615"/>
        <v>7.0000000000000034E-2</v>
      </c>
      <c r="I79" s="16">
        <f t="shared" si="615"/>
        <v>0</v>
      </c>
      <c r="J79" s="16">
        <f t="shared" si="615"/>
        <v>9.1275107341184381E-2</v>
      </c>
      <c r="K79" s="16">
        <f t="shared" si="615"/>
        <v>2.0192655430461087E-2</v>
      </c>
      <c r="L79" s="16">
        <f t="shared" si="615"/>
        <v>1.6805653810548393E-2</v>
      </c>
      <c r="M79" s="16">
        <f t="shared" si="615"/>
        <v>4.0004166449675374E-3</v>
      </c>
      <c r="N79" t="s">
        <v>279</v>
      </c>
      <c r="O79" s="16">
        <f>AVERAGE(O76:O78)</f>
        <v>41.346493696272603</v>
      </c>
      <c r="P79" s="16">
        <f t="shared" ref="P79" si="616">AVERAGE(P76:P78)</f>
        <v>205.62009252612532</v>
      </c>
      <c r="Q79" s="16">
        <f t="shared" ref="Q79" si="617">AVERAGE(Q76:Q78)</f>
        <v>103420.95399393832</v>
      </c>
      <c r="R79" s="16">
        <f t="shared" ref="R79" si="618">AVERAGE(R76:R78)</f>
        <v>25569.595064783298</v>
      </c>
      <c r="S79" s="16">
        <f t="shared" ref="S79" si="619">AVERAGE(S76:S78)</f>
        <v>17258.620689278134</v>
      </c>
      <c r="T79" s="16">
        <f t="shared" ref="T79" si="620">AVERAGE(T76:T78)</f>
        <v>2214.2244047123131</v>
      </c>
      <c r="U79" s="16">
        <f t="shared" ref="U79" si="621">AVERAGE(U76:U78)</f>
        <v>17837.411276461866</v>
      </c>
      <c r="V79" s="16">
        <f t="shared" ref="V79" si="622">AVERAGE(V76:V78)</f>
        <v>65307.175477633464</v>
      </c>
      <c r="W79" s="16">
        <f t="shared" ref="W79" si="623">AVERAGE(W76:W78)</f>
        <v>913.1499158904204</v>
      </c>
      <c r="X79" s="16">
        <f t="shared" ref="X79" si="624">AVERAGE(X76:X78)</f>
        <v>10266.220911766599</v>
      </c>
      <c r="Y79" s="16">
        <f t="shared" ref="Y79" si="625">AVERAGE(Y76:Y78)</f>
        <v>7239.3538200040011</v>
      </c>
      <c r="Z79" s="16">
        <f t="shared" ref="Z79" si="626">AVERAGE(Z76:Z78)</f>
        <v>48.468639524180865</v>
      </c>
      <c r="AA79" s="16">
        <f t="shared" ref="AA79" si="627">AVERAGE(AA76:AA78)</f>
        <v>35.762326885629967</v>
      </c>
      <c r="AB79" s="16">
        <f t="shared" ref="AB79" si="628">AVERAGE(AB76:AB78)</f>
        <v>74.038073218724875</v>
      </c>
      <c r="AC79" s="16">
        <f t="shared" ref="AC79" si="629">AVERAGE(AC76:AC78)</f>
        <v>73.216392283745364</v>
      </c>
      <c r="AD79" s="16">
        <f t="shared" ref="AD79" si="630">AVERAGE(AD76:AD78)</f>
        <v>4.2645379723173598</v>
      </c>
      <c r="AE79" s="16">
        <f t="shared" ref="AE79" si="631">AVERAGE(AE76:AE78)</f>
        <v>13.641880278192467</v>
      </c>
      <c r="AF79" s="16">
        <f t="shared" ref="AF79" si="632">AVERAGE(AF76:AF78)</f>
        <v>601.35052676142334</v>
      </c>
      <c r="AG79" s="16">
        <f t="shared" ref="AG79" si="633">AVERAGE(AG76:AG78)</f>
        <v>7.3183425387478662</v>
      </c>
      <c r="AH79" s="16">
        <f t="shared" ref="AH79" si="634">AVERAGE(AH76:AH78)</f>
        <v>62.865898533078962</v>
      </c>
      <c r="AI79" s="16">
        <f t="shared" ref="AI79" si="635">AVERAGE(AI76:AI78)</f>
        <v>3.0306495897545997</v>
      </c>
      <c r="AJ79" s="16">
        <f t="shared" ref="AJ79" si="636">AVERAGE(AJ76:AJ78)</f>
        <v>2.8739836257362867</v>
      </c>
      <c r="AK79" s="16">
        <f t="shared" ref="AK79" si="637">AVERAGE(AK76:AK78)</f>
        <v>11.441306304510199</v>
      </c>
      <c r="AL79" s="16">
        <f t="shared" ref="AL79" si="638">AVERAGE(AL76:AL78)</f>
        <v>0.41475959144234603</v>
      </c>
      <c r="AM79" s="16">
        <f t="shared" ref="AM79" si="639">AVERAGE(AM76:AM78)</f>
        <v>0.4001741285512927</v>
      </c>
      <c r="AN79" s="16">
        <f t="shared" ref="AN79" si="640">AVERAGE(AN76:AN78)</f>
        <v>415.87285460327968</v>
      </c>
      <c r="AO79" s="16">
        <f t="shared" ref="AO79" si="641">AVERAGE(AO76:AO78)</f>
        <v>9.2165827674057379</v>
      </c>
      <c r="AP79" s="16">
        <f t="shared" ref="AP79" si="642">AVERAGE(AP76:AP78)</f>
        <v>20.262957015515298</v>
      </c>
      <c r="AQ79" s="16">
        <f t="shared" ref="AQ79" si="643">AVERAGE(AQ76:AQ78)</f>
        <v>2.3700509886366032</v>
      </c>
      <c r="AR79" s="16">
        <f t="shared" ref="AR79" si="644">AVERAGE(AR76:AR78)</f>
        <v>8.9899306635723804</v>
      </c>
      <c r="AS79" s="16">
        <f t="shared" ref="AS79" si="645">AVERAGE(AS76:AS78)</f>
        <v>1.7819943219945866</v>
      </c>
      <c r="AT79" s="16">
        <f t="shared" ref="AT79" si="646">AVERAGE(AT76:AT78)</f>
        <v>0.37180995095177832</v>
      </c>
      <c r="AU79" s="16">
        <f t="shared" ref="AU79" si="647">AVERAGE(AU76:AU78)</f>
        <v>1.5705529510366369</v>
      </c>
      <c r="AV79" s="16">
        <f t="shared" ref="AV79" si="648">AVERAGE(AV76:AV78)</f>
        <v>0.18679733102875498</v>
      </c>
      <c r="AW79" s="16">
        <f t="shared" ref="AW79" si="649">AVERAGE(AW76:AW78)</f>
        <v>1.3416606049011299</v>
      </c>
      <c r="AX79" s="16">
        <f t="shared" ref="AX79" si="650">AVERAGE(AX76:AX78)</f>
        <v>0.26829304766050133</v>
      </c>
      <c r="AY79" s="16">
        <f t="shared" ref="AY79" si="651">AVERAGE(AY76:AY78)</f>
        <v>0.72155460185013265</v>
      </c>
      <c r="AZ79" s="16">
        <f t="shared" ref="AZ79" si="652">AVERAGE(AZ76:AZ78)</f>
        <v>0.11670877795261968</v>
      </c>
      <c r="BA79" s="16">
        <f t="shared" ref="BA79" si="653">AVERAGE(BA76:BA78)</f>
        <v>0.66494708012625736</v>
      </c>
      <c r="BB79" s="16">
        <f t="shared" ref="BB79" si="654">AVERAGE(BB76:BB78)</f>
        <v>0.10051854598969096</v>
      </c>
      <c r="BC79" s="16">
        <f t="shared" ref="BC79" si="655">AVERAGE(BC76:BC78)</f>
        <v>1.7190776722819401</v>
      </c>
      <c r="BD79" s="16">
        <f t="shared" ref="BD79" si="656">AVERAGE(BD76:BD78)</f>
        <v>0.22258629455100798</v>
      </c>
      <c r="BE79" s="16">
        <f t="shared" ref="BE79" si="657">AVERAGE(BE76:BE78)</f>
        <v>24.378100075644067</v>
      </c>
      <c r="BF79" s="16">
        <f t="shared" ref="BF79" si="658">AVERAGE(BF76:BF78)</f>
        <v>2.8488045220574136</v>
      </c>
      <c r="BG79" s="16">
        <f t="shared" ref="BG79" si="659">AVERAGE(BG76:BG78)</f>
        <v>1.9571349449912068</v>
      </c>
    </row>
    <row r="80" spans="1:59" x14ac:dyDescent="0.3">
      <c r="A80" t="s">
        <v>237</v>
      </c>
      <c r="B80" s="16">
        <f>AVERAGE(B76:B78)</f>
        <v>60.946666666666665</v>
      </c>
      <c r="C80" s="16">
        <f t="shared" ref="C80:M80" si="660">AVERAGE(C76:C78)</f>
        <v>14.365098675475464</v>
      </c>
      <c r="D80" s="16">
        <f t="shared" si="660"/>
        <v>0.17956666666666665</v>
      </c>
      <c r="E80" s="16">
        <f t="shared" si="660"/>
        <v>2.2064029165358483</v>
      </c>
      <c r="F80" s="16">
        <f t="shared" si="660"/>
        <v>0.78996666666666659</v>
      </c>
      <c r="G80" s="16">
        <f t="shared" si="660"/>
        <v>3.1266666666666669</v>
      </c>
      <c r="H80" s="16">
        <f t="shared" si="660"/>
        <v>4.3299999999999992</v>
      </c>
      <c r="I80" s="16">
        <f t="shared" si="660"/>
        <v>0</v>
      </c>
      <c r="J80" s="16">
        <f t="shared" si="660"/>
        <v>9.7227562427979297</v>
      </c>
      <c r="K80" s="16">
        <f t="shared" si="660"/>
        <v>1.2537666666666667</v>
      </c>
      <c r="L80" s="16">
        <f t="shared" si="660"/>
        <v>0.17049999999999998</v>
      </c>
      <c r="M80" s="16">
        <f t="shared" si="660"/>
        <v>3.966666666666667E-3</v>
      </c>
      <c r="N80" t="s">
        <v>280</v>
      </c>
      <c r="O80" s="16">
        <f>STDEVA(O76:O78)</f>
        <v>0.48972425509341544</v>
      </c>
      <c r="P80" s="16">
        <f t="shared" ref="P80:BG80" si="661">STDEVA(P76:P78)</f>
        <v>2.2605226664129581</v>
      </c>
      <c r="Q80" s="16">
        <f t="shared" si="661"/>
        <v>420.11999108087002</v>
      </c>
      <c r="R80" s="16">
        <f t="shared" si="661"/>
        <v>228.6450339946303</v>
      </c>
      <c r="S80" s="16">
        <f t="shared" si="661"/>
        <v>264.21391748513389</v>
      </c>
      <c r="T80" s="16">
        <f t="shared" si="661"/>
        <v>9.0103291628102458</v>
      </c>
      <c r="U80" s="16">
        <f t="shared" si="661"/>
        <v>204.67521602762545</v>
      </c>
      <c r="V80" s="16">
        <f t="shared" si="661"/>
        <v>789.11838316087483</v>
      </c>
      <c r="W80" s="16">
        <f t="shared" si="661"/>
        <v>11.780485859994325</v>
      </c>
      <c r="X80" s="16">
        <f t="shared" si="661"/>
        <v>129.4550843305752</v>
      </c>
      <c r="Y80" s="16">
        <f t="shared" si="661"/>
        <v>92.836504475578479</v>
      </c>
      <c r="Z80" s="16">
        <f t="shared" si="661"/>
        <v>1.7699204872001486</v>
      </c>
      <c r="AA80" s="16">
        <f t="shared" si="661"/>
        <v>1.7370116226104118</v>
      </c>
      <c r="AB80" s="16">
        <f t="shared" si="661"/>
        <v>1.8620940317843446</v>
      </c>
      <c r="AC80" s="16">
        <f t="shared" si="661"/>
        <v>2.8682769419601293</v>
      </c>
      <c r="AD80" s="16">
        <f t="shared" si="661"/>
        <v>4.2184802820965837E-2</v>
      </c>
      <c r="AE80" s="16">
        <f t="shared" si="661"/>
        <v>0.44360543763895721</v>
      </c>
      <c r="AF80" s="16">
        <f t="shared" si="661"/>
        <v>4.0758054798824208</v>
      </c>
      <c r="AG80" s="16">
        <f t="shared" si="661"/>
        <v>0.20526609952339167</v>
      </c>
      <c r="AH80" s="16">
        <f t="shared" si="661"/>
        <v>0.85579161697852135</v>
      </c>
      <c r="AI80" s="16">
        <f t="shared" si="661"/>
        <v>9.1902206931452249E-2</v>
      </c>
      <c r="AJ80" s="16">
        <f t="shared" si="661"/>
        <v>0.12856361014429868</v>
      </c>
      <c r="AK80" s="16">
        <f t="shared" si="661"/>
        <v>0.53000741921285588</v>
      </c>
      <c r="AL80" s="16">
        <f t="shared" si="661"/>
        <v>2.4120299937553873E-2</v>
      </c>
      <c r="AM80" s="16">
        <f t="shared" si="661"/>
        <v>2.1294897407175151E-2</v>
      </c>
      <c r="AN80" s="16">
        <f t="shared" si="661"/>
        <v>4.1349594788517336</v>
      </c>
      <c r="AO80" s="16">
        <f t="shared" si="661"/>
        <v>0.11282834178796912</v>
      </c>
      <c r="AP80" s="16">
        <f t="shared" si="661"/>
        <v>0.2600063092456586</v>
      </c>
      <c r="AQ80" s="16">
        <f t="shared" si="661"/>
        <v>0.13685262310827573</v>
      </c>
      <c r="AR80" s="16">
        <f t="shared" si="661"/>
        <v>0.29327967420169554</v>
      </c>
      <c r="AS80" s="16">
        <f t="shared" si="661"/>
        <v>0.16457821278291301</v>
      </c>
      <c r="AT80" s="16">
        <f t="shared" si="661"/>
        <v>3.095443575457885E-2</v>
      </c>
      <c r="AU80" s="16">
        <f t="shared" si="661"/>
        <v>0.15027808558670433</v>
      </c>
      <c r="AV80" s="16">
        <f t="shared" si="661"/>
        <v>2.0145015895960225E-2</v>
      </c>
      <c r="AW80" s="16">
        <f t="shared" si="661"/>
        <v>0.11099095101179293</v>
      </c>
      <c r="AX80" s="16">
        <f t="shared" si="661"/>
        <v>4.3007161600108028E-2</v>
      </c>
      <c r="AY80" s="16">
        <f t="shared" si="661"/>
        <v>6.5049813384982363E-2</v>
      </c>
      <c r="AZ80" s="16">
        <f t="shared" si="661"/>
        <v>8.4732151844917926E-3</v>
      </c>
      <c r="BA80" s="16">
        <f t="shared" si="661"/>
        <v>6.899225056594846E-2</v>
      </c>
      <c r="BB80" s="16">
        <f t="shared" si="661"/>
        <v>1.7613293334751333E-2</v>
      </c>
      <c r="BC80" s="16">
        <f t="shared" si="661"/>
        <v>0.16804772606586699</v>
      </c>
      <c r="BD80" s="16">
        <f t="shared" si="661"/>
        <v>3.8130761568384457E-2</v>
      </c>
      <c r="BE80" s="16">
        <f t="shared" si="661"/>
        <v>0.79145148312907243</v>
      </c>
      <c r="BF80" s="16">
        <f t="shared" si="661"/>
        <v>7.5695352634594315E-2</v>
      </c>
      <c r="BG80" s="16">
        <f t="shared" si="661"/>
        <v>3.1273820028936299E-2</v>
      </c>
    </row>
    <row r="81" spans="1:59" x14ac:dyDescent="0.3">
      <c r="A81" t="s">
        <v>209</v>
      </c>
      <c r="B81" s="16">
        <v>62.84</v>
      </c>
      <c r="C81" s="16">
        <v>15.140751951689042</v>
      </c>
      <c r="D81" s="16">
        <v>0.2145</v>
      </c>
      <c r="E81" s="16">
        <v>2.6581901803979506</v>
      </c>
      <c r="F81" s="16">
        <v>0.72509999999999997</v>
      </c>
      <c r="G81" s="16">
        <v>2.79</v>
      </c>
      <c r="H81" s="16">
        <v>3.1</v>
      </c>
      <c r="I81" s="16">
        <v>0.11654413314840499</v>
      </c>
      <c r="J81" s="16">
        <v>10.050098322605596</v>
      </c>
      <c r="K81" s="16">
        <v>0.1305</v>
      </c>
      <c r="L81" s="16">
        <v>0.26450000000000001</v>
      </c>
      <c r="M81" s="16">
        <v>0</v>
      </c>
      <c r="O81" s="16">
        <v>29.3623913379237</v>
      </c>
      <c r="P81" s="16">
        <v>134.755414863748</v>
      </c>
      <c r="Q81" s="87">
        <v>108064.030798571</v>
      </c>
      <c r="R81" s="87">
        <v>18191.912399552701</v>
      </c>
      <c r="S81" s="87">
        <v>16095.645395122099</v>
      </c>
      <c r="T81" s="87">
        <v>2017.1916231057201</v>
      </c>
      <c r="U81" s="87">
        <v>22361.481685848001</v>
      </c>
      <c r="V81" s="87">
        <v>67482.622029831997</v>
      </c>
      <c r="W81" s="15">
        <v>1526.0106098517299</v>
      </c>
      <c r="X81" s="87">
        <v>643.58341209012997</v>
      </c>
      <c r="Y81" s="87">
        <v>6214.37763008007</v>
      </c>
      <c r="Z81" s="16">
        <v>3.7285599845252499</v>
      </c>
      <c r="AA81" s="16">
        <v>10.0811804477426</v>
      </c>
      <c r="AB81" s="16">
        <v>29.250367348615001</v>
      </c>
      <c r="AC81" s="16">
        <v>39.996221494502002</v>
      </c>
      <c r="AD81" s="16">
        <v>1.0098293098081399</v>
      </c>
      <c r="AE81" s="16">
        <v>14.074425111174699</v>
      </c>
      <c r="AF81" s="15">
        <v>520.93433902707204</v>
      </c>
      <c r="AG81" s="16">
        <v>7.1253096974057204</v>
      </c>
      <c r="AH81" s="16">
        <v>140.814690798317</v>
      </c>
      <c r="AI81" s="16">
        <v>4.3257780594427899</v>
      </c>
      <c r="AJ81" s="16">
        <v>0.91505353139922596</v>
      </c>
      <c r="AK81" s="16">
        <v>1.71565328076944</v>
      </c>
      <c r="AL81" s="16">
        <v>0.14613943371781499</v>
      </c>
      <c r="AM81" s="16">
        <v>0.263268833488567</v>
      </c>
      <c r="AN81" s="16">
        <v>211.35311504979501</v>
      </c>
      <c r="AO81" s="16">
        <v>12.499480019414101</v>
      </c>
      <c r="AP81" s="16">
        <v>28.402462932026999</v>
      </c>
      <c r="AQ81" s="16">
        <v>2.9636115249025199</v>
      </c>
      <c r="AR81" s="16">
        <v>10.5223805458693</v>
      </c>
      <c r="AS81" s="16">
        <v>1.7203721622355399</v>
      </c>
      <c r="AT81" s="16">
        <v>0.32803872682698298</v>
      </c>
      <c r="AU81" s="16">
        <v>1.27910552269761</v>
      </c>
      <c r="AV81" s="16">
        <v>0.179970928065631</v>
      </c>
      <c r="AW81" s="16">
        <v>1.2266409067923001</v>
      </c>
      <c r="AX81" s="16">
        <v>0.22295972263135</v>
      </c>
      <c r="AY81" s="16">
        <v>0.61238734251685101</v>
      </c>
      <c r="AZ81" s="16">
        <v>0.100424350708924</v>
      </c>
      <c r="BA81" s="16">
        <v>0.79262888355740901</v>
      </c>
      <c r="BB81" s="16">
        <v>8.3258539249530694E-2</v>
      </c>
      <c r="BC81" s="16">
        <v>3.4059827379883099</v>
      </c>
      <c r="BD81" s="16">
        <v>0.32213155238483498</v>
      </c>
      <c r="BE81" s="87">
        <v>7.6984851425946701</v>
      </c>
      <c r="BF81" s="16">
        <v>2.80156329961298</v>
      </c>
      <c r="BG81" s="16">
        <v>1.1170069206408999</v>
      </c>
    </row>
    <row r="82" spans="1:59" x14ac:dyDescent="0.3">
      <c r="A82" t="s">
        <v>210</v>
      </c>
      <c r="B82" s="16">
        <v>62.96</v>
      </c>
      <c r="C82" s="16">
        <v>14.83049064120361</v>
      </c>
      <c r="D82" s="16">
        <v>0.1663</v>
      </c>
      <c r="E82" s="16">
        <v>2.5741367359584904</v>
      </c>
      <c r="F82" s="16">
        <v>0.83069999999999999</v>
      </c>
      <c r="G82" s="16">
        <v>2.92</v>
      </c>
      <c r="H82" s="16">
        <v>3.03</v>
      </c>
      <c r="I82" s="16">
        <v>3.5916116504854365E-2</v>
      </c>
      <c r="J82" s="16">
        <v>10.060545410259033</v>
      </c>
      <c r="K82" s="16">
        <v>7.1599999999999997E-2</v>
      </c>
      <c r="L82" s="16">
        <v>0.29220000000000002</v>
      </c>
      <c r="M82" s="16">
        <v>4.1999999999999997E-3</v>
      </c>
      <c r="O82" s="16">
        <v>30.803942975088699</v>
      </c>
      <c r="P82" s="16">
        <v>139.10288048637699</v>
      </c>
      <c r="Q82" s="87">
        <v>109699.28824584901</v>
      </c>
      <c r="R82" s="87">
        <v>18597.847363902602</v>
      </c>
      <c r="S82" s="87">
        <v>16460.088296905298</v>
      </c>
      <c r="T82" s="87">
        <v>2082.8969409593401</v>
      </c>
      <c r="U82" s="87">
        <v>21205.118432198498</v>
      </c>
      <c r="V82" s="87">
        <v>69978.761977691494</v>
      </c>
      <c r="W82" s="15">
        <v>1524.93551214216</v>
      </c>
      <c r="X82" s="87">
        <v>689.67733454123402</v>
      </c>
      <c r="Y82" s="87">
        <v>6378.5773518870501</v>
      </c>
      <c r="Z82" s="16">
        <v>3.9340187820858499</v>
      </c>
      <c r="AA82" s="16">
        <v>10.827112271518599</v>
      </c>
      <c r="AB82" s="16">
        <v>31.0575274363825</v>
      </c>
      <c r="AC82" s="16">
        <v>39.985465200691102</v>
      </c>
      <c r="AD82" s="16">
        <v>0.74521483382564901</v>
      </c>
      <c r="AE82" s="16">
        <v>14.1017862613303</v>
      </c>
      <c r="AF82" s="15">
        <v>530.45130039539197</v>
      </c>
      <c r="AG82" s="16">
        <v>6.8465012919821699</v>
      </c>
      <c r="AH82" s="16">
        <v>142.29026700043099</v>
      </c>
      <c r="AI82" s="16">
        <v>4.0220748951576502</v>
      </c>
      <c r="AJ82" s="16">
        <v>0.77217080999524002</v>
      </c>
      <c r="AK82" s="16">
        <v>1.8811460890848299</v>
      </c>
      <c r="AL82" s="16">
        <v>0.161418387143657</v>
      </c>
      <c r="AM82" s="16">
        <v>0.27570490729847802</v>
      </c>
      <c r="AN82" s="16">
        <v>216.85602287127401</v>
      </c>
      <c r="AO82" s="16">
        <v>12.7539606334994</v>
      </c>
      <c r="AP82" s="16">
        <v>28.3828594052219</v>
      </c>
      <c r="AQ82" s="16">
        <v>2.8548300690013102</v>
      </c>
      <c r="AR82" s="16">
        <v>10.4718904371255</v>
      </c>
      <c r="AS82" s="16">
        <v>2.1225415640267302</v>
      </c>
      <c r="AT82" s="16">
        <v>0.412912549795313</v>
      </c>
      <c r="AU82" s="16">
        <v>1.2510917610191199</v>
      </c>
      <c r="AV82" s="16">
        <v>0.19348907009133501</v>
      </c>
      <c r="AW82" s="16">
        <v>1.2572210811062401</v>
      </c>
      <c r="AX82" s="16">
        <v>0.24345972822064399</v>
      </c>
      <c r="AY82" s="16">
        <v>0.80314386500038304</v>
      </c>
      <c r="AZ82" s="16">
        <v>9.2154963371489498E-2</v>
      </c>
      <c r="BA82" s="16">
        <v>0.64623046391773398</v>
      </c>
      <c r="BB82" s="16">
        <v>0.121057424925122</v>
      </c>
      <c r="BC82" s="16">
        <v>3.5891291839644999</v>
      </c>
      <c r="BD82" s="16">
        <v>0.29576582304149401</v>
      </c>
      <c r="BE82" s="87">
        <v>8.2651284905559503</v>
      </c>
      <c r="BF82" s="16">
        <v>2.9197489169395801</v>
      </c>
      <c r="BG82" s="16">
        <v>1.22848033425908</v>
      </c>
    </row>
    <row r="83" spans="1:59" x14ac:dyDescent="0.3">
      <c r="A83" t="s">
        <v>211</v>
      </c>
      <c r="B83" s="16">
        <v>62.43</v>
      </c>
      <c r="C83" s="16">
        <v>15.161436039054736</v>
      </c>
      <c r="D83" s="16">
        <v>0.245</v>
      </c>
      <c r="E83" s="16">
        <v>2.5846434165134227</v>
      </c>
      <c r="F83" s="16">
        <v>0.77710000000000001</v>
      </c>
      <c r="G83" s="16">
        <v>2.93</v>
      </c>
      <c r="H83" s="16">
        <v>3.12</v>
      </c>
      <c r="I83" s="16">
        <v>1.1622999801862493E-2</v>
      </c>
      <c r="J83" s="16">
        <v>10.091886673219342</v>
      </c>
      <c r="K83" s="16">
        <v>0.1206</v>
      </c>
      <c r="L83" s="16">
        <v>0.30099999999999999</v>
      </c>
      <c r="M83" s="16">
        <v>0</v>
      </c>
      <c r="O83" s="16">
        <v>30.6628423248393</v>
      </c>
      <c r="P83" s="16">
        <v>135.12655817043799</v>
      </c>
      <c r="Q83" s="87">
        <v>108900.392773182</v>
      </c>
      <c r="R83" s="87">
        <v>18557.543210788801</v>
      </c>
      <c r="S83" s="87">
        <v>16096.629770915</v>
      </c>
      <c r="T83" s="87">
        <v>2108.46628760668</v>
      </c>
      <c r="U83" s="87">
        <v>23081.885130979699</v>
      </c>
      <c r="V83" s="87">
        <v>69247.468667923604</v>
      </c>
      <c r="W83" s="15">
        <v>1529.4174872405999</v>
      </c>
      <c r="X83" s="87">
        <v>661.97593389411304</v>
      </c>
      <c r="Y83" s="87">
        <v>6438.2444174496004</v>
      </c>
      <c r="Z83" s="16">
        <v>3.7481265674655102</v>
      </c>
      <c r="AA83" s="16">
        <v>11.125958043070501</v>
      </c>
      <c r="AB83" s="16">
        <v>30.100062887471999</v>
      </c>
      <c r="AC83" s="16">
        <v>41.100909868532398</v>
      </c>
      <c r="AD83" s="16">
        <v>0.94386641935655402</v>
      </c>
      <c r="AE83" s="16">
        <v>14.4256156958898</v>
      </c>
      <c r="AF83" s="15">
        <v>529.00334635922297</v>
      </c>
      <c r="AG83" s="16">
        <v>6.7843722280659602</v>
      </c>
      <c r="AH83" s="16">
        <v>138.73037777795599</v>
      </c>
      <c r="AI83" s="16">
        <v>4.1238535606851503</v>
      </c>
      <c r="AJ83" s="16">
        <v>0.63182251815206203</v>
      </c>
      <c r="AK83" s="16">
        <v>1.57948466556575</v>
      </c>
      <c r="AL83" s="16">
        <v>0.115175481666223</v>
      </c>
      <c r="AM83" s="16">
        <v>0.27948135142126002</v>
      </c>
      <c r="AN83" s="16">
        <v>213.02165466159801</v>
      </c>
      <c r="AO83" s="16">
        <v>12.919707977402499</v>
      </c>
      <c r="AP83" s="16">
        <v>28.076793838261601</v>
      </c>
      <c r="AQ83" s="16">
        <v>3.1688849226186999</v>
      </c>
      <c r="AR83" s="16">
        <v>11.005108930747699</v>
      </c>
      <c r="AS83" s="16">
        <v>1.89634984258724</v>
      </c>
      <c r="AT83" s="16">
        <v>0.28410723513384001</v>
      </c>
      <c r="AU83" s="16">
        <v>1.20708524505528</v>
      </c>
      <c r="AV83" s="16">
        <v>0.17712081123423901</v>
      </c>
      <c r="AW83" s="16">
        <v>1.0964003156050699</v>
      </c>
      <c r="AX83" s="16">
        <v>0.23437742284669899</v>
      </c>
      <c r="AY83" s="16">
        <v>0.70792202116810998</v>
      </c>
      <c r="AZ83" s="16">
        <v>0.103209847097899</v>
      </c>
      <c r="BA83" s="16">
        <v>0.76723990313207302</v>
      </c>
      <c r="BB83" s="16">
        <v>8.4768711678141498E-2</v>
      </c>
      <c r="BC83" s="16">
        <v>3.3671993060843999</v>
      </c>
      <c r="BD83" s="16">
        <v>0.25545067556955198</v>
      </c>
      <c r="BE83" s="87">
        <v>8.1032365750265303</v>
      </c>
      <c r="BF83" s="16">
        <v>2.8563336116471998</v>
      </c>
      <c r="BG83" s="16">
        <v>1.15975321840594</v>
      </c>
    </row>
    <row r="84" spans="1:59" x14ac:dyDescent="0.3">
      <c r="A84" t="s">
        <v>212</v>
      </c>
      <c r="B84" s="16">
        <v>63.35</v>
      </c>
      <c r="C84" s="16">
        <v>14.065179408672879</v>
      </c>
      <c r="D84" s="16">
        <v>0.1958</v>
      </c>
      <c r="E84" s="16">
        <v>2.7527503053923446</v>
      </c>
      <c r="F84" s="16">
        <v>0.81799999999999995</v>
      </c>
      <c r="G84" s="16">
        <v>3.12</v>
      </c>
      <c r="H84" s="16">
        <v>3.17</v>
      </c>
      <c r="I84" s="16">
        <v>4.2722377650089162E-2</v>
      </c>
      <c r="J84" s="16">
        <v>10.050098322605596</v>
      </c>
      <c r="K84" s="16">
        <v>4.0599999999999997E-2</v>
      </c>
      <c r="L84" s="16">
        <v>0.2707</v>
      </c>
      <c r="M84" s="16">
        <v>2.75E-2</v>
      </c>
      <c r="N84" t="s">
        <v>279</v>
      </c>
      <c r="O84" s="16">
        <f>AVERAGE(O81:O83)</f>
        <v>30.276392212617235</v>
      </c>
      <c r="P84" s="16">
        <f t="shared" ref="P84" si="662">AVERAGE(P81:P83)</f>
        <v>136.32828450685432</v>
      </c>
      <c r="Q84" s="16">
        <f t="shared" ref="Q84" si="663">AVERAGE(Q81:Q83)</f>
        <v>108887.90393920067</v>
      </c>
      <c r="R84" s="16">
        <f t="shared" ref="R84" si="664">AVERAGE(R81:R83)</f>
        <v>18449.1009914147</v>
      </c>
      <c r="S84" s="16">
        <f t="shared" ref="S84" si="665">AVERAGE(S81:S83)</f>
        <v>16217.454487647467</v>
      </c>
      <c r="T84" s="16">
        <f t="shared" ref="T84" si="666">AVERAGE(T81:T83)</f>
        <v>2069.5182838905803</v>
      </c>
      <c r="U84" s="16">
        <f t="shared" ref="U84" si="667">AVERAGE(U81:U83)</f>
        <v>22216.161749675401</v>
      </c>
      <c r="V84" s="16">
        <f t="shared" ref="V84" si="668">AVERAGE(V81:V83)</f>
        <v>68902.950891815693</v>
      </c>
      <c r="W84" s="16">
        <f t="shared" ref="W84" si="669">AVERAGE(W81:W83)</f>
        <v>1526.7878697448298</v>
      </c>
      <c r="X84" s="16">
        <f t="shared" ref="X84" si="670">AVERAGE(X81:X83)</f>
        <v>665.07889350849234</v>
      </c>
      <c r="Y84" s="16">
        <f t="shared" ref="Y84" si="671">AVERAGE(Y81:Y83)</f>
        <v>6343.7331331389069</v>
      </c>
      <c r="Z84" s="16">
        <f t="shared" ref="Z84" si="672">AVERAGE(Z81:Z83)</f>
        <v>3.8035684446922033</v>
      </c>
      <c r="AA84" s="16">
        <f t="shared" ref="AA84" si="673">AVERAGE(AA81:AA83)</f>
        <v>10.678083587443899</v>
      </c>
      <c r="AB84" s="16">
        <f t="shared" ref="AB84" si="674">AVERAGE(AB81:AB83)</f>
        <v>30.135985890823168</v>
      </c>
      <c r="AC84" s="16">
        <f t="shared" ref="AC84" si="675">AVERAGE(AC81:AC83)</f>
        <v>40.360865521241834</v>
      </c>
      <c r="AD84" s="16">
        <f t="shared" ref="AD84" si="676">AVERAGE(AD81:AD83)</f>
        <v>0.89963685433011431</v>
      </c>
      <c r="AE84" s="16">
        <f t="shared" ref="AE84" si="677">AVERAGE(AE81:AE83)</f>
        <v>14.200609022798266</v>
      </c>
      <c r="AF84" s="16">
        <f t="shared" ref="AF84" si="678">AVERAGE(AF81:AF83)</f>
        <v>526.79632859389574</v>
      </c>
      <c r="AG84" s="16">
        <f t="shared" ref="AG84" si="679">AVERAGE(AG81:AG83)</f>
        <v>6.9187277391512838</v>
      </c>
      <c r="AH84" s="16">
        <f t="shared" ref="AH84" si="680">AVERAGE(AH81:AH83)</f>
        <v>140.61177852556798</v>
      </c>
      <c r="AI84" s="16">
        <f t="shared" ref="AI84" si="681">AVERAGE(AI81:AI83)</f>
        <v>4.1572355050951968</v>
      </c>
      <c r="AJ84" s="16">
        <f t="shared" ref="AJ84" si="682">AVERAGE(AJ81:AJ83)</f>
        <v>0.77301561984884282</v>
      </c>
      <c r="AK84" s="16">
        <f t="shared" ref="AK84" si="683">AVERAGE(AK81:AK83)</f>
        <v>1.7254280118066732</v>
      </c>
      <c r="AL84" s="16">
        <f t="shared" ref="AL84" si="684">AVERAGE(AL81:AL83)</f>
        <v>0.140911100842565</v>
      </c>
      <c r="AM84" s="16">
        <f t="shared" ref="AM84" si="685">AVERAGE(AM81:AM83)</f>
        <v>0.27281836406943499</v>
      </c>
      <c r="AN84" s="16">
        <f t="shared" ref="AN84" si="686">AVERAGE(AN81:AN83)</f>
        <v>213.74359752755564</v>
      </c>
      <c r="AO84" s="16">
        <f t="shared" ref="AO84" si="687">AVERAGE(AO81:AO83)</f>
        <v>12.724382876771999</v>
      </c>
      <c r="AP84" s="16">
        <f t="shared" ref="AP84" si="688">AVERAGE(AP81:AP83)</f>
        <v>28.287372058503497</v>
      </c>
      <c r="AQ84" s="16">
        <f t="shared" ref="AQ84" si="689">AVERAGE(AQ81:AQ83)</f>
        <v>2.9957755055075097</v>
      </c>
      <c r="AR84" s="16">
        <f t="shared" ref="AR84" si="690">AVERAGE(AR81:AR83)</f>
        <v>10.6664599712475</v>
      </c>
      <c r="AS84" s="16">
        <f t="shared" ref="AS84" si="691">AVERAGE(AS81:AS83)</f>
        <v>1.9130878562831699</v>
      </c>
      <c r="AT84" s="16">
        <f t="shared" ref="AT84" si="692">AVERAGE(AT81:AT83)</f>
        <v>0.34168617058537865</v>
      </c>
      <c r="AU84" s="16">
        <f t="shared" ref="AU84" si="693">AVERAGE(AU81:AU83)</f>
        <v>1.2457608429240032</v>
      </c>
      <c r="AV84" s="16">
        <f t="shared" ref="AV84" si="694">AVERAGE(AV81:AV83)</f>
        <v>0.183526936463735</v>
      </c>
      <c r="AW84" s="16">
        <f t="shared" ref="AW84" si="695">AVERAGE(AW81:AW83)</f>
        <v>1.1934207678345368</v>
      </c>
      <c r="AX84" s="16">
        <f t="shared" ref="AX84" si="696">AVERAGE(AX81:AX83)</f>
        <v>0.23359895789956431</v>
      </c>
      <c r="AY84" s="16">
        <f t="shared" ref="AY84" si="697">AVERAGE(AY81:AY83)</f>
        <v>0.70781774289511468</v>
      </c>
      <c r="AZ84" s="16">
        <f t="shared" ref="AZ84" si="698">AVERAGE(AZ81:AZ83)</f>
        <v>9.8596387059437504E-2</v>
      </c>
      <c r="BA84" s="16">
        <f t="shared" ref="BA84" si="699">AVERAGE(BA81:BA83)</f>
        <v>0.735366416869072</v>
      </c>
      <c r="BB84" s="16">
        <f t="shared" ref="BB84" si="700">AVERAGE(BB81:BB83)</f>
        <v>9.6361558617598056E-2</v>
      </c>
      <c r="BC84" s="16">
        <f t="shared" ref="BC84" si="701">AVERAGE(BC81:BC83)</f>
        <v>3.4541037426790702</v>
      </c>
      <c r="BD84" s="16">
        <f t="shared" ref="BD84" si="702">AVERAGE(BD81:BD83)</f>
        <v>0.29111601699862705</v>
      </c>
      <c r="BE84" s="16">
        <f t="shared" ref="BE84" si="703">AVERAGE(BE81:BE83)</f>
        <v>8.0222834027257175</v>
      </c>
      <c r="BF84" s="16">
        <f t="shared" ref="BF84" si="704">AVERAGE(BF81:BF83)</f>
        <v>2.8592152760665868</v>
      </c>
      <c r="BG84" s="16">
        <f t="shared" ref="BG84" si="705">AVERAGE(BG81:BG83)</f>
        <v>1.1684134911019732</v>
      </c>
    </row>
    <row r="85" spans="1:59" x14ac:dyDescent="0.3">
      <c r="A85" t="s">
        <v>278</v>
      </c>
      <c r="B85" s="16">
        <f>STDEVA(B81:B84)</f>
        <v>0.37881393849751677</v>
      </c>
      <c r="C85" s="16">
        <f t="shared" ref="C85:M85" si="706">STDEVA(C81:C84)</f>
        <v>0.51239234204182482</v>
      </c>
      <c r="D85" s="16">
        <f t="shared" si="706"/>
        <v>3.3024940070599175E-2</v>
      </c>
      <c r="E85" s="16">
        <f t="shared" si="706"/>
        <v>8.2506994072076081E-2</v>
      </c>
      <c r="F85" s="16">
        <f t="shared" si="706"/>
        <v>4.7603247438243818E-2</v>
      </c>
      <c r="G85" s="16">
        <f t="shared" si="706"/>
        <v>0.1358921140709301</v>
      </c>
      <c r="H85" s="16">
        <f t="shared" si="706"/>
        <v>5.8022983951764098E-2</v>
      </c>
      <c r="I85" s="16">
        <f t="shared" si="706"/>
        <v>4.5242517694382221E-2</v>
      </c>
      <c r="J85" s="16">
        <f t="shared" si="706"/>
        <v>1.9776017754802672E-2</v>
      </c>
      <c r="K85" s="16">
        <f t="shared" si="706"/>
        <v>4.2240610396473546E-2</v>
      </c>
      <c r="L85" s="16">
        <f t="shared" si="706"/>
        <v>1.731030521587261E-2</v>
      </c>
      <c r="M85" s="16">
        <f t="shared" si="706"/>
        <v>1.3199337104567031E-2</v>
      </c>
      <c r="N85" t="s">
        <v>280</v>
      </c>
      <c r="O85" s="16">
        <f>STDEVA(O81:O83)</f>
        <v>0.79468581689911133</v>
      </c>
      <c r="P85" s="16">
        <f t="shared" ref="P85:BG85" si="707">STDEVA(P81:P83)</f>
        <v>2.4100257209649629</v>
      </c>
      <c r="Q85" s="16">
        <f t="shared" si="707"/>
        <v>817.7002555644757</v>
      </c>
      <c r="R85" s="16">
        <f t="shared" si="707"/>
        <v>223.64164421575003</v>
      </c>
      <c r="S85" s="16">
        <f t="shared" si="707"/>
        <v>210.12761906791314</v>
      </c>
      <c r="T85" s="16">
        <f t="shared" si="707"/>
        <v>47.085108512812326</v>
      </c>
      <c r="U85" s="16">
        <f t="shared" si="707"/>
        <v>946.78494036419295</v>
      </c>
      <c r="V85" s="16">
        <f t="shared" si="707"/>
        <v>1283.2373254257204</v>
      </c>
      <c r="W85" s="16">
        <f t="shared" si="707"/>
        <v>2.3398984810938792</v>
      </c>
      <c r="X85" s="16">
        <f t="shared" si="707"/>
        <v>23.203096571545146</v>
      </c>
      <c r="Y85" s="16">
        <f t="shared" si="707"/>
        <v>115.92960927612485</v>
      </c>
      <c r="Z85" s="16">
        <f t="shared" si="707"/>
        <v>0.11339612289040875</v>
      </c>
      <c r="AA85" s="16">
        <f t="shared" si="707"/>
        <v>0.53809591843143068</v>
      </c>
      <c r="AB85" s="16">
        <f t="shared" si="707"/>
        <v>0.9041154474580585</v>
      </c>
      <c r="AC85" s="16">
        <f t="shared" si="707"/>
        <v>0.6409197698867416</v>
      </c>
      <c r="AD85" s="16">
        <f t="shared" si="707"/>
        <v>0.13774032104541215</v>
      </c>
      <c r="AE85" s="16">
        <f t="shared" si="707"/>
        <v>0.19534113836119982</v>
      </c>
      <c r="AF85" s="16">
        <f t="shared" si="707"/>
        <v>5.1279951232305443</v>
      </c>
      <c r="AG85" s="16">
        <f t="shared" si="707"/>
        <v>0.18158216942462865</v>
      </c>
      <c r="AH85" s="16">
        <f t="shared" si="707"/>
        <v>1.7885980157367751</v>
      </c>
      <c r="AI85" s="16">
        <f t="shared" si="707"/>
        <v>0.15457900458551357</v>
      </c>
      <c r="AJ85" s="16">
        <f t="shared" si="707"/>
        <v>0.14161739650911551</v>
      </c>
      <c r="AK85" s="16">
        <f t="shared" si="707"/>
        <v>0.15106807285137097</v>
      </c>
      <c r="AL85" s="16">
        <f t="shared" si="707"/>
        <v>2.3560627649524449E-2</v>
      </c>
      <c r="AM85" s="16">
        <f t="shared" si="707"/>
        <v>8.4829554572285523E-3</v>
      </c>
      <c r="AN85" s="16">
        <f t="shared" si="707"/>
        <v>2.8215952490043756</v>
      </c>
      <c r="AO85" s="16">
        <f t="shared" si="707"/>
        <v>0.21166959379784273</v>
      </c>
      <c r="AP85" s="16">
        <f t="shared" si="707"/>
        <v>0.18262930952063514</v>
      </c>
      <c r="AQ85" s="16">
        <f t="shared" si="707"/>
        <v>0.15947885128263453</v>
      </c>
      <c r="AR85" s="16">
        <f t="shared" si="707"/>
        <v>0.29436312795281599</v>
      </c>
      <c r="AS85" s="16">
        <f t="shared" si="707"/>
        <v>0.20160649235859154</v>
      </c>
      <c r="AT85" s="16">
        <f t="shared" si="707"/>
        <v>6.5478178136797904E-2</v>
      </c>
      <c r="AU85" s="16">
        <f t="shared" si="707"/>
        <v>3.6304877271824035E-2</v>
      </c>
      <c r="AV85" s="16">
        <f t="shared" si="707"/>
        <v>8.7443622579788556E-3</v>
      </c>
      <c r="AW85" s="16">
        <f t="shared" si="707"/>
        <v>8.5402066007652447E-2</v>
      </c>
      <c r="AX85" s="16">
        <f t="shared" si="707"/>
        <v>1.0272149874573932E-2</v>
      </c>
      <c r="AY85" s="16">
        <f t="shared" si="707"/>
        <v>9.5378303995045238E-2</v>
      </c>
      <c r="AZ85" s="16">
        <f t="shared" si="707"/>
        <v>5.7496697191222572E-3</v>
      </c>
      <c r="BA85" s="16">
        <f t="shared" si="707"/>
        <v>7.823083575654094E-2</v>
      </c>
      <c r="BB85" s="16">
        <f t="shared" si="707"/>
        <v>2.1400572765707816E-2</v>
      </c>
      <c r="BC85" s="16">
        <f t="shared" si="707"/>
        <v>0.1185324470063161</v>
      </c>
      <c r="BD85" s="16">
        <f t="shared" si="707"/>
        <v>3.3582738950105738E-2</v>
      </c>
      <c r="BE85" s="16">
        <f t="shared" si="707"/>
        <v>0.29186680699655798</v>
      </c>
      <c r="BF85" s="16">
        <f t="shared" si="707"/>
        <v>5.9145481890731572E-2</v>
      </c>
      <c r="BG85" s="16">
        <f t="shared" si="707"/>
        <v>5.62390498523909E-2</v>
      </c>
    </row>
    <row r="86" spans="1:59" x14ac:dyDescent="0.3">
      <c r="A86" t="s">
        <v>237</v>
      </c>
      <c r="B86" s="16">
        <f>AVERAGE(B81:B84)</f>
        <v>62.895000000000003</v>
      </c>
      <c r="C86" s="16">
        <f t="shared" ref="C86:M86" si="708">AVERAGE(C81:C84)</f>
        <v>14.799464510155065</v>
      </c>
      <c r="D86" s="16">
        <f t="shared" si="708"/>
        <v>0.2054</v>
      </c>
      <c r="E86" s="16">
        <f t="shared" si="708"/>
        <v>2.6424301595655519</v>
      </c>
      <c r="F86" s="16">
        <f t="shared" si="708"/>
        <v>0.78772500000000001</v>
      </c>
      <c r="G86" s="16">
        <f t="shared" si="708"/>
        <v>2.9400000000000004</v>
      </c>
      <c r="H86" s="16">
        <f t="shared" si="708"/>
        <v>3.105</v>
      </c>
      <c r="I86" s="16">
        <f t="shared" si="708"/>
        <v>5.170140677630275E-2</v>
      </c>
      <c r="J86" s="16">
        <f t="shared" si="708"/>
        <v>10.063157182172393</v>
      </c>
      <c r="K86" s="16">
        <f t="shared" si="708"/>
        <v>9.0824999999999989E-2</v>
      </c>
      <c r="L86" s="16">
        <f t="shared" si="708"/>
        <v>0.28209999999999996</v>
      </c>
      <c r="M86" s="16">
        <f t="shared" si="708"/>
        <v>7.9249999999999998E-3</v>
      </c>
    </row>
    <row r="87" spans="1:59" x14ac:dyDescent="0.3">
      <c r="A87" t="s">
        <v>213</v>
      </c>
      <c r="B87" s="16">
        <v>62.32</v>
      </c>
      <c r="C87" s="16">
        <v>19.277569424828123</v>
      </c>
      <c r="D87" s="16">
        <v>0.186</v>
      </c>
      <c r="E87" s="16">
        <v>1.6915755693441508</v>
      </c>
      <c r="F87" s="16">
        <v>0.67769999999999997</v>
      </c>
      <c r="G87" s="16">
        <v>1.91</v>
      </c>
      <c r="H87" s="16">
        <v>3.91</v>
      </c>
      <c r="I87" s="16">
        <v>0.2156014107390529</v>
      </c>
      <c r="J87" s="16">
        <v>7.3234084450587558</v>
      </c>
      <c r="K87" s="16">
        <v>0.56599999999999995</v>
      </c>
      <c r="L87" s="16">
        <v>0.10929999999999999</v>
      </c>
      <c r="M87" s="16">
        <v>4.7000000000000002E-3</v>
      </c>
      <c r="O87" s="16">
        <v>49.611305060818502</v>
      </c>
      <c r="P87" s="16">
        <v>169.561521957743</v>
      </c>
      <c r="Q87" s="87">
        <v>141082.40789928701</v>
      </c>
      <c r="R87" s="87">
        <v>23037.237405065702</v>
      </c>
      <c r="S87" s="87">
        <v>8865.3781772882594</v>
      </c>
      <c r="T87" s="87">
        <v>1286.89280057513</v>
      </c>
      <c r="U87" s="87">
        <v>14514.5505520366</v>
      </c>
      <c r="V87" s="87">
        <v>51939.829968130398</v>
      </c>
      <c r="W87" s="15">
        <v>547.20541166994303</v>
      </c>
      <c r="X87" s="87">
        <v>4645.6449492706897</v>
      </c>
      <c r="Y87" s="87">
        <v>5594.0049128095898</v>
      </c>
      <c r="Z87" s="16">
        <v>5.5315471758990098</v>
      </c>
      <c r="AA87" s="16">
        <v>12.9672301642743</v>
      </c>
      <c r="AB87" s="16">
        <v>166.07174245541501</v>
      </c>
      <c r="AC87" s="16">
        <v>60.991001981797901</v>
      </c>
      <c r="AD87" s="16">
        <v>3.2929801788250499</v>
      </c>
      <c r="AE87" s="16">
        <v>6.9005839755317204</v>
      </c>
      <c r="AF87" s="15">
        <v>407.06926761734002</v>
      </c>
      <c r="AG87" s="16">
        <v>3.88710182489472</v>
      </c>
      <c r="AH87" s="16">
        <v>26.5396753580217</v>
      </c>
      <c r="AI87" s="16">
        <v>1.61352332541235</v>
      </c>
      <c r="AJ87" s="16">
        <v>0.60109220654415796</v>
      </c>
      <c r="AK87" s="16">
        <v>27.466806198173</v>
      </c>
      <c r="AL87" s="16">
        <v>1.79749724033784</v>
      </c>
      <c r="AM87" s="16">
        <v>0.16944852038966099</v>
      </c>
      <c r="AN87" s="16">
        <v>145.35530112204199</v>
      </c>
      <c r="AO87" s="16">
        <v>5.3355216144736604</v>
      </c>
      <c r="AP87" s="16">
        <v>11.284900467811401</v>
      </c>
      <c r="AQ87" s="16">
        <v>1.33112784804383</v>
      </c>
      <c r="AR87" s="16">
        <v>4.5577211934367696</v>
      </c>
      <c r="AS87" s="16">
        <v>0.71565613724655097</v>
      </c>
      <c r="AT87" s="16">
        <v>0.24437508189541099</v>
      </c>
      <c r="AU87" s="16">
        <v>0.69935766751612305</v>
      </c>
      <c r="AV87" s="16">
        <v>0.131560548624196</v>
      </c>
      <c r="AW87" s="16">
        <v>0.77957480294399495</v>
      </c>
      <c r="AX87" s="16">
        <v>0.17365152213280999</v>
      </c>
      <c r="AY87" s="16">
        <v>0.51621013350906597</v>
      </c>
      <c r="AZ87" s="16">
        <v>4.5621510497152101E-2</v>
      </c>
      <c r="BA87" s="16">
        <v>0.32707741388883599</v>
      </c>
      <c r="BB87" s="16">
        <v>5.0032871250705803E-2</v>
      </c>
      <c r="BC87" s="16">
        <v>0.76963642254990094</v>
      </c>
      <c r="BD87" s="16">
        <v>0.103450591790393</v>
      </c>
      <c r="BE87" s="87">
        <v>2227.88447952454</v>
      </c>
      <c r="BF87" s="16">
        <v>1.5314165071229999</v>
      </c>
      <c r="BG87" s="16">
        <v>0.62579898217929397</v>
      </c>
    </row>
    <row r="88" spans="1:59" x14ac:dyDescent="0.3">
      <c r="A88" t="s">
        <v>214</v>
      </c>
      <c r="B88" s="16">
        <v>62.47</v>
      </c>
      <c r="C88" s="16">
        <v>19.587830735313556</v>
      </c>
      <c r="D88" s="16">
        <v>0.13109999999999999</v>
      </c>
      <c r="E88" s="16">
        <v>1.7756290137836115</v>
      </c>
      <c r="F88" s="16">
        <v>0.67349999999999999</v>
      </c>
      <c r="G88" s="16">
        <v>1.7702</v>
      </c>
      <c r="H88" s="16">
        <v>3.85</v>
      </c>
      <c r="I88" s="16">
        <v>0.20565379829601743</v>
      </c>
      <c r="J88" s="16">
        <v>7.4278793215931183</v>
      </c>
      <c r="K88" s="16">
        <v>0.62</v>
      </c>
      <c r="L88" s="16">
        <v>0.12989999999999999</v>
      </c>
      <c r="M88" s="16">
        <v>8.6E-3</v>
      </c>
      <c r="O88" s="16">
        <v>49.418174652031396</v>
      </c>
      <c r="P88" s="16">
        <v>170.98360814213001</v>
      </c>
      <c r="Q88" s="87">
        <v>138449.900908688</v>
      </c>
      <c r="R88" s="87">
        <v>23164.917354751102</v>
      </c>
      <c r="S88" s="87">
        <v>8966.4417087542697</v>
      </c>
      <c r="T88" s="87">
        <v>1219.61970040653</v>
      </c>
      <c r="U88" s="87">
        <v>13924.4596278679</v>
      </c>
      <c r="V88" s="87">
        <v>51520.410236248797</v>
      </c>
      <c r="W88" s="15">
        <v>552.94214610574295</v>
      </c>
      <c r="X88" s="87">
        <v>4594.3383133001198</v>
      </c>
      <c r="Y88" s="87">
        <v>5559.8597891689997</v>
      </c>
      <c r="Z88" s="16">
        <v>5.1537151109497499</v>
      </c>
      <c r="AA88" s="16">
        <v>13.265825636094601</v>
      </c>
      <c r="AB88" s="16">
        <v>162.11014378195901</v>
      </c>
      <c r="AC88" s="16">
        <v>54.087195335489</v>
      </c>
      <c r="AD88" s="16">
        <v>3.1413889702911701</v>
      </c>
      <c r="AE88" s="16">
        <v>7.18558206872894</v>
      </c>
      <c r="AF88" s="15">
        <v>409.28022702630199</v>
      </c>
      <c r="AG88" s="16">
        <v>3.8436561517344501</v>
      </c>
      <c r="AH88" s="16">
        <v>26.4946372147093</v>
      </c>
      <c r="AI88" s="16">
        <v>1.6418062316332001</v>
      </c>
      <c r="AJ88" s="16">
        <v>0.449182904420105</v>
      </c>
      <c r="AK88" s="16">
        <v>27.6767602906375</v>
      </c>
      <c r="AL88" s="16">
        <v>1.4406004682912401</v>
      </c>
      <c r="AM88" s="16">
        <v>0.220884795944506</v>
      </c>
      <c r="AN88" s="16">
        <v>146.03774227739501</v>
      </c>
      <c r="AO88" s="16">
        <v>5.8148524756687303</v>
      </c>
      <c r="AP88" s="16">
        <v>11.1227050045659</v>
      </c>
      <c r="AQ88" s="16">
        <v>1.34749679675665</v>
      </c>
      <c r="AR88" s="16">
        <v>5.4853014519335703</v>
      </c>
      <c r="AS88" s="16">
        <v>0.92030264487606805</v>
      </c>
      <c r="AT88" s="16">
        <v>0.20266153407558199</v>
      </c>
      <c r="AU88" s="16">
        <v>0.87029069412475502</v>
      </c>
      <c r="AV88" s="16">
        <v>0.12876392746010101</v>
      </c>
      <c r="AW88" s="16">
        <v>0.728868010156001</v>
      </c>
      <c r="AX88" s="16">
        <v>0.13525849611875199</v>
      </c>
      <c r="AY88" s="16">
        <v>0.51263029613995104</v>
      </c>
      <c r="AZ88" s="16">
        <v>4.7644871646273401E-2</v>
      </c>
      <c r="BA88" s="16">
        <v>0.38852812861004199</v>
      </c>
      <c r="BB88" s="16">
        <v>5.1172517934623601E-2</v>
      </c>
      <c r="BC88" s="16">
        <v>0.71709285463281802</v>
      </c>
      <c r="BD88" s="16">
        <v>0.128179382460719</v>
      </c>
      <c r="BE88" s="87">
        <v>2110.0260916276902</v>
      </c>
      <c r="BF88" s="16">
        <v>1.4514440019842001</v>
      </c>
      <c r="BG88" s="16">
        <v>0.54721034411867098</v>
      </c>
    </row>
    <row r="89" spans="1:59" x14ac:dyDescent="0.3">
      <c r="A89" t="s">
        <v>215</v>
      </c>
      <c r="B89" s="16">
        <v>62.73</v>
      </c>
      <c r="C89" s="16">
        <v>19.515436429533622</v>
      </c>
      <c r="D89" s="16">
        <v>0.1085</v>
      </c>
      <c r="E89" s="16">
        <v>1.6915755693441508</v>
      </c>
      <c r="F89" s="16">
        <v>0.69840000000000002</v>
      </c>
      <c r="G89" s="16">
        <v>1.8373999999999999</v>
      </c>
      <c r="H89" s="16">
        <v>3.87</v>
      </c>
      <c r="I89" s="16">
        <v>0.1927742579750347</v>
      </c>
      <c r="J89" s="16">
        <v>7.4592205845534263</v>
      </c>
      <c r="K89" s="16">
        <v>0.51829999999999998</v>
      </c>
      <c r="L89" s="16">
        <v>7.2499999999999995E-2</v>
      </c>
      <c r="M89" s="16">
        <v>5.11E-2</v>
      </c>
      <c r="O89" s="16">
        <v>48.229442949174697</v>
      </c>
      <c r="P89" s="16">
        <v>170.505390252502</v>
      </c>
      <c r="Q89" s="87">
        <v>138894.20883729201</v>
      </c>
      <c r="R89" s="87">
        <v>23330.8406454711</v>
      </c>
      <c r="S89" s="87">
        <v>10330.901398304401</v>
      </c>
      <c r="T89" s="87">
        <v>1192.7179937645001</v>
      </c>
      <c r="U89" s="87">
        <v>14002.9087192885</v>
      </c>
      <c r="V89" s="87">
        <v>52677.953779950898</v>
      </c>
      <c r="W89" s="15">
        <v>561.97950065448401</v>
      </c>
      <c r="X89" s="87">
        <v>4598.4689639194803</v>
      </c>
      <c r="Y89" s="87">
        <v>5551.6878554925497</v>
      </c>
      <c r="Z89" s="16">
        <v>5.2973555557079903</v>
      </c>
      <c r="AA89" s="16">
        <v>13.213302453388399</v>
      </c>
      <c r="AB89" s="16">
        <v>161.088013951985</v>
      </c>
      <c r="AC89" s="16">
        <v>59.226727168959599</v>
      </c>
      <c r="AD89" s="16">
        <v>3.55638839229319</v>
      </c>
      <c r="AE89" s="16">
        <v>7.24696208857464</v>
      </c>
      <c r="AF89" s="15">
        <v>417.61627178019899</v>
      </c>
      <c r="AG89" s="16">
        <v>4.2208345160192797</v>
      </c>
      <c r="AH89" s="16">
        <v>26.923123824055001</v>
      </c>
      <c r="AI89" s="16">
        <v>1.83365005859193</v>
      </c>
      <c r="AJ89" s="16">
        <v>0.50561404984831704</v>
      </c>
      <c r="AK89" s="16">
        <v>26.8185418693466</v>
      </c>
      <c r="AL89" s="16">
        <v>1.41374292948132</v>
      </c>
      <c r="AM89" s="16">
        <v>0.17656087008263999</v>
      </c>
      <c r="AN89" s="16">
        <v>144.21144481672999</v>
      </c>
      <c r="AO89" s="16">
        <v>5.8256970547950599</v>
      </c>
      <c r="AP89" s="16">
        <v>11.186132013302601</v>
      </c>
      <c r="AQ89" s="16">
        <v>1.3457949421283</v>
      </c>
      <c r="AR89" s="16">
        <v>5.2582697169761499</v>
      </c>
      <c r="AS89" s="16">
        <v>0.81964876874825399</v>
      </c>
      <c r="AT89" s="16">
        <v>0.18992182133179</v>
      </c>
      <c r="AU89" s="16">
        <v>0.93696777864207104</v>
      </c>
      <c r="AV89" s="16">
        <v>0.12596678826918201</v>
      </c>
      <c r="AW89" s="16">
        <v>0.74312789423034498</v>
      </c>
      <c r="AX89" s="16">
        <v>0.14531348878469599</v>
      </c>
      <c r="AY89" s="16">
        <v>0.43843135423832302</v>
      </c>
      <c r="AZ89" s="16">
        <v>4.3863610181644003E-2</v>
      </c>
      <c r="BA89" s="16">
        <v>0.380849289042961</v>
      </c>
      <c r="BB89" s="16">
        <v>5.8120574794291398E-2</v>
      </c>
      <c r="BC89" s="16">
        <v>0.70651179941700804</v>
      </c>
      <c r="BD89" s="16">
        <v>0.116353406680931</v>
      </c>
      <c r="BE89" s="87">
        <v>2167.54781865717</v>
      </c>
      <c r="BF89" s="16">
        <v>1.64615113713137</v>
      </c>
      <c r="BG89" s="16">
        <v>0.55090383893365902</v>
      </c>
    </row>
    <row r="90" spans="1:59" x14ac:dyDescent="0.3">
      <c r="A90" t="s">
        <v>278</v>
      </c>
      <c r="B90" s="16">
        <f>STDEVA(B87:B89)</f>
        <v>0.20744477176668644</v>
      </c>
      <c r="C90" s="16">
        <f t="shared" ref="C90:M90" si="709">STDEVA(C87:C89)</f>
        <v>0.16231847718865491</v>
      </c>
      <c r="D90" s="16">
        <f t="shared" si="709"/>
        <v>3.9856032583955606E-2</v>
      </c>
      <c r="E90" s="16">
        <f t="shared" si="709"/>
        <v>4.8528278773437905E-2</v>
      </c>
      <c r="F90" s="16">
        <f t="shared" si="709"/>
        <v>1.3330041260251245E-2</v>
      </c>
      <c r="G90" s="16">
        <f t="shared" si="709"/>
        <v>6.9917379813605685E-2</v>
      </c>
      <c r="H90" s="16">
        <f t="shared" si="709"/>
        <v>3.0550504633038961E-2</v>
      </c>
      <c r="I90" s="16">
        <f t="shared" si="709"/>
        <v>1.1444914849752253E-2</v>
      </c>
      <c r="J90" s="16">
        <f t="shared" si="709"/>
        <v>7.1111855600789281E-2</v>
      </c>
      <c r="K90" s="16">
        <f t="shared" si="709"/>
        <v>5.0882511730456083E-2</v>
      </c>
      <c r="L90" s="16">
        <f t="shared" si="709"/>
        <v>2.9078514404969214E-2</v>
      </c>
      <c r="M90" s="16">
        <f t="shared" si="709"/>
        <v>2.573719746462954E-2</v>
      </c>
      <c r="N90" t="s">
        <v>279</v>
      </c>
      <c r="O90" s="16">
        <f>AVERAGE(O87:O89)</f>
        <v>49.086307554008194</v>
      </c>
      <c r="P90" s="16">
        <f t="shared" ref="P90" si="710">AVERAGE(P87:P89)</f>
        <v>170.35017345079166</v>
      </c>
      <c r="Q90" s="16">
        <f t="shared" ref="Q90" si="711">AVERAGE(Q87:Q89)</f>
        <v>139475.5058817557</v>
      </c>
      <c r="R90" s="16">
        <f t="shared" ref="R90" si="712">AVERAGE(R87:R89)</f>
        <v>23177.665135095969</v>
      </c>
      <c r="S90" s="16">
        <f t="shared" ref="S90" si="713">AVERAGE(S87:S89)</f>
        <v>9387.5737614489772</v>
      </c>
      <c r="T90" s="16">
        <f t="shared" ref="T90" si="714">AVERAGE(T87:T89)</f>
        <v>1233.0768315820535</v>
      </c>
      <c r="U90" s="16">
        <f t="shared" ref="U90" si="715">AVERAGE(U87:U89)</f>
        <v>14147.306299730999</v>
      </c>
      <c r="V90" s="16">
        <f t="shared" ref="V90" si="716">AVERAGE(V87:V89)</f>
        <v>52046.064661443372</v>
      </c>
      <c r="W90" s="16">
        <f t="shared" ref="W90" si="717">AVERAGE(W87:W89)</f>
        <v>554.04235281005674</v>
      </c>
      <c r="X90" s="16">
        <f t="shared" ref="X90" si="718">AVERAGE(X87:X89)</f>
        <v>4612.8174088300966</v>
      </c>
      <c r="Y90" s="16">
        <f t="shared" ref="Y90" si="719">AVERAGE(Y87:Y89)</f>
        <v>5568.5175191570461</v>
      </c>
      <c r="Z90" s="16">
        <f t="shared" ref="Z90" si="720">AVERAGE(Z87:Z89)</f>
        <v>5.3275392808522497</v>
      </c>
      <c r="AA90" s="16">
        <f t="shared" ref="AA90" si="721">AVERAGE(AA87:AA89)</f>
        <v>13.148786084585767</v>
      </c>
      <c r="AB90" s="16">
        <f t="shared" ref="AB90" si="722">AVERAGE(AB87:AB89)</f>
        <v>163.08996672978631</v>
      </c>
      <c r="AC90" s="16">
        <f t="shared" ref="AC90" si="723">AVERAGE(AC87:AC89)</f>
        <v>58.1016414954155</v>
      </c>
      <c r="AD90" s="16">
        <f t="shared" ref="AD90" si="724">AVERAGE(AD87:AD89)</f>
        <v>3.3302525138031367</v>
      </c>
      <c r="AE90" s="16">
        <f t="shared" ref="AE90" si="725">AVERAGE(AE87:AE89)</f>
        <v>7.1110427109451004</v>
      </c>
      <c r="AF90" s="16">
        <f t="shared" ref="AF90" si="726">AVERAGE(AF87:AF89)</f>
        <v>411.32192214128031</v>
      </c>
      <c r="AG90" s="16">
        <f t="shared" ref="AG90" si="727">AVERAGE(AG87:AG89)</f>
        <v>3.9838641642161501</v>
      </c>
      <c r="AH90" s="16">
        <f t="shared" ref="AH90" si="728">AVERAGE(AH87:AH89)</f>
        <v>26.652478798928666</v>
      </c>
      <c r="AI90" s="16">
        <f t="shared" ref="AI90" si="729">AVERAGE(AI87:AI89)</f>
        <v>1.6963265385458266</v>
      </c>
      <c r="AJ90" s="16">
        <f t="shared" ref="AJ90" si="730">AVERAGE(AJ87:AJ89)</f>
        <v>0.51862972027085996</v>
      </c>
      <c r="AK90" s="16">
        <f t="shared" ref="AK90" si="731">AVERAGE(AK87:AK89)</f>
        <v>27.320702786052365</v>
      </c>
      <c r="AL90" s="16">
        <f t="shared" ref="AL90" si="732">AVERAGE(AL87:AL89)</f>
        <v>1.5506135460368</v>
      </c>
      <c r="AM90" s="16">
        <f t="shared" ref="AM90" si="733">AVERAGE(AM87:AM89)</f>
        <v>0.18896472880560233</v>
      </c>
      <c r="AN90" s="16">
        <f t="shared" ref="AN90" si="734">AVERAGE(AN87:AN89)</f>
        <v>145.20149607205568</v>
      </c>
      <c r="AO90" s="16">
        <f t="shared" ref="AO90" si="735">AVERAGE(AO87:AO89)</f>
        <v>5.6586903816458163</v>
      </c>
      <c r="AP90" s="16">
        <f t="shared" ref="AP90" si="736">AVERAGE(AP87:AP89)</f>
        <v>11.197912495226632</v>
      </c>
      <c r="AQ90" s="16">
        <f t="shared" ref="AQ90" si="737">AVERAGE(AQ87:AQ89)</f>
        <v>1.3414731956429264</v>
      </c>
      <c r="AR90" s="16">
        <f t="shared" ref="AR90" si="738">AVERAGE(AR87:AR89)</f>
        <v>5.1004307874488299</v>
      </c>
      <c r="AS90" s="16">
        <f t="shared" ref="AS90" si="739">AVERAGE(AS87:AS89)</f>
        <v>0.81853585029029097</v>
      </c>
      <c r="AT90" s="16">
        <f t="shared" ref="AT90" si="740">AVERAGE(AT87:AT89)</f>
        <v>0.21231947910092766</v>
      </c>
      <c r="AU90" s="16">
        <f t="shared" ref="AU90" si="741">AVERAGE(AU87:AU89)</f>
        <v>0.83553871342764963</v>
      </c>
      <c r="AV90" s="16">
        <f t="shared" ref="AV90" si="742">AVERAGE(AV87:AV89)</f>
        <v>0.12876375478449301</v>
      </c>
      <c r="AW90" s="16">
        <f t="shared" ref="AW90" si="743">AVERAGE(AW87:AW89)</f>
        <v>0.75052356911011364</v>
      </c>
      <c r="AX90" s="16">
        <f t="shared" ref="AX90" si="744">AVERAGE(AX87:AX89)</f>
        <v>0.15140783567875263</v>
      </c>
      <c r="AY90" s="16">
        <f t="shared" ref="AY90" si="745">AVERAGE(AY87:AY89)</f>
        <v>0.48909059462911336</v>
      </c>
      <c r="AZ90" s="16">
        <f t="shared" ref="AZ90" si="746">AVERAGE(AZ87:AZ89)</f>
        <v>4.5709997441689833E-2</v>
      </c>
      <c r="BA90" s="16">
        <f t="shared" ref="BA90" si="747">AVERAGE(BA87:BA89)</f>
        <v>0.36548494384727964</v>
      </c>
      <c r="BB90" s="16">
        <f t="shared" ref="BB90" si="748">AVERAGE(BB87:BB89)</f>
        <v>5.3108654659873598E-2</v>
      </c>
      <c r="BC90" s="16">
        <f t="shared" ref="BC90" si="749">AVERAGE(BC87:BC89)</f>
        <v>0.73108035886657563</v>
      </c>
      <c r="BD90" s="16">
        <f t="shared" ref="BD90" si="750">AVERAGE(BD87:BD89)</f>
        <v>0.11599446031068099</v>
      </c>
      <c r="BE90" s="16">
        <f t="shared" ref="BE90" si="751">AVERAGE(BE87:BE89)</f>
        <v>2168.4861299364666</v>
      </c>
      <c r="BF90" s="16">
        <f t="shared" ref="BF90" si="752">AVERAGE(BF87:BF89)</f>
        <v>1.5430038820795235</v>
      </c>
      <c r="BG90" s="16">
        <f t="shared" ref="BG90" si="753">AVERAGE(BG87:BG89)</f>
        <v>0.57463772174387462</v>
      </c>
    </row>
    <row r="91" spans="1:59" x14ac:dyDescent="0.3">
      <c r="A91" t="s">
        <v>237</v>
      </c>
      <c r="B91" s="16">
        <f>AVERAGE(B87:B89)</f>
        <v>62.506666666666661</v>
      </c>
      <c r="C91" s="16">
        <f t="shared" ref="C91:M91" si="754">AVERAGE(C87:C89)</f>
        <v>19.460278863225099</v>
      </c>
      <c r="D91" s="16">
        <f t="shared" si="754"/>
        <v>0.14186666666666667</v>
      </c>
      <c r="E91" s="16">
        <f t="shared" si="754"/>
        <v>1.7195933841573041</v>
      </c>
      <c r="F91" s="16">
        <f t="shared" si="754"/>
        <v>0.68319999999999992</v>
      </c>
      <c r="G91" s="16">
        <f t="shared" si="754"/>
        <v>1.8391999999999999</v>
      </c>
      <c r="H91" s="16">
        <f t="shared" si="754"/>
        <v>3.8766666666666665</v>
      </c>
      <c r="I91" s="16">
        <f t="shared" si="754"/>
        <v>0.20467648900336832</v>
      </c>
      <c r="J91" s="16">
        <f t="shared" si="754"/>
        <v>7.4035027837350995</v>
      </c>
      <c r="K91" s="16">
        <f t="shared" si="754"/>
        <v>0.56809999999999994</v>
      </c>
      <c r="L91" s="16">
        <f t="shared" si="754"/>
        <v>0.10389999999999999</v>
      </c>
      <c r="M91" s="16">
        <f t="shared" si="754"/>
        <v>2.1466666666666665E-2</v>
      </c>
      <c r="N91" t="s">
        <v>280</v>
      </c>
      <c r="O91" s="16">
        <f>STDEVA(O87:O89)</f>
        <v>0.74832316011327837</v>
      </c>
      <c r="P91" s="16">
        <f t="shared" ref="P91:BG91" si="755">STDEVA(P87:P89)</f>
        <v>0.72363766527592421</v>
      </c>
      <c r="Q91" s="16">
        <f t="shared" si="755"/>
        <v>1409.2384306123654</v>
      </c>
      <c r="R91" s="16">
        <f t="shared" si="755"/>
        <v>147.21615102266557</v>
      </c>
      <c r="S91" s="16">
        <f t="shared" si="755"/>
        <v>818.50701413581317</v>
      </c>
      <c r="T91" s="16">
        <f t="shared" si="755"/>
        <v>48.508188422794113</v>
      </c>
      <c r="U91" s="16">
        <f t="shared" si="755"/>
        <v>320.45252475960308</v>
      </c>
      <c r="V91" s="16">
        <f t="shared" si="755"/>
        <v>586.03849825679481</v>
      </c>
      <c r="W91" s="16">
        <f t="shared" si="755"/>
        <v>7.4482392164152751</v>
      </c>
      <c r="X91" s="16">
        <f t="shared" si="755"/>
        <v>28.504405399321836</v>
      </c>
      <c r="Y91" s="16">
        <f t="shared" si="755"/>
        <v>22.447729315074518</v>
      </c>
      <c r="Z91" s="16">
        <f t="shared" si="755"/>
        <v>0.19071591510318062</v>
      </c>
      <c r="AA91" s="16">
        <f t="shared" si="755"/>
        <v>0.15941011677589664</v>
      </c>
      <c r="AB91" s="16">
        <f t="shared" si="755"/>
        <v>2.6323805207059139</v>
      </c>
      <c r="AC91" s="16">
        <f t="shared" si="755"/>
        <v>3.5867812704450452</v>
      </c>
      <c r="AD91" s="16">
        <f t="shared" si="755"/>
        <v>0.20999535776188405</v>
      </c>
      <c r="AE91" s="16">
        <f t="shared" si="755"/>
        <v>0.18482839660862141</v>
      </c>
      <c r="AF91" s="16">
        <f t="shared" si="755"/>
        <v>5.5620332082554063</v>
      </c>
      <c r="AG91" s="16">
        <f t="shared" si="755"/>
        <v>0.20636882602360651</v>
      </c>
      <c r="AH91" s="16">
        <f t="shared" si="755"/>
        <v>0.23546476553293996</v>
      </c>
      <c r="AI91" s="16">
        <f t="shared" si="755"/>
        <v>0.11976348593984625</v>
      </c>
      <c r="AJ91" s="16">
        <f t="shared" si="755"/>
        <v>7.6786488234359435E-2</v>
      </c>
      <c r="AK91" s="16">
        <f t="shared" si="755"/>
        <v>0.44737497687703753</v>
      </c>
      <c r="AL91" s="16">
        <f t="shared" si="755"/>
        <v>0.21422885130516084</v>
      </c>
      <c r="AM91" s="16">
        <f t="shared" si="755"/>
        <v>2.787139024435065E-2</v>
      </c>
      <c r="AN91" s="16">
        <f t="shared" si="755"/>
        <v>0.92281233127805851</v>
      </c>
      <c r="AO91" s="16">
        <f t="shared" si="755"/>
        <v>0.27992488328261467</v>
      </c>
      <c r="AP91" s="16">
        <f t="shared" si="755"/>
        <v>8.1736937122255382E-2</v>
      </c>
      <c r="AQ91" s="16">
        <f t="shared" si="755"/>
        <v>8.9996522157031415E-3</v>
      </c>
      <c r="AR91" s="16">
        <f t="shared" si="755"/>
        <v>0.48351435319336239</v>
      </c>
      <c r="AS91" s="16">
        <f t="shared" si="755"/>
        <v>0.10232779295900052</v>
      </c>
      <c r="AT91" s="16">
        <f t="shared" si="755"/>
        <v>2.8482386190184918E-2</v>
      </c>
      <c r="AU91" s="16">
        <f t="shared" si="755"/>
        <v>0.12255780819311581</v>
      </c>
      <c r="AV91" s="16">
        <f t="shared" si="755"/>
        <v>2.7968801815047815E-3</v>
      </c>
      <c r="AW91" s="16">
        <f t="shared" si="755"/>
        <v>2.6149889367004402E-2</v>
      </c>
      <c r="AX91" s="16">
        <f t="shared" si="755"/>
        <v>1.9908839988253099E-2</v>
      </c>
      <c r="AY91" s="16">
        <f t="shared" si="755"/>
        <v>4.3908686915304571E-2</v>
      </c>
      <c r="AZ91" s="16">
        <f t="shared" si="755"/>
        <v>1.8921831360859431E-3</v>
      </c>
      <c r="BA91" s="16">
        <f t="shared" si="755"/>
        <v>3.3482755448227423E-2</v>
      </c>
      <c r="BB91" s="16">
        <f t="shared" si="755"/>
        <v>4.3776941666107847E-3</v>
      </c>
      <c r="BC91" s="16">
        <f t="shared" si="755"/>
        <v>3.3807058692445879E-2</v>
      </c>
      <c r="BD91" s="16">
        <f t="shared" si="755"/>
        <v>1.2368302384593341E-2</v>
      </c>
      <c r="BE91" s="16">
        <f t="shared" si="755"/>
        <v>58.934796346926639</v>
      </c>
      <c r="BF91" s="16">
        <f t="shared" si="755"/>
        <v>9.7869390327578243E-2</v>
      </c>
      <c r="BG91" s="16">
        <f t="shared" si="755"/>
        <v>4.4345421443399174E-2</v>
      </c>
    </row>
    <row r="92" spans="1:59" x14ac:dyDescent="0.3">
      <c r="A92" t="s">
        <v>216</v>
      </c>
      <c r="B92" s="16">
        <v>64.180000000000007</v>
      </c>
      <c r="C92" s="16">
        <v>19.029360376439776</v>
      </c>
      <c r="D92" s="16">
        <v>0.16569999999999999</v>
      </c>
      <c r="E92" s="16">
        <v>1.6705622082342855</v>
      </c>
      <c r="F92" s="16">
        <v>0.50090000000000001</v>
      </c>
      <c r="G92" s="16">
        <v>1.5368999999999999</v>
      </c>
      <c r="H92" s="16">
        <v>3.52</v>
      </c>
      <c r="I92" s="16">
        <v>0.10345516940756885</v>
      </c>
      <c r="J92" s="16">
        <v>6.978654552495362</v>
      </c>
      <c r="K92" s="16">
        <v>0.43769999999999998</v>
      </c>
      <c r="L92" s="16">
        <v>9.8699999999999996E-2</v>
      </c>
      <c r="M92" s="16">
        <v>3.7900000000000003E-2</v>
      </c>
      <c r="O92" s="16">
        <v>33.485429058062699</v>
      </c>
      <c r="P92" s="16">
        <v>158.845455524263</v>
      </c>
      <c r="Q92" s="87">
        <v>139563.40767234299</v>
      </c>
      <c r="R92" s="87">
        <v>21057.779273660999</v>
      </c>
      <c r="S92" s="87">
        <v>7326.7243675175896</v>
      </c>
      <c r="T92" s="87">
        <v>1253.9976273055399</v>
      </c>
      <c r="U92" s="87">
        <v>13673.7297707742</v>
      </c>
      <c r="V92" s="87">
        <v>48777.274319728203</v>
      </c>
      <c r="W92" s="15">
        <v>470.35177344349898</v>
      </c>
      <c r="X92" s="87">
        <v>3676.43817236431</v>
      </c>
      <c r="Y92" s="87">
        <v>4416.9584469935298</v>
      </c>
      <c r="Z92" s="16">
        <v>4.1185091788078099</v>
      </c>
      <c r="AA92" s="16">
        <v>13.318659761989601</v>
      </c>
      <c r="AB92" s="16">
        <v>215.55917977262399</v>
      </c>
      <c r="AC92" s="16">
        <v>44.6968371498522</v>
      </c>
      <c r="AD92" s="16">
        <v>2.7842416888572199</v>
      </c>
      <c r="AE92" s="16">
        <v>6.0155619301158696</v>
      </c>
      <c r="AF92" s="15">
        <v>358.886759930035</v>
      </c>
      <c r="AG92" s="16">
        <v>3.3802604246360102</v>
      </c>
      <c r="AH92" s="16">
        <v>23.416492213407601</v>
      </c>
      <c r="AI92" s="16">
        <v>1.51756600253906</v>
      </c>
      <c r="AJ92" s="16">
        <v>0.559413190356012</v>
      </c>
      <c r="AK92" s="15">
        <v>349.71963854219803</v>
      </c>
      <c r="AL92" s="16">
        <v>1.20165555837163</v>
      </c>
      <c r="AM92" s="16">
        <v>0.14111252846577099</v>
      </c>
      <c r="AN92" s="16">
        <v>118.843984971875</v>
      </c>
      <c r="AO92" s="16">
        <v>4.5483253783034696</v>
      </c>
      <c r="AP92" s="16">
        <v>8.7081827961300196</v>
      </c>
      <c r="AQ92" s="16">
        <v>0.99929432637675697</v>
      </c>
      <c r="AR92" s="16">
        <v>4.3025938925439204</v>
      </c>
      <c r="AS92" s="16">
        <v>0.75549986824900806</v>
      </c>
      <c r="AT92" s="16">
        <v>0.14321928533862899</v>
      </c>
      <c r="AU92" s="16">
        <v>0.57960672557446502</v>
      </c>
      <c r="AV92" s="16">
        <v>0.10189573605075999</v>
      </c>
      <c r="AW92" s="16">
        <v>0.60816071250173998</v>
      </c>
      <c r="AX92" s="16">
        <v>0.12787530856262</v>
      </c>
      <c r="AY92" s="16">
        <v>0.36511678337999198</v>
      </c>
      <c r="AZ92" s="16">
        <v>6.2585490699737803E-2</v>
      </c>
      <c r="BA92" s="16">
        <v>0.33982155934476399</v>
      </c>
      <c r="BB92" s="16">
        <v>3.9718975768332901E-2</v>
      </c>
      <c r="BC92" s="16">
        <v>0.65187562622655704</v>
      </c>
      <c r="BD92" s="16">
        <v>0.118288964836043</v>
      </c>
      <c r="BE92" s="87">
        <v>1010.77665639613</v>
      </c>
      <c r="BF92" s="16">
        <v>1.18555967175122</v>
      </c>
      <c r="BG92" s="16">
        <v>0.50453391841664696</v>
      </c>
    </row>
    <row r="93" spans="1:59" x14ac:dyDescent="0.3">
      <c r="A93" t="s">
        <v>217</v>
      </c>
      <c r="B93" s="16">
        <v>64.39</v>
      </c>
      <c r="C93" s="16">
        <v>18.60533658544302</v>
      </c>
      <c r="D93" s="16">
        <v>0.19400000000000001</v>
      </c>
      <c r="E93" s="16">
        <v>1.681068888789218</v>
      </c>
      <c r="F93" s="16">
        <v>0.53159999999999996</v>
      </c>
      <c r="G93" s="16">
        <v>1.5176000000000001</v>
      </c>
      <c r="H93" s="16">
        <v>3.46</v>
      </c>
      <c r="I93" s="16">
        <v>0.19486849217356844</v>
      </c>
      <c r="J93" s="16">
        <v>6.978654552495362</v>
      </c>
      <c r="K93" s="16">
        <v>0.48959999999999998</v>
      </c>
      <c r="L93" s="16">
        <v>9.5200000000000007E-2</v>
      </c>
      <c r="M93" s="16">
        <v>4.4299999999999999E-2</v>
      </c>
      <c r="O93" s="16">
        <v>33.192551558865098</v>
      </c>
      <c r="P93" s="16">
        <v>157.280787030391</v>
      </c>
      <c r="Q93" s="87">
        <v>137845.690621446</v>
      </c>
      <c r="R93" s="87">
        <v>21478.090036480498</v>
      </c>
      <c r="S93" s="87">
        <v>7634.9315279595903</v>
      </c>
      <c r="T93" s="87">
        <v>1246.2098677087899</v>
      </c>
      <c r="U93" s="87">
        <v>13610.3905633826</v>
      </c>
      <c r="V93" s="87">
        <v>47995.421077708103</v>
      </c>
      <c r="W93" s="15">
        <v>504.11607067056099</v>
      </c>
      <c r="X93" s="87">
        <v>3721.0441427330602</v>
      </c>
      <c r="Y93" s="87">
        <v>4592.7580666382</v>
      </c>
      <c r="Z93" s="16">
        <v>4.00930326705139</v>
      </c>
      <c r="AA93" s="16">
        <v>12.8000095304927</v>
      </c>
      <c r="AB93" s="16">
        <v>248.70789725853999</v>
      </c>
      <c r="AC93" s="16">
        <v>43.351747852447602</v>
      </c>
      <c r="AD93" s="16">
        <v>2.84021707090315</v>
      </c>
      <c r="AE93" s="16">
        <v>5.9411531117546899</v>
      </c>
      <c r="AF93" s="15">
        <v>352.89824950103599</v>
      </c>
      <c r="AG93" s="16">
        <v>3.5423912467343999</v>
      </c>
      <c r="AH93" s="16">
        <v>23.470250316458301</v>
      </c>
      <c r="AI93" s="16">
        <v>1.58225517440997</v>
      </c>
      <c r="AJ93" s="16">
        <v>0.43851505452546402</v>
      </c>
      <c r="AK93" s="15">
        <v>470.39660558374902</v>
      </c>
      <c r="AL93" s="16">
        <v>3.3867709717985099</v>
      </c>
      <c r="AM93" s="16">
        <v>0.19312319241117201</v>
      </c>
      <c r="AN93" s="16">
        <v>118.549137477307</v>
      </c>
      <c r="AO93" s="16">
        <v>4.3975768082289504</v>
      </c>
      <c r="AP93" s="16">
        <v>9.04687321152044</v>
      </c>
      <c r="AQ93" s="16">
        <v>1.14595352935728</v>
      </c>
      <c r="AR93" s="16">
        <v>4.0868498317515396</v>
      </c>
      <c r="AS93" s="16">
        <v>0.72365510522005905</v>
      </c>
      <c r="AT93" s="16">
        <v>0.119846441491364</v>
      </c>
      <c r="AU93" s="16">
        <v>0.82004997829182402</v>
      </c>
      <c r="AV93" s="16">
        <v>8.7007314853397896E-2</v>
      </c>
      <c r="AW93" s="16">
        <v>0.65748862945315101</v>
      </c>
      <c r="AX93" s="16">
        <v>0.122375371158779</v>
      </c>
      <c r="AY93" s="16">
        <v>0.40844657645867999</v>
      </c>
      <c r="AZ93" s="16">
        <v>3.71564554441213E-2</v>
      </c>
      <c r="BA93" s="16">
        <v>0.29955337336982102</v>
      </c>
      <c r="BB93" s="16">
        <v>4.4365741717088701E-2</v>
      </c>
      <c r="BC93" s="16">
        <v>0.66239808126559196</v>
      </c>
      <c r="BD93" s="16">
        <v>0.10267368621166301</v>
      </c>
      <c r="BE93" s="87">
        <v>1224.61887524504</v>
      </c>
      <c r="BF93" s="16">
        <v>1.3453796986489599</v>
      </c>
      <c r="BG93" s="16">
        <v>0.54465509390343103</v>
      </c>
    </row>
    <row r="94" spans="1:59" x14ac:dyDescent="0.3">
      <c r="A94" t="s">
        <v>218</v>
      </c>
      <c r="B94" s="16">
        <v>64.86</v>
      </c>
      <c r="C94" s="16">
        <v>19.11209672590256</v>
      </c>
      <c r="D94" s="16">
        <v>0.1731</v>
      </c>
      <c r="E94" s="16">
        <v>1.6600555276793529</v>
      </c>
      <c r="F94" s="16">
        <v>0.4985</v>
      </c>
      <c r="G94" s="16">
        <v>1.5035000000000001</v>
      </c>
      <c r="H94" s="16">
        <v>3.55</v>
      </c>
      <c r="I94" s="16">
        <v>0</v>
      </c>
      <c r="J94" s="16">
        <v>6.8950778512678728</v>
      </c>
      <c r="K94" s="16">
        <v>0.3962</v>
      </c>
      <c r="L94" s="16">
        <v>7.9799999999999996E-2</v>
      </c>
      <c r="M94" s="16">
        <v>4.8399999999999999E-2</v>
      </c>
      <c r="O94" s="16">
        <v>32.442979265558201</v>
      </c>
      <c r="P94" s="16">
        <v>152.67619042019999</v>
      </c>
      <c r="Q94" s="87">
        <v>132975.18304559201</v>
      </c>
      <c r="R94" s="87">
        <v>20804.701563370199</v>
      </c>
      <c r="S94" s="87">
        <v>7269.6330036484596</v>
      </c>
      <c r="T94" s="87">
        <v>1236.64015526663</v>
      </c>
      <c r="U94" s="87">
        <v>13227.1913335974</v>
      </c>
      <c r="V94" s="87">
        <v>47845.094641633397</v>
      </c>
      <c r="W94" s="15">
        <v>481.96160303002398</v>
      </c>
      <c r="X94" s="87">
        <v>3635.6743816407702</v>
      </c>
      <c r="Y94" s="87">
        <v>4333.1206324975401</v>
      </c>
      <c r="Z94" s="16">
        <v>3.9622257227769802</v>
      </c>
      <c r="AA94" s="16">
        <v>12.7260418617578</v>
      </c>
      <c r="AB94" s="16">
        <v>210.314205671075</v>
      </c>
      <c r="AC94" s="16">
        <v>41.740957258054401</v>
      </c>
      <c r="AD94" s="16">
        <v>2.5366900537649202</v>
      </c>
      <c r="AE94" s="16">
        <v>5.5292489801602898</v>
      </c>
      <c r="AF94" s="15">
        <v>353.60895767794602</v>
      </c>
      <c r="AG94" s="16">
        <v>3.4778599776680998</v>
      </c>
      <c r="AH94" s="16">
        <v>22.654224907068599</v>
      </c>
      <c r="AI94" s="16">
        <v>1.58124435662509</v>
      </c>
      <c r="AJ94" s="16">
        <v>0.46170702398546198</v>
      </c>
      <c r="AK94" s="15">
        <v>382.28379524604799</v>
      </c>
      <c r="AL94" s="16">
        <v>1.25048515016145</v>
      </c>
      <c r="AM94" s="16">
        <v>0.129258093764855</v>
      </c>
      <c r="AN94" s="16">
        <v>114.54967891985901</v>
      </c>
      <c r="AO94" s="16">
        <v>4.3412795693489503</v>
      </c>
      <c r="AP94" s="16">
        <v>8.4512967959728709</v>
      </c>
      <c r="AQ94" s="16">
        <v>1.0251577002461401</v>
      </c>
      <c r="AR94" s="16">
        <v>3.7546342270654698</v>
      </c>
      <c r="AS94" s="16">
        <v>0.76134433106368704</v>
      </c>
      <c r="AT94" s="16">
        <v>0.17198657155898101</v>
      </c>
      <c r="AU94" s="16">
        <v>0.74630581596265699</v>
      </c>
      <c r="AV94" s="16">
        <v>9.8316867613824299E-2</v>
      </c>
      <c r="AW94" s="16">
        <v>0.57107320317863797</v>
      </c>
      <c r="AX94" s="16">
        <v>0.14414830491317099</v>
      </c>
      <c r="AY94" s="16">
        <v>0.33919211184030501</v>
      </c>
      <c r="AZ94" s="16">
        <v>5.0032747102014302E-2</v>
      </c>
      <c r="BA94" s="16">
        <v>0.259985312119552</v>
      </c>
      <c r="BB94" s="16">
        <v>4.6905483478987001E-2</v>
      </c>
      <c r="BC94" s="16">
        <v>0.59461067653322497</v>
      </c>
      <c r="BD94" s="16">
        <v>0.10713443597896</v>
      </c>
      <c r="BE94" s="87">
        <v>1016.11851140008</v>
      </c>
      <c r="BF94" s="16">
        <v>1.2808703822298899</v>
      </c>
      <c r="BG94" s="16">
        <v>0.473032173322747</v>
      </c>
    </row>
    <row r="95" spans="1:59" x14ac:dyDescent="0.3">
      <c r="A95" t="s">
        <v>278</v>
      </c>
      <c r="B95" s="16">
        <f>STDEVA(B92:B94)</f>
        <v>0.3481857741685192</v>
      </c>
      <c r="C95" s="16">
        <f t="shared" ref="C95:M95" si="756">STDEVA(C92:C94)</f>
        <v>0.27186004941644215</v>
      </c>
      <c r="D95" s="16">
        <f t="shared" si="756"/>
        <v>1.4676852523616916E-2</v>
      </c>
      <c r="E95" s="16">
        <f t="shared" si="756"/>
        <v>1.0506680554932535E-2</v>
      </c>
      <c r="F95" s="16">
        <f t="shared" si="756"/>
        <v>1.8456525494613886E-2</v>
      </c>
      <c r="G95" s="16">
        <f t="shared" si="756"/>
        <v>1.6767329344094459E-2</v>
      </c>
      <c r="H95" s="16">
        <f t="shared" si="756"/>
        <v>4.5825756949558344E-2</v>
      </c>
      <c r="I95" s="16">
        <f t="shared" si="756"/>
        <v>9.7496236592555796E-2</v>
      </c>
      <c r="J95" s="16">
        <f t="shared" si="756"/>
        <v>4.8253030951671862E-2</v>
      </c>
      <c r="K95" s="16">
        <f t="shared" si="756"/>
        <v>4.6796402995671928E-2</v>
      </c>
      <c r="L95" s="16">
        <f t="shared" si="756"/>
        <v>1.0055015332327116E-2</v>
      </c>
      <c r="M95" s="16">
        <f t="shared" si="756"/>
        <v>5.2918175831497922E-3</v>
      </c>
      <c r="N95" t="s">
        <v>279</v>
      </c>
      <c r="O95" s="16">
        <f>AVERAGE(O92:O94)</f>
        <v>33.040319960828668</v>
      </c>
      <c r="P95" s="16">
        <f t="shared" ref="P95" si="757">AVERAGE(P92:P94)</f>
        <v>156.26747765828466</v>
      </c>
      <c r="Q95" s="16">
        <f t="shared" ref="Q95" si="758">AVERAGE(Q92:Q94)</f>
        <v>136794.76044646034</v>
      </c>
      <c r="R95" s="16">
        <f t="shared" ref="R95" si="759">AVERAGE(R92:R94)</f>
        <v>21113.523624503898</v>
      </c>
      <c r="S95" s="16">
        <f t="shared" ref="S95" si="760">AVERAGE(S92:S94)</f>
        <v>7410.4296330418802</v>
      </c>
      <c r="T95" s="16">
        <f t="shared" ref="T95" si="761">AVERAGE(T92:T94)</f>
        <v>1245.6158834269866</v>
      </c>
      <c r="U95" s="16">
        <f t="shared" ref="U95" si="762">AVERAGE(U92:U94)</f>
        <v>13503.770555918067</v>
      </c>
      <c r="V95" s="16">
        <f t="shared" ref="V95" si="763">AVERAGE(V92:V94)</f>
        <v>48205.93001302323</v>
      </c>
      <c r="W95" s="16">
        <f t="shared" ref="W95" si="764">AVERAGE(W92:W94)</f>
        <v>485.47648238136134</v>
      </c>
      <c r="X95" s="16">
        <f t="shared" ref="X95" si="765">AVERAGE(X92:X94)</f>
        <v>3677.7188989127135</v>
      </c>
      <c r="Y95" s="16">
        <f t="shared" ref="Y95" si="766">AVERAGE(Y92:Y94)</f>
        <v>4447.6123820430903</v>
      </c>
      <c r="Z95" s="16">
        <f t="shared" ref="Z95" si="767">AVERAGE(Z92:Z94)</f>
        <v>4.0300127228787259</v>
      </c>
      <c r="AA95" s="16">
        <f t="shared" ref="AA95" si="768">AVERAGE(AA92:AA94)</f>
        <v>12.948237051413367</v>
      </c>
      <c r="AB95" s="16">
        <f t="shared" ref="AB95" si="769">AVERAGE(AB92:AB94)</f>
        <v>224.86042756741298</v>
      </c>
      <c r="AC95" s="16">
        <f t="shared" ref="AC95" si="770">AVERAGE(AC92:AC94)</f>
        <v>43.263180753451401</v>
      </c>
      <c r="AD95" s="16">
        <f t="shared" ref="AD95" si="771">AVERAGE(AD92:AD94)</f>
        <v>2.7203829378417637</v>
      </c>
      <c r="AE95" s="16">
        <f t="shared" ref="AE95" si="772">AVERAGE(AE92:AE94)</f>
        <v>5.8286546740102834</v>
      </c>
      <c r="AF95" s="16">
        <f t="shared" ref="AF95" si="773">AVERAGE(AF92:AF94)</f>
        <v>355.13132236967232</v>
      </c>
      <c r="AG95" s="16">
        <f t="shared" ref="AG95" si="774">AVERAGE(AG92:AG94)</f>
        <v>3.4668372163461698</v>
      </c>
      <c r="AH95" s="16">
        <f t="shared" ref="AH95" si="775">AVERAGE(AH92:AH94)</f>
        <v>23.180322478978166</v>
      </c>
      <c r="AI95" s="16">
        <f t="shared" ref="AI95" si="776">AVERAGE(AI92:AI94)</f>
        <v>1.56035517785804</v>
      </c>
      <c r="AJ95" s="16">
        <f t="shared" ref="AJ95" si="777">AVERAGE(AJ92:AJ94)</f>
        <v>0.48654508962231269</v>
      </c>
      <c r="AK95" s="16">
        <f t="shared" ref="AK95" si="778">AVERAGE(AK92:AK94)</f>
        <v>400.80001312399833</v>
      </c>
      <c r="AL95" s="16">
        <f t="shared" ref="AL95" si="779">AVERAGE(AL92:AL94)</f>
        <v>1.9463038934438632</v>
      </c>
      <c r="AM95" s="16">
        <f t="shared" ref="AM95" si="780">AVERAGE(AM92:AM94)</f>
        <v>0.15449793821393265</v>
      </c>
      <c r="AN95" s="16">
        <f t="shared" ref="AN95" si="781">AVERAGE(AN92:AN94)</f>
        <v>117.31426712301366</v>
      </c>
      <c r="AO95" s="16">
        <f t="shared" ref="AO95" si="782">AVERAGE(AO92:AO94)</f>
        <v>4.4290605852937901</v>
      </c>
      <c r="AP95" s="16">
        <f t="shared" ref="AP95" si="783">AVERAGE(AP92:AP94)</f>
        <v>8.7354509345411113</v>
      </c>
      <c r="AQ95" s="16">
        <f t="shared" ref="AQ95" si="784">AVERAGE(AQ92:AQ94)</f>
        <v>1.0568018519933924</v>
      </c>
      <c r="AR95" s="16">
        <f t="shared" ref="AR95" si="785">AVERAGE(AR92:AR94)</f>
        <v>4.0480259837869772</v>
      </c>
      <c r="AS95" s="16">
        <f t="shared" ref="AS95" si="786">AVERAGE(AS92:AS94)</f>
        <v>0.74683310151091797</v>
      </c>
      <c r="AT95" s="16">
        <f t="shared" ref="AT95" si="787">AVERAGE(AT92:AT94)</f>
        <v>0.14501743279632465</v>
      </c>
      <c r="AU95" s="16">
        <f t="shared" ref="AU95" si="788">AVERAGE(AU92:AU94)</f>
        <v>0.71532083994298201</v>
      </c>
      <c r="AV95" s="16">
        <f t="shared" ref="AV95" si="789">AVERAGE(AV92:AV94)</f>
        <v>9.5739972839327392E-2</v>
      </c>
      <c r="AW95" s="16">
        <f t="shared" ref="AW95" si="790">AVERAGE(AW92:AW94)</f>
        <v>0.61224084837784298</v>
      </c>
      <c r="AX95" s="16">
        <f t="shared" ref="AX95" si="791">AVERAGE(AX92:AX94)</f>
        <v>0.13146632821152335</v>
      </c>
      <c r="AY95" s="16">
        <f t="shared" ref="AY95" si="792">AVERAGE(AY92:AY94)</f>
        <v>0.37091849055965898</v>
      </c>
      <c r="AZ95" s="16">
        <f t="shared" ref="AZ95" si="793">AVERAGE(AZ92:AZ94)</f>
        <v>4.9924897748624464E-2</v>
      </c>
      <c r="BA95" s="16">
        <f t="shared" ref="BA95" si="794">AVERAGE(BA92:BA94)</f>
        <v>0.29978674827804569</v>
      </c>
      <c r="BB95" s="16">
        <f t="shared" ref="BB95" si="795">AVERAGE(BB92:BB94)</f>
        <v>4.3663400321469537E-2</v>
      </c>
      <c r="BC95" s="16">
        <f t="shared" ref="BC95" si="796">AVERAGE(BC92:BC94)</f>
        <v>0.63629479467512462</v>
      </c>
      <c r="BD95" s="16">
        <f t="shared" ref="BD95" si="797">AVERAGE(BD92:BD94)</f>
        <v>0.10936569567555533</v>
      </c>
      <c r="BE95" s="16">
        <f t="shared" ref="BE95" si="798">AVERAGE(BE92:BE94)</f>
        <v>1083.8380143470833</v>
      </c>
      <c r="BF95" s="16">
        <f t="shared" ref="BF95" si="799">AVERAGE(BF92:BF94)</f>
        <v>1.2706032508766898</v>
      </c>
      <c r="BG95" s="16">
        <f t="shared" ref="BG95" si="800">AVERAGE(BG92:BG94)</f>
        <v>0.50740706188094165</v>
      </c>
    </row>
    <row r="96" spans="1:59" x14ac:dyDescent="0.3">
      <c r="A96" t="s">
        <v>237</v>
      </c>
      <c r="B96" s="16">
        <f>AVERAGE(B92:B94)</f>
        <v>64.476666666666674</v>
      </c>
      <c r="C96" s="16">
        <f t="shared" ref="C96:M96" si="801">AVERAGE(C92:C94)</f>
        <v>18.915597895928453</v>
      </c>
      <c r="D96" s="16">
        <f t="shared" si="801"/>
        <v>0.17760000000000001</v>
      </c>
      <c r="E96" s="16">
        <f t="shared" si="801"/>
        <v>1.6705622082342853</v>
      </c>
      <c r="F96" s="16">
        <f t="shared" si="801"/>
        <v>0.51033333333333331</v>
      </c>
      <c r="G96" s="16">
        <f t="shared" si="801"/>
        <v>1.5193333333333332</v>
      </c>
      <c r="H96" s="16">
        <f t="shared" si="801"/>
        <v>3.5100000000000002</v>
      </c>
      <c r="I96" s="16">
        <f t="shared" si="801"/>
        <v>9.9441220527045779E-2</v>
      </c>
      <c r="J96" s="16">
        <f t="shared" si="801"/>
        <v>6.9507956520861995</v>
      </c>
      <c r="K96" s="16">
        <f t="shared" si="801"/>
        <v>0.44116666666666671</v>
      </c>
      <c r="L96" s="16">
        <f t="shared" si="801"/>
        <v>9.1233333333333333E-2</v>
      </c>
      <c r="M96" s="16">
        <f t="shared" si="801"/>
        <v>4.3533333333333334E-2</v>
      </c>
      <c r="N96" t="s">
        <v>280</v>
      </c>
      <c r="O96" s="16">
        <f>STDEVA(O92:O94)</f>
        <v>0.53763950473687527</v>
      </c>
      <c r="P96" s="16">
        <f t="shared" ref="P96:BG96" si="802">STDEVA(P92:P94)</f>
        <v>3.2070321005177531</v>
      </c>
      <c r="Q96" s="16">
        <f t="shared" si="802"/>
        <v>3417.5307764018112</v>
      </c>
      <c r="R96" s="16">
        <f t="shared" si="802"/>
        <v>340.13759483130821</v>
      </c>
      <c r="S96" s="16">
        <f t="shared" si="802"/>
        <v>196.50873154478757</v>
      </c>
      <c r="T96" s="16">
        <f t="shared" si="802"/>
        <v>8.693967557488179</v>
      </c>
      <c r="U96" s="16">
        <f t="shared" si="802"/>
        <v>241.60921642784544</v>
      </c>
      <c r="V96" s="16">
        <f t="shared" si="802"/>
        <v>500.47502130362795</v>
      </c>
      <c r="W96" s="16">
        <f t="shared" si="802"/>
        <v>17.154379162481803</v>
      </c>
      <c r="X96" s="16">
        <f t="shared" si="802"/>
        <v>42.699288315000125</v>
      </c>
      <c r="Y96" s="16">
        <f t="shared" si="802"/>
        <v>132.50527197928153</v>
      </c>
      <c r="Z96" s="16">
        <f t="shared" si="802"/>
        <v>8.0173504524458566E-2</v>
      </c>
      <c r="AA96" s="16">
        <f t="shared" si="802"/>
        <v>0.32292033442863616</v>
      </c>
      <c r="AB96" s="16">
        <f t="shared" si="802"/>
        <v>20.818352392381954</v>
      </c>
      <c r="AC96" s="16">
        <f t="shared" si="802"/>
        <v>1.4799289111143463</v>
      </c>
      <c r="AD96" s="16">
        <f t="shared" si="802"/>
        <v>0.16152590378681794</v>
      </c>
      <c r="AE96" s="16">
        <f t="shared" si="802"/>
        <v>0.26194845904265918</v>
      </c>
      <c r="AF96" s="16">
        <f t="shared" si="802"/>
        <v>3.2716601260703539</v>
      </c>
      <c r="AG96" s="16">
        <f t="shared" si="802"/>
        <v>8.162552798570491E-2</v>
      </c>
      <c r="AH96" s="16">
        <f t="shared" si="802"/>
        <v>0.45640604157675185</v>
      </c>
      <c r="AI96" s="16">
        <f t="shared" si="802"/>
        <v>3.7059959275576121E-2</v>
      </c>
      <c r="AJ96" s="16">
        <f t="shared" si="802"/>
        <v>6.4162192452103292E-2</v>
      </c>
      <c r="AK96" s="16">
        <f t="shared" si="802"/>
        <v>62.432926705102474</v>
      </c>
      <c r="AL96" s="16">
        <f t="shared" si="802"/>
        <v>1.2477199746442589</v>
      </c>
      <c r="AM96" s="16">
        <f t="shared" si="802"/>
        <v>3.3971526340018904E-2</v>
      </c>
      <c r="AN96" s="16">
        <f t="shared" si="802"/>
        <v>2.3987381497424236</v>
      </c>
      <c r="AO96" s="16">
        <f t="shared" si="802"/>
        <v>0.10705331809481303</v>
      </c>
      <c r="AP96" s="16">
        <f t="shared" si="802"/>
        <v>0.29872308283496857</v>
      </c>
      <c r="AQ96" s="16">
        <f t="shared" si="802"/>
        <v>7.8283106156902801E-2</v>
      </c>
      <c r="AR96" s="16">
        <f t="shared" si="802"/>
        <v>0.27603517371142305</v>
      </c>
      <c r="AS96" s="16">
        <f t="shared" si="802"/>
        <v>2.0284330662911867E-2</v>
      </c>
      <c r="AT96" s="16">
        <f t="shared" si="802"/>
        <v>2.6116532916463462E-2</v>
      </c>
      <c r="AU96" s="16">
        <f t="shared" si="802"/>
        <v>0.1231799131292546</v>
      </c>
      <c r="AV96" s="16">
        <f t="shared" si="802"/>
        <v>7.7715224664564493E-3</v>
      </c>
      <c r="AW96" s="16">
        <f t="shared" si="802"/>
        <v>4.3351956197235746E-2</v>
      </c>
      <c r="AX96" s="16">
        <f t="shared" si="802"/>
        <v>1.1321957766101799E-2</v>
      </c>
      <c r="AY96" s="16">
        <f t="shared" si="802"/>
        <v>3.4989856702241404E-2</v>
      </c>
      <c r="AZ96" s="16">
        <f t="shared" si="802"/>
        <v>1.2714860680326654E-2</v>
      </c>
      <c r="BA96" s="16">
        <f t="shared" si="802"/>
        <v>3.9918635255192646E-2</v>
      </c>
      <c r="BB96" s="16">
        <f t="shared" si="802"/>
        <v>3.6443704320256627E-3</v>
      </c>
      <c r="BC96" s="16">
        <f t="shared" si="802"/>
        <v>3.6480882582018433E-2</v>
      </c>
      <c r="BD96" s="16">
        <f t="shared" si="802"/>
        <v>8.0432034354784715E-3</v>
      </c>
      <c r="BE96" s="16">
        <f t="shared" si="802"/>
        <v>121.9490547322864</v>
      </c>
      <c r="BF96" s="16">
        <f t="shared" si="802"/>
        <v>8.0403176175238691E-2</v>
      </c>
      <c r="BG96" s="16">
        <f t="shared" si="802"/>
        <v>3.5897798026502371E-2</v>
      </c>
    </row>
    <row r="97" spans="1:59" x14ac:dyDescent="0.3">
      <c r="A97" t="s">
        <v>219</v>
      </c>
      <c r="B97" s="16">
        <v>64.7</v>
      </c>
      <c r="C97" s="16">
        <v>18.946624026976998</v>
      </c>
      <c r="D97" s="16">
        <v>0.1817</v>
      </c>
      <c r="E97" s="16">
        <v>1.6705622082342855</v>
      </c>
      <c r="F97" s="16">
        <v>0.49619999999999997</v>
      </c>
      <c r="G97" s="16">
        <v>1.5164</v>
      </c>
      <c r="H97" s="16">
        <v>3.51</v>
      </c>
      <c r="I97" s="16">
        <v>0.12471164652268674</v>
      </c>
      <c r="J97" s="16">
        <v>6.884630763614437</v>
      </c>
      <c r="K97" s="16">
        <v>0.46460000000000001</v>
      </c>
      <c r="L97" s="16">
        <v>0.10929999999999999</v>
      </c>
      <c r="M97" s="16">
        <v>4.2599999999999999E-2</v>
      </c>
      <c r="O97" s="16">
        <v>33.499832415726502</v>
      </c>
      <c r="P97" s="16">
        <v>158.43541533818899</v>
      </c>
      <c r="Q97" s="87">
        <v>137173.640485112</v>
      </c>
      <c r="R97" s="87">
        <v>21413.008527127098</v>
      </c>
      <c r="S97" s="87">
        <v>7583.4982929335301</v>
      </c>
      <c r="T97" s="87">
        <v>1287.6617637428401</v>
      </c>
      <c r="U97" s="87">
        <v>13453.313637838601</v>
      </c>
      <c r="V97" s="87">
        <v>49019.804923317097</v>
      </c>
      <c r="W97" s="15">
        <v>489.47162765372002</v>
      </c>
      <c r="X97" s="87">
        <v>3740.4159941457001</v>
      </c>
      <c r="Y97" s="87">
        <v>4425.8435393459004</v>
      </c>
      <c r="Z97" s="16">
        <v>3.9070302584896401</v>
      </c>
      <c r="AA97" s="16">
        <v>12.287965060706901</v>
      </c>
      <c r="AB97" s="16">
        <v>252.102532341928</v>
      </c>
      <c r="AC97" s="16">
        <v>43.039478540818898</v>
      </c>
      <c r="AD97" s="16">
        <v>2.76776879319493</v>
      </c>
      <c r="AE97" s="16">
        <v>6.4915387049864597</v>
      </c>
      <c r="AF97" s="15">
        <v>367.77434003803</v>
      </c>
      <c r="AG97" s="16">
        <v>3.9583500773276699</v>
      </c>
      <c r="AH97" s="16">
        <v>24.4512853886581</v>
      </c>
      <c r="AI97" s="16">
        <v>1.48303526139695</v>
      </c>
      <c r="AJ97" s="16">
        <v>0.36539008945049201</v>
      </c>
      <c r="AK97" s="15">
        <v>468.83236410615598</v>
      </c>
      <c r="AL97" s="16">
        <v>1.5894972292919101</v>
      </c>
      <c r="AM97" s="16">
        <v>0.132859925992839</v>
      </c>
      <c r="AN97" s="16">
        <v>118.331385080684</v>
      </c>
      <c r="AO97" s="16">
        <v>4.6891331178787503</v>
      </c>
      <c r="AP97" s="16">
        <v>8.8427527443681306</v>
      </c>
      <c r="AQ97" s="16">
        <v>0.92869190500385401</v>
      </c>
      <c r="AR97" s="16">
        <v>4.2551628110065902</v>
      </c>
      <c r="AS97" s="16">
        <v>0.80939039270274504</v>
      </c>
      <c r="AT97" s="16">
        <v>0.19385811094195299</v>
      </c>
      <c r="AU97" s="16">
        <v>0.849027620215974</v>
      </c>
      <c r="AV97" s="16">
        <v>9.82366759812969E-2</v>
      </c>
      <c r="AW97" s="16">
        <v>0.60009407746200505</v>
      </c>
      <c r="AX97" s="16">
        <v>0.12409059879132101</v>
      </c>
      <c r="AY97" s="16">
        <v>0.31377643455076898</v>
      </c>
      <c r="AZ97" s="16">
        <v>6.72665414172256E-2</v>
      </c>
      <c r="BA97" s="16">
        <v>0.362595469813425</v>
      </c>
      <c r="BB97" s="16">
        <v>4.70920548647401E-2</v>
      </c>
      <c r="BC97" s="16">
        <v>0.63809481448912697</v>
      </c>
      <c r="BD97" s="16">
        <v>9.6272420683216606E-2</v>
      </c>
      <c r="BE97" s="87">
        <v>1254.4664147005701</v>
      </c>
      <c r="BF97" s="16">
        <v>1.4018592134039101</v>
      </c>
      <c r="BG97" s="16">
        <v>0.50937608369940002</v>
      </c>
    </row>
    <row r="98" spans="1:59" x14ac:dyDescent="0.3">
      <c r="A98" t="s">
        <v>220</v>
      </c>
      <c r="B98" s="16">
        <v>64.36</v>
      </c>
      <c r="C98" s="16">
        <v>18.770809284368585</v>
      </c>
      <c r="D98" s="16">
        <v>0.1265</v>
      </c>
      <c r="E98" s="16">
        <v>1.6600555276793529</v>
      </c>
      <c r="F98" s="16">
        <v>0.44790000000000002</v>
      </c>
      <c r="G98" s="16">
        <v>1.5078</v>
      </c>
      <c r="H98" s="16">
        <v>3.54</v>
      </c>
      <c r="I98" s="16">
        <v>9.3716980384386764E-2</v>
      </c>
      <c r="J98" s="16">
        <v>6.8428424130006915</v>
      </c>
      <c r="K98" s="16">
        <v>0.40550000000000003</v>
      </c>
      <c r="L98" s="16">
        <v>0.1043</v>
      </c>
      <c r="M98" s="16">
        <v>6.4000000000000003E-3</v>
      </c>
      <c r="O98" s="16">
        <v>30.303310903037801</v>
      </c>
      <c r="P98" s="16">
        <v>165.810827735815</v>
      </c>
      <c r="Q98" s="87">
        <v>133377.298894012</v>
      </c>
      <c r="R98" s="87">
        <v>18489.5891278542</v>
      </c>
      <c r="S98" s="87">
        <v>25091.788304388301</v>
      </c>
      <c r="T98" s="87">
        <v>1102.7642930469101</v>
      </c>
      <c r="U98" s="87">
        <v>14499.600711098799</v>
      </c>
      <c r="V98" s="87">
        <v>41593.669634940401</v>
      </c>
      <c r="W98" s="15">
        <v>798.26442065273898</v>
      </c>
      <c r="X98" s="87">
        <v>3230.5099452263198</v>
      </c>
      <c r="Y98" s="87">
        <v>6401.2090652542602</v>
      </c>
      <c r="Z98" s="16">
        <v>3.5247573754013</v>
      </c>
      <c r="AA98" s="16">
        <v>11.584907556696001</v>
      </c>
      <c r="AB98" s="16">
        <v>239.413879285169</v>
      </c>
      <c r="AC98" s="16">
        <v>42.680794766077497</v>
      </c>
      <c r="AD98" s="16">
        <v>8.6460299040656494</v>
      </c>
      <c r="AE98" s="16">
        <v>6.7872233080111197</v>
      </c>
      <c r="AF98" s="15">
        <v>311.25223074347701</v>
      </c>
      <c r="AG98" s="16">
        <v>4.5224110895670302</v>
      </c>
      <c r="AH98" s="16">
        <v>38.488771820827303</v>
      </c>
      <c r="AI98" s="16">
        <v>2.5575625110840199</v>
      </c>
      <c r="AJ98" s="16">
        <v>0.29700569007426603</v>
      </c>
      <c r="AK98" s="15">
        <v>839.69642984571794</v>
      </c>
      <c r="AL98" s="16">
        <v>11.682845047673201</v>
      </c>
      <c r="AM98" s="16">
        <v>0.235179671151199</v>
      </c>
      <c r="AN98" s="16">
        <v>106.23039515249199</v>
      </c>
      <c r="AO98" s="16">
        <v>5.2451902326358004</v>
      </c>
      <c r="AP98" s="16">
        <v>10.707105151272801</v>
      </c>
      <c r="AQ98" s="16">
        <v>1.2192456239066001</v>
      </c>
      <c r="AR98" s="16">
        <v>5.0054647603416802</v>
      </c>
      <c r="AS98" s="16">
        <v>0.92198344084843298</v>
      </c>
      <c r="AT98" s="16">
        <v>0.15286997212730399</v>
      </c>
      <c r="AU98" s="16">
        <v>0.73848367205298604</v>
      </c>
      <c r="AV98" s="16">
        <v>0.120796274690199</v>
      </c>
      <c r="AW98" s="16">
        <v>0.700226362071664</v>
      </c>
      <c r="AX98" s="16">
        <v>0.16147192473069399</v>
      </c>
      <c r="AY98" s="16">
        <v>0.47138962999261802</v>
      </c>
      <c r="AZ98" s="16">
        <v>6.1693405906309097E-2</v>
      </c>
      <c r="BA98" s="16">
        <v>0.39233888381855597</v>
      </c>
      <c r="BB98" s="16">
        <v>4.9235105223431198E-2</v>
      </c>
      <c r="BC98" s="16">
        <v>1.03176954370758</v>
      </c>
      <c r="BD98" s="16">
        <v>0.23190242529002</v>
      </c>
      <c r="BE98" s="87">
        <v>1111.48343212743</v>
      </c>
      <c r="BF98" s="16">
        <v>2.47644298607733</v>
      </c>
      <c r="BG98" s="16">
        <v>0.80580256299115705</v>
      </c>
    </row>
    <row r="99" spans="1:59" x14ac:dyDescent="0.3">
      <c r="A99" t="s">
        <v>221</v>
      </c>
      <c r="B99" s="16">
        <v>64.430000000000007</v>
      </c>
      <c r="C99" s="16">
        <v>18.60533658544302</v>
      </c>
      <c r="D99" s="16">
        <v>0.17280000000000001</v>
      </c>
      <c r="E99" s="16">
        <v>1.6705622082342855</v>
      </c>
      <c r="F99" s="16">
        <v>0.48880000000000001</v>
      </c>
      <c r="G99" s="16">
        <v>1.5913999999999999</v>
      </c>
      <c r="H99" s="16">
        <v>3.57</v>
      </c>
      <c r="I99" s="16">
        <v>0.14020897959183673</v>
      </c>
      <c r="J99" s="16">
        <v>6.9264191142281817</v>
      </c>
      <c r="K99" s="16">
        <v>0.43380000000000002</v>
      </c>
      <c r="L99" s="16">
        <v>7.7499999999999999E-2</v>
      </c>
      <c r="M99" s="16">
        <v>3.7900000000000003E-2</v>
      </c>
      <c r="O99" s="16">
        <v>32.5731969831347</v>
      </c>
      <c r="P99" s="16">
        <v>152.98599416220401</v>
      </c>
      <c r="Q99" s="87">
        <v>136825.32836882101</v>
      </c>
      <c r="R99" s="87">
        <v>21057.752557262898</v>
      </c>
      <c r="S99" s="87">
        <v>7441.6221641925704</v>
      </c>
      <c r="T99" s="87">
        <v>1235.0825867670901</v>
      </c>
      <c r="U99" s="87">
        <v>13671.307289336801</v>
      </c>
      <c r="V99" s="87">
        <v>47438.470413301402</v>
      </c>
      <c r="W99" s="15">
        <v>457.28459820859501</v>
      </c>
      <c r="X99" s="87">
        <v>3714.2180834588398</v>
      </c>
      <c r="Y99" s="87">
        <v>4395.3946242292404</v>
      </c>
      <c r="Z99" s="16">
        <v>4.0009304185829997</v>
      </c>
      <c r="AA99" s="16">
        <v>13.424758144940499</v>
      </c>
      <c r="AB99" s="16">
        <v>262.820893408975</v>
      </c>
      <c r="AC99" s="16">
        <v>44.708536974848599</v>
      </c>
      <c r="AD99" s="16">
        <v>2.59107459883327</v>
      </c>
      <c r="AE99" s="16">
        <v>6.6879593848381296</v>
      </c>
      <c r="AF99" s="15">
        <v>355.59973582216799</v>
      </c>
      <c r="AG99" s="16">
        <v>3.9024108690848802</v>
      </c>
      <c r="AH99" s="16">
        <v>23.8981966115057</v>
      </c>
      <c r="AI99" s="16">
        <v>1.6147140828909501</v>
      </c>
      <c r="AJ99" s="16">
        <v>0.52051595309249199</v>
      </c>
      <c r="AK99" s="15">
        <v>480.03006799795298</v>
      </c>
      <c r="AL99" s="16">
        <v>1.56687659463735</v>
      </c>
      <c r="AM99" s="16">
        <v>0.155861877702336</v>
      </c>
      <c r="AN99" s="16">
        <v>121.59976341009499</v>
      </c>
      <c r="AO99" s="16">
        <v>4.3488929623352703</v>
      </c>
      <c r="AP99" s="16">
        <v>8.7661264933238492</v>
      </c>
      <c r="AQ99" s="16">
        <v>1.0304903958734699</v>
      </c>
      <c r="AR99" s="16">
        <v>4.0885379611515198</v>
      </c>
      <c r="AS99" s="16">
        <v>0.84120763363307605</v>
      </c>
      <c r="AT99" s="16">
        <v>0.13719360113486601</v>
      </c>
      <c r="AU99" s="16">
        <v>0.67776502043074605</v>
      </c>
      <c r="AV99" s="16">
        <v>9.3807402876694201E-2</v>
      </c>
      <c r="AW99" s="16">
        <v>0.632688208367019</v>
      </c>
      <c r="AX99" s="16">
        <v>0.12617341635683699</v>
      </c>
      <c r="AY99" s="16">
        <v>0.27608990188632199</v>
      </c>
      <c r="AZ99" s="16">
        <v>5.0748331164408501E-2</v>
      </c>
      <c r="BA99" s="16">
        <v>0.24995715959436801</v>
      </c>
      <c r="BB99" s="16">
        <v>6.3067838827609704E-2</v>
      </c>
      <c r="BC99" s="16">
        <v>0.51244267000339305</v>
      </c>
      <c r="BD99" s="16">
        <v>9.8559101831839802E-2</v>
      </c>
      <c r="BE99" s="87">
        <v>1252.9736792608101</v>
      </c>
      <c r="BF99" s="16">
        <v>1.2599773129671501</v>
      </c>
      <c r="BG99" s="16">
        <v>0.487862809504225</v>
      </c>
    </row>
    <row r="100" spans="1:59" x14ac:dyDescent="0.3">
      <c r="A100" t="s">
        <v>278</v>
      </c>
      <c r="B100" s="16">
        <f>STDEVA(B97:B99)</f>
        <v>0.17953644012660364</v>
      </c>
      <c r="C100" s="16">
        <f t="shared" ref="C100:M100" si="803">STDEVA(C97:C99)</f>
        <v>0.17066983504073113</v>
      </c>
      <c r="D100" s="16">
        <f t="shared" si="803"/>
        <v>2.9636520263575588E-2</v>
      </c>
      <c r="E100" s="16">
        <f t="shared" si="803"/>
        <v>6.066034846679706E-3</v>
      </c>
      <c r="F100" s="16">
        <f t="shared" si="803"/>
        <v>2.6014290944273925E-2</v>
      </c>
      <c r="G100" s="16">
        <f t="shared" si="803"/>
        <v>4.5985359989167522E-2</v>
      </c>
      <c r="H100" s="16">
        <f t="shared" si="803"/>
        <v>3.0000000000000027E-2</v>
      </c>
      <c r="I100" s="16">
        <f t="shared" si="803"/>
        <v>2.3672567286440765E-2</v>
      </c>
      <c r="J100" s="16">
        <f t="shared" si="803"/>
        <v>4.1788350613745084E-2</v>
      </c>
      <c r="K100" s="16">
        <f t="shared" si="803"/>
        <v>2.955881143302844E-2</v>
      </c>
      <c r="L100" s="16">
        <f t="shared" si="803"/>
        <v>1.7100097465609171E-2</v>
      </c>
      <c r="M100" s="16">
        <f t="shared" si="803"/>
        <v>1.9684088328732249E-2</v>
      </c>
      <c r="N100" t="s">
        <v>279</v>
      </c>
      <c r="O100" s="16">
        <f>AVERAGE(O97:O99)</f>
        <v>32.125446767299671</v>
      </c>
      <c r="P100" s="16">
        <f t="shared" ref="P100" si="804">AVERAGE(P97:P99)</f>
        <v>159.07741241206932</v>
      </c>
      <c r="Q100" s="16">
        <f t="shared" ref="Q100" si="805">AVERAGE(Q97:Q99)</f>
        <v>135792.089249315</v>
      </c>
      <c r="R100" s="16">
        <f t="shared" ref="R100" si="806">AVERAGE(R97:R99)</f>
        <v>20320.116737414734</v>
      </c>
      <c r="S100" s="16">
        <f t="shared" ref="S100" si="807">AVERAGE(S97:S99)</f>
        <v>13372.302920504801</v>
      </c>
      <c r="T100" s="16">
        <f t="shared" ref="T100" si="808">AVERAGE(T97:T99)</f>
        <v>1208.5028811856134</v>
      </c>
      <c r="U100" s="16">
        <f t="shared" ref="U100" si="809">AVERAGE(U97:U99)</f>
        <v>13874.740546091401</v>
      </c>
      <c r="V100" s="16">
        <f t="shared" ref="V100" si="810">AVERAGE(V97:V99)</f>
        <v>46017.314990519633</v>
      </c>
      <c r="W100" s="16">
        <f t="shared" ref="W100" si="811">AVERAGE(W97:W99)</f>
        <v>581.67354883835139</v>
      </c>
      <c r="X100" s="16">
        <f t="shared" ref="X100" si="812">AVERAGE(X97:X99)</f>
        <v>3561.7146742769532</v>
      </c>
      <c r="Y100" s="16">
        <f t="shared" ref="Y100" si="813">AVERAGE(Y97:Y99)</f>
        <v>5074.149076276467</v>
      </c>
      <c r="Z100" s="16">
        <f t="shared" ref="Z100" si="814">AVERAGE(Z97:Z99)</f>
        <v>3.810906017491313</v>
      </c>
      <c r="AA100" s="16">
        <f t="shared" ref="AA100" si="815">AVERAGE(AA97:AA99)</f>
        <v>12.432543587447801</v>
      </c>
      <c r="AB100" s="16">
        <f t="shared" ref="AB100" si="816">AVERAGE(AB97:AB99)</f>
        <v>251.44576834535732</v>
      </c>
      <c r="AC100" s="16">
        <f t="shared" ref="AC100" si="817">AVERAGE(AC97:AC99)</f>
        <v>43.476270093914991</v>
      </c>
      <c r="AD100" s="16">
        <f t="shared" ref="AD100" si="818">AVERAGE(AD97:AD99)</f>
        <v>4.6682910986979502</v>
      </c>
      <c r="AE100" s="16">
        <f t="shared" ref="AE100" si="819">AVERAGE(AE97:AE99)</f>
        <v>6.65557379927857</v>
      </c>
      <c r="AF100" s="16">
        <f t="shared" ref="AF100" si="820">AVERAGE(AF97:AF99)</f>
        <v>344.87543553455833</v>
      </c>
      <c r="AG100" s="16">
        <f t="shared" ref="AG100" si="821">AVERAGE(AG97:AG99)</f>
        <v>4.1277240119931937</v>
      </c>
      <c r="AH100" s="16">
        <f t="shared" ref="AH100" si="822">AVERAGE(AH97:AH99)</f>
        <v>28.946084606997033</v>
      </c>
      <c r="AI100" s="16">
        <f t="shared" ref="AI100" si="823">AVERAGE(AI97:AI99)</f>
        <v>1.8851039517906401</v>
      </c>
      <c r="AJ100" s="16">
        <f t="shared" ref="AJ100" si="824">AVERAGE(AJ97:AJ99)</f>
        <v>0.39430391087241667</v>
      </c>
      <c r="AK100" s="16">
        <f t="shared" ref="AK100" si="825">AVERAGE(AK97:AK99)</f>
        <v>596.18628731660897</v>
      </c>
      <c r="AL100" s="16">
        <f t="shared" ref="AL100" si="826">AVERAGE(AL97:AL99)</f>
        <v>4.9464062905341537</v>
      </c>
      <c r="AM100" s="16">
        <f t="shared" ref="AM100" si="827">AVERAGE(AM97:AM99)</f>
        <v>0.17463382494879132</v>
      </c>
      <c r="AN100" s="16">
        <f t="shared" ref="AN100" si="828">AVERAGE(AN97:AN99)</f>
        <v>115.38718121442366</v>
      </c>
      <c r="AO100" s="16">
        <f t="shared" ref="AO100" si="829">AVERAGE(AO97:AO99)</f>
        <v>4.7610721042832731</v>
      </c>
      <c r="AP100" s="16">
        <f t="shared" ref="AP100" si="830">AVERAGE(AP97:AP99)</f>
        <v>9.4386614629882608</v>
      </c>
      <c r="AQ100" s="16">
        <f t="shared" ref="AQ100" si="831">AVERAGE(AQ97:AQ99)</f>
        <v>1.0594759749279745</v>
      </c>
      <c r="AR100" s="16">
        <f t="shared" ref="AR100" si="832">AVERAGE(AR97:AR99)</f>
        <v>4.4497218441665964</v>
      </c>
      <c r="AS100" s="16">
        <f t="shared" ref="AS100" si="833">AVERAGE(AS97:AS99)</f>
        <v>0.85752715572808469</v>
      </c>
      <c r="AT100" s="16">
        <f t="shared" ref="AT100" si="834">AVERAGE(AT97:AT99)</f>
        <v>0.16130722806804099</v>
      </c>
      <c r="AU100" s="16">
        <f t="shared" ref="AU100" si="835">AVERAGE(AU97:AU99)</f>
        <v>0.75509210423323536</v>
      </c>
      <c r="AV100" s="16">
        <f t="shared" ref="AV100" si="836">AVERAGE(AV97:AV99)</f>
        <v>0.10428011784939671</v>
      </c>
      <c r="AW100" s="16">
        <f t="shared" ref="AW100" si="837">AVERAGE(AW97:AW99)</f>
        <v>0.64433621596689605</v>
      </c>
      <c r="AX100" s="16">
        <f t="shared" ref="AX100" si="838">AVERAGE(AX97:AX99)</f>
        <v>0.13724531329295067</v>
      </c>
      <c r="AY100" s="16">
        <f t="shared" ref="AY100" si="839">AVERAGE(AY97:AY99)</f>
        <v>0.353751988809903</v>
      </c>
      <c r="AZ100" s="16">
        <f t="shared" ref="AZ100" si="840">AVERAGE(AZ97:AZ99)</f>
        <v>5.9902759495981062E-2</v>
      </c>
      <c r="BA100" s="16">
        <f t="shared" ref="BA100" si="841">AVERAGE(BA97:BA99)</f>
        <v>0.3349638377421163</v>
      </c>
      <c r="BB100" s="16">
        <f t="shared" ref="BB100" si="842">AVERAGE(BB97:BB99)</f>
        <v>5.3131666305260339E-2</v>
      </c>
      <c r="BC100" s="16">
        <f t="shared" ref="BC100" si="843">AVERAGE(BC97:BC99)</f>
        <v>0.7274356760666999</v>
      </c>
      <c r="BD100" s="16">
        <f t="shared" ref="BD100" si="844">AVERAGE(BD97:BD99)</f>
        <v>0.14224464926835881</v>
      </c>
      <c r="BE100" s="16">
        <f t="shared" ref="BE100" si="845">AVERAGE(BE97:BE99)</f>
        <v>1206.3078420296033</v>
      </c>
      <c r="BF100" s="16">
        <f t="shared" ref="BF100" si="846">AVERAGE(BF97:BF99)</f>
        <v>1.7127598374827968</v>
      </c>
      <c r="BG100" s="16">
        <f t="shared" ref="BG100" si="847">AVERAGE(BG97:BG99)</f>
        <v>0.60101381873159399</v>
      </c>
    </row>
    <row r="101" spans="1:59" x14ac:dyDescent="0.3">
      <c r="A101" t="s">
        <v>237</v>
      </c>
      <c r="B101" s="16">
        <f>AVERAGE(B97:B99)</f>
        <v>64.49666666666667</v>
      </c>
      <c r="C101" s="16">
        <f t="shared" ref="C101:M101" si="848">AVERAGE(C97:C99)</f>
        <v>18.774256632262869</v>
      </c>
      <c r="D101" s="16">
        <f t="shared" si="848"/>
        <v>0.16033333333333336</v>
      </c>
      <c r="E101" s="16">
        <f t="shared" si="848"/>
        <v>1.6670599813826412</v>
      </c>
      <c r="F101" s="16">
        <f t="shared" si="848"/>
        <v>0.47763333333333335</v>
      </c>
      <c r="G101" s="16">
        <f t="shared" si="848"/>
        <v>1.5385333333333333</v>
      </c>
      <c r="H101" s="16">
        <f t="shared" si="848"/>
        <v>3.5399999999999996</v>
      </c>
      <c r="I101" s="16">
        <f t="shared" si="848"/>
        <v>0.11954586883297007</v>
      </c>
      <c r="J101" s="16">
        <f t="shared" si="848"/>
        <v>6.8846307636144362</v>
      </c>
      <c r="K101" s="16">
        <f t="shared" si="848"/>
        <v>0.43463333333333337</v>
      </c>
      <c r="L101" s="16">
        <f t="shared" si="848"/>
        <v>9.7033333333333346E-2</v>
      </c>
      <c r="M101" s="16">
        <f t="shared" si="848"/>
        <v>2.8966666666666668E-2</v>
      </c>
      <c r="N101" t="s">
        <v>280</v>
      </c>
      <c r="O101" s="16">
        <f>STDEVA(O97:O99)</f>
        <v>1.6446268990581585</v>
      </c>
      <c r="P101" s="16">
        <f t="shared" ref="P101:BG101" si="849">STDEVA(P97:P99)</f>
        <v>6.4364749071101084</v>
      </c>
      <c r="Q101" s="16">
        <f t="shared" si="849"/>
        <v>2098.5089176930096</v>
      </c>
      <c r="R101" s="16">
        <f t="shared" si="849"/>
        <v>1595.2038108196662</v>
      </c>
      <c r="S101" s="16">
        <f t="shared" si="849"/>
        <v>10149.619966100745</v>
      </c>
      <c r="T101" s="16">
        <f t="shared" si="849"/>
        <v>95.271345267276246</v>
      </c>
      <c r="U101" s="16">
        <f t="shared" si="849"/>
        <v>552.01266052798576</v>
      </c>
      <c r="V101" s="16">
        <f t="shared" si="849"/>
        <v>3911.7302286961112</v>
      </c>
      <c r="W101" s="16">
        <f t="shared" si="849"/>
        <v>188.26233168404315</v>
      </c>
      <c r="X101" s="16">
        <f t="shared" si="849"/>
        <v>287.13065325774051</v>
      </c>
      <c r="Y101" s="16">
        <f t="shared" si="849"/>
        <v>1149.3684982925388</v>
      </c>
      <c r="Z101" s="16">
        <f t="shared" si="849"/>
        <v>0.25222032837156194</v>
      </c>
      <c r="AA101" s="16">
        <f t="shared" si="849"/>
        <v>0.92840710874154431</v>
      </c>
      <c r="AB101" s="16">
        <f t="shared" si="849"/>
        <v>11.71731973441055</v>
      </c>
      <c r="AC101" s="16">
        <f t="shared" si="849"/>
        <v>1.0821389753400688</v>
      </c>
      <c r="AD101" s="16">
        <f t="shared" si="849"/>
        <v>3.4459555586769124</v>
      </c>
      <c r="AE101" s="16">
        <f t="shared" si="849"/>
        <v>0.15047912057986443</v>
      </c>
      <c r="AF101" s="16">
        <f t="shared" si="849"/>
        <v>29.748028040030931</v>
      </c>
      <c r="AG101" s="16">
        <f t="shared" si="849"/>
        <v>0.34295147711817692</v>
      </c>
      <c r="AH101" s="16">
        <f t="shared" si="849"/>
        <v>8.2688352411087944</v>
      </c>
      <c r="AI101" s="16">
        <f t="shared" si="849"/>
        <v>0.58607611577567997</v>
      </c>
      <c r="AJ101" s="16">
        <f t="shared" si="849"/>
        <v>0.11452605040135334</v>
      </c>
      <c r="AK101" s="16">
        <f t="shared" si="849"/>
        <v>210.96027891293261</v>
      </c>
      <c r="AL101" s="16">
        <f t="shared" si="849"/>
        <v>5.8339380584466154</v>
      </c>
      <c r="AM101" s="16">
        <f t="shared" si="849"/>
        <v>5.3680742029947034E-2</v>
      </c>
      <c r="AN101" s="16">
        <f t="shared" si="849"/>
        <v>8.0966426661938353</v>
      </c>
      <c r="AO101" s="16">
        <f t="shared" si="849"/>
        <v>0.45245840970273504</v>
      </c>
      <c r="AP101" s="16">
        <f t="shared" si="849"/>
        <v>1.0991723879123521</v>
      </c>
      <c r="AQ101" s="16">
        <f t="shared" si="849"/>
        <v>0.14742960603928201</v>
      </c>
      <c r="AR101" s="16">
        <f t="shared" si="849"/>
        <v>0.48844508576337997</v>
      </c>
      <c r="AS101" s="16">
        <f t="shared" si="849"/>
        <v>5.8043464091501351E-2</v>
      </c>
      <c r="AT101" s="16">
        <f t="shared" si="849"/>
        <v>2.925930849792065E-2</v>
      </c>
      <c r="AU101" s="16">
        <f t="shared" si="849"/>
        <v>8.6830867414262575E-2</v>
      </c>
      <c r="AV101" s="16">
        <f t="shared" si="849"/>
        <v>1.4473845123230801E-2</v>
      </c>
      <c r="AW101" s="16">
        <f t="shared" si="849"/>
        <v>5.1072259261486862E-2</v>
      </c>
      <c r="AX101" s="16">
        <f t="shared" si="849"/>
        <v>2.1006690804821031E-2</v>
      </c>
      <c r="AY101" s="16">
        <f t="shared" si="849"/>
        <v>0.10360516229098844</v>
      </c>
      <c r="AZ101" s="16">
        <f t="shared" si="849"/>
        <v>8.403429562635947E-3</v>
      </c>
      <c r="BA101" s="16">
        <f t="shared" si="849"/>
        <v>7.5105054200475155E-2</v>
      </c>
      <c r="BB101" s="16">
        <f t="shared" si="849"/>
        <v>8.6714364153459827E-3</v>
      </c>
      <c r="BC101" s="16">
        <f t="shared" si="849"/>
        <v>0.27094546056062369</v>
      </c>
      <c r="BD101" s="16">
        <f t="shared" si="849"/>
        <v>7.7654329103609185E-2</v>
      </c>
      <c r="BE101" s="16">
        <f t="shared" si="849"/>
        <v>82.123739562594395</v>
      </c>
      <c r="BF101" s="16">
        <f t="shared" si="849"/>
        <v>0.66516282367803103</v>
      </c>
      <c r="BG101" s="16">
        <f t="shared" si="849"/>
        <v>0.17767815727659309</v>
      </c>
    </row>
    <row r="102" spans="1:59" x14ac:dyDescent="0.3">
      <c r="A102" t="s">
        <v>222</v>
      </c>
      <c r="B102" s="16">
        <v>62.19</v>
      </c>
      <c r="C102" s="16">
        <v>12.999948909339567</v>
      </c>
      <c r="D102" s="16">
        <v>0.32440000000000002</v>
      </c>
      <c r="E102" s="16">
        <v>2.7212302637275463</v>
      </c>
      <c r="F102" s="16">
        <v>2.2200000000000002</v>
      </c>
      <c r="G102" s="16">
        <v>2.71</v>
      </c>
      <c r="H102" s="16">
        <v>2.98</v>
      </c>
      <c r="I102" s="16">
        <v>1.6963297008123639</v>
      </c>
      <c r="J102" s="16">
        <v>9.4441672387062976</v>
      </c>
      <c r="K102" s="16">
        <v>0.56640000000000001</v>
      </c>
      <c r="L102" s="16">
        <v>0.16039999999999999</v>
      </c>
      <c r="M102" s="16">
        <v>0.1479</v>
      </c>
      <c r="O102" s="16">
        <v>32.323345878073098</v>
      </c>
      <c r="P102" s="16">
        <v>136.001372752827</v>
      </c>
      <c r="Q102" s="87">
        <v>92162.191468813806</v>
      </c>
      <c r="R102" s="87">
        <v>17976.4903334218</v>
      </c>
      <c r="S102" s="87">
        <v>18077.424994851899</v>
      </c>
      <c r="T102" s="87">
        <v>1810.1695108301799</v>
      </c>
      <c r="U102" s="87">
        <v>22166.0610404541</v>
      </c>
      <c r="V102" s="87">
        <v>65746.3397160694</v>
      </c>
      <c r="W102" s="15">
        <v>951.52785665038198</v>
      </c>
      <c r="X102" s="87">
        <v>4917.8641876393804</v>
      </c>
      <c r="Y102" s="87">
        <v>17386.930643422402</v>
      </c>
      <c r="Z102" s="16">
        <v>10.2368390491359</v>
      </c>
      <c r="AA102" s="16">
        <v>9.67343692208253</v>
      </c>
      <c r="AB102" s="16">
        <v>769.24913544206299</v>
      </c>
      <c r="AC102" s="16">
        <v>106.83367480246901</v>
      </c>
      <c r="AD102" s="16">
        <v>16.9495492977799</v>
      </c>
      <c r="AE102" s="16">
        <v>25.924854238428299</v>
      </c>
      <c r="AF102" s="15">
        <v>387.832899829425</v>
      </c>
      <c r="AG102" s="16">
        <v>7.7993170056216599</v>
      </c>
      <c r="AH102" s="16">
        <v>68.963147692231601</v>
      </c>
      <c r="AI102" s="16">
        <v>2.9410178694284701</v>
      </c>
      <c r="AJ102" s="16">
        <v>2.1725859302559898</v>
      </c>
      <c r="AK102" s="16">
        <v>88.702715703491094</v>
      </c>
      <c r="AL102" s="16">
        <v>290.64620060915399</v>
      </c>
      <c r="AM102" s="16">
        <v>0.71611984094081504</v>
      </c>
      <c r="AN102" s="16">
        <v>389.11946571449403</v>
      </c>
      <c r="AO102" s="16">
        <v>9.8421981283242008</v>
      </c>
      <c r="AP102" s="16">
        <v>17.745377938256301</v>
      </c>
      <c r="AQ102" s="16">
        <v>2.2728122888266098</v>
      </c>
      <c r="AR102" s="16">
        <v>8.4276629282781297</v>
      </c>
      <c r="AS102" s="16">
        <v>1.80719986497422</v>
      </c>
      <c r="AT102" s="16">
        <v>0.40115842679713598</v>
      </c>
      <c r="AU102" s="16">
        <v>1.50355368473185</v>
      </c>
      <c r="AV102" s="16">
        <v>0.198326410046957</v>
      </c>
      <c r="AW102" s="16">
        <v>1.39212398817196</v>
      </c>
      <c r="AX102" s="16">
        <v>0.27454980795767803</v>
      </c>
      <c r="AY102" s="16">
        <v>0.79098084531123802</v>
      </c>
      <c r="AZ102" s="16">
        <v>0.12241033312997</v>
      </c>
      <c r="BA102" s="16">
        <v>0.76353710080965898</v>
      </c>
      <c r="BB102" s="16">
        <v>8.3744552035817002E-2</v>
      </c>
      <c r="BC102" s="16">
        <v>1.8398548367918599</v>
      </c>
      <c r="BD102" s="16">
        <v>0.196062520500213</v>
      </c>
      <c r="BE102" s="87">
        <v>18927.975759687699</v>
      </c>
      <c r="BF102" s="16">
        <v>2.4056394903600702</v>
      </c>
      <c r="BG102" s="16">
        <v>1.0297497424864199</v>
      </c>
    </row>
    <row r="103" spans="1:59" x14ac:dyDescent="0.3">
      <c r="A103" t="s">
        <v>223</v>
      </c>
      <c r="B103" s="16">
        <v>61.98</v>
      </c>
      <c r="C103" s="16">
        <v>12.89652847251109</v>
      </c>
      <c r="D103" s="16">
        <v>0.23139999999999999</v>
      </c>
      <c r="E103" s="16">
        <v>2.7212302637275463</v>
      </c>
      <c r="F103" s="16">
        <v>2.1800000000000002</v>
      </c>
      <c r="G103" s="16">
        <v>2.77</v>
      </c>
      <c r="H103" s="16">
        <v>2.97</v>
      </c>
      <c r="I103" s="16">
        <v>1.8115125817317217</v>
      </c>
      <c r="J103" s="16">
        <v>9.4232730633994262</v>
      </c>
      <c r="K103" s="16">
        <v>0.54900000000000004</v>
      </c>
      <c r="L103" s="16">
        <v>0.1643</v>
      </c>
      <c r="M103" s="16">
        <v>9.8900000000000002E-2</v>
      </c>
      <c r="O103" s="16">
        <v>31.7285989542093</v>
      </c>
      <c r="P103" s="16">
        <v>131.046220209935</v>
      </c>
      <c r="Q103" s="87">
        <v>90069.667576903506</v>
      </c>
      <c r="R103" s="87">
        <v>18378.589174520399</v>
      </c>
      <c r="S103" s="87">
        <v>14985.2109423438</v>
      </c>
      <c r="T103" s="87">
        <v>1828.1417357000901</v>
      </c>
      <c r="U103" s="87">
        <v>21937.230094685601</v>
      </c>
      <c r="V103" s="87">
        <v>65180.396260047302</v>
      </c>
      <c r="W103" s="15">
        <v>873.35936248275505</v>
      </c>
      <c r="X103" s="87">
        <v>4685.6505772130604</v>
      </c>
      <c r="Y103" s="87">
        <v>17532.796497819101</v>
      </c>
      <c r="Z103" s="16">
        <v>9.6213715848222598</v>
      </c>
      <c r="AA103" s="16">
        <v>10.677968090043899</v>
      </c>
      <c r="AB103" s="16">
        <v>717.69952810252198</v>
      </c>
      <c r="AC103" s="16">
        <v>104.836539418481</v>
      </c>
      <c r="AD103" s="16">
        <v>16.669769625031101</v>
      </c>
      <c r="AE103" s="16">
        <v>26.655172593271701</v>
      </c>
      <c r="AF103" s="15">
        <v>386.34473220962798</v>
      </c>
      <c r="AG103" s="16">
        <v>7.5953855032211299</v>
      </c>
      <c r="AH103" s="16">
        <v>66.9844337810312</v>
      </c>
      <c r="AI103" s="16">
        <v>2.8026367252468898</v>
      </c>
      <c r="AJ103" s="16">
        <v>2.0810078565814298</v>
      </c>
      <c r="AK103" s="16">
        <v>87.054493055469493</v>
      </c>
      <c r="AL103" s="16">
        <v>271.139589486852</v>
      </c>
      <c r="AM103" s="16">
        <v>0.71903031370986004</v>
      </c>
      <c r="AN103" s="16">
        <v>364.81773283809599</v>
      </c>
      <c r="AO103" s="16">
        <v>9.8099761043209508</v>
      </c>
      <c r="AP103" s="16">
        <v>17.337683983879</v>
      </c>
      <c r="AQ103" s="16">
        <v>2.3060825705436399</v>
      </c>
      <c r="AR103" s="16">
        <v>8.6786852590614707</v>
      </c>
      <c r="AS103" s="16">
        <v>1.5038698427072399</v>
      </c>
      <c r="AT103" s="16">
        <v>0.42508321010706102</v>
      </c>
      <c r="AU103" s="16">
        <v>1.44917688769356</v>
      </c>
      <c r="AV103" s="16">
        <v>0.187658337945287</v>
      </c>
      <c r="AW103" s="16">
        <v>1.28438510584917</v>
      </c>
      <c r="AX103" s="16">
        <v>0.27541005658577</v>
      </c>
      <c r="AY103" s="16">
        <v>0.78080446909618395</v>
      </c>
      <c r="AZ103" s="16">
        <v>9.5914240181104199E-2</v>
      </c>
      <c r="BA103" s="16">
        <v>0.82868366849725505</v>
      </c>
      <c r="BB103" s="16">
        <v>0.13450322609990101</v>
      </c>
      <c r="BC103" s="16">
        <v>1.80658937368257</v>
      </c>
      <c r="BD103" s="16">
        <v>0.19727729762512</v>
      </c>
      <c r="BE103" s="87">
        <v>16541.436097638001</v>
      </c>
      <c r="BF103" s="16">
        <v>2.1849708726141102</v>
      </c>
      <c r="BG103" s="16">
        <v>0.93317299112987195</v>
      </c>
    </row>
    <row r="104" spans="1:59" x14ac:dyDescent="0.3">
      <c r="A104" t="s">
        <v>224</v>
      </c>
      <c r="B104" s="16">
        <v>61.76</v>
      </c>
      <c r="C104" s="16">
        <v>12.999948909339567</v>
      </c>
      <c r="D104" s="16">
        <v>0.2457</v>
      </c>
      <c r="E104" s="16">
        <v>2.7422436248374118</v>
      </c>
      <c r="F104" s="16">
        <v>2.09</v>
      </c>
      <c r="G104" s="16">
        <v>2.76</v>
      </c>
      <c r="H104" s="16">
        <v>3.05</v>
      </c>
      <c r="I104" s="16">
        <v>1.8010414107390529</v>
      </c>
      <c r="J104" s="16">
        <v>9.5590852028940976</v>
      </c>
      <c r="K104" s="16">
        <v>0.61599999999999999</v>
      </c>
      <c r="L104" s="16">
        <v>0.1762</v>
      </c>
      <c r="M104" s="16">
        <v>9.3799999999999994E-2</v>
      </c>
      <c r="O104" s="16">
        <v>32.984873414868602</v>
      </c>
      <c r="P104" s="16">
        <v>139.229899212411</v>
      </c>
      <c r="Q104" s="87">
        <v>92353.041150941994</v>
      </c>
      <c r="R104" s="87">
        <v>18259.5935574094</v>
      </c>
      <c r="S104" s="87">
        <v>15563.882101839699</v>
      </c>
      <c r="T104" s="87">
        <v>1843.0277799544299</v>
      </c>
      <c r="U104" s="87">
        <v>21732.167923261401</v>
      </c>
      <c r="V104" s="87">
        <v>67430.032419246301</v>
      </c>
      <c r="W104" s="15">
        <v>936.64779135998901</v>
      </c>
      <c r="X104" s="87">
        <v>4980.2930109200497</v>
      </c>
      <c r="Y104" s="87">
        <v>17607.086147453399</v>
      </c>
      <c r="Z104" s="16">
        <v>10.3676300007953</v>
      </c>
      <c r="AA104" s="16">
        <v>11.3960503644953</v>
      </c>
      <c r="AB104" s="16">
        <v>785.42317849307005</v>
      </c>
      <c r="AC104" s="16">
        <v>114.890036807386</v>
      </c>
      <c r="AD104" s="16">
        <v>18.413840512363901</v>
      </c>
      <c r="AE104" s="16">
        <v>26.758820697906401</v>
      </c>
      <c r="AF104" s="15">
        <v>389.71448130292998</v>
      </c>
      <c r="AG104" s="16">
        <v>7.7539288684374599</v>
      </c>
      <c r="AH104" s="16">
        <v>67.893505217235401</v>
      </c>
      <c r="AI104" s="16">
        <v>2.7416178126453299</v>
      </c>
      <c r="AJ104" s="16">
        <v>2.07500871581209</v>
      </c>
      <c r="AK104" s="16">
        <v>96.605808772232393</v>
      </c>
      <c r="AL104" s="16">
        <v>292.39340351070598</v>
      </c>
      <c r="AM104" s="16">
        <v>0.719553804820386</v>
      </c>
      <c r="AN104" s="16">
        <v>399.09928570410301</v>
      </c>
      <c r="AO104" s="16">
        <v>9.7360286686917998</v>
      </c>
      <c r="AP104" s="16">
        <v>18.1858886551524</v>
      </c>
      <c r="AQ104" s="16">
        <v>2.3201030875000899</v>
      </c>
      <c r="AR104" s="16">
        <v>8.50627611789049</v>
      </c>
      <c r="AS104" s="16">
        <v>1.6190363737932101</v>
      </c>
      <c r="AT104" s="16">
        <v>0.407578070694053</v>
      </c>
      <c r="AU104" s="16">
        <v>1.5329487349581301</v>
      </c>
      <c r="AV104" s="16">
        <v>0.242787105373416</v>
      </c>
      <c r="AW104" s="16">
        <v>1.3379608595696</v>
      </c>
      <c r="AX104" s="16">
        <v>0.26213484479413801</v>
      </c>
      <c r="AY104" s="16">
        <v>0.71535027461618195</v>
      </c>
      <c r="AZ104" s="16">
        <v>0.11212373682023</v>
      </c>
      <c r="BA104" s="16">
        <v>0.568900966713489</v>
      </c>
      <c r="BB104" s="16">
        <v>0.123473250054649</v>
      </c>
      <c r="BC104" s="16">
        <v>1.6845884192051399</v>
      </c>
      <c r="BD104" s="16">
        <v>0.18766982513673899</v>
      </c>
      <c r="BE104" s="87">
        <v>20342.284972823101</v>
      </c>
      <c r="BF104" s="16">
        <v>2.2922922845982501</v>
      </c>
      <c r="BG104" s="16">
        <v>1.0371055461163401</v>
      </c>
    </row>
    <row r="105" spans="1:59" x14ac:dyDescent="0.3">
      <c r="A105" t="s">
        <v>278</v>
      </c>
      <c r="B105" s="16">
        <f>STDEVA(B102:B104)</f>
        <v>0.2150193789716017</v>
      </c>
      <c r="C105" s="16">
        <f t="shared" ref="C105:M105" si="850">STDEVA(C102:C104)</f>
        <v>5.9709817042630016E-2</v>
      </c>
      <c r="D105" s="16">
        <f t="shared" si="850"/>
        <v>5.007857159837234E-2</v>
      </c>
      <c r="E105" s="16">
        <f t="shared" si="850"/>
        <v>1.2132069693359667E-2</v>
      </c>
      <c r="F105" s="16">
        <f t="shared" si="850"/>
        <v>6.6583281184794119E-2</v>
      </c>
      <c r="G105" s="16">
        <f t="shared" si="850"/>
        <v>3.2145502536643167E-2</v>
      </c>
      <c r="H105" s="16">
        <f t="shared" si="850"/>
        <v>4.3588989435406574E-2</v>
      </c>
      <c r="I105" s="16">
        <f t="shared" si="850"/>
        <v>6.3693646562551956E-2</v>
      </c>
      <c r="J105" s="16">
        <f t="shared" si="850"/>
        <v>7.3129613574054078E-2</v>
      </c>
      <c r="K105" s="16">
        <f t="shared" si="850"/>
        <v>3.4765691900684674E-2</v>
      </c>
      <c r="L105" s="16">
        <f t="shared" si="850"/>
        <v>8.2306338354547984E-3</v>
      </c>
      <c r="M105" s="16">
        <f t="shared" si="850"/>
        <v>2.9871446790092602E-2</v>
      </c>
      <c r="N105" t="s">
        <v>279</v>
      </c>
      <c r="O105" s="16">
        <f>AVERAGE(O102:O104)</f>
        <v>32.345606082383668</v>
      </c>
      <c r="P105" s="16">
        <f t="shared" ref="P105" si="851">AVERAGE(P102:P104)</f>
        <v>135.42583072505766</v>
      </c>
      <c r="Q105" s="16">
        <f t="shared" ref="Q105" si="852">AVERAGE(Q102:Q104)</f>
        <v>91528.300065553107</v>
      </c>
      <c r="R105" s="16">
        <f t="shared" ref="R105" si="853">AVERAGE(R102:R104)</f>
        <v>18204.891021783867</v>
      </c>
      <c r="S105" s="16">
        <f t="shared" ref="S105" si="854">AVERAGE(S102:S104)</f>
        <v>16208.839346345134</v>
      </c>
      <c r="T105" s="16">
        <f t="shared" ref="T105" si="855">AVERAGE(T102:T104)</f>
        <v>1827.1130088282334</v>
      </c>
      <c r="U105" s="16">
        <f t="shared" ref="U105" si="856">AVERAGE(U102:U104)</f>
        <v>21945.153019467034</v>
      </c>
      <c r="V105" s="16">
        <f t="shared" ref="V105" si="857">AVERAGE(V102:V104)</f>
        <v>66118.922798454339</v>
      </c>
      <c r="W105" s="16">
        <f t="shared" ref="W105" si="858">AVERAGE(W102:W104)</f>
        <v>920.51167016437523</v>
      </c>
      <c r="X105" s="16">
        <f t="shared" ref="X105" si="859">AVERAGE(X102:X104)</f>
        <v>4861.2692585908298</v>
      </c>
      <c r="Y105" s="16">
        <f t="shared" ref="Y105" si="860">AVERAGE(Y102:Y104)</f>
        <v>17508.937762898302</v>
      </c>
      <c r="Z105" s="16">
        <f t="shared" ref="Z105" si="861">AVERAGE(Z102:Z104)</f>
        <v>10.075280211584486</v>
      </c>
      <c r="AA105" s="16">
        <f t="shared" ref="AA105" si="862">AVERAGE(AA102:AA104)</f>
        <v>10.582485125540577</v>
      </c>
      <c r="AB105" s="16">
        <f t="shared" ref="AB105" si="863">AVERAGE(AB102:AB104)</f>
        <v>757.45728067921846</v>
      </c>
      <c r="AC105" s="16">
        <f t="shared" ref="AC105" si="864">AVERAGE(AC102:AC104)</f>
        <v>108.85341700944532</v>
      </c>
      <c r="AD105" s="16">
        <f t="shared" ref="AD105" si="865">AVERAGE(AD102:AD104)</f>
        <v>17.344386478391637</v>
      </c>
      <c r="AE105" s="16">
        <f t="shared" ref="AE105" si="866">AVERAGE(AE102:AE104)</f>
        <v>26.446282509868798</v>
      </c>
      <c r="AF105" s="16">
        <f t="shared" ref="AF105" si="867">AVERAGE(AF102:AF104)</f>
        <v>387.96403778066093</v>
      </c>
      <c r="AG105" s="16">
        <f t="shared" ref="AG105" si="868">AVERAGE(AG102:AG104)</f>
        <v>7.7162104590934169</v>
      </c>
      <c r="AH105" s="16">
        <f t="shared" ref="AH105" si="869">AVERAGE(AH102:AH104)</f>
        <v>67.947028896832734</v>
      </c>
      <c r="AI105" s="16">
        <f t="shared" ref="AI105" si="870">AVERAGE(AI102:AI104)</f>
        <v>2.8284241357735631</v>
      </c>
      <c r="AJ105" s="16">
        <f t="shared" ref="AJ105" si="871">AVERAGE(AJ102:AJ104)</f>
        <v>2.1095341675498367</v>
      </c>
      <c r="AK105" s="16">
        <f t="shared" ref="AK105" si="872">AVERAGE(AK102:AK104)</f>
        <v>90.78767251039767</v>
      </c>
      <c r="AL105" s="16">
        <f t="shared" ref="AL105" si="873">AVERAGE(AL102:AL104)</f>
        <v>284.72639786890397</v>
      </c>
      <c r="AM105" s="16">
        <f t="shared" ref="AM105" si="874">AVERAGE(AM102:AM104)</f>
        <v>0.7182346531570204</v>
      </c>
      <c r="AN105" s="16">
        <f t="shared" ref="AN105" si="875">AVERAGE(AN102:AN104)</f>
        <v>384.34549475223099</v>
      </c>
      <c r="AO105" s="16">
        <f t="shared" ref="AO105" si="876">AVERAGE(AO102:AO104)</f>
        <v>9.7960676337789838</v>
      </c>
      <c r="AP105" s="16">
        <f t="shared" ref="AP105" si="877">AVERAGE(AP102:AP104)</f>
        <v>17.7563168590959</v>
      </c>
      <c r="AQ105" s="16">
        <f t="shared" ref="AQ105" si="878">AVERAGE(AQ102:AQ104)</f>
        <v>2.2996659822901133</v>
      </c>
      <c r="AR105" s="16">
        <f t="shared" ref="AR105" si="879">AVERAGE(AR102:AR104)</f>
        <v>8.5375414350766956</v>
      </c>
      <c r="AS105" s="16">
        <f t="shared" ref="AS105" si="880">AVERAGE(AS102:AS104)</f>
        <v>1.6433686938248899</v>
      </c>
      <c r="AT105" s="16">
        <f t="shared" ref="AT105" si="881">AVERAGE(AT102:AT104)</f>
        <v>0.41127323586608333</v>
      </c>
      <c r="AU105" s="16">
        <f t="shared" ref="AU105" si="882">AVERAGE(AU102:AU104)</f>
        <v>1.4952264357945133</v>
      </c>
      <c r="AV105" s="16">
        <f t="shared" ref="AV105" si="883">AVERAGE(AV102:AV104)</f>
        <v>0.20959061778855334</v>
      </c>
      <c r="AW105" s="16">
        <f t="shared" ref="AW105" si="884">AVERAGE(AW102:AW104)</f>
        <v>1.3381566511969101</v>
      </c>
      <c r="AX105" s="16">
        <f t="shared" ref="AX105" si="885">AVERAGE(AX102:AX104)</f>
        <v>0.27069823644586205</v>
      </c>
      <c r="AY105" s="16">
        <f t="shared" ref="AY105" si="886">AVERAGE(AY102:AY104)</f>
        <v>0.76237852967453479</v>
      </c>
      <c r="AZ105" s="16">
        <f t="shared" ref="AZ105" si="887">AVERAGE(AZ102:AZ104)</f>
        <v>0.11014943671043471</v>
      </c>
      <c r="BA105" s="16">
        <f t="shared" ref="BA105" si="888">AVERAGE(BA102:BA104)</f>
        <v>0.72037391200680101</v>
      </c>
      <c r="BB105" s="16">
        <f t="shared" ref="BB105" si="889">AVERAGE(BB102:BB104)</f>
        <v>0.11390700939678899</v>
      </c>
      <c r="BC105" s="16">
        <f t="shared" ref="BC105" si="890">AVERAGE(BC102:BC104)</f>
        <v>1.7770108765598565</v>
      </c>
      <c r="BD105" s="16">
        <f t="shared" ref="BD105" si="891">AVERAGE(BD102:BD104)</f>
        <v>0.19366988108735736</v>
      </c>
      <c r="BE105" s="16">
        <f t="shared" ref="BE105" si="892">AVERAGE(BE102:BE104)</f>
        <v>18603.898943382934</v>
      </c>
      <c r="BF105" s="16">
        <f t="shared" ref="BF105" si="893">AVERAGE(BF102:BF104)</f>
        <v>2.2943008825241438</v>
      </c>
      <c r="BG105" s="16">
        <f t="shared" ref="BG105" si="894">AVERAGE(BG102:BG104)</f>
        <v>1.0000094265775441</v>
      </c>
    </row>
    <row r="106" spans="1:59" x14ac:dyDescent="0.3">
      <c r="A106" t="s">
        <v>237</v>
      </c>
      <c r="B106" s="16">
        <f>AVERAGE(B102:B104)</f>
        <v>61.976666666666659</v>
      </c>
      <c r="C106" s="16">
        <f t="shared" ref="C106:M106" si="895">AVERAGE(C102:C104)</f>
        <v>12.965475430396742</v>
      </c>
      <c r="D106" s="16">
        <f t="shared" si="895"/>
        <v>0.26716666666666672</v>
      </c>
      <c r="E106" s="16">
        <f t="shared" si="895"/>
        <v>2.7282347174308348</v>
      </c>
      <c r="F106" s="16">
        <f t="shared" si="895"/>
        <v>2.1633333333333336</v>
      </c>
      <c r="G106" s="16">
        <f t="shared" si="895"/>
        <v>2.7466666666666666</v>
      </c>
      <c r="H106" s="16">
        <f t="shared" si="895"/>
        <v>3</v>
      </c>
      <c r="I106" s="16">
        <f t="shared" si="895"/>
        <v>1.769627897761046</v>
      </c>
      <c r="J106" s="16">
        <f t="shared" si="895"/>
        <v>9.4755085016666083</v>
      </c>
      <c r="K106" s="16">
        <f t="shared" si="895"/>
        <v>0.57713333333333339</v>
      </c>
      <c r="L106" s="16">
        <f t="shared" si="895"/>
        <v>0.16696666666666668</v>
      </c>
      <c r="M106" s="16">
        <f t="shared" si="895"/>
        <v>0.11353333333333333</v>
      </c>
      <c r="N106" t="s">
        <v>280</v>
      </c>
      <c r="O106" s="16">
        <f>STDEVA(O102:O104)</f>
        <v>0.62843298580530149</v>
      </c>
      <c r="P106" s="16">
        <f t="shared" ref="P106:BG106" si="896">STDEVA(P102:P104)</f>
        <v>4.122085270004523</v>
      </c>
      <c r="Q106" s="16">
        <f t="shared" si="896"/>
        <v>1266.811924872904</v>
      </c>
      <c r="R106" s="16">
        <f t="shared" si="896"/>
        <v>206.5554285321648</v>
      </c>
      <c r="S106" s="16">
        <f t="shared" si="896"/>
        <v>1643.9052047068201</v>
      </c>
      <c r="T106" s="16">
        <f t="shared" si="896"/>
        <v>16.453272370354487</v>
      </c>
      <c r="U106" s="16">
        <f t="shared" si="896"/>
        <v>217.05503642997701</v>
      </c>
      <c r="V106" s="16">
        <f t="shared" si="896"/>
        <v>1170.1834587591384</v>
      </c>
      <c r="W106" s="16">
        <f t="shared" si="896"/>
        <v>41.507338815421917</v>
      </c>
      <c r="X106" s="16">
        <f t="shared" si="896"/>
        <v>155.26036336007405</v>
      </c>
      <c r="Y106" s="16">
        <f t="shared" si="896"/>
        <v>112.00018264628601</v>
      </c>
      <c r="Z106" s="16">
        <f t="shared" si="896"/>
        <v>0.39849886994302858</v>
      </c>
      <c r="AA106" s="16">
        <f t="shared" si="896"/>
        <v>0.86526701969857311</v>
      </c>
      <c r="AB106" s="16">
        <f t="shared" si="896"/>
        <v>35.368193120603607</v>
      </c>
      <c r="AC106" s="16">
        <f t="shared" si="896"/>
        <v>5.322379296344927</v>
      </c>
      <c r="AD106" s="16">
        <f t="shared" si="896"/>
        <v>0.93667930179198611</v>
      </c>
      <c r="AE106" s="16">
        <f t="shared" si="896"/>
        <v>0.45453417263354706</v>
      </c>
      <c r="AF106" s="16">
        <f t="shared" si="896"/>
        <v>1.688697755562907</v>
      </c>
      <c r="AG106" s="16">
        <f t="shared" si="896"/>
        <v>0.10707017895015375</v>
      </c>
      <c r="AH106" s="16">
        <f t="shared" si="896"/>
        <v>0.99044221123835685</v>
      </c>
      <c r="AI106" s="16">
        <f t="shared" si="896"/>
        <v>0.10217063456557994</v>
      </c>
      <c r="AJ106" s="16">
        <f t="shared" si="896"/>
        <v>5.4686753494401011E-2</v>
      </c>
      <c r="AK106" s="16">
        <f t="shared" si="896"/>
        <v>5.1056039452076591</v>
      </c>
      <c r="AL106" s="16">
        <f t="shared" si="896"/>
        <v>11.79890677150839</v>
      </c>
      <c r="AM106" s="16">
        <f t="shared" si="896"/>
        <v>1.8500902053841474E-3</v>
      </c>
      <c r="AN106" s="16">
        <f t="shared" si="896"/>
        <v>17.632337218520021</v>
      </c>
      <c r="AO106" s="16">
        <f t="shared" si="896"/>
        <v>5.4434113424134851E-2</v>
      </c>
      <c r="AP106" s="16">
        <f t="shared" si="896"/>
        <v>0.42420812826295018</v>
      </c>
      <c r="AQ106" s="16">
        <f t="shared" si="896"/>
        <v>2.4289593726643074E-2</v>
      </c>
      <c r="AR106" s="16">
        <f t="shared" si="896"/>
        <v>0.12839856962614832</v>
      </c>
      <c r="AS106" s="16">
        <f t="shared" si="896"/>
        <v>0.15312191858357424</v>
      </c>
      <c r="AT106" s="16">
        <f t="shared" si="896"/>
        <v>1.2383032679564258E-2</v>
      </c>
      <c r="AU106" s="16">
        <f t="shared" si="896"/>
        <v>4.2502210585778896E-2</v>
      </c>
      <c r="AV106" s="16">
        <f t="shared" si="896"/>
        <v>2.9239648280555103E-2</v>
      </c>
      <c r="AW106" s="16">
        <f t="shared" si="896"/>
        <v>5.3869708016769449E-2</v>
      </c>
      <c r="AX106" s="16">
        <f t="shared" si="896"/>
        <v>7.4285775462833922E-3</v>
      </c>
      <c r="AY106" s="16">
        <f t="shared" si="896"/>
        <v>4.1044271690367298E-2</v>
      </c>
      <c r="AZ106" s="16">
        <f t="shared" si="896"/>
        <v>1.3357923906108585E-2</v>
      </c>
      <c r="BA106" s="16">
        <f t="shared" si="896"/>
        <v>0.13516308182059816</v>
      </c>
      <c r="BB106" s="16">
        <f t="shared" si="896"/>
        <v>2.669729327907706E-2</v>
      </c>
      <c r="BC106" s="16">
        <f t="shared" si="896"/>
        <v>8.1750111477490978E-2</v>
      </c>
      <c r="BD106" s="16">
        <f t="shared" si="896"/>
        <v>5.2315795343005371E-3</v>
      </c>
      <c r="BE106" s="16">
        <f t="shared" si="896"/>
        <v>1921.0367982286634</v>
      </c>
      <c r="BF106" s="16">
        <f t="shared" si="896"/>
        <v>0.11034802020742866</v>
      </c>
      <c r="BG106" s="16">
        <f t="shared" si="896"/>
        <v>5.7998782653376532E-2</v>
      </c>
    </row>
    <row r="107" spans="1:59" x14ac:dyDescent="0.3">
      <c r="A107" t="s">
        <v>225</v>
      </c>
      <c r="B107" s="16">
        <v>63.69</v>
      </c>
      <c r="C107" s="16">
        <v>18.253707100226201</v>
      </c>
      <c r="D107" s="16">
        <v>0.15740000000000001</v>
      </c>
      <c r="E107" s="16">
        <v>1.8491757776681399</v>
      </c>
      <c r="F107" s="16">
        <v>0.6573</v>
      </c>
      <c r="G107" s="16">
        <v>1.8122</v>
      </c>
      <c r="H107" s="16">
        <v>3.68</v>
      </c>
      <c r="I107" s="16">
        <v>0.23329768971666337</v>
      </c>
      <c r="J107" s="16">
        <v>7.7099506882358941</v>
      </c>
      <c r="K107" s="16">
        <v>0.3468</v>
      </c>
      <c r="L107" s="16">
        <v>0.1452</v>
      </c>
      <c r="M107" s="16">
        <v>1.35E-2</v>
      </c>
      <c r="O107" s="16">
        <v>35.025324393581101</v>
      </c>
      <c r="P107" s="16">
        <v>145.89177443015399</v>
      </c>
      <c r="Q107" s="87">
        <v>132353.96821278401</v>
      </c>
      <c r="R107" s="87">
        <v>21755.0235120457</v>
      </c>
      <c r="S107" s="87">
        <v>9204.2226658582495</v>
      </c>
      <c r="T107" s="87">
        <v>1695.4831706165201</v>
      </c>
      <c r="U107" s="87">
        <v>14649.4225569636</v>
      </c>
      <c r="V107" s="87">
        <v>51594.963501396604</v>
      </c>
      <c r="W107" s="15">
        <v>523.29929768720604</v>
      </c>
      <c r="X107" s="87">
        <v>2700.5497599328601</v>
      </c>
      <c r="Y107" s="87">
        <v>5631.6324231498502</v>
      </c>
      <c r="Z107" s="16">
        <v>4.4339511370851898</v>
      </c>
      <c r="AA107" s="16">
        <v>14.799985632017099</v>
      </c>
      <c r="AB107" s="16">
        <v>189.68347294901301</v>
      </c>
      <c r="AC107" s="16">
        <v>56.324457772411201</v>
      </c>
      <c r="AD107" s="16">
        <v>1.4781227438536599</v>
      </c>
      <c r="AE107" s="16">
        <v>6.7121926516929999</v>
      </c>
      <c r="AF107" s="15">
        <v>478.71031728395002</v>
      </c>
      <c r="AG107" s="16">
        <v>3.6006965991136499</v>
      </c>
      <c r="AH107" s="16">
        <v>21.3988433949092</v>
      </c>
      <c r="AI107" s="16">
        <v>1.79988464604587</v>
      </c>
      <c r="AJ107" s="16">
        <v>0.39194278721210002</v>
      </c>
      <c r="AK107" s="16">
        <v>69.608768363983799</v>
      </c>
      <c r="AL107" s="16">
        <v>1.76900397484494</v>
      </c>
      <c r="AM107" s="16">
        <v>0.168043875153356</v>
      </c>
      <c r="AN107" s="16">
        <v>113.500950769841</v>
      </c>
      <c r="AO107" s="16">
        <v>4.4833477593137099</v>
      </c>
      <c r="AP107" s="16">
        <v>8.8698788861605493</v>
      </c>
      <c r="AQ107" s="16">
        <v>1.0789634108358399</v>
      </c>
      <c r="AR107" s="16">
        <v>3.9496776217560501</v>
      </c>
      <c r="AS107" s="16">
        <v>0.67488651227819896</v>
      </c>
      <c r="AT107" s="16">
        <v>0.16040223351434699</v>
      </c>
      <c r="AU107" s="16">
        <v>0.60075557208977204</v>
      </c>
      <c r="AV107" s="16">
        <v>9.6687961847189294E-2</v>
      </c>
      <c r="AW107" s="16">
        <v>0.60338986234413805</v>
      </c>
      <c r="AX107" s="16">
        <v>0.107254335663265</v>
      </c>
      <c r="AY107" s="16">
        <v>0.48641500111588698</v>
      </c>
      <c r="AZ107" s="16">
        <v>4.8257945043758403E-2</v>
      </c>
      <c r="BA107" s="16">
        <v>0.30144435375689999</v>
      </c>
      <c r="BB107" s="16">
        <v>5.4042421512058902E-2</v>
      </c>
      <c r="BC107" s="16">
        <v>0.62454277472331099</v>
      </c>
      <c r="BD107" s="16">
        <v>0.13208849694373501</v>
      </c>
      <c r="BE107" s="87">
        <v>2278.2013641609201</v>
      </c>
      <c r="BF107" s="16">
        <v>1.25784852262914</v>
      </c>
      <c r="BG107" s="16">
        <v>0.70592723435588001</v>
      </c>
    </row>
    <row r="108" spans="1:59" x14ac:dyDescent="0.3">
      <c r="A108" t="s">
        <v>226</v>
      </c>
      <c r="B108" s="16">
        <v>63.22</v>
      </c>
      <c r="C108" s="16">
        <v>18.326101406006135</v>
      </c>
      <c r="D108" s="16">
        <v>0.1552</v>
      </c>
      <c r="E108" s="16">
        <v>1.8071490554484093</v>
      </c>
      <c r="F108" s="16">
        <v>0.67669999999999997</v>
      </c>
      <c r="G108" s="16">
        <v>1.8247</v>
      </c>
      <c r="H108" s="16">
        <v>3.67</v>
      </c>
      <c r="I108" s="16">
        <v>0.13863830394293639</v>
      </c>
      <c r="J108" s="16">
        <v>7.6263739870084049</v>
      </c>
      <c r="K108" s="16">
        <v>0.27389999999999998</v>
      </c>
      <c r="L108" s="16">
        <v>8.7300000000000003E-2</v>
      </c>
      <c r="M108" s="16">
        <v>1.8800000000000001E-2</v>
      </c>
      <c r="O108" s="16">
        <v>35.651966276851702</v>
      </c>
      <c r="P108" s="16">
        <v>149.19509385505799</v>
      </c>
      <c r="Q108" s="87">
        <v>131107.51559018699</v>
      </c>
      <c r="R108" s="87">
        <v>21770.047252147</v>
      </c>
      <c r="S108" s="87">
        <v>9470.7754623648798</v>
      </c>
      <c r="T108" s="87">
        <v>1698.59913458663</v>
      </c>
      <c r="U108" s="87">
        <v>14574.1602085908</v>
      </c>
      <c r="V108" s="87">
        <v>52215.4975543861</v>
      </c>
      <c r="W108" s="15">
        <v>525.35190518898503</v>
      </c>
      <c r="X108" s="87">
        <v>2573.78181760493</v>
      </c>
      <c r="Y108" s="87">
        <v>5595.2874499534901</v>
      </c>
      <c r="Z108" s="16">
        <v>4.2086647356400704</v>
      </c>
      <c r="AA108" s="16">
        <v>14.1538251505805</v>
      </c>
      <c r="AB108" s="16">
        <v>179.69735656034601</v>
      </c>
      <c r="AC108" s="16">
        <v>57.129274843080097</v>
      </c>
      <c r="AD108" s="16">
        <v>2.0986880988665799</v>
      </c>
      <c r="AE108" s="16">
        <v>7.0916341545147299</v>
      </c>
      <c r="AF108" s="15">
        <v>481.12710474058599</v>
      </c>
      <c r="AG108" s="16">
        <v>3.3984603486322502</v>
      </c>
      <c r="AH108" s="16">
        <v>21.696362253706599</v>
      </c>
      <c r="AI108" s="16">
        <v>1.5200455773332899</v>
      </c>
      <c r="AJ108" s="16">
        <v>0.41498156623062199</v>
      </c>
      <c r="AK108" s="16">
        <v>62.360731619754603</v>
      </c>
      <c r="AL108" s="16">
        <v>1.75541577289464</v>
      </c>
      <c r="AM108" s="16">
        <v>0.19815514038409399</v>
      </c>
      <c r="AN108" s="16">
        <v>109.811581283709</v>
      </c>
      <c r="AO108" s="16">
        <v>4.8160051925590004</v>
      </c>
      <c r="AP108" s="16">
        <v>8.9017362483629991</v>
      </c>
      <c r="AQ108" s="16">
        <v>1.10951668379736</v>
      </c>
      <c r="AR108" s="16">
        <v>3.90953883015341</v>
      </c>
      <c r="AS108" s="16">
        <v>0.78035514526778904</v>
      </c>
      <c r="AT108" s="16">
        <v>0.13758590660266101</v>
      </c>
      <c r="AU108" s="16">
        <v>0.77351766077195705</v>
      </c>
      <c r="AV108" s="16">
        <v>0.102928659668533</v>
      </c>
      <c r="AW108" s="16">
        <v>0.54507567616460795</v>
      </c>
      <c r="AX108" s="16">
        <v>0.132093283453979</v>
      </c>
      <c r="AY108" s="16">
        <v>0.332654543087327</v>
      </c>
      <c r="AZ108" s="16">
        <v>5.6899462477153502E-2</v>
      </c>
      <c r="BA108" s="16">
        <v>0.27626131190995501</v>
      </c>
      <c r="BB108" s="16">
        <v>5.8996760410527198E-2</v>
      </c>
      <c r="BC108" s="16">
        <v>0.65367098874478902</v>
      </c>
      <c r="BD108" s="16">
        <v>9.8590173172014003E-2</v>
      </c>
      <c r="BE108" s="87">
        <v>2214.02906650976</v>
      </c>
      <c r="BF108" s="16">
        <v>1.29309579807752</v>
      </c>
      <c r="BG108" s="16">
        <v>0.61690675768715297</v>
      </c>
    </row>
    <row r="109" spans="1:59" x14ac:dyDescent="0.3">
      <c r="A109" t="s">
        <v>227</v>
      </c>
      <c r="B109" s="16">
        <v>63.5</v>
      </c>
      <c r="C109" s="16">
        <v>18.315759362323288</v>
      </c>
      <c r="D109" s="16">
        <v>0.16109999999999999</v>
      </c>
      <c r="E109" s="16">
        <v>1.870189138778005</v>
      </c>
      <c r="F109" s="16">
        <v>0.70469999999999999</v>
      </c>
      <c r="G109" s="16">
        <v>1.8061</v>
      </c>
      <c r="H109" s="16">
        <v>3.62</v>
      </c>
      <c r="I109" s="16">
        <v>0.22628200515157518</v>
      </c>
      <c r="J109" s="16">
        <v>7.6472681623152772</v>
      </c>
      <c r="K109" s="16">
        <v>0.37819999999999998</v>
      </c>
      <c r="L109" s="16">
        <v>9.5100000000000004E-2</v>
      </c>
      <c r="M109" s="16">
        <v>3.6299999999999999E-2</v>
      </c>
      <c r="O109" s="16">
        <v>35.187128467318303</v>
      </c>
      <c r="P109" s="16">
        <v>152.19762888138499</v>
      </c>
      <c r="Q109" s="87">
        <v>132923.84539597499</v>
      </c>
      <c r="R109" s="87">
        <v>22007.4031547431</v>
      </c>
      <c r="S109" s="87">
        <v>9442.4148838830297</v>
      </c>
      <c r="T109" s="87">
        <v>1755.5883767631799</v>
      </c>
      <c r="U109" s="87">
        <v>14788.0315761656</v>
      </c>
      <c r="V109" s="87">
        <v>52926.146441179197</v>
      </c>
      <c r="W109" s="15">
        <v>514.87289126048404</v>
      </c>
      <c r="X109" s="87">
        <v>2638.3370270777</v>
      </c>
      <c r="Y109" s="87">
        <v>5606.8054905337003</v>
      </c>
      <c r="Z109" s="16">
        <v>4.2901006807199904</v>
      </c>
      <c r="AA109" s="16">
        <v>14.669064299394099</v>
      </c>
      <c r="AB109" s="16">
        <v>188.345476655575</v>
      </c>
      <c r="AC109" s="16">
        <v>60.058525792599397</v>
      </c>
      <c r="AD109" s="16">
        <v>2.4179137464182299</v>
      </c>
      <c r="AE109" s="16">
        <v>6.5758891440898104</v>
      </c>
      <c r="AF109" s="15">
        <v>481.09039250816397</v>
      </c>
      <c r="AG109" s="16">
        <v>3.6249056688430898</v>
      </c>
      <c r="AH109" s="16">
        <v>21.3608691227506</v>
      </c>
      <c r="AI109" s="16">
        <v>1.6780608239526</v>
      </c>
      <c r="AJ109" s="16">
        <v>0.28817939187682501</v>
      </c>
      <c r="AK109" s="16">
        <v>64.780159826395803</v>
      </c>
      <c r="AL109" s="16">
        <v>1.60340945015394</v>
      </c>
      <c r="AM109" s="16">
        <v>0.23246813566733401</v>
      </c>
      <c r="AN109" s="16">
        <v>112.646473239049</v>
      </c>
      <c r="AO109" s="16">
        <v>4.3481855584377902</v>
      </c>
      <c r="AP109" s="16">
        <v>9.49856766040587</v>
      </c>
      <c r="AQ109" s="16">
        <v>1.1365941398092401</v>
      </c>
      <c r="AR109" s="16">
        <v>4.3403201731722696</v>
      </c>
      <c r="AS109" s="16">
        <v>0.76132805330161202</v>
      </c>
      <c r="AT109" s="16">
        <v>0.18895214510338701</v>
      </c>
      <c r="AU109" s="16">
        <v>0.57687671884418601</v>
      </c>
      <c r="AV109" s="16">
        <v>7.9910942642232002E-2</v>
      </c>
      <c r="AW109" s="16">
        <v>0.775864065915993</v>
      </c>
      <c r="AX109" s="16">
        <v>0.10507255068356799</v>
      </c>
      <c r="AY109" s="16">
        <v>0.33513592462248298</v>
      </c>
      <c r="AZ109" s="16">
        <v>5.6422472226127597E-2</v>
      </c>
      <c r="BA109" s="16">
        <v>0.28378427228835801</v>
      </c>
      <c r="BB109" s="16">
        <v>3.7452494959907899E-2</v>
      </c>
      <c r="BC109" s="16">
        <v>0.60067110678028601</v>
      </c>
      <c r="BD109" s="16">
        <v>0.11898333812873101</v>
      </c>
      <c r="BE109" s="87">
        <v>2263.2925793510799</v>
      </c>
      <c r="BF109" s="16">
        <v>1.3088472758671801</v>
      </c>
      <c r="BG109" s="16">
        <v>0.61590158324106004</v>
      </c>
    </row>
    <row r="110" spans="1:59" x14ac:dyDescent="0.3">
      <c r="A110" t="s">
        <v>278</v>
      </c>
      <c r="B110" s="16">
        <f>STDEVA(B107:B109)</f>
        <v>0.23643180835073732</v>
      </c>
      <c r="C110" s="16">
        <f t="shared" ref="C110:M110" si="897">STDEVA(C107:C109)</f>
        <v>3.915434545543664E-2</v>
      </c>
      <c r="D110" s="16">
        <f t="shared" si="897"/>
        <v>2.9816103031751083E-3</v>
      </c>
      <c r="E110" s="16">
        <f t="shared" si="897"/>
        <v>3.2098439297132887E-2</v>
      </c>
      <c r="F110" s="16">
        <f t="shared" si="897"/>
        <v>2.3829673378654048E-2</v>
      </c>
      <c r="G110" s="16">
        <f t="shared" si="897"/>
        <v>9.4817368310522541E-3</v>
      </c>
      <c r="H110" s="16">
        <f t="shared" si="897"/>
        <v>3.2145502536643167E-2</v>
      </c>
      <c r="I110" s="16">
        <f t="shared" si="897"/>
        <v>5.2743147274512236E-2</v>
      </c>
      <c r="J110" s="16">
        <f t="shared" si="897"/>
        <v>4.3494694323200959E-2</v>
      </c>
      <c r="K110" s="16">
        <f t="shared" si="897"/>
        <v>5.3508348258316574E-2</v>
      </c>
      <c r="L110" s="16">
        <f t="shared" si="897"/>
        <v>3.1419898153876927E-2</v>
      </c>
      <c r="M110" s="16">
        <f t="shared" si="897"/>
        <v>1.1931610676406327E-2</v>
      </c>
      <c r="N110" t="s">
        <v>279</v>
      </c>
      <c r="O110" s="16">
        <f>AVERAGE(O107:O109)</f>
        <v>35.2881397125837</v>
      </c>
      <c r="P110" s="16">
        <f t="shared" ref="P110" si="898">AVERAGE(P107:P109)</f>
        <v>149.09483238886563</v>
      </c>
      <c r="Q110" s="16">
        <f t="shared" ref="Q110" si="899">AVERAGE(Q107:Q109)</f>
        <v>132128.44306631532</v>
      </c>
      <c r="R110" s="16">
        <f t="shared" ref="R110" si="900">AVERAGE(R107:R109)</f>
        <v>21844.157972978599</v>
      </c>
      <c r="S110" s="16">
        <f t="shared" ref="S110" si="901">AVERAGE(S107:S109)</f>
        <v>9372.4710040353875</v>
      </c>
      <c r="T110" s="16">
        <f t="shared" ref="T110" si="902">AVERAGE(T107:T109)</f>
        <v>1716.5568939887769</v>
      </c>
      <c r="U110" s="16">
        <f t="shared" ref="U110" si="903">AVERAGE(U107:U109)</f>
        <v>14670.538113906667</v>
      </c>
      <c r="V110" s="16">
        <f t="shared" ref="V110" si="904">AVERAGE(V107:V109)</f>
        <v>52245.535832320631</v>
      </c>
      <c r="W110" s="16">
        <f t="shared" ref="W110" si="905">AVERAGE(W107:W109)</f>
        <v>521.17469804555833</v>
      </c>
      <c r="X110" s="16">
        <f t="shared" ref="X110" si="906">AVERAGE(X107:X109)</f>
        <v>2637.5562015384967</v>
      </c>
      <c r="Y110" s="16">
        <f t="shared" ref="Y110" si="907">AVERAGE(Y107:Y109)</f>
        <v>5611.2417878790138</v>
      </c>
      <c r="Z110" s="16">
        <f t="shared" ref="Z110" si="908">AVERAGE(Z107:Z109)</f>
        <v>4.3109055178150832</v>
      </c>
      <c r="AA110" s="16">
        <f t="shared" ref="AA110" si="909">AVERAGE(AA107:AA109)</f>
        <v>14.5409583606639</v>
      </c>
      <c r="AB110" s="16">
        <f t="shared" ref="AB110" si="910">AVERAGE(AB107:AB109)</f>
        <v>185.90876872164469</v>
      </c>
      <c r="AC110" s="16">
        <f t="shared" ref="AC110" si="911">AVERAGE(AC107:AC109)</f>
        <v>57.837419469363567</v>
      </c>
      <c r="AD110" s="16">
        <f t="shared" ref="AD110" si="912">AVERAGE(AD107:AD109)</f>
        <v>1.9982415297128231</v>
      </c>
      <c r="AE110" s="16">
        <f t="shared" ref="AE110" si="913">AVERAGE(AE107:AE109)</f>
        <v>6.7932386500991804</v>
      </c>
      <c r="AF110" s="16">
        <f t="shared" ref="AF110" si="914">AVERAGE(AF107:AF109)</f>
        <v>480.30927151089992</v>
      </c>
      <c r="AG110" s="16">
        <f t="shared" ref="AG110" si="915">AVERAGE(AG107:AG109)</f>
        <v>3.5413542055296632</v>
      </c>
      <c r="AH110" s="16">
        <f t="shared" ref="AH110" si="916">AVERAGE(AH107:AH109)</f>
        <v>21.485358257122133</v>
      </c>
      <c r="AI110" s="16">
        <f t="shared" ref="AI110" si="917">AVERAGE(AI107:AI109)</f>
        <v>1.6659970157772532</v>
      </c>
      <c r="AJ110" s="16">
        <f t="shared" ref="AJ110" si="918">AVERAGE(AJ107:AJ109)</f>
        <v>0.36503458177318232</v>
      </c>
      <c r="AK110" s="16">
        <f t="shared" ref="AK110" si="919">AVERAGE(AK107:AK109)</f>
        <v>65.583219936711387</v>
      </c>
      <c r="AL110" s="16">
        <f t="shared" ref="AL110" si="920">AVERAGE(AL107:AL109)</f>
        <v>1.7092763992978401</v>
      </c>
      <c r="AM110" s="16">
        <f t="shared" ref="AM110" si="921">AVERAGE(AM107:AM109)</f>
        <v>0.19955571706826133</v>
      </c>
      <c r="AN110" s="16">
        <f t="shared" ref="AN110" si="922">AVERAGE(AN107:AN109)</f>
        <v>111.986335097533</v>
      </c>
      <c r="AO110" s="16">
        <f t="shared" ref="AO110" si="923">AVERAGE(AO107:AO109)</f>
        <v>4.5491795034368332</v>
      </c>
      <c r="AP110" s="16">
        <f t="shared" ref="AP110" si="924">AVERAGE(AP107:AP109)</f>
        <v>9.0900609316431389</v>
      </c>
      <c r="AQ110" s="16">
        <f t="shared" ref="AQ110" si="925">AVERAGE(AQ107:AQ109)</f>
        <v>1.1083580781474802</v>
      </c>
      <c r="AR110" s="16">
        <f t="shared" ref="AR110" si="926">AVERAGE(AR107:AR109)</f>
        <v>4.0665122083605771</v>
      </c>
      <c r="AS110" s="16">
        <f t="shared" ref="AS110" si="927">AVERAGE(AS107:AS109)</f>
        <v>0.73885657028253338</v>
      </c>
      <c r="AT110" s="16">
        <f t="shared" ref="AT110" si="928">AVERAGE(AT107:AT109)</f>
        <v>0.16231342840679833</v>
      </c>
      <c r="AU110" s="16">
        <f t="shared" ref="AU110" si="929">AVERAGE(AU107:AU109)</f>
        <v>0.65038331723530496</v>
      </c>
      <c r="AV110" s="16">
        <f t="shared" ref="AV110" si="930">AVERAGE(AV107:AV109)</f>
        <v>9.3175854719318107E-2</v>
      </c>
      <c r="AW110" s="16">
        <f t="shared" ref="AW110" si="931">AVERAGE(AW107:AW109)</f>
        <v>0.64144320147491296</v>
      </c>
      <c r="AX110" s="16">
        <f t="shared" ref="AX110" si="932">AVERAGE(AX107:AX109)</f>
        <v>0.11480672326693735</v>
      </c>
      <c r="AY110" s="16">
        <f t="shared" ref="AY110" si="933">AVERAGE(AY107:AY109)</f>
        <v>0.38473515627523236</v>
      </c>
      <c r="AZ110" s="16">
        <f t="shared" ref="AZ110" si="934">AVERAGE(AZ107:AZ109)</f>
        <v>5.3859959915679829E-2</v>
      </c>
      <c r="BA110" s="16">
        <f t="shared" ref="BA110" si="935">AVERAGE(BA107:BA109)</f>
        <v>0.28716331265173767</v>
      </c>
      <c r="BB110" s="16">
        <f t="shared" ref="BB110" si="936">AVERAGE(BB107:BB109)</f>
        <v>5.0163892294164673E-2</v>
      </c>
      <c r="BC110" s="16">
        <f t="shared" ref="BC110" si="937">AVERAGE(BC107:BC109)</f>
        <v>0.62629495674946201</v>
      </c>
      <c r="BD110" s="16">
        <f t="shared" ref="BD110" si="938">AVERAGE(BD107:BD109)</f>
        <v>0.11655400274816001</v>
      </c>
      <c r="BE110" s="16">
        <f t="shared" ref="BE110" si="939">AVERAGE(BE107:BE109)</f>
        <v>2251.8410033405867</v>
      </c>
      <c r="BF110" s="16">
        <f t="shared" ref="BF110" si="940">AVERAGE(BF107:BF109)</f>
        <v>1.2865971988579465</v>
      </c>
      <c r="BG110" s="16">
        <f t="shared" ref="BG110" si="941">AVERAGE(BG107:BG109)</f>
        <v>0.64624519176136441</v>
      </c>
    </row>
    <row r="111" spans="1:59" x14ac:dyDescent="0.3">
      <c r="A111" t="s">
        <v>237</v>
      </c>
      <c r="B111" s="16">
        <f>AVERAGE(B107:B109)</f>
        <v>63.47</v>
      </c>
      <c r="C111" s="16">
        <f t="shared" ref="C111:M111" si="942">AVERAGE(C107:C109)</f>
        <v>18.298522622851877</v>
      </c>
      <c r="D111" s="16">
        <f t="shared" si="942"/>
        <v>0.15790000000000001</v>
      </c>
      <c r="E111" s="16">
        <f t="shared" si="942"/>
        <v>1.8421713239648512</v>
      </c>
      <c r="F111" s="16">
        <f t="shared" si="942"/>
        <v>0.67956666666666665</v>
      </c>
      <c r="G111" s="16">
        <f t="shared" si="942"/>
        <v>1.8143333333333331</v>
      </c>
      <c r="H111" s="16">
        <f t="shared" si="942"/>
        <v>3.6566666666666663</v>
      </c>
      <c r="I111" s="16">
        <f t="shared" si="942"/>
        <v>0.19940599960372496</v>
      </c>
      <c r="J111" s="16">
        <f t="shared" si="942"/>
        <v>7.6611976125198593</v>
      </c>
      <c r="K111" s="16">
        <f t="shared" si="942"/>
        <v>0.33296666666666669</v>
      </c>
      <c r="L111" s="16">
        <f t="shared" si="942"/>
        <v>0.10920000000000001</v>
      </c>
      <c r="M111" s="16">
        <f t="shared" si="942"/>
        <v>2.2866666666666664E-2</v>
      </c>
      <c r="N111" t="s">
        <v>280</v>
      </c>
      <c r="O111" s="16">
        <f>STDEVA(O107:O109)</f>
        <v>0.32530365233083591</v>
      </c>
      <c r="P111" s="16">
        <f t="shared" ref="P111:BG111" si="943">STDEVA(P107:P109)</f>
        <v>3.1541225976854053</v>
      </c>
      <c r="Q111" s="16">
        <f t="shared" si="943"/>
        <v>928.92932164710976</v>
      </c>
      <c r="R111" s="16">
        <f t="shared" si="943"/>
        <v>141.57390373459157</v>
      </c>
      <c r="S111" s="16">
        <f t="shared" si="943"/>
        <v>146.39572424590293</v>
      </c>
      <c r="T111" s="16">
        <f t="shared" si="943"/>
        <v>33.838141106481572</v>
      </c>
      <c r="U111" s="16">
        <f t="shared" si="943"/>
        <v>108.48797410699842</v>
      </c>
      <c r="V111" s="16">
        <f t="shared" si="943"/>
        <v>666.09963849112762</v>
      </c>
      <c r="W111" s="16">
        <f t="shared" si="943"/>
        <v>5.5531861085683492</v>
      </c>
      <c r="X111" s="16">
        <f t="shared" si="943"/>
        <v>63.387578175115323</v>
      </c>
      <c r="Y111" s="16">
        <f t="shared" si="943"/>
        <v>18.574170769190708</v>
      </c>
      <c r="Z111" s="16">
        <f t="shared" si="943"/>
        <v>0.11407507003696252</v>
      </c>
      <c r="AA111" s="16">
        <f t="shared" si="943"/>
        <v>0.34159799559724241</v>
      </c>
      <c r="AB111" s="16">
        <f t="shared" si="943"/>
        <v>5.4206816267384825</v>
      </c>
      <c r="AC111" s="16">
        <f t="shared" si="943"/>
        <v>1.9651762271228157</v>
      </c>
      <c r="AD111" s="16">
        <f t="shared" si="943"/>
        <v>0.47787960520030687</v>
      </c>
      <c r="AE111" s="16">
        <f t="shared" si="943"/>
        <v>0.26725375458127992</v>
      </c>
      <c r="AF111" s="16">
        <f t="shared" si="943"/>
        <v>1.3848566394805086</v>
      </c>
      <c r="AG111" s="16">
        <f t="shared" si="943"/>
        <v>0.12434030126453371</v>
      </c>
      <c r="AH111" s="16">
        <f t="shared" si="943"/>
        <v>0.18371860620921596</v>
      </c>
      <c r="AI111" s="16">
        <f t="shared" si="943"/>
        <v>0.14030904352624493</v>
      </c>
      <c r="AJ111" s="16">
        <f t="shared" si="943"/>
        <v>6.7548031023634908E-2</v>
      </c>
      <c r="AK111" s="16">
        <f t="shared" si="943"/>
        <v>3.6901474654828119</v>
      </c>
      <c r="AL111" s="16">
        <f t="shared" si="943"/>
        <v>9.1934857365628009E-2</v>
      </c>
      <c r="AM111" s="16">
        <f t="shared" si="943"/>
        <v>3.223495846095361E-2</v>
      </c>
      <c r="AN111" s="16">
        <f t="shared" si="943"/>
        <v>1.9312427542164692</v>
      </c>
      <c r="AO111" s="16">
        <f t="shared" si="943"/>
        <v>0.24075748465633431</v>
      </c>
      <c r="AP111" s="16">
        <f t="shared" si="943"/>
        <v>0.35413561451080405</v>
      </c>
      <c r="AQ111" s="16">
        <f t="shared" si="943"/>
        <v>2.8832828612370423E-2</v>
      </c>
      <c r="AR111" s="16">
        <f t="shared" si="943"/>
        <v>0.23797243925205086</v>
      </c>
      <c r="AS111" s="16">
        <f t="shared" si="943"/>
        <v>5.6210619975061375E-2</v>
      </c>
      <c r="AT111" s="16">
        <f t="shared" si="943"/>
        <v>2.5736396676031826E-2</v>
      </c>
      <c r="AU111" s="16">
        <f t="shared" si="943"/>
        <v>0.10730377359036723</v>
      </c>
      <c r="AV111" s="16">
        <f t="shared" si="943"/>
        <v>1.1903990786032501E-2</v>
      </c>
      <c r="AW111" s="16">
        <f t="shared" si="943"/>
        <v>0.12000776089595484</v>
      </c>
      <c r="AX111" s="16">
        <f t="shared" si="943"/>
        <v>1.5010293759602656E-2</v>
      </c>
      <c r="AY111" s="16">
        <f t="shared" si="943"/>
        <v>8.8066068656977067E-2</v>
      </c>
      <c r="AZ111" s="16">
        <f t="shared" si="943"/>
        <v>4.8573457663434981E-3</v>
      </c>
      <c r="BA111" s="16">
        <f t="shared" si="943"/>
        <v>1.2927096909177141E-2</v>
      </c>
      <c r="BB111" s="16">
        <f t="shared" si="943"/>
        <v>1.1283664525420409E-2</v>
      </c>
      <c r="BC111" s="16">
        <f t="shared" si="943"/>
        <v>2.6543350927348788E-2</v>
      </c>
      <c r="BD111" s="16">
        <f t="shared" si="943"/>
        <v>1.6880778319503797E-2</v>
      </c>
      <c r="BE111" s="16">
        <f t="shared" si="943"/>
        <v>33.583848667184483</v>
      </c>
      <c r="BF111" s="16">
        <f t="shared" si="943"/>
        <v>2.6113062857908941E-2</v>
      </c>
      <c r="BG111" s="16">
        <f t="shared" si="943"/>
        <v>5.1688608513936189E-2</v>
      </c>
    </row>
    <row r="112" spans="1:59" x14ac:dyDescent="0.3">
      <c r="A112" t="s">
        <v>228</v>
      </c>
      <c r="B112" s="16">
        <v>63.51</v>
      </c>
      <c r="C112" s="16">
        <v>18.42952184283461</v>
      </c>
      <c r="D112" s="16">
        <v>0.1555</v>
      </c>
      <c r="E112" s="16">
        <v>1.8491757776681399</v>
      </c>
      <c r="F112" s="16">
        <v>0.66449999999999998</v>
      </c>
      <c r="G112" s="16">
        <v>1.8012999999999999</v>
      </c>
      <c r="H112" s="16">
        <v>3.62</v>
      </c>
      <c r="I112" s="16">
        <v>0.1675387358827026</v>
      </c>
      <c r="J112" s="16">
        <v>7.6054798117015325</v>
      </c>
      <c r="K112" s="16">
        <v>0.32040000000000002</v>
      </c>
      <c r="L112" s="16">
        <v>7.0800000000000002E-2</v>
      </c>
      <c r="M112" s="16">
        <v>2.86E-2</v>
      </c>
      <c r="O112" s="16">
        <v>35.022473926183302</v>
      </c>
      <c r="P112" s="16">
        <v>149.261290588127</v>
      </c>
      <c r="Q112" s="87">
        <v>132970.560394673</v>
      </c>
      <c r="R112" s="87">
        <v>21635.363521285799</v>
      </c>
      <c r="S112" s="87">
        <v>8988.8420223307694</v>
      </c>
      <c r="T112" s="87">
        <v>1682.53844029779</v>
      </c>
      <c r="U112" s="87">
        <v>14858.8162910716</v>
      </c>
      <c r="V112" s="87">
        <v>53458.955776943199</v>
      </c>
      <c r="W112" s="15">
        <v>532.07981905061297</v>
      </c>
      <c r="X112" s="87">
        <v>2615.6280485695402</v>
      </c>
      <c r="Y112" s="87">
        <v>5528.6928716885404</v>
      </c>
      <c r="Z112" s="16">
        <v>4.3482970264539604</v>
      </c>
      <c r="AA112" s="16">
        <v>14.3914858534483</v>
      </c>
      <c r="AB112" s="16">
        <v>185.893303542247</v>
      </c>
      <c r="AC112" s="16">
        <v>56.062012995967301</v>
      </c>
      <c r="AD112" s="16">
        <v>2.1206133761079098</v>
      </c>
      <c r="AE112" s="16">
        <v>6.8943409221948899</v>
      </c>
      <c r="AF112" s="15">
        <v>475.58273469142603</v>
      </c>
      <c r="AG112" s="16">
        <v>3.6030484098092899</v>
      </c>
      <c r="AH112" s="16">
        <v>20.715611817548499</v>
      </c>
      <c r="AI112" s="16">
        <v>1.7214371521846099</v>
      </c>
      <c r="AJ112" s="16">
        <v>0.43142779987096802</v>
      </c>
      <c r="AK112" s="16">
        <v>67.505707092607594</v>
      </c>
      <c r="AL112" s="16">
        <v>1.5861449864722299</v>
      </c>
      <c r="AM112" s="16">
        <v>0.22257981010522801</v>
      </c>
      <c r="AN112" s="16">
        <v>111.70787074173499</v>
      </c>
      <c r="AO112" s="16">
        <v>4.5468606189896104</v>
      </c>
      <c r="AP112" s="16">
        <v>9.2986053893940106</v>
      </c>
      <c r="AQ112" s="16">
        <v>1.06970990736254</v>
      </c>
      <c r="AR112" s="16">
        <v>4.0997342357312903</v>
      </c>
      <c r="AS112" s="16">
        <v>0.84745766584601601</v>
      </c>
      <c r="AT112" s="16">
        <v>0.159771735791541</v>
      </c>
      <c r="AU112" s="16">
        <v>0.62587337659419595</v>
      </c>
      <c r="AV112" s="16">
        <v>7.96971209095651E-2</v>
      </c>
      <c r="AW112" s="16">
        <v>0.75255409574228704</v>
      </c>
      <c r="AX112" s="16">
        <v>0.108520791582876</v>
      </c>
      <c r="AY112" s="16">
        <v>0.31725704345406303</v>
      </c>
      <c r="AZ112" s="16">
        <v>5.6696168658339798E-2</v>
      </c>
      <c r="BA112" s="16">
        <v>0.29044107776432598</v>
      </c>
      <c r="BB112" s="16">
        <v>4.4788163203192198E-2</v>
      </c>
      <c r="BC112" s="16">
        <v>0.55537575911297299</v>
      </c>
      <c r="BD112" s="16">
        <v>0.10913746955885099</v>
      </c>
    </row>
    <row r="113" spans="1:59" x14ac:dyDescent="0.3">
      <c r="A113" t="s">
        <v>229</v>
      </c>
      <c r="B113" s="16">
        <v>63.34</v>
      </c>
      <c r="C113" s="16">
        <v>18.698414978588652</v>
      </c>
      <c r="D113" s="16">
        <v>0.16250000000000001</v>
      </c>
      <c r="E113" s="16">
        <v>1.8071490554484093</v>
      </c>
      <c r="F113" s="16">
        <v>0.63859999999999995</v>
      </c>
      <c r="G113" s="16">
        <v>1.8092999999999999</v>
      </c>
      <c r="H113" s="16">
        <v>3.65</v>
      </c>
      <c r="I113" s="16">
        <v>0.25685782445016841</v>
      </c>
      <c r="J113" s="16">
        <v>7.7412919511962031</v>
      </c>
      <c r="K113" s="16">
        <v>0.34429999999999999</v>
      </c>
      <c r="L113" s="16">
        <v>9.9199999999999997E-2</v>
      </c>
      <c r="M113" s="16">
        <v>2.8000000000000001E-2</v>
      </c>
      <c r="O113" s="16">
        <v>35.586029352616897</v>
      </c>
      <c r="P113" s="16">
        <v>154.01156618900001</v>
      </c>
      <c r="Q113" s="87">
        <v>133271.560464132</v>
      </c>
      <c r="R113" s="87">
        <v>21908.4410714892</v>
      </c>
      <c r="S113" s="87">
        <v>9276.5357050512903</v>
      </c>
      <c r="T113" s="87">
        <v>1736.5387219346801</v>
      </c>
      <c r="U113" s="87">
        <v>14797.220525406599</v>
      </c>
      <c r="V113" s="87">
        <v>52394.681564167498</v>
      </c>
      <c r="W113" s="15">
        <v>531.28046034077704</v>
      </c>
      <c r="X113" s="87">
        <v>2683.1662694916799</v>
      </c>
      <c r="Y113" s="87">
        <v>5606.6870523115203</v>
      </c>
      <c r="Z113" s="16">
        <v>4.2502875568878604</v>
      </c>
      <c r="AA113" s="16">
        <v>14.0690627325784</v>
      </c>
      <c r="AB113" s="16">
        <v>190.28261209679599</v>
      </c>
      <c r="AC113" s="16">
        <v>57.064096504434801</v>
      </c>
      <c r="AD113" s="16">
        <v>2.6766124428986999</v>
      </c>
      <c r="AE113" s="16">
        <v>6.9012823665493404</v>
      </c>
      <c r="AF113" s="15">
        <v>480.77045968344999</v>
      </c>
      <c r="AG113" s="16">
        <v>3.3242686350328299</v>
      </c>
      <c r="AH113" s="16">
        <v>21.6115750089923</v>
      </c>
      <c r="AI113" s="16">
        <v>1.9045398810666601</v>
      </c>
      <c r="AJ113" s="16">
        <v>0.41375739441770498</v>
      </c>
      <c r="AK113" s="16">
        <v>66.949622130520098</v>
      </c>
      <c r="AL113" s="16">
        <v>1.6222573877734601</v>
      </c>
      <c r="AM113" s="16">
        <v>0.17281125810150799</v>
      </c>
      <c r="AN113" s="16">
        <v>109.883786925965</v>
      </c>
      <c r="AO113" s="16">
        <v>4.54866393564056</v>
      </c>
      <c r="AP113" s="16">
        <v>9.2258478876322698</v>
      </c>
      <c r="AQ113" s="16">
        <v>1.00070366314159</v>
      </c>
      <c r="AR113" s="16">
        <v>3.84141442846343</v>
      </c>
      <c r="AS113" s="16">
        <v>0.85828350950065702</v>
      </c>
      <c r="AT113" s="16">
        <v>0.104452385057712</v>
      </c>
      <c r="AU113" s="16">
        <v>0.62754210452475401</v>
      </c>
      <c r="AV113" s="16">
        <v>0.101601532865606</v>
      </c>
      <c r="AW113" s="16">
        <v>0.60670389169475503</v>
      </c>
      <c r="AX113" s="16">
        <v>0.114352954956293</v>
      </c>
      <c r="AY113" s="16">
        <v>0.374940021183165</v>
      </c>
      <c r="AZ113" s="16">
        <v>4.3931608387022598E-2</v>
      </c>
      <c r="BA113" s="16">
        <v>0.29888737607368498</v>
      </c>
      <c r="BB113" s="16">
        <v>2.53379674768782E-2</v>
      </c>
      <c r="BC113" s="16">
        <v>0.49663276307676102</v>
      </c>
      <c r="BD113" s="16">
        <v>0.104643132884558</v>
      </c>
    </row>
    <row r="114" spans="1:59" x14ac:dyDescent="0.3">
      <c r="A114" t="s">
        <v>230</v>
      </c>
      <c r="B114" s="16">
        <v>63.18</v>
      </c>
      <c r="C114" s="16">
        <v>18.460547973883155</v>
      </c>
      <c r="D114" s="16">
        <v>0.20150000000000001</v>
      </c>
      <c r="E114" s="16">
        <v>1.8176557360033418</v>
      </c>
      <c r="F114" s="16">
        <v>0.68730000000000002</v>
      </c>
      <c r="G114" s="16">
        <v>1.8199000000000001</v>
      </c>
      <c r="H114" s="16">
        <v>3.58</v>
      </c>
      <c r="I114" s="16">
        <v>0.22785268080047552</v>
      </c>
      <c r="J114" s="16">
        <v>7.7412919511962031</v>
      </c>
      <c r="K114" s="16">
        <v>0.3503</v>
      </c>
      <c r="L114" s="16">
        <v>9.5399999999999999E-2</v>
      </c>
      <c r="M114" s="16">
        <v>5.4999999999999997E-3</v>
      </c>
      <c r="O114" s="16">
        <v>36.346963724271099</v>
      </c>
      <c r="P114" s="16">
        <v>149.444934275148</v>
      </c>
      <c r="Q114" s="87">
        <v>130899.116312393</v>
      </c>
      <c r="R114" s="87">
        <v>21785.5402409821</v>
      </c>
      <c r="S114" s="87">
        <v>9219.2980936259301</v>
      </c>
      <c r="T114" s="87">
        <v>1729.45956807825</v>
      </c>
      <c r="U114" s="87">
        <v>14820.740594733001</v>
      </c>
      <c r="V114" s="87">
        <v>53033.338455523997</v>
      </c>
      <c r="W114" s="15">
        <v>537.77209184504704</v>
      </c>
      <c r="X114" s="87">
        <v>2704.51061617292</v>
      </c>
      <c r="Y114" s="87">
        <v>5586.5454385207804</v>
      </c>
      <c r="Z114" s="16">
        <v>4.2446445523495697</v>
      </c>
      <c r="AA114" s="16">
        <v>14.539249473282799</v>
      </c>
      <c r="AB114" s="16">
        <v>186.36692800579999</v>
      </c>
      <c r="AC114" s="16">
        <v>56.291598630267998</v>
      </c>
      <c r="AD114" s="16">
        <v>2.2336562051022599</v>
      </c>
      <c r="AE114" s="16">
        <v>6.5187157498524302</v>
      </c>
      <c r="AF114" s="15">
        <v>481.06644644974801</v>
      </c>
      <c r="AG114" s="16">
        <v>3.5331641175075501</v>
      </c>
      <c r="AH114" s="16">
        <v>21.6439252461909</v>
      </c>
      <c r="AI114" s="16">
        <v>1.7551781714955199</v>
      </c>
      <c r="AJ114" s="16">
        <v>0.30446313044227502</v>
      </c>
      <c r="AK114" s="16">
        <v>67.611555484065093</v>
      </c>
      <c r="AL114" s="16">
        <v>1.6786276519036401</v>
      </c>
      <c r="AM114" s="16">
        <v>0.17356588569203801</v>
      </c>
      <c r="AN114" s="16">
        <v>113.607904415549</v>
      </c>
      <c r="AO114" s="16">
        <v>4.8845827586374098</v>
      </c>
      <c r="AP114" s="16">
        <v>9.0211075205155797</v>
      </c>
      <c r="AQ114" s="16">
        <v>1.0283810527031301</v>
      </c>
      <c r="AR114" s="16">
        <v>3.6889560637313901</v>
      </c>
      <c r="AS114" s="16">
        <v>0.64502481178803595</v>
      </c>
      <c r="AT114" s="16">
        <v>0.131433331251646</v>
      </c>
      <c r="AU114" s="16">
        <v>0.68666960636764496</v>
      </c>
      <c r="AV114" s="16">
        <v>0.133789168871533</v>
      </c>
      <c r="AW114" s="16">
        <v>0.609980560264336</v>
      </c>
      <c r="AX114" s="16">
        <v>0.109497315271367</v>
      </c>
      <c r="AY114" s="16">
        <v>0.40597079492389898</v>
      </c>
      <c r="AZ114" s="16">
        <v>4.85463128637032E-2</v>
      </c>
      <c r="BA114" s="16">
        <v>0.41410403907182203</v>
      </c>
      <c r="BB114" s="16">
        <v>4.4709704677964097E-2</v>
      </c>
      <c r="BC114" s="16">
        <v>0.63073389078557696</v>
      </c>
      <c r="BD114" s="16">
        <v>0.103323782141772</v>
      </c>
    </row>
    <row r="115" spans="1:59" x14ac:dyDescent="0.3">
      <c r="A115" t="s">
        <v>278</v>
      </c>
      <c r="B115" s="16">
        <f>STDEVA(B112:B114)</f>
        <v>0.16502525059315329</v>
      </c>
      <c r="C115" s="16">
        <f t="shared" ref="C115:M115" si="944">STDEVA(C112:C114)</f>
        <v>0.14710928544852134</v>
      </c>
      <c r="D115" s="16">
        <f t="shared" si="944"/>
        <v>2.4785748593361488E-2</v>
      </c>
      <c r="E115" s="16">
        <f t="shared" si="944"/>
        <v>2.1871399678455267E-2</v>
      </c>
      <c r="F115" s="16">
        <f t="shared" si="944"/>
        <v>2.4366438667423995E-2</v>
      </c>
      <c r="G115" s="16">
        <f t="shared" si="944"/>
        <v>9.3302375818268956E-3</v>
      </c>
      <c r="H115" s="16">
        <f t="shared" si="944"/>
        <v>3.5118845842842389E-2</v>
      </c>
      <c r="I115" s="16">
        <f t="shared" si="944"/>
        <v>4.5564916862659351E-2</v>
      </c>
      <c r="J115" s="16">
        <f t="shared" si="944"/>
        <v>7.8411175296467031E-2</v>
      </c>
      <c r="K115" s="16">
        <f t="shared" si="944"/>
        <v>1.5817816958522846E-2</v>
      </c>
      <c r="L115" s="16">
        <f t="shared" si="944"/>
        <v>1.5417306293037558E-2</v>
      </c>
      <c r="M115" s="16">
        <f t="shared" si="944"/>
        <v>1.3167004215082495E-2</v>
      </c>
      <c r="N115" t="s">
        <v>279</v>
      </c>
      <c r="O115" s="16">
        <f>AVERAGE(O112:O114)</f>
        <v>35.651822334357099</v>
      </c>
      <c r="P115" s="16">
        <f t="shared" ref="P115" si="945">AVERAGE(P112:P114)</f>
        <v>150.90593035075833</v>
      </c>
      <c r="Q115" s="16">
        <f t="shared" ref="Q115" si="946">AVERAGE(Q112:Q114)</f>
        <v>132380.41239039935</v>
      </c>
      <c r="R115" s="16">
        <f t="shared" ref="R115" si="947">AVERAGE(R112:R114)</f>
        <v>21776.448277919033</v>
      </c>
      <c r="S115" s="16">
        <f t="shared" ref="S115" si="948">AVERAGE(S112:S114)</f>
        <v>9161.5586070026638</v>
      </c>
      <c r="T115" s="16">
        <f t="shared" ref="T115" si="949">AVERAGE(T112:T114)</f>
        <v>1716.1789101035731</v>
      </c>
      <c r="U115" s="16">
        <f t="shared" ref="U115" si="950">AVERAGE(U112:U114)</f>
        <v>14825.592470403732</v>
      </c>
      <c r="V115" s="16">
        <f t="shared" ref="V115" si="951">AVERAGE(V112:V114)</f>
        <v>52962.325265544903</v>
      </c>
      <c r="W115" s="16">
        <f t="shared" ref="W115" si="952">AVERAGE(W112:W114)</f>
        <v>533.71079041214568</v>
      </c>
      <c r="X115" s="16">
        <f t="shared" ref="X115" si="953">AVERAGE(X112:X114)</f>
        <v>2667.7683114113802</v>
      </c>
      <c r="Y115" s="16">
        <f t="shared" ref="Y115" si="954">AVERAGE(Y112:Y114)</f>
        <v>5573.9751208402804</v>
      </c>
      <c r="Z115" s="16">
        <f t="shared" ref="Z115" si="955">AVERAGE(Z112:Z114)</f>
        <v>4.2810763785637969</v>
      </c>
      <c r="AA115" s="16">
        <f t="shared" ref="AA115" si="956">AVERAGE(AA112:AA114)</f>
        <v>14.333266019769832</v>
      </c>
      <c r="AB115" s="16">
        <f t="shared" ref="AB115" si="957">AVERAGE(AB112:AB114)</f>
        <v>187.51428121494766</v>
      </c>
      <c r="AC115" s="16">
        <f t="shared" ref="AC115" si="958">AVERAGE(AC112:AC114)</f>
        <v>56.472569376890029</v>
      </c>
      <c r="AD115" s="16">
        <f t="shared" ref="AD115" si="959">AVERAGE(AD112:AD114)</f>
        <v>2.3436273413696234</v>
      </c>
      <c r="AE115" s="16">
        <f t="shared" ref="AE115" si="960">AVERAGE(AE112:AE114)</f>
        <v>6.7714463461988865</v>
      </c>
      <c r="AF115" s="16">
        <f t="shared" ref="AF115" si="961">AVERAGE(AF112:AF114)</f>
        <v>479.13988027487466</v>
      </c>
      <c r="AG115" s="16">
        <f t="shared" ref="AG115" si="962">AVERAGE(AG112:AG114)</f>
        <v>3.4868270541165565</v>
      </c>
      <c r="AH115" s="16">
        <f t="shared" ref="AH115" si="963">AVERAGE(AH112:AH114)</f>
        <v>21.323704024243899</v>
      </c>
      <c r="AI115" s="16">
        <f t="shared" ref="AI115" si="964">AVERAGE(AI112:AI114)</f>
        <v>1.7937184015822634</v>
      </c>
      <c r="AJ115" s="16">
        <f t="shared" ref="AJ115" si="965">AVERAGE(AJ112:AJ114)</f>
        <v>0.38321610824364932</v>
      </c>
      <c r="AK115" s="16">
        <f t="shared" ref="AK115" si="966">AVERAGE(AK112:AK114)</f>
        <v>67.355628235730933</v>
      </c>
      <c r="AL115" s="16">
        <f t="shared" ref="AL115" si="967">AVERAGE(AL112:AL114)</f>
        <v>1.6290100087164434</v>
      </c>
      <c r="AM115" s="16">
        <f t="shared" ref="AM115" si="968">AVERAGE(AM112:AM114)</f>
        <v>0.189652317966258</v>
      </c>
      <c r="AN115" s="16">
        <f t="shared" ref="AN115" si="969">AVERAGE(AN112:AN114)</f>
        <v>111.73318736108301</v>
      </c>
      <c r="AO115" s="16">
        <f t="shared" ref="AO115" si="970">AVERAGE(AO112:AO114)</f>
        <v>4.660035771089194</v>
      </c>
      <c r="AP115" s="16">
        <f t="shared" ref="AP115" si="971">AVERAGE(AP112:AP114)</f>
        <v>9.1818535991806201</v>
      </c>
      <c r="AQ115" s="16">
        <f t="shared" ref="AQ115" si="972">AVERAGE(AQ112:AQ114)</f>
        <v>1.0329315410690867</v>
      </c>
      <c r="AR115" s="16">
        <f t="shared" ref="AR115" si="973">AVERAGE(AR112:AR114)</f>
        <v>3.8767015759753698</v>
      </c>
      <c r="AS115" s="16">
        <f t="shared" ref="AS115" si="974">AVERAGE(AS112:AS114)</f>
        <v>0.78358866237823632</v>
      </c>
      <c r="AT115" s="16">
        <f t="shared" ref="AT115" si="975">AVERAGE(AT112:AT114)</f>
        <v>0.13188581736696633</v>
      </c>
      <c r="AU115" s="16">
        <f t="shared" ref="AU115" si="976">AVERAGE(AU112:AU114)</f>
        <v>0.64669502916219834</v>
      </c>
      <c r="AV115" s="16">
        <f t="shared" ref="AV115" si="977">AVERAGE(AV112:AV114)</f>
        <v>0.10502927421556803</v>
      </c>
      <c r="AW115" s="16">
        <f t="shared" ref="AW115" si="978">AVERAGE(AW112:AW114)</f>
        <v>0.65641284923379273</v>
      </c>
      <c r="AX115" s="16">
        <f t="shared" ref="AX115" si="979">AVERAGE(AX112:AX114)</f>
        <v>0.11079035393684533</v>
      </c>
      <c r="AY115" s="16">
        <f t="shared" ref="AY115" si="980">AVERAGE(AY112:AY114)</f>
        <v>0.36605595318704226</v>
      </c>
      <c r="AZ115" s="16">
        <f t="shared" ref="AZ115" si="981">AVERAGE(AZ112:AZ114)</f>
        <v>4.9724696636355203E-2</v>
      </c>
      <c r="BA115" s="16">
        <f t="shared" ref="BA115" si="982">AVERAGE(BA112:BA114)</f>
        <v>0.334477497636611</v>
      </c>
      <c r="BB115" s="16">
        <f t="shared" ref="BB115" si="983">AVERAGE(BB112:BB114)</f>
        <v>3.8278611786011496E-2</v>
      </c>
      <c r="BC115" s="16">
        <f t="shared" ref="BC115" si="984">AVERAGE(BC112:BC114)</f>
        <v>0.56091413765843701</v>
      </c>
      <c r="BD115" s="16">
        <f t="shared" ref="BD115" si="985">AVERAGE(BD112:BD114)</f>
        <v>0.10570146152839366</v>
      </c>
      <c r="BE115" s="16" t="e">
        <f t="shared" ref="BE115" si="986">AVERAGE(BE112:BE114)</f>
        <v>#DIV/0!</v>
      </c>
      <c r="BF115" s="16" t="e">
        <f t="shared" ref="BF115" si="987">AVERAGE(BF112:BF114)</f>
        <v>#DIV/0!</v>
      </c>
      <c r="BG115" s="16" t="e">
        <f t="shared" ref="BG115" si="988">AVERAGE(BG112:BG114)</f>
        <v>#DIV/0!</v>
      </c>
    </row>
    <row r="116" spans="1:59" x14ac:dyDescent="0.3">
      <c r="A116" t="s">
        <v>237</v>
      </c>
      <c r="B116" s="16">
        <f>AVERAGE(B112:B114)</f>
        <v>63.343333333333334</v>
      </c>
      <c r="C116" s="16">
        <f t="shared" ref="C116:M116" si="989">AVERAGE(C112:C114)</f>
        <v>18.529494931768806</v>
      </c>
      <c r="D116" s="16">
        <f t="shared" si="989"/>
        <v>0.17316666666666669</v>
      </c>
      <c r="E116" s="16">
        <f t="shared" si="989"/>
        <v>1.8246601897066304</v>
      </c>
      <c r="F116" s="16">
        <f t="shared" si="989"/>
        <v>0.66346666666666665</v>
      </c>
      <c r="G116" s="16">
        <f t="shared" si="989"/>
        <v>1.8101666666666667</v>
      </c>
      <c r="H116" s="16">
        <f t="shared" si="989"/>
        <v>3.6166666666666667</v>
      </c>
      <c r="I116" s="16">
        <f t="shared" si="989"/>
        <v>0.2174164137111155</v>
      </c>
      <c r="J116" s="16">
        <f t="shared" si="989"/>
        <v>7.6960212380313129</v>
      </c>
      <c r="K116" s="16">
        <f t="shared" si="989"/>
        <v>0.33833333333333337</v>
      </c>
      <c r="L116" s="16">
        <f t="shared" si="989"/>
        <v>8.8466666666666652E-2</v>
      </c>
      <c r="M116" s="16">
        <f t="shared" si="989"/>
        <v>2.07E-2</v>
      </c>
      <c r="N116" t="s">
        <v>280</v>
      </c>
      <c r="O116" s="16">
        <f>STDEVA(O112:O114)</f>
        <v>0.66469154022325494</v>
      </c>
      <c r="P116" s="16">
        <f t="shared" ref="P116:BG116" si="990">STDEVA(P112:P114)</f>
        <v>2.6911264780336799</v>
      </c>
      <c r="Q116" s="16">
        <f t="shared" si="990"/>
        <v>1291.6380350126271</v>
      </c>
      <c r="R116" s="16">
        <f t="shared" si="990"/>
        <v>136.76562049918797</v>
      </c>
      <c r="S116" s="16">
        <f t="shared" si="990"/>
        <v>152.29018355088661</v>
      </c>
      <c r="T116" s="16">
        <f t="shared" si="990"/>
        <v>29.347734348602096</v>
      </c>
      <c r="U116" s="16">
        <f t="shared" si="990"/>
        <v>31.083196587667846</v>
      </c>
      <c r="V116" s="16">
        <f t="shared" si="990"/>
        <v>535.6790595665376</v>
      </c>
      <c r="W116" s="16">
        <f t="shared" si="990"/>
        <v>3.5398263493302347</v>
      </c>
      <c r="X116" s="16">
        <f t="shared" si="990"/>
        <v>46.398820466950994</v>
      </c>
      <c r="Y116" s="16">
        <f t="shared" si="990"/>
        <v>40.488056482177832</v>
      </c>
      <c r="Z116" s="16">
        <f t="shared" si="990"/>
        <v>5.8283123647714756E-2</v>
      </c>
      <c r="AA116" s="16">
        <f t="shared" si="990"/>
        <v>0.24043929495554114</v>
      </c>
      <c r="AB116" s="16">
        <f t="shared" si="990"/>
        <v>2.4091122714944859</v>
      </c>
      <c r="AC116" s="16">
        <f t="shared" si="990"/>
        <v>0.52498156904346283</v>
      </c>
      <c r="AD116" s="16">
        <f t="shared" si="990"/>
        <v>0.29386047484649697</v>
      </c>
      <c r="AE116" s="16">
        <f t="shared" si="990"/>
        <v>0.21889863329783077</v>
      </c>
      <c r="AF116" s="16">
        <f t="shared" si="990"/>
        <v>3.0841312500997851</v>
      </c>
      <c r="AG116" s="16">
        <f t="shared" si="990"/>
        <v>0.14505131260653642</v>
      </c>
      <c r="AH116" s="16">
        <f t="shared" si="990"/>
        <v>0.52687164788443774</v>
      </c>
      <c r="AI116" s="16">
        <f t="shared" si="990"/>
        <v>9.7445699404169348E-2</v>
      </c>
      <c r="AJ116" s="16">
        <f t="shared" si="990"/>
        <v>6.8771974245753278E-2</v>
      </c>
      <c r="AK116" s="16">
        <f t="shared" si="990"/>
        <v>0.35557233946819594</v>
      </c>
      <c r="AL116" s="16">
        <f t="shared" si="990"/>
        <v>4.6609647805194242E-2</v>
      </c>
      <c r="AM116" s="16">
        <f t="shared" si="990"/>
        <v>2.851854080456348E-2</v>
      </c>
      <c r="AN116" s="16">
        <f t="shared" si="990"/>
        <v>1.8621878174523034</v>
      </c>
      <c r="AO116" s="16">
        <f t="shared" si="990"/>
        <v>0.19446548588495088</v>
      </c>
      <c r="AP116" s="16">
        <f t="shared" si="990"/>
        <v>0.14388498834240118</v>
      </c>
      <c r="AQ116" s="16">
        <f t="shared" si="990"/>
        <v>3.4727447986382186E-2</v>
      </c>
      <c r="AR116" s="16">
        <f t="shared" si="990"/>
        <v>0.20765009928372768</v>
      </c>
      <c r="AS116" s="16">
        <f t="shared" si="990"/>
        <v>0.12012183498638458</v>
      </c>
      <c r="AT116" s="16">
        <f t="shared" si="990"/>
        <v>2.7662451069392274E-2</v>
      </c>
      <c r="AU116" s="16">
        <f t="shared" si="990"/>
        <v>3.4629052546845944E-2</v>
      </c>
      <c r="AV116" s="16">
        <f t="shared" si="990"/>
        <v>2.7208444851766853E-2</v>
      </c>
      <c r="AW116" s="16">
        <f t="shared" si="990"/>
        <v>8.3276879140515625E-2</v>
      </c>
      <c r="AX116" s="16">
        <f t="shared" si="990"/>
        <v>3.1236987925171602E-3</v>
      </c>
      <c r="AY116" s="16">
        <f t="shared" si="990"/>
        <v>4.5019189498287877E-2</v>
      </c>
      <c r="AZ116" s="16">
        <f t="shared" si="990"/>
        <v>6.4633536934597287E-3</v>
      </c>
      <c r="BA116" s="16">
        <f t="shared" si="990"/>
        <v>6.9087803297562589E-2</v>
      </c>
      <c r="BB116" s="16">
        <f t="shared" si="990"/>
        <v>1.1206995372831804E-2</v>
      </c>
      <c r="BC116" s="16">
        <f t="shared" si="990"/>
        <v>6.7221896290410338E-2</v>
      </c>
      <c r="BD116" s="16">
        <f t="shared" si="990"/>
        <v>3.0479148584971888E-3</v>
      </c>
      <c r="BE116" s="16" t="e">
        <f t="shared" si="990"/>
        <v>#DIV/0!</v>
      </c>
      <c r="BF116" s="16" t="e">
        <f t="shared" si="990"/>
        <v>#DIV/0!</v>
      </c>
      <c r="BG116" s="16" t="e">
        <f t="shared" si="990"/>
        <v>#DIV/0!</v>
      </c>
    </row>
    <row r="117" spans="1:59" x14ac:dyDescent="0.3">
      <c r="A117" t="s">
        <v>231</v>
      </c>
      <c r="B117" s="16">
        <v>62.78</v>
      </c>
      <c r="C117" s="16">
        <v>19.070728551171172</v>
      </c>
      <c r="D117" s="16">
        <v>0.1205</v>
      </c>
      <c r="E117" s="16">
        <v>1.7125889304540158</v>
      </c>
      <c r="F117" s="16">
        <v>0.63619999999999999</v>
      </c>
      <c r="G117" s="16">
        <v>1.8051999999999999</v>
      </c>
      <c r="H117" s="16">
        <v>3.82</v>
      </c>
      <c r="I117" s="16">
        <v>0.30094145432930453</v>
      </c>
      <c r="J117" s="16">
        <v>7.6159268993549691</v>
      </c>
      <c r="K117" s="16">
        <v>0.51749999999999996</v>
      </c>
      <c r="L117" s="16">
        <v>6.4100000000000004E-2</v>
      </c>
      <c r="M117" s="16">
        <v>3.7699999999999997E-2</v>
      </c>
      <c r="O117" s="16">
        <v>49.504707628222903</v>
      </c>
      <c r="P117" s="16">
        <v>163.39584664346401</v>
      </c>
      <c r="Q117" s="87">
        <v>138894.63147414799</v>
      </c>
      <c r="R117" s="87">
        <v>22696.824941044299</v>
      </c>
      <c r="S117" s="87">
        <v>9398.8423990704105</v>
      </c>
      <c r="T117" s="87">
        <v>1228.1416638702501</v>
      </c>
      <c r="U117" s="87">
        <v>14454.9497336113</v>
      </c>
      <c r="V117" s="87">
        <v>51848.133278249799</v>
      </c>
      <c r="W117" s="15">
        <v>568.72220463142196</v>
      </c>
      <c r="X117" s="87">
        <v>4716.1738386815196</v>
      </c>
      <c r="Y117" s="87">
        <v>5666.9480216812699</v>
      </c>
      <c r="Z117" s="16">
        <v>5.9371579937747203</v>
      </c>
      <c r="AA117" s="16">
        <v>13.264769238681099</v>
      </c>
      <c r="AB117" s="16">
        <v>166.242417357204</v>
      </c>
      <c r="AC117" s="16">
        <v>59.705693491008198</v>
      </c>
      <c r="AD117" s="16">
        <v>3.0980752332581001</v>
      </c>
      <c r="AE117" s="16">
        <v>6.9827510528592596</v>
      </c>
      <c r="AF117" s="15">
        <v>412.471217564825</v>
      </c>
      <c r="AG117" s="16">
        <v>3.87092957497685</v>
      </c>
      <c r="AH117" s="16">
        <v>25.140330921848399</v>
      </c>
      <c r="AI117" s="16">
        <v>1.6140836603159101</v>
      </c>
      <c r="AJ117" s="16">
        <v>0.44571539352414602</v>
      </c>
      <c r="AK117" s="16">
        <v>26.898279250975001</v>
      </c>
      <c r="AL117" s="16">
        <v>1.42099537553533</v>
      </c>
      <c r="AM117" s="16">
        <v>0.19549536006240001</v>
      </c>
      <c r="AN117" s="16">
        <v>146.98431633476599</v>
      </c>
      <c r="AO117" s="16">
        <v>5.5747053907258604</v>
      </c>
      <c r="AP117" s="16">
        <v>11.0755742802884</v>
      </c>
      <c r="AQ117" s="16">
        <v>1.3257507344219299</v>
      </c>
      <c r="AR117" s="16">
        <v>4.7764326732935602</v>
      </c>
      <c r="AS117" s="16">
        <v>0.90392324003723701</v>
      </c>
      <c r="AT117" s="16">
        <v>0.205105855863464</v>
      </c>
      <c r="AU117" s="16">
        <v>0.78930102397776902</v>
      </c>
      <c r="AV117" s="16">
        <v>0.100284935009285</v>
      </c>
      <c r="AW117" s="16">
        <v>0.63715552006975196</v>
      </c>
      <c r="AX117" s="16">
        <v>0.16005249231784199</v>
      </c>
      <c r="AY117" s="16">
        <v>0.43266058258635598</v>
      </c>
      <c r="AZ117" s="16">
        <v>5.2256168679168297E-2</v>
      </c>
      <c r="BA117" s="16">
        <v>0.42960139368711903</v>
      </c>
      <c r="BB117" s="16">
        <v>4.9069278061060297E-2</v>
      </c>
      <c r="BC117" s="16">
        <v>0.65115775841084</v>
      </c>
      <c r="BD117" s="16">
        <v>0.10959487735578601</v>
      </c>
      <c r="BE117" s="87">
        <v>2115.4821625137401</v>
      </c>
      <c r="BF117" s="16">
        <v>1.5035282751685499</v>
      </c>
      <c r="BG117" s="16">
        <v>0.51857745907362396</v>
      </c>
    </row>
    <row r="118" spans="1:59" x14ac:dyDescent="0.3">
      <c r="A118" t="s">
        <v>232</v>
      </c>
      <c r="B118" s="16">
        <v>62.44</v>
      </c>
      <c r="C118" s="16">
        <v>19.184491031682494</v>
      </c>
      <c r="D118" s="16">
        <v>0.1157</v>
      </c>
      <c r="E118" s="16">
        <v>1.7336022915638809</v>
      </c>
      <c r="F118" s="16">
        <v>0.59419999999999995</v>
      </c>
      <c r="G118" s="16">
        <v>1.8211999999999999</v>
      </c>
      <c r="H118" s="16">
        <v>3.86</v>
      </c>
      <c r="I118" s="16">
        <v>0.20052292450960968</v>
      </c>
      <c r="J118" s="16">
        <v>7.6786094252755852</v>
      </c>
      <c r="K118" s="16">
        <v>0.63470000000000004</v>
      </c>
      <c r="L118" s="16">
        <v>0.1007</v>
      </c>
      <c r="M118" s="16">
        <v>7.0199999999999999E-2</v>
      </c>
      <c r="O118" s="16">
        <v>49.483207476004402</v>
      </c>
      <c r="P118" s="16">
        <v>172.67870026935699</v>
      </c>
      <c r="Q118" s="87">
        <v>140687.538431561</v>
      </c>
      <c r="R118" s="87">
        <v>23107.033440094201</v>
      </c>
      <c r="S118" s="87">
        <v>9453.9712000545605</v>
      </c>
      <c r="T118" s="87">
        <v>1254.06889661798</v>
      </c>
      <c r="U118" s="87">
        <v>14468.084833641</v>
      </c>
      <c r="V118" s="87">
        <v>52443.958023307503</v>
      </c>
      <c r="W118" s="15">
        <v>551.95220185391395</v>
      </c>
      <c r="X118" s="87">
        <v>4620.0294332817903</v>
      </c>
      <c r="Y118" s="87">
        <v>5530.6601194709801</v>
      </c>
      <c r="Z118" s="16">
        <v>5.1141830483035404</v>
      </c>
      <c r="AA118" s="16">
        <v>12.709684336100899</v>
      </c>
      <c r="AB118" s="16">
        <v>166.89867077847401</v>
      </c>
      <c r="AC118" s="16">
        <v>61.518595733529502</v>
      </c>
      <c r="AD118" s="16">
        <v>3.2421314596656701</v>
      </c>
      <c r="AE118" s="16">
        <v>7.27273718322314</v>
      </c>
      <c r="AF118" s="15">
        <v>419.27691705713499</v>
      </c>
      <c r="AG118" s="16">
        <v>4.1016058501624197</v>
      </c>
      <c r="AH118" s="16">
        <v>24.887742402314402</v>
      </c>
      <c r="AI118" s="16">
        <v>1.8297585409199499</v>
      </c>
      <c r="AJ118" s="16">
        <v>0.47605106775282102</v>
      </c>
      <c r="AK118" s="16">
        <v>26.637312221224501</v>
      </c>
      <c r="AL118" s="16">
        <v>1.4982430002474401</v>
      </c>
      <c r="AM118" s="16">
        <v>0.18404812045337299</v>
      </c>
      <c r="AN118" s="16">
        <v>149.51942953985599</v>
      </c>
      <c r="AO118" s="16">
        <v>5.92928015975503</v>
      </c>
      <c r="AP118" s="16">
        <v>11.0971604441597</v>
      </c>
      <c r="AQ118" s="16">
        <v>1.25375711383258</v>
      </c>
      <c r="AR118" s="16">
        <v>4.9480287154764904</v>
      </c>
      <c r="AS118" s="16">
        <v>1.10164057889825</v>
      </c>
      <c r="AT118" s="16">
        <v>0.17947590330337501</v>
      </c>
      <c r="AU118" s="16">
        <v>0.80558793584446597</v>
      </c>
      <c r="AV118" s="16">
        <v>0.10201790461344</v>
      </c>
      <c r="AW118" s="16">
        <v>0.75555456758772199</v>
      </c>
      <c r="AX118" s="16">
        <v>0.11901262001618</v>
      </c>
      <c r="AY118" s="16">
        <v>0.41311477673387997</v>
      </c>
      <c r="AZ118" s="16">
        <v>4.0541636264842501E-2</v>
      </c>
      <c r="BA118" s="16">
        <v>0.31059604535209201</v>
      </c>
      <c r="BB118" s="16">
        <v>4.8469505956266097E-2</v>
      </c>
      <c r="BC118" s="16">
        <v>0.75706232330030698</v>
      </c>
      <c r="BD118" s="16">
        <v>0.112090524376402</v>
      </c>
      <c r="BE118" s="87">
        <v>2130.41081999377</v>
      </c>
      <c r="BF118" s="16">
        <v>1.4611758089443001</v>
      </c>
      <c r="BG118" s="16">
        <v>0.52655931896347197</v>
      </c>
    </row>
    <row r="119" spans="1:59" x14ac:dyDescent="0.3">
      <c r="A119" t="s">
        <v>233</v>
      </c>
      <c r="B119" s="16">
        <v>62.62</v>
      </c>
      <c r="C119" s="16">
        <v>19.329279643242362</v>
      </c>
      <c r="D119" s="16">
        <v>5.4800000000000001E-2</v>
      </c>
      <c r="E119" s="16">
        <v>1.7336022915638809</v>
      </c>
      <c r="F119" s="16">
        <v>0.5746</v>
      </c>
      <c r="G119" s="16">
        <v>1.7978000000000001</v>
      </c>
      <c r="H119" s="16">
        <v>3.84</v>
      </c>
      <c r="I119" s="16">
        <v>0.18020885278383197</v>
      </c>
      <c r="J119" s="16">
        <v>7.4801147598602986</v>
      </c>
      <c r="K119" s="16">
        <v>0.52990000000000004</v>
      </c>
      <c r="L119" s="16">
        <v>0.1003</v>
      </c>
      <c r="M119" s="16">
        <v>6.4899999999999999E-2</v>
      </c>
      <c r="O119" s="16">
        <v>47.6930741330019</v>
      </c>
      <c r="P119" s="16">
        <v>173.55967355106301</v>
      </c>
      <c r="Q119" s="87">
        <v>140315.64083271599</v>
      </c>
      <c r="R119" s="87">
        <v>23154.3024824116</v>
      </c>
      <c r="S119" s="87">
        <v>9466.72269533498</v>
      </c>
      <c r="T119" s="87">
        <v>1243.89709916423</v>
      </c>
      <c r="U119" s="87">
        <v>13761.878581610001</v>
      </c>
      <c r="V119" s="87">
        <v>51735.682333789897</v>
      </c>
      <c r="W119" s="15">
        <v>550.89741194937596</v>
      </c>
      <c r="X119" s="87">
        <v>4705.5635847990497</v>
      </c>
      <c r="Y119" s="87">
        <v>5613.8806645703798</v>
      </c>
      <c r="Z119" s="16">
        <v>5.6360443883245299</v>
      </c>
      <c r="AA119" s="16">
        <v>13.0948335508777</v>
      </c>
      <c r="AB119" s="16">
        <v>150.208515744327</v>
      </c>
      <c r="AC119" s="16">
        <v>60.783327170720703</v>
      </c>
      <c r="AD119" s="16">
        <v>2.9303834878766799</v>
      </c>
      <c r="AE119" s="16">
        <v>7.4271009772337404</v>
      </c>
      <c r="AF119" s="15">
        <v>409.97807514233602</v>
      </c>
      <c r="AG119" s="16">
        <v>4.0213141979910896</v>
      </c>
      <c r="AH119" s="16">
        <v>25.949645987860102</v>
      </c>
      <c r="AI119" s="16">
        <v>1.5776849606494201</v>
      </c>
      <c r="AJ119" s="16">
        <v>0.373967842148132</v>
      </c>
      <c r="AK119" s="16">
        <v>27.296721937860799</v>
      </c>
      <c r="AL119" s="16">
        <v>1.4347050693655301</v>
      </c>
      <c r="AM119" s="16">
        <v>0.211779920077004</v>
      </c>
      <c r="AN119" s="16">
        <v>148.48972572646699</v>
      </c>
      <c r="AO119" s="16">
        <v>5.4931135663003001</v>
      </c>
      <c r="AP119" s="16">
        <v>11.3824671291482</v>
      </c>
      <c r="AQ119" s="16">
        <v>1.3009719079762001</v>
      </c>
      <c r="AR119" s="16">
        <v>4.93673582651033</v>
      </c>
      <c r="AS119" s="16">
        <v>0.92033053547298904</v>
      </c>
      <c r="AT119" s="16">
        <v>0.23723269456783699</v>
      </c>
      <c r="AU119" s="16">
        <v>0.64954162405332905</v>
      </c>
      <c r="AV119" s="16">
        <v>0.126806457162978</v>
      </c>
      <c r="AW119" s="16">
        <v>0.83500559502757599</v>
      </c>
      <c r="AX119" s="16">
        <v>0.11955915373657799</v>
      </c>
      <c r="AY119" s="16">
        <v>0.40438262247892698</v>
      </c>
      <c r="AZ119" s="16">
        <v>6.8622449419241505E-2</v>
      </c>
      <c r="BA119" s="16">
        <v>0.45505118242380899</v>
      </c>
      <c r="BB119" s="16">
        <v>3.2269486600891899E-2</v>
      </c>
      <c r="BC119" s="16">
        <v>0.81582200647696301</v>
      </c>
      <c r="BD119" s="16">
        <v>0.108865881123272</v>
      </c>
      <c r="BE119" s="87">
        <v>2122.5002828890201</v>
      </c>
      <c r="BF119" s="16">
        <v>1.5867504171645901</v>
      </c>
      <c r="BG119" s="16">
        <v>0.52192448442153705</v>
      </c>
    </row>
    <row r="120" spans="1:59" x14ac:dyDescent="0.3">
      <c r="A120" t="s">
        <v>278</v>
      </c>
      <c r="B120" s="16">
        <f>STDEVA(B117:B119)</f>
        <v>0.17009801096230931</v>
      </c>
      <c r="C120" s="16">
        <f t="shared" ref="C120:M120" si="991">STDEVA(C117:C119)</f>
        <v>0.129585435923389</v>
      </c>
      <c r="D120" s="16">
        <f t="shared" si="991"/>
        <v>3.6624991467575793E-2</v>
      </c>
      <c r="E120" s="16">
        <f t="shared" si="991"/>
        <v>1.213206969335941E-2</v>
      </c>
      <c r="F120" s="16">
        <f t="shared" si="991"/>
        <v>3.1471468560163078E-2</v>
      </c>
      <c r="G120" s="16">
        <f t="shared" si="991"/>
        <v>1.1960490513910037E-2</v>
      </c>
      <c r="H120" s="16">
        <f t="shared" si="991"/>
        <v>2.0000000000000018E-2</v>
      </c>
      <c r="I120" s="16">
        <f t="shared" si="991"/>
        <v>6.4643772215074974E-2</v>
      </c>
      <c r="J120" s="16">
        <f t="shared" si="991"/>
        <v>0.1014677029800083</v>
      </c>
      <c r="K120" s="16">
        <f t="shared" si="991"/>
        <v>6.4385091442041173E-2</v>
      </c>
      <c r="L120" s="16">
        <f t="shared" si="991"/>
        <v>2.1016501453223205E-2</v>
      </c>
      <c r="M120" s="16">
        <f t="shared" si="991"/>
        <v>1.7436456061941011E-2</v>
      </c>
      <c r="N120" t="s">
        <v>279</v>
      </c>
      <c r="O120" s="16">
        <f>AVERAGE(O117:O119)</f>
        <v>48.893663079076397</v>
      </c>
      <c r="P120" s="16">
        <f t="shared" ref="P120" si="992">AVERAGE(P117:P119)</f>
        <v>169.87807348796136</v>
      </c>
      <c r="Q120" s="16">
        <f t="shared" ref="Q120" si="993">AVERAGE(Q117:Q119)</f>
        <v>139965.93691280833</v>
      </c>
      <c r="R120" s="16">
        <f t="shared" ref="R120" si="994">AVERAGE(R117:R119)</f>
        <v>22986.053621183368</v>
      </c>
      <c r="S120" s="16">
        <f t="shared" ref="S120" si="995">AVERAGE(S117:S119)</f>
        <v>9439.8454314866522</v>
      </c>
      <c r="T120" s="16">
        <f t="shared" ref="T120" si="996">AVERAGE(T117:T119)</f>
        <v>1242.0358865508199</v>
      </c>
      <c r="U120" s="16">
        <f t="shared" ref="U120" si="997">AVERAGE(U117:U119)</f>
        <v>14228.3043829541</v>
      </c>
      <c r="V120" s="16">
        <f t="shared" ref="V120" si="998">AVERAGE(V117:V119)</f>
        <v>52009.257878449069</v>
      </c>
      <c r="W120" s="16">
        <f t="shared" ref="W120" si="999">AVERAGE(W117:W119)</f>
        <v>557.190606144904</v>
      </c>
      <c r="X120" s="16">
        <f t="shared" ref="X120" si="1000">AVERAGE(X117:X119)</f>
        <v>4680.5889522541192</v>
      </c>
      <c r="Y120" s="16">
        <f t="shared" ref="Y120" si="1001">AVERAGE(Y117:Y119)</f>
        <v>5603.8296019075433</v>
      </c>
      <c r="Z120" s="16">
        <f t="shared" ref="Z120" si="1002">AVERAGE(Z117:Z119)</f>
        <v>5.5624618101342636</v>
      </c>
      <c r="AA120" s="16">
        <f t="shared" ref="AA120" si="1003">AVERAGE(AA117:AA119)</f>
        <v>13.023095708553234</v>
      </c>
      <c r="AB120" s="16">
        <f t="shared" ref="AB120" si="1004">AVERAGE(AB117:AB119)</f>
        <v>161.11653462666834</v>
      </c>
      <c r="AC120" s="16">
        <f t="shared" ref="AC120" si="1005">AVERAGE(AC117:AC119)</f>
        <v>60.669205465086129</v>
      </c>
      <c r="AD120" s="16">
        <f t="shared" ref="AD120" si="1006">AVERAGE(AD117:AD119)</f>
        <v>3.0901967269334834</v>
      </c>
      <c r="AE120" s="16">
        <f t="shared" ref="AE120" si="1007">AVERAGE(AE117:AE119)</f>
        <v>7.2275297377720475</v>
      </c>
      <c r="AF120" s="16">
        <f t="shared" ref="AF120" si="1008">AVERAGE(AF117:AF119)</f>
        <v>413.90873658809869</v>
      </c>
      <c r="AG120" s="16">
        <f t="shared" ref="AG120" si="1009">AVERAGE(AG117:AG119)</f>
        <v>3.9979498743767863</v>
      </c>
      <c r="AH120" s="16">
        <f t="shared" ref="AH120" si="1010">AVERAGE(AH117:AH119)</f>
        <v>25.325906437340972</v>
      </c>
      <c r="AI120" s="16">
        <f t="shared" ref="AI120" si="1011">AVERAGE(AI117:AI119)</f>
        <v>1.6738423872950934</v>
      </c>
      <c r="AJ120" s="16">
        <f t="shared" ref="AJ120" si="1012">AVERAGE(AJ117:AJ119)</f>
        <v>0.431911434475033</v>
      </c>
      <c r="AK120" s="16">
        <f t="shared" ref="AK120" si="1013">AVERAGE(AK117:AK119)</f>
        <v>26.944104470020097</v>
      </c>
      <c r="AL120" s="16">
        <f t="shared" ref="AL120" si="1014">AVERAGE(AL117:AL119)</f>
        <v>1.4513144817161001</v>
      </c>
      <c r="AM120" s="16">
        <f t="shared" ref="AM120" si="1015">AVERAGE(AM117:AM119)</f>
        <v>0.19710780019759233</v>
      </c>
      <c r="AN120" s="16">
        <f t="shared" ref="AN120" si="1016">AVERAGE(AN117:AN119)</f>
        <v>148.33115720036298</v>
      </c>
      <c r="AO120" s="16">
        <f t="shared" ref="AO120" si="1017">AVERAGE(AO117:AO119)</f>
        <v>5.665699705593731</v>
      </c>
      <c r="AP120" s="16">
        <f t="shared" ref="AP120" si="1018">AVERAGE(AP117:AP119)</f>
        <v>11.185067284532101</v>
      </c>
      <c r="AQ120" s="16">
        <f t="shared" ref="AQ120" si="1019">AVERAGE(AQ117:AQ119)</f>
        <v>1.2934932520769034</v>
      </c>
      <c r="AR120" s="16">
        <f t="shared" ref="AR120" si="1020">AVERAGE(AR117:AR119)</f>
        <v>4.8870657384267941</v>
      </c>
      <c r="AS120" s="16">
        <f t="shared" ref="AS120" si="1021">AVERAGE(AS117:AS119)</f>
        <v>0.97529811813615863</v>
      </c>
      <c r="AT120" s="16">
        <f t="shared" ref="AT120" si="1022">AVERAGE(AT117:AT119)</f>
        <v>0.20727148457822533</v>
      </c>
      <c r="AU120" s="16">
        <f t="shared" ref="AU120" si="1023">AVERAGE(AU117:AU119)</f>
        <v>0.74814352795852146</v>
      </c>
      <c r="AV120" s="16">
        <f t="shared" ref="AV120" si="1024">AVERAGE(AV117:AV119)</f>
        <v>0.10970309892856767</v>
      </c>
      <c r="AW120" s="16">
        <f t="shared" ref="AW120" si="1025">AVERAGE(AW117:AW119)</f>
        <v>0.7425718942283499</v>
      </c>
      <c r="AX120" s="16">
        <f t="shared" ref="AX120" si="1026">AVERAGE(AX117:AX119)</f>
        <v>0.13287475535686666</v>
      </c>
      <c r="AY120" s="16">
        <f t="shared" ref="AY120" si="1027">AVERAGE(AY117:AY119)</f>
        <v>0.41671932726638766</v>
      </c>
      <c r="AZ120" s="16">
        <f t="shared" ref="AZ120" si="1028">AVERAGE(AZ117:AZ119)</f>
        <v>5.3806751454417434E-2</v>
      </c>
      <c r="BA120" s="16">
        <f t="shared" ref="BA120" si="1029">AVERAGE(BA117:BA119)</f>
        <v>0.39841620715434001</v>
      </c>
      <c r="BB120" s="16">
        <f t="shared" ref="BB120" si="1030">AVERAGE(BB117:BB119)</f>
        <v>4.3269423539406097E-2</v>
      </c>
      <c r="BC120" s="16">
        <f t="shared" ref="BC120" si="1031">AVERAGE(BC117:BC119)</f>
        <v>0.74134736272936996</v>
      </c>
      <c r="BD120" s="16">
        <f t="shared" ref="BD120" si="1032">AVERAGE(BD117:BD119)</f>
        <v>0.11018376095181999</v>
      </c>
      <c r="BE120" s="16">
        <f t="shared" ref="BE120" si="1033">AVERAGE(BE117:BE119)</f>
        <v>2122.7977551321769</v>
      </c>
      <c r="BF120" s="16">
        <f t="shared" ref="BF120" si="1034">AVERAGE(BF117:BF119)</f>
        <v>1.5171515004258136</v>
      </c>
      <c r="BG120" s="16">
        <f t="shared" ref="BG120" si="1035">AVERAGE(BG117:BG119)</f>
        <v>0.52235375415287766</v>
      </c>
    </row>
    <row r="121" spans="1:59" x14ac:dyDescent="0.3">
      <c r="A121" t="s">
        <v>237</v>
      </c>
      <c r="B121" s="16">
        <f>AVERAGE(B117:B119)</f>
        <v>62.613333333333337</v>
      </c>
      <c r="C121" s="16">
        <f t="shared" ref="C121:M121" si="1036">AVERAGE(C117:C119)</f>
        <v>19.194833075365342</v>
      </c>
      <c r="D121" s="16">
        <f t="shared" si="1036"/>
        <v>9.6999999999999989E-2</v>
      </c>
      <c r="E121" s="16">
        <f t="shared" si="1036"/>
        <v>1.7265978378605926</v>
      </c>
      <c r="F121" s="16">
        <f t="shared" si="1036"/>
        <v>0.60166666666666668</v>
      </c>
      <c r="G121" s="16">
        <f t="shared" si="1036"/>
        <v>1.8080666666666667</v>
      </c>
      <c r="H121" s="16">
        <f t="shared" si="1036"/>
        <v>3.84</v>
      </c>
      <c r="I121" s="16">
        <f t="shared" si="1036"/>
        <v>0.22722441054091536</v>
      </c>
      <c r="J121" s="16">
        <f t="shared" si="1036"/>
        <v>7.5915503614969504</v>
      </c>
      <c r="K121" s="16">
        <f t="shared" si="1036"/>
        <v>0.56070000000000009</v>
      </c>
      <c r="L121" s="16">
        <f t="shared" si="1036"/>
        <v>8.8366666666666663E-2</v>
      </c>
      <c r="M121" s="16">
        <f t="shared" si="1036"/>
        <v>5.7600000000000005E-2</v>
      </c>
      <c r="N121" t="s">
        <v>280</v>
      </c>
      <c r="O121" s="16">
        <f>STDEVA(O117:O119)</f>
        <v>1.0397960988643717</v>
      </c>
      <c r="P121" s="16">
        <f t="shared" ref="P121:BG121" si="1037">STDEVA(P117:P119)</f>
        <v>5.6310280702915447</v>
      </c>
      <c r="Q121" s="16">
        <f t="shared" si="1037"/>
        <v>946.22854701392555</v>
      </c>
      <c r="R121" s="16">
        <f t="shared" si="1037"/>
        <v>251.59195665132356</v>
      </c>
      <c r="S121" s="16">
        <f t="shared" si="1037"/>
        <v>36.077509039109856</v>
      </c>
      <c r="T121" s="16">
        <f t="shared" si="1037"/>
        <v>13.063438819199828</v>
      </c>
      <c r="U121" s="16">
        <f t="shared" si="1037"/>
        <v>403.98997986684219</v>
      </c>
      <c r="V121" s="16">
        <f t="shared" si="1037"/>
        <v>380.63692107103901</v>
      </c>
      <c r="W121" s="16">
        <f t="shared" si="1037"/>
        <v>10.000573392379911</v>
      </c>
      <c r="X121" s="16">
        <f t="shared" si="1037"/>
        <v>52.713716198752081</v>
      </c>
      <c r="Y121" s="16">
        <f t="shared" si="1037"/>
        <v>68.697641645907879</v>
      </c>
      <c r="Z121" s="16">
        <f t="shared" si="1037"/>
        <v>0.41639252764449058</v>
      </c>
      <c r="AA121" s="16">
        <f t="shared" si="1037"/>
        <v>0.28441088373011514</v>
      </c>
      <c r="AB121" s="16">
        <f t="shared" si="1037"/>
        <v>9.4523184505902318</v>
      </c>
      <c r="AC121" s="16">
        <f t="shared" si="1037"/>
        <v>0.91182315062044816</v>
      </c>
      <c r="AD121" s="16">
        <f t="shared" si="1037"/>
        <v>0.15602324386150776</v>
      </c>
      <c r="AE121" s="16">
        <f t="shared" si="1037"/>
        <v>0.2255980910071313</v>
      </c>
      <c r="AF121" s="16">
        <f t="shared" si="1037"/>
        <v>4.8132069294609412</v>
      </c>
      <c r="AG121" s="16">
        <f t="shared" si="1037"/>
        <v>0.11709955036992067</v>
      </c>
      <c r="AH121" s="16">
        <f t="shared" si="1037"/>
        <v>0.55474184104991831</v>
      </c>
      <c r="AI121" s="16">
        <f t="shared" si="1037"/>
        <v>0.13624830844906016</v>
      </c>
      <c r="AJ121" s="16">
        <f t="shared" si="1037"/>
        <v>5.2422878607881224E-2</v>
      </c>
      <c r="AK121" s="16">
        <f t="shared" si="1037"/>
        <v>0.33208471302363335</v>
      </c>
      <c r="AL121" s="16">
        <f t="shared" si="1037"/>
        <v>4.1215328639830108E-2</v>
      </c>
      <c r="AM121" s="16">
        <f t="shared" si="1037"/>
        <v>1.3936037815085374E-2</v>
      </c>
      <c r="AN121" s="16">
        <f t="shared" si="1037"/>
        <v>1.2749736168872348</v>
      </c>
      <c r="AO121" s="16">
        <f t="shared" si="1037"/>
        <v>0.23188423472754818</v>
      </c>
      <c r="AP121" s="16">
        <f t="shared" si="1037"/>
        <v>0.17129365022824092</v>
      </c>
      <c r="AQ121" s="16">
        <f t="shared" si="1037"/>
        <v>3.6574828392432417E-2</v>
      </c>
      <c r="AR121" s="16">
        <f t="shared" si="1037"/>
        <v>9.5977282004030454E-2</v>
      </c>
      <c r="AS121" s="16">
        <f t="shared" si="1037"/>
        <v>0.10972289131919759</v>
      </c>
      <c r="AT121" s="16">
        <f t="shared" si="1037"/>
        <v>2.8939232800634054E-2</v>
      </c>
      <c r="AU121" s="16">
        <f t="shared" si="1037"/>
        <v>8.5779178504080872E-2</v>
      </c>
      <c r="AV121" s="16">
        <f t="shared" si="1037"/>
        <v>1.483726535056777E-2</v>
      </c>
      <c r="AW121" s="16">
        <f t="shared" si="1037"/>
        <v>9.9561917397524166E-2</v>
      </c>
      <c r="AX121" s="16">
        <f t="shared" si="1037"/>
        <v>2.3538196925781324E-2</v>
      </c>
      <c r="AY121" s="16">
        <f t="shared" si="1037"/>
        <v>1.4479480148312905E-2</v>
      </c>
      <c r="AZ121" s="16">
        <f t="shared" si="1037"/>
        <v>1.4104476135618873E-2</v>
      </c>
      <c r="BA121" s="16">
        <f t="shared" si="1037"/>
        <v>7.7111662872196535E-2</v>
      </c>
      <c r="BB121" s="16">
        <f t="shared" si="1037"/>
        <v>9.5309438741863067E-3</v>
      </c>
      <c r="BC121" s="16">
        <f t="shared" si="1037"/>
        <v>8.3449377691538248E-2</v>
      </c>
      <c r="BD121" s="16">
        <f t="shared" si="1037"/>
        <v>1.6910555711589317E-3</v>
      </c>
      <c r="BE121" s="16">
        <f t="shared" si="1037"/>
        <v>7.468773047870676</v>
      </c>
      <c r="BF121" s="16">
        <f t="shared" si="1037"/>
        <v>6.3886146833468022E-2</v>
      </c>
      <c r="BG121" s="16">
        <f t="shared" si="1037"/>
        <v>4.0082073551620358E-3</v>
      </c>
    </row>
    <row r="122" spans="1:59" x14ac:dyDescent="0.3">
      <c r="A122" t="s">
        <v>234</v>
      </c>
      <c r="B122" s="16">
        <v>62.54</v>
      </c>
      <c r="C122" s="16">
        <v>19.205175119048189</v>
      </c>
      <c r="D122" s="16">
        <v>0.1123</v>
      </c>
      <c r="E122" s="16">
        <v>1.7336022915638809</v>
      </c>
      <c r="F122" s="16">
        <v>0.66110000000000002</v>
      </c>
      <c r="G122" s="16">
        <v>1.87</v>
      </c>
      <c r="H122" s="16">
        <v>3.91</v>
      </c>
      <c r="I122" s="16">
        <v>0.24743377055676641</v>
      </c>
      <c r="J122" s="16">
        <v>7.5845856363946602</v>
      </c>
      <c r="K122" s="16">
        <v>0.53749999999999998</v>
      </c>
      <c r="L122" s="16">
        <v>0.1171</v>
      </c>
      <c r="M122" s="16">
        <v>9.1000000000000004E-3</v>
      </c>
      <c r="O122" s="16">
        <v>48.846672527125698</v>
      </c>
      <c r="P122" s="16">
        <v>174.05158110723599</v>
      </c>
      <c r="Q122" s="87">
        <v>140314.833295477</v>
      </c>
      <c r="R122" s="87">
        <v>22509.8736490468</v>
      </c>
      <c r="S122" s="87">
        <v>9059.7199015381702</v>
      </c>
      <c r="T122" s="87">
        <v>1200.08945921963</v>
      </c>
      <c r="U122" s="87">
        <v>13768.3625978117</v>
      </c>
      <c r="V122" s="87">
        <v>51233.315515255897</v>
      </c>
      <c r="W122" s="15">
        <v>522.21198064968098</v>
      </c>
      <c r="X122" s="87">
        <v>4507.8259076760696</v>
      </c>
      <c r="Y122" s="87">
        <v>5490.8797332612003</v>
      </c>
      <c r="Z122" s="16">
        <v>5.1110246965691104</v>
      </c>
      <c r="AA122" s="16">
        <v>13.0300522285605</v>
      </c>
      <c r="AB122" s="16">
        <v>152.62902818323499</v>
      </c>
      <c r="AC122" s="16">
        <v>55.237279538456903</v>
      </c>
      <c r="AD122" s="16">
        <v>2.9765593549029199</v>
      </c>
      <c r="AE122" s="16">
        <v>6.3874060886342896</v>
      </c>
      <c r="AF122" s="15">
        <v>411.352738311248</v>
      </c>
      <c r="AG122" s="16">
        <v>4.01428808562288</v>
      </c>
      <c r="AH122" s="16">
        <v>24.4676432356279</v>
      </c>
      <c r="AI122" s="16">
        <v>1.6969444612000799</v>
      </c>
      <c r="AJ122" s="16">
        <v>0.52319566951576402</v>
      </c>
      <c r="AK122" s="16">
        <v>24.469027639647901</v>
      </c>
      <c r="AL122" s="16">
        <v>1.47589417149588</v>
      </c>
      <c r="AM122" s="16">
        <v>0.18694007062022699</v>
      </c>
      <c r="AN122" s="16">
        <v>138.41245478321801</v>
      </c>
      <c r="AO122" s="16">
        <v>5.55271590628778</v>
      </c>
      <c r="AP122" s="16">
        <v>10.939197353337001</v>
      </c>
      <c r="AQ122" s="16">
        <v>1.2527042128060399</v>
      </c>
      <c r="AR122" s="16">
        <v>4.8237150496350196</v>
      </c>
      <c r="AS122" s="16">
        <v>1.0964025521744201</v>
      </c>
      <c r="AT122" s="16">
        <v>0.181464116851423</v>
      </c>
      <c r="AU122" s="16">
        <v>0.80621772993420004</v>
      </c>
      <c r="AV122" s="16">
        <v>0.13323835583477001</v>
      </c>
      <c r="AW122" s="16">
        <v>0.74075860143825001</v>
      </c>
      <c r="AX122" s="16">
        <v>0.122452970148447</v>
      </c>
      <c r="AY122" s="16">
        <v>0.42460382592276602</v>
      </c>
      <c r="AZ122" s="16">
        <v>5.80339291776839E-2</v>
      </c>
      <c r="BA122" s="16">
        <v>0.26201623454012102</v>
      </c>
      <c r="BB122" s="16">
        <v>6.6896763506121906E-2</v>
      </c>
      <c r="BC122" s="16">
        <v>0.54274350239540503</v>
      </c>
      <c r="BD122" s="16">
        <v>0.11271903588627501</v>
      </c>
      <c r="BE122" s="87">
        <v>2051.4334418869998</v>
      </c>
    </row>
    <row r="123" spans="1:59" x14ac:dyDescent="0.3">
      <c r="A123" t="s">
        <v>235</v>
      </c>
      <c r="B123" s="16">
        <v>62.65</v>
      </c>
      <c r="C123" s="16">
        <v>19.422358036387994</v>
      </c>
      <c r="D123" s="16">
        <v>0.17369999999999999</v>
      </c>
      <c r="E123" s="16">
        <v>1.7756290137836115</v>
      </c>
      <c r="F123" s="16">
        <v>0.65269999999999995</v>
      </c>
      <c r="G123" s="16">
        <v>1.9</v>
      </c>
      <c r="H123" s="16">
        <v>3.83</v>
      </c>
      <c r="I123" s="16">
        <v>0.14324561917971074</v>
      </c>
      <c r="J123" s="16">
        <v>7.4174322339396808</v>
      </c>
      <c r="K123" s="16">
        <v>0.53580000000000005</v>
      </c>
      <c r="L123" s="16">
        <v>9.3399999999999997E-2</v>
      </c>
      <c r="M123" s="16">
        <v>4.1799999999999997E-2</v>
      </c>
      <c r="O123" s="16">
        <v>48.8433704117991</v>
      </c>
      <c r="P123" s="16">
        <v>178.96535561182799</v>
      </c>
      <c r="Q123" s="87">
        <v>139920.87925947201</v>
      </c>
      <c r="R123" s="87">
        <v>22942.9345934148</v>
      </c>
      <c r="S123" s="87">
        <v>9384.9820864182602</v>
      </c>
      <c r="T123" s="87">
        <v>1203.2917191092399</v>
      </c>
      <c r="U123" s="87">
        <v>13820.6854397513</v>
      </c>
      <c r="V123" s="87">
        <v>51857.846913672503</v>
      </c>
      <c r="W123" s="15">
        <v>553.44820283862396</v>
      </c>
      <c r="X123" s="87">
        <v>4647.2804637653799</v>
      </c>
      <c r="Y123" s="87">
        <v>5525.1530269085497</v>
      </c>
      <c r="Z123" s="16">
        <v>5.6066097268152602</v>
      </c>
      <c r="AA123" s="16">
        <v>12.754815096464</v>
      </c>
      <c r="AB123" s="16">
        <v>152.232656710518</v>
      </c>
      <c r="AC123" s="16">
        <v>56.4289098871741</v>
      </c>
      <c r="AD123" s="16">
        <v>2.8273835678266002</v>
      </c>
      <c r="AE123" s="16">
        <v>7.4958835450554799</v>
      </c>
      <c r="AF123" s="15">
        <v>412.357648049212</v>
      </c>
      <c r="AG123" s="16">
        <v>4.1357889462377102</v>
      </c>
      <c r="AH123" s="16">
        <v>25.839235246346998</v>
      </c>
      <c r="AI123" s="16">
        <v>1.6088226177181799</v>
      </c>
      <c r="AJ123" s="16">
        <v>0.50391192043195399</v>
      </c>
      <c r="AK123" s="16">
        <v>26.4586039985188</v>
      </c>
      <c r="AL123" s="16">
        <v>1.5513261143613</v>
      </c>
      <c r="AM123" s="16">
        <v>0.20849842605025801</v>
      </c>
      <c r="AN123" s="16">
        <v>144.29394512935099</v>
      </c>
      <c r="AO123" s="16">
        <v>5.4984732954059803</v>
      </c>
      <c r="AP123" s="16">
        <v>10.846943124516599</v>
      </c>
      <c r="AQ123" s="16">
        <v>1.2859250227566099</v>
      </c>
      <c r="AR123" s="16">
        <v>5.0142975752629102</v>
      </c>
      <c r="AS123" s="16">
        <v>0.99576570292170496</v>
      </c>
      <c r="AT123" s="16">
        <v>0.22100696090449701</v>
      </c>
      <c r="AU123" s="16">
        <v>0.78457172860273205</v>
      </c>
      <c r="AV123" s="16">
        <v>0.122143657411939</v>
      </c>
      <c r="AW123" s="16">
        <v>0.663045057674299</v>
      </c>
      <c r="AX123" s="16">
        <v>0.153167267388788</v>
      </c>
      <c r="AY123" s="16">
        <v>0.419872552106968</v>
      </c>
      <c r="AZ123" s="16">
        <v>5.6576587092152499E-2</v>
      </c>
      <c r="BA123" s="16">
        <v>0.40856879861696299</v>
      </c>
      <c r="BB123" s="16">
        <v>4.2565260738374397E-2</v>
      </c>
      <c r="BC123" s="16">
        <v>0.640062334360889</v>
      </c>
      <c r="BD123" s="16">
        <v>9.6781071751744302E-2</v>
      </c>
      <c r="BE123" s="87">
        <v>2166.5134074528901</v>
      </c>
    </row>
    <row r="124" spans="1:59" x14ac:dyDescent="0.3">
      <c r="A124" t="s">
        <v>236</v>
      </c>
      <c r="B124" s="16">
        <v>62.94</v>
      </c>
      <c r="C124" s="16">
        <v>19.360305774290904</v>
      </c>
      <c r="D124" s="16">
        <v>0.1633</v>
      </c>
      <c r="E124" s="16">
        <v>1.7020822498990833</v>
      </c>
      <c r="F124" s="16">
        <v>0.64319999999999999</v>
      </c>
      <c r="G124" s="16">
        <v>1.8589</v>
      </c>
      <c r="H124" s="16">
        <v>3.93</v>
      </c>
      <c r="I124" s="16">
        <v>0.26177927481672281</v>
      </c>
      <c r="J124" s="16">
        <v>7.4592205845534263</v>
      </c>
      <c r="K124" s="16">
        <v>0.56669999999999998</v>
      </c>
      <c r="L124" s="16">
        <v>2.69E-2</v>
      </c>
      <c r="M124" s="16">
        <v>3.8199999999999998E-2</v>
      </c>
      <c r="O124" s="16">
        <v>49.902724769260999</v>
      </c>
      <c r="P124" s="16">
        <v>174.57278071154201</v>
      </c>
      <c r="Q124" s="87">
        <v>141018.63009086301</v>
      </c>
      <c r="R124" s="87">
        <v>22963.615403791398</v>
      </c>
      <c r="S124" s="87">
        <v>9377.3488179725191</v>
      </c>
      <c r="T124" s="87">
        <v>1232.4186835079099</v>
      </c>
      <c r="U124" s="87">
        <v>13893.1190484829</v>
      </c>
      <c r="V124" s="87">
        <v>51907.820037727302</v>
      </c>
      <c r="W124" s="15">
        <v>530.51233053360204</v>
      </c>
      <c r="X124" s="87">
        <v>4534.0975678205696</v>
      </c>
      <c r="Y124" s="87">
        <v>5448.1668307474802</v>
      </c>
      <c r="Z124" s="16">
        <v>5.1513924784532303</v>
      </c>
      <c r="AA124" s="16">
        <v>12.572125509721401</v>
      </c>
      <c r="AB124" s="16">
        <v>158.094179250715</v>
      </c>
      <c r="AC124" s="16">
        <v>59.123138000831602</v>
      </c>
      <c r="AD124" s="16">
        <v>2.8373518299478802</v>
      </c>
      <c r="AE124" s="16">
        <v>6.2891092028421696</v>
      </c>
      <c r="AF124" s="15">
        <v>418.29025610653298</v>
      </c>
      <c r="AG124" s="16">
        <v>3.84767863329153</v>
      </c>
      <c r="AH124" s="16">
        <v>25.765819731104301</v>
      </c>
      <c r="AI124" s="16">
        <v>1.6343623220147701</v>
      </c>
      <c r="AJ124" s="16">
        <v>0.66487821438732098</v>
      </c>
      <c r="AK124" s="16">
        <v>26.411281006393601</v>
      </c>
      <c r="AL124" s="16">
        <v>1.60716696320511</v>
      </c>
      <c r="AM124" s="16">
        <v>0.17559710834766601</v>
      </c>
      <c r="AN124" s="16">
        <v>142.67478310612199</v>
      </c>
      <c r="AO124" s="16">
        <v>5.7488944255561796</v>
      </c>
      <c r="AP124" s="16">
        <v>11.271534641812799</v>
      </c>
      <c r="AQ124" s="16">
        <v>1.3807150292836701</v>
      </c>
      <c r="AR124" s="16">
        <v>5.1810766973195399</v>
      </c>
      <c r="AS124" s="16">
        <v>1.0511619254837901</v>
      </c>
      <c r="AT124" s="16">
        <v>0.189414404431098</v>
      </c>
      <c r="AU124" s="16">
        <v>0.72952112760917398</v>
      </c>
      <c r="AV124" s="16">
        <v>0.10470375687160299</v>
      </c>
      <c r="AW124" s="16">
        <v>0.63042725979762504</v>
      </c>
      <c r="AX124" s="16">
        <v>0.134689461902463</v>
      </c>
      <c r="AY124" s="16">
        <v>0.50555129070804905</v>
      </c>
      <c r="AZ124" s="16">
        <v>3.9726034885817003E-2</v>
      </c>
      <c r="BA124" s="16">
        <v>0.30814410583358198</v>
      </c>
      <c r="BB124" s="16">
        <v>3.1126157862656299E-2</v>
      </c>
      <c r="BC124" s="16">
        <v>0.651492581887541</v>
      </c>
      <c r="BD124" s="16">
        <v>0.111204501943753</v>
      </c>
      <c r="BE124" s="87">
        <v>2131.6295777816899</v>
      </c>
    </row>
    <row r="125" spans="1:59" x14ac:dyDescent="0.3">
      <c r="A125" t="s">
        <v>278</v>
      </c>
      <c r="B125" s="16">
        <f>STDEVA(B122:B124)</f>
        <v>0.20663978319771756</v>
      </c>
      <c r="C125" s="16">
        <f t="shared" ref="C125:M125" si="1038">STDEVA(C122:C124)</f>
        <v>0.11186630637478884</v>
      </c>
      <c r="D125" s="16">
        <f t="shared" si="1038"/>
        <v>3.2861121912273958E-2</v>
      </c>
      <c r="E125" s="16">
        <f t="shared" si="1038"/>
        <v>3.6898249472866851E-2</v>
      </c>
      <c r="F125" s="16">
        <f t="shared" si="1038"/>
        <v>8.9556313754717235E-3</v>
      </c>
      <c r="G125" s="16">
        <f t="shared" si="1038"/>
        <v>2.126193782325584E-2</v>
      </c>
      <c r="H125" s="16">
        <f t="shared" si="1038"/>
        <v>5.2915026221291857E-2</v>
      </c>
      <c r="I125" s="16">
        <f t="shared" si="1038"/>
        <v>6.4693111300604428E-2</v>
      </c>
      <c r="J125" s="16">
        <f t="shared" si="1038"/>
        <v>8.6989388646402266E-2</v>
      </c>
      <c r="K125" s="16">
        <f t="shared" si="1038"/>
        <v>1.7370185184198025E-2</v>
      </c>
      <c r="L125" s="16">
        <f t="shared" si="1038"/>
        <v>4.6761772136365121E-2</v>
      </c>
      <c r="M125" s="16">
        <f t="shared" si="1038"/>
        <v>1.7930699930566011E-2</v>
      </c>
      <c r="N125" t="s">
        <v>279</v>
      </c>
      <c r="O125" s="16">
        <f>AVERAGE(O122:O124)</f>
        <v>49.19758923606193</v>
      </c>
      <c r="P125" s="16">
        <f t="shared" ref="P125" si="1039">AVERAGE(P122:P124)</f>
        <v>175.86323914353534</v>
      </c>
      <c r="Q125" s="16">
        <f t="shared" ref="Q125" si="1040">AVERAGE(Q122:Q124)</f>
        <v>140418.11421527065</v>
      </c>
      <c r="R125" s="16">
        <f t="shared" ref="R125" si="1041">AVERAGE(R122:R124)</f>
        <v>22805.474548750997</v>
      </c>
      <c r="S125" s="16">
        <f t="shared" ref="S125" si="1042">AVERAGE(S122:S124)</f>
        <v>9274.0169353096499</v>
      </c>
      <c r="T125" s="16">
        <f t="shared" ref="T125" si="1043">AVERAGE(T122:T124)</f>
        <v>1211.9332872789266</v>
      </c>
      <c r="U125" s="16">
        <f t="shared" ref="U125" si="1044">AVERAGE(U122:U124)</f>
        <v>13827.389028681966</v>
      </c>
      <c r="V125" s="16">
        <f t="shared" ref="V125" si="1045">AVERAGE(V122:V124)</f>
        <v>51666.327488885232</v>
      </c>
      <c r="W125" s="16">
        <f t="shared" ref="W125" si="1046">AVERAGE(W122:W124)</f>
        <v>535.39083800730225</v>
      </c>
      <c r="X125" s="16">
        <f t="shared" ref="X125" si="1047">AVERAGE(X122:X124)</f>
        <v>4563.067979754006</v>
      </c>
      <c r="Y125" s="16">
        <f t="shared" ref="Y125" si="1048">AVERAGE(Y122:Y124)</f>
        <v>5488.0665303057431</v>
      </c>
      <c r="Z125" s="16">
        <f t="shared" ref="Z125" si="1049">AVERAGE(Z122:Z124)</f>
        <v>5.2896756339458673</v>
      </c>
      <c r="AA125" s="16">
        <f t="shared" ref="AA125" si="1050">AVERAGE(AA122:AA124)</f>
        <v>12.785664278248634</v>
      </c>
      <c r="AB125" s="16">
        <f t="shared" ref="AB125" si="1051">AVERAGE(AB122:AB124)</f>
        <v>154.31862138148935</v>
      </c>
      <c r="AC125" s="16">
        <f t="shared" ref="AC125" si="1052">AVERAGE(AC122:AC124)</f>
        <v>56.929775808820864</v>
      </c>
      <c r="AD125" s="16">
        <f t="shared" ref="AD125" si="1053">AVERAGE(AD122:AD124)</f>
        <v>2.8804315842257999</v>
      </c>
      <c r="AE125" s="16">
        <f t="shared" ref="AE125" si="1054">AVERAGE(AE122:AE124)</f>
        <v>6.7241329455106467</v>
      </c>
      <c r="AF125" s="16">
        <f t="shared" ref="AF125" si="1055">AVERAGE(AF122:AF124)</f>
        <v>414.00021415566431</v>
      </c>
      <c r="AG125" s="16">
        <f t="shared" ref="AG125" si="1056">AVERAGE(AG122:AG124)</f>
        <v>3.9992518883840398</v>
      </c>
      <c r="AH125" s="16">
        <f t="shared" ref="AH125" si="1057">AVERAGE(AH122:AH124)</f>
        <v>25.357566071026401</v>
      </c>
      <c r="AI125" s="16">
        <f t="shared" ref="AI125" si="1058">AVERAGE(AI122:AI124)</f>
        <v>1.6467098003110099</v>
      </c>
      <c r="AJ125" s="16">
        <f t="shared" ref="AJ125" si="1059">AVERAGE(AJ122:AJ124)</f>
        <v>0.56399526811167966</v>
      </c>
      <c r="AK125" s="16">
        <f t="shared" ref="AK125" si="1060">AVERAGE(AK122:AK124)</f>
        <v>25.77963754818677</v>
      </c>
      <c r="AL125" s="16">
        <f t="shared" ref="AL125" si="1061">AVERAGE(AL122:AL124)</f>
        <v>1.5447957496874301</v>
      </c>
      <c r="AM125" s="16">
        <f t="shared" ref="AM125" si="1062">AVERAGE(AM122:AM124)</f>
        <v>0.19034520167271704</v>
      </c>
      <c r="AN125" s="16">
        <f t="shared" ref="AN125" si="1063">AVERAGE(AN122:AN124)</f>
        <v>141.79372767289701</v>
      </c>
      <c r="AO125" s="16">
        <f t="shared" ref="AO125" si="1064">AVERAGE(AO122:AO124)</f>
        <v>5.60002787574998</v>
      </c>
      <c r="AP125" s="16">
        <f t="shared" ref="AP125" si="1065">AVERAGE(AP122:AP124)</f>
        <v>11.0192250398888</v>
      </c>
      <c r="AQ125" s="16">
        <f t="shared" ref="AQ125" si="1066">AVERAGE(AQ122:AQ124)</f>
        <v>1.3064480882821066</v>
      </c>
      <c r="AR125" s="16">
        <f t="shared" ref="AR125" si="1067">AVERAGE(AR122:AR124)</f>
        <v>5.0063631074058232</v>
      </c>
      <c r="AS125" s="16">
        <f t="shared" ref="AS125" si="1068">AVERAGE(AS122:AS124)</f>
        <v>1.0477767268599718</v>
      </c>
      <c r="AT125" s="16">
        <f t="shared" ref="AT125" si="1069">AVERAGE(AT122:AT124)</f>
        <v>0.19729516072900599</v>
      </c>
      <c r="AU125" s="16">
        <f t="shared" ref="AU125" si="1070">AVERAGE(AU122:AU124)</f>
        <v>0.77343686204870199</v>
      </c>
      <c r="AV125" s="16">
        <f t="shared" ref="AV125" si="1071">AVERAGE(AV122:AV124)</f>
        <v>0.12002859003943733</v>
      </c>
      <c r="AW125" s="16">
        <f t="shared" ref="AW125" si="1072">AVERAGE(AW122:AW124)</f>
        <v>0.67807697297005787</v>
      </c>
      <c r="AX125" s="16">
        <f t="shared" ref="AX125" si="1073">AVERAGE(AX122:AX124)</f>
        <v>0.13676989981323265</v>
      </c>
      <c r="AY125" s="16">
        <f t="shared" ref="AY125" si="1074">AVERAGE(AY122:AY124)</f>
        <v>0.45000922291259432</v>
      </c>
      <c r="AZ125" s="16">
        <f t="shared" ref="AZ125" si="1075">AVERAGE(AZ122:AZ124)</f>
        <v>5.1445517051884465E-2</v>
      </c>
      <c r="BA125" s="16">
        <f t="shared" ref="BA125" si="1076">AVERAGE(BA122:BA124)</f>
        <v>0.326243046330222</v>
      </c>
      <c r="BB125" s="16">
        <f t="shared" ref="BB125" si="1077">AVERAGE(BB122:BB124)</f>
        <v>4.6862727369050866E-2</v>
      </c>
      <c r="BC125" s="16">
        <f t="shared" ref="BC125" si="1078">AVERAGE(BC122:BC124)</f>
        <v>0.61143280621461171</v>
      </c>
      <c r="BD125" s="16">
        <f t="shared" ref="BD125" si="1079">AVERAGE(BD122:BD124)</f>
        <v>0.10690153652725742</v>
      </c>
      <c r="BE125" s="16">
        <f t="shared" ref="BE125" si="1080">AVERAGE(BE122:BE124)</f>
        <v>2116.525475707193</v>
      </c>
      <c r="BF125" s="16" t="e">
        <f t="shared" ref="BF125" si="1081">AVERAGE(BF122:BF124)</f>
        <v>#DIV/0!</v>
      </c>
      <c r="BG125" s="16" t="e">
        <f t="shared" ref="BG125" si="1082">AVERAGE(BG122:BG124)</f>
        <v>#DIV/0!</v>
      </c>
    </row>
    <row r="126" spans="1:59" x14ac:dyDescent="0.3">
      <c r="A126" t="s">
        <v>237</v>
      </c>
      <c r="B126" s="16">
        <f>AVERAGE(B122:B124)</f>
        <v>62.71</v>
      </c>
      <c r="C126" s="16">
        <f t="shared" ref="C126:M126" si="1083">AVERAGE(C122:C124)</f>
        <v>19.329279643242362</v>
      </c>
      <c r="D126" s="16">
        <f t="shared" si="1083"/>
        <v>0.14976666666666666</v>
      </c>
      <c r="E126" s="16">
        <f t="shared" si="1083"/>
        <v>1.7371045184155252</v>
      </c>
      <c r="F126" s="16">
        <f t="shared" si="1083"/>
        <v>0.65233333333333332</v>
      </c>
      <c r="G126" s="16">
        <f t="shared" si="1083"/>
        <v>1.8762999999999999</v>
      </c>
      <c r="H126" s="16">
        <f t="shared" si="1083"/>
        <v>3.89</v>
      </c>
      <c r="I126" s="16">
        <f t="shared" si="1083"/>
        <v>0.21748622151773334</v>
      </c>
      <c r="J126" s="16">
        <f t="shared" si="1083"/>
        <v>7.4870794849625897</v>
      </c>
      <c r="K126" s="16">
        <f t="shared" si="1083"/>
        <v>0.54666666666666675</v>
      </c>
      <c r="L126" s="16">
        <f t="shared" si="1083"/>
        <v>7.9133333333333333E-2</v>
      </c>
      <c r="M126" s="16">
        <f t="shared" si="1083"/>
        <v>2.9700000000000001E-2</v>
      </c>
      <c r="N126" t="s">
        <v>280</v>
      </c>
      <c r="O126" s="16">
        <f>STDEVA(O122:O124)</f>
        <v>0.61066751684231313</v>
      </c>
      <c r="P126" s="16">
        <f t="shared" ref="P126:BG126" si="1084">STDEVA(P122:P124)</f>
        <v>2.6991215596970761</v>
      </c>
      <c r="Q126" s="16">
        <f t="shared" si="1084"/>
        <v>556.11548553333273</v>
      </c>
      <c r="R126" s="16">
        <f t="shared" si="1084"/>
        <v>256.20664103201426</v>
      </c>
      <c r="S126" s="16">
        <f t="shared" si="1084"/>
        <v>185.62591604954355</v>
      </c>
      <c r="T126" s="16">
        <f t="shared" si="1084"/>
        <v>17.812978726029602</v>
      </c>
      <c r="U126" s="16">
        <f t="shared" si="1084"/>
        <v>62.647797841843136</v>
      </c>
      <c r="V126" s="16">
        <f t="shared" si="1084"/>
        <v>375.8308865190956</v>
      </c>
      <c r="W126" s="16">
        <f t="shared" si="1084"/>
        <v>16.179470650718631</v>
      </c>
      <c r="X126" s="16">
        <f t="shared" si="1084"/>
        <v>74.103690051247824</v>
      </c>
      <c r="Y126" s="16">
        <f t="shared" si="1084"/>
        <v>38.570120339313341</v>
      </c>
      <c r="Z126" s="16">
        <f t="shared" si="1084"/>
        <v>0.27521410550836567</v>
      </c>
      <c r="AA126" s="16">
        <f t="shared" si="1084"/>
        <v>0.23051675420513759</v>
      </c>
      <c r="AB126" s="16">
        <f t="shared" si="1084"/>
        <v>3.2757297666321423</v>
      </c>
      <c r="AC126" s="16">
        <f t="shared" si="1084"/>
        <v>1.9907596542532615</v>
      </c>
      <c r="AD126" s="16">
        <f t="shared" si="1084"/>
        <v>8.3398158156786292E-2</v>
      </c>
      <c r="AE126" s="16">
        <f t="shared" si="1084"/>
        <v>0.67016028706755282</v>
      </c>
      <c r="AF126" s="16">
        <f t="shared" si="1084"/>
        <v>3.7491073404909856</v>
      </c>
      <c r="AG126" s="16">
        <f t="shared" si="1084"/>
        <v>0.14464250249162741</v>
      </c>
      <c r="AH126" s="16">
        <f t="shared" si="1084"/>
        <v>0.77156947139733734</v>
      </c>
      <c r="AI126" s="16">
        <f t="shared" si="1084"/>
        <v>4.5339938132613354E-2</v>
      </c>
      <c r="AJ126" s="16">
        <f t="shared" si="1084"/>
        <v>8.7897624436740943E-2</v>
      </c>
      <c r="AK126" s="16">
        <f t="shared" si="1084"/>
        <v>1.1352680809685929</v>
      </c>
      <c r="AL126" s="16">
        <f t="shared" si="1084"/>
        <v>6.5879592499225578E-2</v>
      </c>
      <c r="AM126" s="16">
        <f t="shared" si="1084"/>
        <v>1.6712880205254785E-2</v>
      </c>
      <c r="AN126" s="16">
        <f t="shared" si="1084"/>
        <v>3.038120501268065</v>
      </c>
      <c r="AO126" s="16">
        <f t="shared" si="1084"/>
        <v>0.13174407936305854</v>
      </c>
      <c r="AP126" s="16">
        <f t="shared" si="1084"/>
        <v>0.22332221587002285</v>
      </c>
      <c r="AQ126" s="16">
        <f t="shared" si="1084"/>
        <v>6.6427324556542613E-2</v>
      </c>
      <c r="AR126" s="16">
        <f t="shared" si="1084"/>
        <v>0.17881290122382154</v>
      </c>
      <c r="AS126" s="16">
        <f t="shared" si="1084"/>
        <v>5.040375515941696E-2</v>
      </c>
      <c r="AT126" s="16">
        <f t="shared" si="1084"/>
        <v>2.091623457560407E-2</v>
      </c>
      <c r="AU126" s="16">
        <f t="shared" si="1084"/>
        <v>3.9542143871227328E-2</v>
      </c>
      <c r="AV126" s="16">
        <f t="shared" si="1084"/>
        <v>1.4384400126173452E-2</v>
      </c>
      <c r="AW126" s="16">
        <f t="shared" si="1084"/>
        <v>5.6680861806691261E-2</v>
      </c>
      <c r="AX126" s="16">
        <f t="shared" si="1084"/>
        <v>1.5462476521160199E-2</v>
      </c>
      <c r="AY126" s="16">
        <f t="shared" si="1084"/>
        <v>4.8158978490268851E-2</v>
      </c>
      <c r="AZ126" s="16">
        <f t="shared" si="1084"/>
        <v>1.0175493018480529E-2</v>
      </c>
      <c r="BA126" s="16">
        <f t="shared" si="1084"/>
        <v>7.4933919186840128E-2</v>
      </c>
      <c r="BB126" s="16">
        <f t="shared" si="1084"/>
        <v>1.8268421431706046E-2</v>
      </c>
      <c r="BC126" s="16">
        <f t="shared" si="1084"/>
        <v>5.9760588886034173E-2</v>
      </c>
      <c r="BD126" s="16">
        <f t="shared" si="1084"/>
        <v>8.7972330149919536E-3</v>
      </c>
      <c r="BE126" s="16">
        <f t="shared" si="1084"/>
        <v>59.008050664881573</v>
      </c>
      <c r="BF126" s="16" t="e">
        <f t="shared" si="1084"/>
        <v>#DIV/0!</v>
      </c>
      <c r="BG126" s="16" t="e">
        <f t="shared" si="1084"/>
        <v>#DIV/0!</v>
      </c>
    </row>
    <row r="127" spans="1:59" x14ac:dyDescent="0.3">
      <c r="A127" t="s">
        <v>238</v>
      </c>
      <c r="B127" s="16">
        <v>61.27</v>
      </c>
      <c r="C127" s="16">
        <v>18.698414978588652</v>
      </c>
      <c r="D127" s="16">
        <v>0.1731</v>
      </c>
      <c r="E127" s="16">
        <v>1.901709180442803</v>
      </c>
      <c r="F127" s="16">
        <v>0.59730000000000005</v>
      </c>
      <c r="G127" s="16">
        <v>1.6472</v>
      </c>
      <c r="H127" s="16">
        <v>4.79</v>
      </c>
      <c r="I127" s="16">
        <v>0.44942265900534972</v>
      </c>
      <c r="J127" s="16">
        <v>8.6084002264314048</v>
      </c>
      <c r="K127" s="16">
        <v>0.2445</v>
      </c>
      <c r="L127" s="16">
        <v>0.12759999999999999</v>
      </c>
      <c r="M127" s="16">
        <v>0</v>
      </c>
    </row>
    <row r="128" spans="1:59" x14ac:dyDescent="0.3">
      <c r="A128" t="s">
        <v>239</v>
      </c>
      <c r="B128" s="16">
        <v>61.6</v>
      </c>
      <c r="C128" s="16">
        <v>18.574310454394482</v>
      </c>
      <c r="D128" s="16">
        <v>0.17380000000000001</v>
      </c>
      <c r="E128" s="16">
        <v>1.8386690971132071</v>
      </c>
      <c r="F128" s="16">
        <v>0.62709999999999999</v>
      </c>
      <c r="G128" s="16">
        <v>1.6247</v>
      </c>
      <c r="H128" s="16">
        <v>4.83</v>
      </c>
      <c r="I128" s="16">
        <v>0.38188360610263528</v>
      </c>
      <c r="J128" s="16">
        <v>8.6397414893917137</v>
      </c>
      <c r="K128" s="16">
        <v>0.2205</v>
      </c>
      <c r="L128" s="16">
        <v>9.01E-2</v>
      </c>
      <c r="M128" s="16">
        <v>2.9100000000000001E-2</v>
      </c>
      <c r="P128" s="88"/>
    </row>
    <row r="129" spans="1:13" x14ac:dyDescent="0.3">
      <c r="A129" t="s">
        <v>240</v>
      </c>
      <c r="B129" s="16">
        <v>61.25</v>
      </c>
      <c r="C129" s="16">
        <v>18.832861546465672</v>
      </c>
      <c r="D129" s="16">
        <v>0.18099999999999999</v>
      </c>
      <c r="E129" s="16">
        <v>1.870189138778005</v>
      </c>
      <c r="F129" s="16">
        <v>0.58940000000000003</v>
      </c>
      <c r="G129" s="16">
        <v>1.6291</v>
      </c>
      <c r="H129" s="16">
        <v>4.7699999999999996</v>
      </c>
      <c r="I129" s="16">
        <v>0.33926594016247275</v>
      </c>
      <c r="J129" s="16">
        <v>8.5979531387779691</v>
      </c>
      <c r="K129" s="16">
        <v>0.2389</v>
      </c>
      <c r="L129" s="16">
        <v>9.4899999999999998E-2</v>
      </c>
      <c r="M129" s="16">
        <v>1.77E-2</v>
      </c>
    </row>
    <row r="130" spans="1:13" x14ac:dyDescent="0.3">
      <c r="A130" t="s">
        <v>278</v>
      </c>
      <c r="B130" s="16">
        <f>STDEVA(B127:B129)</f>
        <v>0.19655363983740756</v>
      </c>
      <c r="C130" s="16">
        <f t="shared" ref="C130:M130" si="1085">STDEVA(C127:C129)</f>
        <v>0.1293100149192995</v>
      </c>
      <c r="D130" s="16">
        <f t="shared" si="1085"/>
        <v>4.3730233629987927E-3</v>
      </c>
      <c r="E130" s="16">
        <f t="shared" si="1085"/>
        <v>3.1520041664797938E-2</v>
      </c>
      <c r="F130" s="16">
        <f t="shared" si="1085"/>
        <v>1.9881901317529944E-2</v>
      </c>
      <c r="G130" s="16">
        <f t="shared" si="1085"/>
        <v>1.1924903912960182E-2</v>
      </c>
      <c r="H130" s="16">
        <f t="shared" si="1085"/>
        <v>3.0550504633039158E-2</v>
      </c>
      <c r="I130" s="16">
        <f t="shared" si="1085"/>
        <v>5.5546214727635546E-2</v>
      </c>
      <c r="J130" s="16">
        <f t="shared" si="1085"/>
        <v>2.1747347161600549E-2</v>
      </c>
      <c r="K130" s="16">
        <f t="shared" si="1085"/>
        <v>1.2556007858126455E-2</v>
      </c>
      <c r="L130" s="16">
        <f t="shared" si="1085"/>
        <v>2.0406616574042899E-2</v>
      </c>
      <c r="M130" s="16">
        <f t="shared" si="1085"/>
        <v>1.4663219291819924E-2</v>
      </c>
    </row>
    <row r="131" spans="1:13" x14ac:dyDescent="0.3">
      <c r="A131" t="s">
        <v>237</v>
      </c>
      <c r="B131" s="16">
        <f>AVERAGE(B127:B129)</f>
        <v>61.373333333333335</v>
      </c>
      <c r="C131" s="16">
        <f t="shared" ref="C131:M131" si="1086">AVERAGE(C127:C129)</f>
        <v>18.701862326482935</v>
      </c>
      <c r="D131" s="16">
        <f t="shared" si="1086"/>
        <v>0.17596666666666669</v>
      </c>
      <c r="E131" s="16">
        <f t="shared" si="1086"/>
        <v>1.870189138778005</v>
      </c>
      <c r="F131" s="16">
        <f t="shared" si="1086"/>
        <v>0.60460000000000003</v>
      </c>
      <c r="G131" s="16">
        <f t="shared" si="1086"/>
        <v>1.6336666666666666</v>
      </c>
      <c r="H131" s="16">
        <f t="shared" si="1086"/>
        <v>4.7966666666666669</v>
      </c>
      <c r="I131" s="16">
        <f t="shared" si="1086"/>
        <v>0.39019073509015256</v>
      </c>
      <c r="J131" s="16">
        <f t="shared" si="1086"/>
        <v>8.6153649515336941</v>
      </c>
      <c r="K131" s="16">
        <f t="shared" si="1086"/>
        <v>0.23463333333333333</v>
      </c>
      <c r="L131" s="16">
        <f t="shared" si="1086"/>
        <v>0.1042</v>
      </c>
      <c r="M131" s="16">
        <f t="shared" si="1086"/>
        <v>1.5600000000000001E-2</v>
      </c>
    </row>
    <row r="132" spans="1:13" x14ac:dyDescent="0.3">
      <c r="A132" t="s">
        <v>241</v>
      </c>
      <c r="B132" s="16">
        <v>62.61</v>
      </c>
      <c r="C132" s="16">
        <v>13.816970360284534</v>
      </c>
      <c r="D132" s="16">
        <v>0.20050000000000001</v>
      </c>
      <c r="E132" s="16">
        <v>2.5951500970683554</v>
      </c>
      <c r="F132" s="16">
        <v>1.56</v>
      </c>
      <c r="G132" s="16">
        <v>2.91</v>
      </c>
      <c r="H132" s="16">
        <v>3.84</v>
      </c>
      <c r="I132" s="16">
        <v>0</v>
      </c>
      <c r="J132" s="16">
        <v>9.4232730633994262</v>
      </c>
      <c r="K132" s="16">
        <v>0.4975</v>
      </c>
      <c r="L132" s="16">
        <v>0.2011</v>
      </c>
      <c r="M132" s="16">
        <v>0</v>
      </c>
    </row>
    <row r="133" spans="1:13" x14ac:dyDescent="0.3">
      <c r="A133" t="s">
        <v>242</v>
      </c>
      <c r="B133" s="16">
        <v>61.18</v>
      </c>
      <c r="C133" s="16">
        <v>14.561597505449569</v>
      </c>
      <c r="D133" s="16">
        <v>0.28029999999999999</v>
      </c>
      <c r="E133" s="16">
        <v>2.6476834998430183</v>
      </c>
      <c r="F133" s="16">
        <v>1.54</v>
      </c>
      <c r="G133" s="16">
        <v>3.07</v>
      </c>
      <c r="H133" s="16">
        <v>3.7</v>
      </c>
      <c r="I133" s="16">
        <v>5.1308737864077671E-2</v>
      </c>
      <c r="J133" s="16">
        <v>9.7262386053490761</v>
      </c>
      <c r="K133" s="16">
        <v>0.80989999999999995</v>
      </c>
      <c r="L133" s="16">
        <v>0.2238</v>
      </c>
      <c r="M133" s="16">
        <v>1.6000000000000001E-3</v>
      </c>
    </row>
    <row r="134" spans="1:13" x14ac:dyDescent="0.3">
      <c r="A134" t="s">
        <v>243</v>
      </c>
      <c r="B134" s="16">
        <v>62.42</v>
      </c>
      <c r="C134" s="16">
        <v>14.158257801818509</v>
      </c>
      <c r="D134" s="16">
        <v>0.25890000000000002</v>
      </c>
      <c r="E134" s="16">
        <v>2.6792035415078161</v>
      </c>
      <c r="F134" s="16">
        <v>1.56</v>
      </c>
      <c r="G134" s="16">
        <v>2.85</v>
      </c>
      <c r="H134" s="16">
        <v>3.79</v>
      </c>
      <c r="I134" s="16">
        <v>0</v>
      </c>
      <c r="J134" s="16">
        <v>9.1725429597169583</v>
      </c>
      <c r="K134" s="16">
        <v>0.66049999999999998</v>
      </c>
      <c r="L134" s="16">
        <v>0.1951</v>
      </c>
      <c r="M134" s="16">
        <v>0</v>
      </c>
    </row>
    <row r="135" spans="1:13" x14ac:dyDescent="0.3">
      <c r="A135" t="s">
        <v>244</v>
      </c>
      <c r="B135" s="16">
        <v>61.17</v>
      </c>
      <c r="C135" s="16">
        <v>14.613307723863809</v>
      </c>
      <c r="D135" s="16">
        <v>0.26469999999999999</v>
      </c>
      <c r="E135" s="16">
        <v>2.6581901803979506</v>
      </c>
      <c r="F135" s="16">
        <v>1.47</v>
      </c>
      <c r="G135" s="16">
        <v>3.17</v>
      </c>
      <c r="H135" s="16">
        <v>3.7</v>
      </c>
      <c r="I135" s="16">
        <v>0</v>
      </c>
      <c r="J135" s="16">
        <v>9.579979378200969</v>
      </c>
      <c r="K135" s="16">
        <v>0.81459999999999999</v>
      </c>
      <c r="L135" s="16">
        <v>0.2261</v>
      </c>
      <c r="M135" s="16">
        <v>1.34E-2</v>
      </c>
    </row>
    <row r="136" spans="1:13" x14ac:dyDescent="0.3">
      <c r="A136" t="s">
        <v>278</v>
      </c>
      <c r="B136" s="16">
        <f>STDEVA(B132:B135)</f>
        <v>0.77753885219110841</v>
      </c>
      <c r="C136" s="16">
        <f t="shared" ref="C136:M136" si="1087">STDEVA(C132:C135)</f>
        <v>0.37389026849073637</v>
      </c>
      <c r="D136" s="16">
        <f t="shared" si="1087"/>
        <v>3.4922771940383054E-2</v>
      </c>
      <c r="E136" s="16">
        <f t="shared" si="1087"/>
        <v>3.5758748047846477E-2</v>
      </c>
      <c r="F136" s="16">
        <f t="shared" si="1087"/>
        <v>4.2720018726587691E-2</v>
      </c>
      <c r="G136" s="16">
        <f t="shared" si="1087"/>
        <v>0.1465150731722393</v>
      </c>
      <c r="H136" s="16">
        <f t="shared" si="1087"/>
        <v>6.9462219947248868E-2</v>
      </c>
      <c r="I136" s="16">
        <f t="shared" si="1087"/>
        <v>2.5654368932038835E-2</v>
      </c>
      <c r="J136" s="16">
        <f t="shared" si="1087"/>
        <v>0.23685185915552673</v>
      </c>
      <c r="K136" s="16">
        <f t="shared" si="1087"/>
        <v>0.15022328658811018</v>
      </c>
      <c r="L136" s="16">
        <f t="shared" si="1087"/>
        <v>1.5722250687057075E-2</v>
      </c>
      <c r="M136" s="16">
        <f t="shared" si="1087"/>
        <v>6.4773965963700782E-3</v>
      </c>
    </row>
    <row r="137" spans="1:13" x14ac:dyDescent="0.3">
      <c r="A137" t="s">
        <v>237</v>
      </c>
      <c r="B137" s="16">
        <f>AVERAGE(B132:B135)</f>
        <v>61.844999999999999</v>
      </c>
      <c r="C137" s="16">
        <f t="shared" ref="C137:M137" si="1088">AVERAGE(C132:C135)</f>
        <v>14.287533347854104</v>
      </c>
      <c r="D137" s="16">
        <f t="shared" si="1088"/>
        <v>0.25109999999999999</v>
      </c>
      <c r="E137" s="16">
        <f t="shared" si="1088"/>
        <v>2.6450568297042851</v>
      </c>
      <c r="F137" s="16">
        <f t="shared" si="1088"/>
        <v>1.5325</v>
      </c>
      <c r="G137" s="16">
        <f t="shared" si="1088"/>
        <v>3</v>
      </c>
      <c r="H137" s="16">
        <f t="shared" si="1088"/>
        <v>3.7575000000000003</v>
      </c>
      <c r="I137" s="16">
        <f t="shared" si="1088"/>
        <v>1.2827184466019418E-2</v>
      </c>
      <c r="J137" s="16">
        <f t="shared" si="1088"/>
        <v>9.4755085016666065</v>
      </c>
      <c r="K137" s="16">
        <f t="shared" si="1088"/>
        <v>0.69562499999999994</v>
      </c>
      <c r="L137" s="16">
        <f t="shared" si="1088"/>
        <v>0.21152499999999999</v>
      </c>
      <c r="M137" s="16">
        <f t="shared" si="1088"/>
        <v>3.7500000000000003E-3</v>
      </c>
    </row>
    <row r="138" spans="1:13" x14ac:dyDescent="0.3">
      <c r="A138" t="s">
        <v>245</v>
      </c>
      <c r="B138" s="16">
        <v>57.65</v>
      </c>
      <c r="C138" s="16">
        <v>18.781151328051433</v>
      </c>
      <c r="D138" s="16">
        <v>0.21820000000000001</v>
      </c>
      <c r="E138" s="16">
        <v>2.8262970692768725</v>
      </c>
      <c r="F138" s="16">
        <v>1.1134999999999999</v>
      </c>
      <c r="G138" s="16">
        <v>5.91</v>
      </c>
      <c r="H138" s="16">
        <v>4.1900000000000004</v>
      </c>
      <c r="I138" s="16">
        <v>0</v>
      </c>
      <c r="J138" s="16">
        <v>6.7383715364663308</v>
      </c>
      <c r="K138" s="16">
        <v>0.3463</v>
      </c>
      <c r="L138" s="16">
        <v>0.46160000000000001</v>
      </c>
      <c r="M138" s="16">
        <v>0</v>
      </c>
    </row>
    <row r="139" spans="1:13" x14ac:dyDescent="0.3">
      <c r="A139" t="s">
        <v>246</v>
      </c>
      <c r="B139" s="16">
        <v>57.97</v>
      </c>
      <c r="C139" s="16">
        <v>19.174148987999647</v>
      </c>
      <c r="D139" s="16">
        <v>0.23350000000000001</v>
      </c>
      <c r="E139" s="16">
        <v>2.920857194271266</v>
      </c>
      <c r="F139" s="16">
        <v>1.0777000000000001</v>
      </c>
      <c r="G139" s="16">
        <v>5.81</v>
      </c>
      <c r="H139" s="16">
        <v>4.1399999999999997</v>
      </c>
      <c r="I139" s="16">
        <v>2.4083693283138499E-2</v>
      </c>
      <c r="J139" s="16">
        <v>6.675689010545713</v>
      </c>
      <c r="K139" s="16">
        <v>0.39839999999999998</v>
      </c>
      <c r="L139" s="16">
        <v>0.49199999999999999</v>
      </c>
      <c r="M139" s="16">
        <v>2.92E-2</v>
      </c>
    </row>
    <row r="140" spans="1:13" x14ac:dyDescent="0.3">
      <c r="A140" t="s">
        <v>247</v>
      </c>
      <c r="B140" s="16">
        <v>58.02</v>
      </c>
      <c r="C140" s="16">
        <v>19.256885337462428</v>
      </c>
      <c r="D140" s="16">
        <v>0.26889999999999997</v>
      </c>
      <c r="E140" s="16">
        <v>2.7527503053923446</v>
      </c>
      <c r="F140" s="16">
        <v>1.0793999999999999</v>
      </c>
      <c r="G140" s="16">
        <v>5.87</v>
      </c>
      <c r="H140" s="16">
        <v>4.1100000000000003</v>
      </c>
      <c r="I140" s="16">
        <v>0</v>
      </c>
      <c r="J140" s="16">
        <v>6.6025593969716603</v>
      </c>
      <c r="K140" s="16">
        <v>0.40550000000000003</v>
      </c>
      <c r="L140" s="16">
        <v>0.4551</v>
      </c>
      <c r="M140" s="16">
        <v>0</v>
      </c>
    </row>
    <row r="141" spans="1:13" x14ac:dyDescent="0.3">
      <c r="A141" t="s">
        <v>278</v>
      </c>
      <c r="B141" s="16">
        <f>STDEVA(B138:B140)</f>
        <v>0.20074859899884895</v>
      </c>
      <c r="C141" s="16">
        <f t="shared" ref="C141:M141" si="1089">STDEVA(C138:C140)</f>
        <v>0.25417032083410168</v>
      </c>
      <c r="D141" s="16">
        <f t="shared" si="1089"/>
        <v>2.6005576325088414E-2</v>
      </c>
      <c r="E141" s="16">
        <f t="shared" si="1089"/>
        <v>8.4272049345548994E-2</v>
      </c>
      <c r="F141" s="16">
        <f t="shared" si="1089"/>
        <v>2.0196286787426992E-2</v>
      </c>
      <c r="G141" s="16">
        <f t="shared" si="1089"/>
        <v>5.0332229568471949E-2</v>
      </c>
      <c r="H141" s="16">
        <f t="shared" si="1089"/>
        <v>4.0414518843273899E-2</v>
      </c>
      <c r="I141" s="16">
        <f t="shared" si="1089"/>
        <v>1.3904726800100393E-2</v>
      </c>
      <c r="J141" s="16">
        <f t="shared" si="1089"/>
        <v>6.7973005268512104E-2</v>
      </c>
      <c r="K141" s="16">
        <f t="shared" si="1089"/>
        <v>3.23250676720096E-2</v>
      </c>
      <c r="L141" s="16">
        <f t="shared" si="1089"/>
        <v>1.9697800215590904E-2</v>
      </c>
      <c r="M141" s="16">
        <f t="shared" si="1089"/>
        <v>1.6858627860337073E-2</v>
      </c>
    </row>
    <row r="142" spans="1:13" x14ac:dyDescent="0.3">
      <c r="A142" t="s">
        <v>237</v>
      </c>
      <c r="B142" s="16">
        <f>AVERAGE(B138:B140)</f>
        <v>57.88</v>
      </c>
      <c r="C142" s="16">
        <f t="shared" ref="C142:M142" si="1090">AVERAGE(C138:C140)</f>
        <v>19.070728551171168</v>
      </c>
      <c r="D142" s="16">
        <f t="shared" si="1090"/>
        <v>0.24019999999999997</v>
      </c>
      <c r="E142" s="16">
        <f t="shared" si="1090"/>
        <v>2.833301522980161</v>
      </c>
      <c r="F142" s="16">
        <f t="shared" si="1090"/>
        <v>1.0902000000000001</v>
      </c>
      <c r="G142" s="16">
        <f t="shared" si="1090"/>
        <v>5.8633333333333333</v>
      </c>
      <c r="H142" s="16">
        <f t="shared" si="1090"/>
        <v>4.1466666666666674</v>
      </c>
      <c r="I142" s="16">
        <f t="shared" si="1090"/>
        <v>8.0278977610461662E-3</v>
      </c>
      <c r="J142" s="16">
        <f t="shared" si="1090"/>
        <v>6.6722066479945683</v>
      </c>
      <c r="K142" s="16">
        <f t="shared" si="1090"/>
        <v>0.38339999999999996</v>
      </c>
      <c r="L142" s="16">
        <f t="shared" si="1090"/>
        <v>0.46956666666666669</v>
      </c>
      <c r="M142" s="16">
        <f t="shared" si="1090"/>
        <v>9.7333333333333334E-3</v>
      </c>
    </row>
    <row r="143" spans="1:13" x14ac:dyDescent="0.3">
      <c r="A143" t="s">
        <v>248</v>
      </c>
      <c r="B143" s="16">
        <v>64.89</v>
      </c>
      <c r="C143" s="16">
        <v>16.330086975216528</v>
      </c>
      <c r="D143" s="16">
        <v>0.32729999999999998</v>
      </c>
      <c r="E143" s="16">
        <v>3.1520041664797835</v>
      </c>
      <c r="F143" s="16">
        <v>0.49230000000000002</v>
      </c>
      <c r="G143" s="16">
        <v>1.1222000000000001</v>
      </c>
      <c r="H143" s="16">
        <v>4.63</v>
      </c>
      <c r="I143" s="16">
        <v>0</v>
      </c>
      <c r="J143" s="16">
        <v>6.884630763614437</v>
      </c>
      <c r="K143" s="16">
        <v>8.9300000000000004E-2</v>
      </c>
      <c r="L143" s="16">
        <v>4.3499999999999997E-2</v>
      </c>
      <c r="M143" s="16">
        <v>0</v>
      </c>
    </row>
    <row r="144" spans="1:13" x14ac:dyDescent="0.3">
      <c r="A144" t="s">
        <v>249</v>
      </c>
      <c r="B144" s="16">
        <v>65.099999999999994</v>
      </c>
      <c r="C144" s="16">
        <v>16.019825664731098</v>
      </c>
      <c r="D144" s="16">
        <v>0.34699999999999998</v>
      </c>
      <c r="E144" s="16">
        <v>3.2675776525840425</v>
      </c>
      <c r="F144" s="16">
        <v>0.76780000000000004</v>
      </c>
      <c r="G144" s="16">
        <v>1.2463</v>
      </c>
      <c r="H144" s="16">
        <v>4.5599999999999996</v>
      </c>
      <c r="I144" s="16">
        <v>0</v>
      </c>
      <c r="J144" s="16">
        <v>6.7070302735060219</v>
      </c>
      <c r="K144" s="16">
        <v>0.1051</v>
      </c>
      <c r="L144" s="16">
        <v>5.7599999999999998E-2</v>
      </c>
      <c r="M144" s="16">
        <v>0</v>
      </c>
    </row>
    <row r="145" spans="1:13" x14ac:dyDescent="0.3">
      <c r="A145" t="s">
        <v>250</v>
      </c>
      <c r="B145" s="16">
        <v>65.23</v>
      </c>
      <c r="C145" s="16">
        <v>16.381797193630767</v>
      </c>
      <c r="D145" s="16">
        <v>0.31390000000000001</v>
      </c>
      <c r="E145" s="16">
        <v>3.2570709720291098</v>
      </c>
      <c r="F145" s="16">
        <v>0.47810000000000002</v>
      </c>
      <c r="G145" s="16">
        <v>1.0726</v>
      </c>
      <c r="H145" s="16">
        <v>4.67</v>
      </c>
      <c r="I145" s="16">
        <v>0</v>
      </c>
      <c r="J145" s="16">
        <v>6.6965831858525862</v>
      </c>
      <c r="K145" s="16">
        <v>0.10580000000000001</v>
      </c>
      <c r="L145" s="16">
        <v>7.3300000000000004E-2</v>
      </c>
      <c r="M145" s="16">
        <v>0</v>
      </c>
    </row>
    <row r="146" spans="1:13" x14ac:dyDescent="0.3">
      <c r="A146" t="s">
        <v>278</v>
      </c>
      <c r="B146" s="16">
        <f>STDEVA(B143:B145)</f>
        <v>0.17156145643277135</v>
      </c>
      <c r="C146" s="16">
        <f t="shared" ref="C146:M146" si="1091">STDEVA(C143:C145)</f>
        <v>0.19577172727718242</v>
      </c>
      <c r="D146" s="16">
        <f t="shared" si="1091"/>
        <v>1.6649624620393079E-2</v>
      </c>
      <c r="E146" s="16">
        <f t="shared" si="1091"/>
        <v>6.3909642797357114E-2</v>
      </c>
      <c r="F146" s="16">
        <f t="shared" si="1091"/>
        <v>0.16331359404532125</v>
      </c>
      <c r="G146" s="16">
        <f t="shared" si="1091"/>
        <v>8.947314308401895E-2</v>
      </c>
      <c r="H146" s="16">
        <f t="shared" si="1091"/>
        <v>5.567764362830039E-2</v>
      </c>
      <c r="I146" s="16">
        <f t="shared" si="1091"/>
        <v>0</v>
      </c>
      <c r="J146" s="16">
        <f t="shared" si="1091"/>
        <v>0.10568267536142273</v>
      </c>
      <c r="K146" s="16">
        <f t="shared" si="1091"/>
        <v>9.3307734584724168E-3</v>
      </c>
      <c r="L146" s="16">
        <f t="shared" si="1091"/>
        <v>1.4907157117751622E-2</v>
      </c>
      <c r="M146" s="16">
        <f t="shared" si="1091"/>
        <v>0</v>
      </c>
    </row>
    <row r="147" spans="1:13" x14ac:dyDescent="0.3">
      <c r="A147" t="s">
        <v>237</v>
      </c>
      <c r="B147" s="16">
        <f>AVERAGE(B143:B145)</f>
        <v>65.073333333333338</v>
      </c>
      <c r="C147" s="16">
        <f t="shared" ref="C147:M147" si="1092">AVERAGE(C143:C145)</f>
        <v>16.243903277859463</v>
      </c>
      <c r="D147" s="16">
        <f t="shared" si="1092"/>
        <v>0.32939999999999997</v>
      </c>
      <c r="E147" s="16">
        <f t="shared" si="1092"/>
        <v>3.225550930364312</v>
      </c>
      <c r="F147" s="16">
        <f t="shared" si="1092"/>
        <v>0.57940000000000003</v>
      </c>
      <c r="G147" s="16">
        <f t="shared" si="1092"/>
        <v>1.1470333333333333</v>
      </c>
      <c r="H147" s="16">
        <f t="shared" si="1092"/>
        <v>4.62</v>
      </c>
      <c r="I147" s="16">
        <f t="shared" si="1092"/>
        <v>0</v>
      </c>
      <c r="J147" s="16">
        <f t="shared" si="1092"/>
        <v>6.7627480743243487</v>
      </c>
      <c r="K147" s="16">
        <f t="shared" si="1092"/>
        <v>0.10006666666666668</v>
      </c>
      <c r="L147" s="16">
        <f t="shared" si="1092"/>
        <v>5.8133333333333335E-2</v>
      </c>
      <c r="M147" s="16">
        <f t="shared" si="1092"/>
        <v>0</v>
      </c>
    </row>
    <row r="148" spans="1:13" x14ac:dyDescent="0.3">
      <c r="A148" t="s">
        <v>251</v>
      </c>
      <c r="B148" s="16">
        <v>58.85</v>
      </c>
      <c r="C148" s="16">
        <v>19.267227381145275</v>
      </c>
      <c r="D148" s="16">
        <v>0.1565</v>
      </c>
      <c r="E148" s="16">
        <v>1.9227225415526681</v>
      </c>
      <c r="F148" s="16">
        <v>0.47489999999999999</v>
      </c>
      <c r="G148" s="16">
        <v>5.65</v>
      </c>
      <c r="H148" s="16">
        <v>3.86</v>
      </c>
      <c r="I148" s="16">
        <v>0.58942221517733306</v>
      </c>
      <c r="J148" s="16">
        <v>7.4905618475137343</v>
      </c>
      <c r="K148" s="16">
        <v>0.2928</v>
      </c>
      <c r="L148" s="16">
        <v>0.2273</v>
      </c>
      <c r="M148" s="16">
        <v>5.0700000000000002E-2</v>
      </c>
    </row>
    <row r="149" spans="1:13" x14ac:dyDescent="0.3">
      <c r="A149" t="s">
        <v>252</v>
      </c>
      <c r="B149" s="16">
        <v>58.97</v>
      </c>
      <c r="C149" s="16">
        <v>19.401673949022296</v>
      </c>
      <c r="D149" s="16">
        <v>0.1358</v>
      </c>
      <c r="E149" s="16">
        <v>1.8912024998878703</v>
      </c>
      <c r="F149" s="16">
        <v>0.49959999999999999</v>
      </c>
      <c r="G149" s="16">
        <v>5.55</v>
      </c>
      <c r="H149" s="16">
        <v>3.81</v>
      </c>
      <c r="I149" s="16">
        <v>0.52617634238161282</v>
      </c>
      <c r="J149" s="16">
        <v>7.5427972857809156</v>
      </c>
      <c r="K149" s="16">
        <v>0.22090000000000001</v>
      </c>
      <c r="L149" s="16">
        <v>0.26450000000000001</v>
      </c>
      <c r="M149" s="16">
        <v>2.53E-2</v>
      </c>
    </row>
    <row r="150" spans="1:13" x14ac:dyDescent="0.3">
      <c r="A150" t="s">
        <v>253</v>
      </c>
      <c r="B150" s="16">
        <v>59.01</v>
      </c>
      <c r="C150" s="16">
        <v>19.318937599559515</v>
      </c>
      <c r="D150" s="16">
        <v>0.1895</v>
      </c>
      <c r="E150" s="16">
        <v>2.0172826665470613</v>
      </c>
      <c r="F150" s="16">
        <v>0.45129999999999998</v>
      </c>
      <c r="G150" s="16">
        <v>5.64</v>
      </c>
      <c r="H150" s="16">
        <v>3.82</v>
      </c>
      <c r="I150" s="16">
        <v>0.53549568456508811</v>
      </c>
      <c r="J150" s="16">
        <v>7.4905618475137343</v>
      </c>
      <c r="K150" s="16">
        <v>0.28460000000000002</v>
      </c>
      <c r="L150" s="16">
        <v>0.2389</v>
      </c>
      <c r="M150" s="16">
        <v>5.0299999999999997E-2</v>
      </c>
    </row>
    <row r="151" spans="1:13" x14ac:dyDescent="0.3">
      <c r="A151" t="s">
        <v>278</v>
      </c>
      <c r="B151" s="16">
        <f>STDEVA(B148:B150)</f>
        <v>8.3266639978643531E-2</v>
      </c>
      <c r="C151" s="16">
        <f t="shared" ref="C151:M151" si="1093">STDEVA(C148:C150)</f>
        <v>6.7817315665919836E-2</v>
      </c>
      <c r="D151" s="16">
        <f t="shared" si="1093"/>
        <v>2.70837589710144E-2</v>
      </c>
      <c r="E151" s="16">
        <f t="shared" si="1093"/>
        <v>6.5614199035365389E-2</v>
      </c>
      <c r="F151" s="16">
        <f t="shared" si="1093"/>
        <v>2.4152087556427365E-2</v>
      </c>
      <c r="G151" s="16">
        <f t="shared" si="1093"/>
        <v>5.5075705472861163E-2</v>
      </c>
      <c r="H151" s="16">
        <f t="shared" si="1093"/>
        <v>2.6457513110645845E-2</v>
      </c>
      <c r="I151" s="16">
        <f t="shared" si="1093"/>
        <v>3.4144207093586947E-2</v>
      </c>
      <c r="J151" s="16">
        <f t="shared" si="1093"/>
        <v>3.0158144344795169E-2</v>
      </c>
      <c r="K151" s="16">
        <f t="shared" si="1093"/>
        <v>3.9358480661732906E-2</v>
      </c>
      <c r="L151" s="16">
        <f t="shared" si="1093"/>
        <v>1.9034004658330144E-2</v>
      </c>
      <c r="M151" s="16">
        <f t="shared" si="1093"/>
        <v>1.455060136214309E-2</v>
      </c>
    </row>
    <row r="152" spans="1:13" x14ac:dyDescent="0.3">
      <c r="A152" t="s">
        <v>237</v>
      </c>
      <c r="B152" s="16">
        <f>AVERAGE(B148:B150)</f>
        <v>58.943333333333328</v>
      </c>
      <c r="C152" s="16">
        <f t="shared" ref="C152:M152" si="1094">AVERAGE(C148:C150)</f>
        <v>19.329279643242362</v>
      </c>
      <c r="D152" s="16">
        <f t="shared" si="1094"/>
        <v>0.16059999999999999</v>
      </c>
      <c r="E152" s="16">
        <f t="shared" si="1094"/>
        <v>1.9437359026625334</v>
      </c>
      <c r="F152" s="16">
        <f t="shared" si="1094"/>
        <v>0.47526666666666667</v>
      </c>
      <c r="G152" s="16">
        <f t="shared" si="1094"/>
        <v>5.6133333333333333</v>
      </c>
      <c r="H152" s="16">
        <f t="shared" si="1094"/>
        <v>3.83</v>
      </c>
      <c r="I152" s="16">
        <f t="shared" si="1094"/>
        <v>0.55036474737467811</v>
      </c>
      <c r="J152" s="16">
        <f t="shared" si="1094"/>
        <v>7.5079736602694611</v>
      </c>
      <c r="K152" s="16">
        <f t="shared" si="1094"/>
        <v>0.2661</v>
      </c>
      <c r="L152" s="16">
        <f t="shared" si="1094"/>
        <v>0.24356666666666668</v>
      </c>
      <c r="M152" s="16">
        <f t="shared" si="1094"/>
        <v>4.2099999999999999E-2</v>
      </c>
    </row>
    <row r="153" spans="1:13" x14ac:dyDescent="0.3">
      <c r="A153" t="s">
        <v>254</v>
      </c>
      <c r="B153" s="16">
        <v>64.2</v>
      </c>
      <c r="C153" s="16">
        <v>18.139944619714875</v>
      </c>
      <c r="D153" s="16">
        <v>0.1789</v>
      </c>
      <c r="E153" s="16">
        <v>1.4709352776905658</v>
      </c>
      <c r="F153" s="16">
        <v>0.50749999999999995</v>
      </c>
      <c r="G153" s="16">
        <v>1.4742</v>
      </c>
      <c r="H153" s="16">
        <v>4.29</v>
      </c>
      <c r="I153" s="16">
        <v>0.77717031107588663</v>
      </c>
      <c r="J153" s="16">
        <v>7.1875963055640852</v>
      </c>
      <c r="K153" s="16">
        <v>0.52939999999999998</v>
      </c>
      <c r="L153" s="16">
        <v>7.6399999999999996E-2</v>
      </c>
      <c r="M153" s="16">
        <v>5.8400000000000001E-2</v>
      </c>
    </row>
    <row r="154" spans="1:13" x14ac:dyDescent="0.3">
      <c r="A154" t="s">
        <v>255</v>
      </c>
      <c r="B154" s="16">
        <v>64.39</v>
      </c>
      <c r="C154" s="16">
        <v>18.491574104931697</v>
      </c>
      <c r="D154" s="16">
        <v>0.13850000000000001</v>
      </c>
      <c r="E154" s="16">
        <v>1.460428597135633</v>
      </c>
      <c r="F154" s="16">
        <v>0.46010000000000001</v>
      </c>
      <c r="G154" s="16">
        <v>1.4144000000000001</v>
      </c>
      <c r="H154" s="16">
        <v>4.21</v>
      </c>
      <c r="I154" s="16">
        <v>0.93497085793540724</v>
      </c>
      <c r="J154" s="16">
        <v>7.2398317438312665</v>
      </c>
      <c r="K154" s="16">
        <v>0.46360000000000001</v>
      </c>
      <c r="L154" s="16">
        <v>9.74E-2</v>
      </c>
      <c r="M154" s="16">
        <v>3.7400000000000003E-2</v>
      </c>
    </row>
    <row r="155" spans="1:13" x14ac:dyDescent="0.3">
      <c r="A155" t="s">
        <v>256</v>
      </c>
      <c r="B155" s="16">
        <v>64.489999999999995</v>
      </c>
      <c r="C155" s="16">
        <v>18.439863886517458</v>
      </c>
      <c r="D155" s="16">
        <v>0.1212</v>
      </c>
      <c r="E155" s="16">
        <v>1.4394152360257679</v>
      </c>
      <c r="F155" s="16">
        <v>0.50029999999999997</v>
      </c>
      <c r="G155" s="16">
        <v>1.4893000000000001</v>
      </c>
      <c r="H155" s="16">
        <v>4.18</v>
      </c>
      <c r="I155" s="16">
        <v>0.84230099465028729</v>
      </c>
      <c r="J155" s="16">
        <v>7.2502788314847031</v>
      </c>
      <c r="K155" s="16">
        <v>0.4617</v>
      </c>
      <c r="L155" s="16">
        <v>9.8299999999999998E-2</v>
      </c>
      <c r="M155" s="16">
        <v>6.4000000000000003E-3</v>
      </c>
    </row>
    <row r="156" spans="1:13" x14ac:dyDescent="0.3">
      <c r="A156" t="s">
        <v>278</v>
      </c>
      <c r="B156" s="16">
        <f>STDEVA(B153:B155)</f>
        <v>0.14730919862655861</v>
      </c>
      <c r="C156" s="16">
        <f t="shared" ref="C156:M156" si="1095">STDEVA(C153:C155)</f>
        <v>0.18985468485207951</v>
      </c>
      <c r="D156" s="16">
        <f t="shared" si="1095"/>
        <v>2.9610639979574947E-2</v>
      </c>
      <c r="E156" s="16">
        <f t="shared" si="1095"/>
        <v>1.6049219648566423E-2</v>
      </c>
      <c r="F156" s="16">
        <f t="shared" si="1095"/>
        <v>2.554290508145067E-2</v>
      </c>
      <c r="G156" s="16">
        <f t="shared" si="1095"/>
        <v>3.9610730869298498E-2</v>
      </c>
      <c r="H156" s="16">
        <f t="shared" si="1095"/>
        <v>5.6862407030773408E-2</v>
      </c>
      <c r="I156" s="16">
        <f t="shared" si="1095"/>
        <v>7.9299771009878797E-2</v>
      </c>
      <c r="J156" s="16">
        <f t="shared" si="1095"/>
        <v>3.3582688266406986E-2</v>
      </c>
      <c r="K156" s="16">
        <f t="shared" si="1095"/>
        <v>3.854983787255141E-2</v>
      </c>
      <c r="L156" s="16">
        <f t="shared" si="1095"/>
        <v>1.2392336341465254E-2</v>
      </c>
      <c r="M156" s="16">
        <f t="shared" si="1095"/>
        <v>2.6159765544311236E-2</v>
      </c>
    </row>
    <row r="157" spans="1:13" x14ac:dyDescent="0.3">
      <c r="A157" t="s">
        <v>237</v>
      </c>
      <c r="B157" s="16">
        <f>AVERAGE(B153:B155)</f>
        <v>64.36</v>
      </c>
      <c r="C157" s="16">
        <f t="shared" ref="C157:M157" si="1096">AVERAGE(C153:C155)</f>
        <v>18.357127537054676</v>
      </c>
      <c r="D157" s="16">
        <f t="shared" si="1096"/>
        <v>0.1462</v>
      </c>
      <c r="E157" s="16">
        <f t="shared" si="1096"/>
        <v>1.4569263702839887</v>
      </c>
      <c r="F157" s="16">
        <f t="shared" si="1096"/>
        <v>0.48930000000000001</v>
      </c>
      <c r="G157" s="16">
        <f t="shared" si="1096"/>
        <v>1.4593</v>
      </c>
      <c r="H157" s="16">
        <f t="shared" si="1096"/>
        <v>4.2266666666666666</v>
      </c>
      <c r="I157" s="16">
        <f t="shared" si="1096"/>
        <v>0.85148072122052698</v>
      </c>
      <c r="J157" s="16">
        <f t="shared" si="1096"/>
        <v>7.2259022936266852</v>
      </c>
      <c r="K157" s="16">
        <f t="shared" si="1096"/>
        <v>0.48489999999999994</v>
      </c>
      <c r="L157" s="16">
        <f t="shared" si="1096"/>
        <v>9.0700000000000003E-2</v>
      </c>
      <c r="M157" s="16">
        <f t="shared" si="1096"/>
        <v>3.4066666666666669E-2</v>
      </c>
    </row>
    <row r="158" spans="1:13" x14ac:dyDescent="0.3">
      <c r="A158" t="s">
        <v>257</v>
      </c>
      <c r="B158" s="16">
        <v>68.17</v>
      </c>
      <c r="C158" s="16">
        <v>13.010290953022414</v>
      </c>
      <c r="D158" s="16">
        <v>0.1893</v>
      </c>
      <c r="E158" s="16">
        <v>2.1538695137611854</v>
      </c>
      <c r="F158" s="16">
        <v>0.2273</v>
      </c>
      <c r="G158" s="16">
        <v>1.4475</v>
      </c>
      <c r="H158" s="16">
        <v>3.22</v>
      </c>
      <c r="I158" s="16">
        <v>0</v>
      </c>
      <c r="J158" s="16">
        <v>9.5695322905475333</v>
      </c>
      <c r="K158" s="16">
        <v>0.74270000000000003</v>
      </c>
      <c r="L158" s="16">
        <v>6.6900000000000001E-2</v>
      </c>
      <c r="M158" s="16">
        <v>6.13E-2</v>
      </c>
    </row>
    <row r="159" spans="1:13" x14ac:dyDescent="0.3">
      <c r="A159" t="s">
        <v>258</v>
      </c>
      <c r="B159" s="16">
        <v>67.099999999999994</v>
      </c>
      <c r="C159" s="16">
        <v>13.082685258802348</v>
      </c>
      <c r="D159" s="16">
        <v>0.21310000000000001</v>
      </c>
      <c r="E159" s="16">
        <v>2.1538695137611854</v>
      </c>
      <c r="F159" s="16">
        <v>0.23480000000000001</v>
      </c>
      <c r="G159" s="16">
        <v>1.4316</v>
      </c>
      <c r="H159" s="16">
        <v>3.2</v>
      </c>
      <c r="I159" s="16">
        <v>0</v>
      </c>
      <c r="J159" s="16">
        <v>9.6948973423887654</v>
      </c>
      <c r="K159" s="16">
        <v>0.79349999999999998</v>
      </c>
      <c r="L159" s="16">
        <v>5.3699999999999998E-2</v>
      </c>
      <c r="M159" s="16">
        <v>0</v>
      </c>
    </row>
    <row r="160" spans="1:13" x14ac:dyDescent="0.3">
      <c r="A160" t="s">
        <v>259</v>
      </c>
      <c r="B160" s="16">
        <v>68.11</v>
      </c>
      <c r="C160" s="16">
        <v>13.113711389850891</v>
      </c>
      <c r="D160" s="16">
        <v>0.1636</v>
      </c>
      <c r="E160" s="16">
        <v>2.1748828748710505</v>
      </c>
      <c r="F160" s="16">
        <v>0.2127</v>
      </c>
      <c r="G160" s="16">
        <v>1.4015</v>
      </c>
      <c r="H160" s="16">
        <v>3.26</v>
      </c>
      <c r="I160" s="16">
        <v>4.607315236774321E-2</v>
      </c>
      <c r="J160" s="16">
        <v>9.6531089917750226</v>
      </c>
      <c r="K160" s="16">
        <v>0.7298</v>
      </c>
      <c r="L160" s="16">
        <v>4.7800000000000002E-2</v>
      </c>
      <c r="M160" s="16">
        <v>0</v>
      </c>
    </row>
    <row r="161" spans="1:13" x14ac:dyDescent="0.3">
      <c r="A161" t="s">
        <v>260</v>
      </c>
      <c r="B161" s="16">
        <v>68.33</v>
      </c>
      <c r="C161" s="16">
        <v>13.217131826679367</v>
      </c>
      <c r="D161" s="16">
        <v>0.2351</v>
      </c>
      <c r="E161" s="16">
        <v>2.1433628332062531</v>
      </c>
      <c r="F161" s="16">
        <v>0.17599999999999999</v>
      </c>
      <c r="G161" s="16">
        <v>1.425</v>
      </c>
      <c r="H161" s="16">
        <v>3.14</v>
      </c>
      <c r="I161" s="16">
        <v>0</v>
      </c>
      <c r="J161" s="16">
        <v>9.5590852028940976</v>
      </c>
      <c r="K161" s="16">
        <v>0.77749999999999997</v>
      </c>
      <c r="L161" s="16">
        <v>5.1900000000000002E-2</v>
      </c>
      <c r="M161" s="16">
        <v>5.6099999999999997E-2</v>
      </c>
    </row>
    <row r="162" spans="1:13" x14ac:dyDescent="0.3">
      <c r="A162" t="s">
        <v>278</v>
      </c>
      <c r="B162" s="16">
        <f>STDEVA(B158:B161)</f>
        <v>0.5594267899674954</v>
      </c>
      <c r="C162" s="16">
        <f t="shared" ref="C162:M162" si="1097">STDEVA(C158:C161)</f>
        <v>8.5855574684984282E-2</v>
      </c>
      <c r="D162" s="16">
        <f t="shared" si="1097"/>
        <v>3.0782936290527568E-2</v>
      </c>
      <c r="E162" s="16">
        <f t="shared" si="1097"/>
        <v>1.3220616442336467E-2</v>
      </c>
      <c r="F162" s="16">
        <f t="shared" si="1097"/>
        <v>2.61308247095265E-2</v>
      </c>
      <c r="G162" s="16">
        <f t="shared" si="1097"/>
        <v>1.909816745135513E-2</v>
      </c>
      <c r="H162" s="16">
        <f t="shared" si="1097"/>
        <v>4.9999999999999878E-2</v>
      </c>
      <c r="I162" s="16">
        <f t="shared" si="1097"/>
        <v>2.3036576183871605E-2</v>
      </c>
      <c r="J162" s="16">
        <f t="shared" si="1097"/>
        <v>6.5728151761836037E-2</v>
      </c>
      <c r="K162" s="16">
        <f t="shared" si="1097"/>
        <v>2.9646627126875644E-2</v>
      </c>
      <c r="L162" s="16">
        <f t="shared" si="1097"/>
        <v>8.2609018878086488E-3</v>
      </c>
      <c r="M162" s="16">
        <f t="shared" si="1097"/>
        <v>3.3956884427167343E-2</v>
      </c>
    </row>
    <row r="163" spans="1:13" x14ac:dyDescent="0.3">
      <c r="A163" t="s">
        <v>237</v>
      </c>
      <c r="B163" s="16">
        <f>AVERAGE(B158:B161)</f>
        <v>67.927499999999995</v>
      </c>
      <c r="C163" s="16">
        <f t="shared" ref="C163:M163" si="1098">AVERAGE(C158:C161)</f>
        <v>13.105954857088754</v>
      </c>
      <c r="D163" s="16">
        <f t="shared" si="1098"/>
        <v>0.20027499999999998</v>
      </c>
      <c r="E163" s="16">
        <f t="shared" si="1098"/>
        <v>2.1564961838999186</v>
      </c>
      <c r="F163" s="16">
        <f t="shared" si="1098"/>
        <v>0.2127</v>
      </c>
      <c r="G163" s="16">
        <f t="shared" si="1098"/>
        <v>1.4263999999999999</v>
      </c>
      <c r="H163" s="16">
        <f t="shared" si="1098"/>
        <v>3.2050000000000001</v>
      </c>
      <c r="I163" s="16">
        <f t="shared" si="1098"/>
        <v>1.1518288091935803E-2</v>
      </c>
      <c r="J163" s="16">
        <f t="shared" si="1098"/>
        <v>9.6191559569013538</v>
      </c>
      <c r="K163" s="16">
        <f t="shared" si="1098"/>
        <v>0.76087499999999997</v>
      </c>
      <c r="L163" s="16">
        <f t="shared" si="1098"/>
        <v>5.5074999999999999E-2</v>
      </c>
      <c r="M163" s="16">
        <f t="shared" si="1098"/>
        <v>2.9350000000000001E-2</v>
      </c>
    </row>
    <row r="164" spans="1:13" x14ac:dyDescent="0.3">
      <c r="A164" t="s">
        <v>261</v>
      </c>
      <c r="B164" s="16">
        <v>64.84</v>
      </c>
      <c r="C164" s="16">
        <v>19.205175119048189</v>
      </c>
      <c r="D164" s="16">
        <v>0.21240000000000001</v>
      </c>
      <c r="E164" s="16">
        <v>2.195896235980916</v>
      </c>
      <c r="F164" s="16">
        <v>0.63239999999999996</v>
      </c>
      <c r="G164" s="16">
        <v>1.714</v>
      </c>
      <c r="H164" s="16">
        <v>3.12</v>
      </c>
      <c r="I164" s="16">
        <v>0.17193662769962356</v>
      </c>
      <c r="J164" s="16">
        <v>6.947313289535054</v>
      </c>
      <c r="K164" s="16">
        <v>0.28960000000000002</v>
      </c>
      <c r="L164" s="16">
        <v>0.1145</v>
      </c>
      <c r="M164" s="16">
        <v>0</v>
      </c>
    </row>
    <row r="165" spans="1:13" x14ac:dyDescent="0.3">
      <c r="A165" t="s">
        <v>262</v>
      </c>
      <c r="B165" s="16">
        <v>64.92</v>
      </c>
      <c r="C165" s="16">
        <v>19.318937599559515</v>
      </c>
      <c r="D165" s="16">
        <v>0.21690000000000001</v>
      </c>
      <c r="E165" s="16">
        <v>2.1328561526513203</v>
      </c>
      <c r="F165" s="16">
        <v>0.67779999999999996</v>
      </c>
      <c r="G165" s="16">
        <v>1.7037</v>
      </c>
      <c r="H165" s="16">
        <v>3.15</v>
      </c>
      <c r="I165" s="16">
        <v>9.5915926292847231E-2</v>
      </c>
      <c r="J165" s="16">
        <v>6.9159720265747451</v>
      </c>
      <c r="K165" s="16">
        <v>0.27979999999999999</v>
      </c>
      <c r="L165" s="16">
        <v>7.51E-2</v>
      </c>
      <c r="M165" s="16">
        <v>2.3900000000000001E-2</v>
      </c>
    </row>
    <row r="166" spans="1:13" x14ac:dyDescent="0.3">
      <c r="A166" t="s">
        <v>263</v>
      </c>
      <c r="B166" s="16">
        <v>64.47</v>
      </c>
      <c r="C166" s="16">
        <v>18.905255852245606</v>
      </c>
      <c r="D166" s="16">
        <v>0.18140000000000001</v>
      </c>
      <c r="E166" s="16">
        <v>2.1538695137611854</v>
      </c>
      <c r="F166" s="16">
        <v>0.629</v>
      </c>
      <c r="G166" s="16">
        <v>1.6532</v>
      </c>
      <c r="H166" s="16">
        <v>3.1</v>
      </c>
      <c r="I166" s="16">
        <v>0.14659639389736479</v>
      </c>
      <c r="J166" s="16">
        <v>7.0413370784159799</v>
      </c>
      <c r="K166" s="16">
        <v>0.22189999999999999</v>
      </c>
      <c r="L166" s="16">
        <v>8.2299999999999998E-2</v>
      </c>
      <c r="M166" s="16">
        <v>2.1000000000000001E-2</v>
      </c>
    </row>
    <row r="167" spans="1:13" x14ac:dyDescent="0.3">
      <c r="A167" t="s">
        <v>264</v>
      </c>
      <c r="B167" s="16">
        <v>64.48</v>
      </c>
      <c r="C167" s="16">
        <v>19.536120516899317</v>
      </c>
      <c r="D167" s="16">
        <v>0.1346</v>
      </c>
      <c r="E167" s="16">
        <v>2.195896235980916</v>
      </c>
      <c r="F167" s="16">
        <v>0.71840000000000004</v>
      </c>
      <c r="G167" s="16">
        <v>1.6896</v>
      </c>
      <c r="H167" s="16">
        <v>3.1</v>
      </c>
      <c r="I167" s="16">
        <v>0.14073253814147016</v>
      </c>
      <c r="J167" s="16">
        <v>6.884630763614437</v>
      </c>
      <c r="K167" s="16">
        <v>0.25819999999999999</v>
      </c>
      <c r="L167" s="16">
        <v>7.8100000000000003E-2</v>
      </c>
      <c r="M167" s="16">
        <v>1.2699999999999999E-2</v>
      </c>
    </row>
    <row r="168" spans="1:13" x14ac:dyDescent="0.3">
      <c r="A168" t="s">
        <v>278</v>
      </c>
      <c r="B168" s="16">
        <f>STDEVA(B164:B167)</f>
        <v>0.23613202521753293</v>
      </c>
      <c r="C168" s="16">
        <f t="shared" ref="C168:M168" si="1099">STDEVA(C164:C167)</f>
        <v>0.26279103829276673</v>
      </c>
      <c r="D168" s="16">
        <f t="shared" si="1099"/>
        <v>3.7923025107885644E-2</v>
      </c>
      <c r="E168" s="16">
        <f t="shared" si="1099"/>
        <v>3.1520041664797847E-2</v>
      </c>
      <c r="F168" s="16">
        <f t="shared" si="1099"/>
        <v>4.2319105220534475E-2</v>
      </c>
      <c r="G168" s="16">
        <f t="shared" si="1099"/>
        <v>2.6570833006638428E-2</v>
      </c>
      <c r="H168" s="16">
        <f t="shared" si="1099"/>
        <v>2.362907813126296E-2</v>
      </c>
      <c r="I168" s="16">
        <f t="shared" si="1099"/>
        <v>3.1631198990887323E-2</v>
      </c>
      <c r="J168" s="16">
        <f t="shared" si="1099"/>
        <v>6.7704866135458272E-2</v>
      </c>
      <c r="K168" s="16">
        <f t="shared" si="1099"/>
        <v>3.0002708211093222E-2</v>
      </c>
      <c r="L168" s="16">
        <f t="shared" si="1099"/>
        <v>1.8240614024752581E-2</v>
      </c>
      <c r="M168" s="16">
        <f t="shared" si="1099"/>
        <v>1.0709186087965169E-2</v>
      </c>
    </row>
    <row r="169" spans="1:13" x14ac:dyDescent="0.3">
      <c r="A169" t="s">
        <v>237</v>
      </c>
      <c r="B169" s="16">
        <f>AVERAGE(B164:B167)</f>
        <v>64.677499999999995</v>
      </c>
      <c r="C169" s="16">
        <f t="shared" ref="C169:M169" si="1100">AVERAGE(C164:C167)</f>
        <v>19.241372271938157</v>
      </c>
      <c r="D169" s="16">
        <f t="shared" si="1100"/>
        <v>0.18632500000000002</v>
      </c>
      <c r="E169" s="16">
        <f t="shared" si="1100"/>
        <v>2.1696295345935845</v>
      </c>
      <c r="F169" s="16">
        <f t="shared" si="1100"/>
        <v>0.66439999999999999</v>
      </c>
      <c r="G169" s="16">
        <f t="shared" si="1100"/>
        <v>1.6901250000000001</v>
      </c>
      <c r="H169" s="16">
        <f t="shared" si="1100"/>
        <v>3.1174999999999997</v>
      </c>
      <c r="I169" s="16">
        <f t="shared" si="1100"/>
        <v>0.13879537150782642</v>
      </c>
      <c r="J169" s="16">
        <f t="shared" si="1100"/>
        <v>6.9473132895350549</v>
      </c>
      <c r="K169" s="16">
        <f t="shared" si="1100"/>
        <v>0.26237500000000002</v>
      </c>
      <c r="L169" s="16">
        <f t="shared" si="1100"/>
        <v>8.7499999999999994E-2</v>
      </c>
      <c r="M169" s="16">
        <f t="shared" si="1100"/>
        <v>1.44E-2</v>
      </c>
    </row>
    <row r="170" spans="1:13" x14ac:dyDescent="0.3">
      <c r="A170" t="s">
        <v>265</v>
      </c>
      <c r="B170" s="16">
        <v>58.63</v>
      </c>
      <c r="C170" s="16">
        <v>20.249721531015805</v>
      </c>
      <c r="D170" s="16">
        <v>0.17699999999999999</v>
      </c>
      <c r="E170" s="16">
        <v>1.6600555276793529</v>
      </c>
      <c r="F170" s="16">
        <v>0.86380000000000001</v>
      </c>
      <c r="G170" s="16">
        <v>4.0599999999999996</v>
      </c>
      <c r="H170" s="16">
        <v>4.83</v>
      </c>
      <c r="I170" s="16">
        <v>0.12659645730136715</v>
      </c>
      <c r="J170" s="16">
        <v>7.3234084450587558</v>
      </c>
      <c r="K170" s="16">
        <v>0.67290000000000005</v>
      </c>
      <c r="L170" s="16">
        <v>0.23899999999999999</v>
      </c>
      <c r="M170" s="16">
        <v>5.0000000000000001E-4</v>
      </c>
    </row>
    <row r="171" spans="1:13" x14ac:dyDescent="0.3">
      <c r="A171" t="s">
        <v>266</v>
      </c>
      <c r="B171" s="16">
        <v>58.23</v>
      </c>
      <c r="C171" s="16">
        <v>20.746139627792495</v>
      </c>
      <c r="D171" s="16">
        <v>0.1875</v>
      </c>
      <c r="E171" s="16">
        <v>1.6075221249046898</v>
      </c>
      <c r="F171" s="16">
        <v>0.83279999999999998</v>
      </c>
      <c r="G171" s="16">
        <v>4.1399999999999997</v>
      </c>
      <c r="H171" s="16">
        <v>4.97</v>
      </c>
      <c r="I171" s="16">
        <v>0.1126697998811175</v>
      </c>
      <c r="J171" s="16">
        <v>7.5845856363946602</v>
      </c>
      <c r="K171" s="16">
        <v>0.72640000000000005</v>
      </c>
      <c r="L171" s="16">
        <v>0.20169999999999999</v>
      </c>
      <c r="M171" s="16">
        <v>5.3E-3</v>
      </c>
    </row>
    <row r="172" spans="1:13" x14ac:dyDescent="0.3">
      <c r="A172" t="s">
        <v>267</v>
      </c>
      <c r="B172" s="16">
        <v>58.82</v>
      </c>
      <c r="C172" s="16">
        <v>19.949802264213222</v>
      </c>
      <c r="D172" s="16">
        <v>0.1116</v>
      </c>
      <c r="E172" s="16">
        <v>1.7020822498990833</v>
      </c>
      <c r="F172" s="16">
        <v>0.89749999999999996</v>
      </c>
      <c r="G172" s="16">
        <v>4.0599999999999996</v>
      </c>
      <c r="H172" s="16">
        <v>4.83</v>
      </c>
      <c r="I172" s="16">
        <v>9.8429007331087781E-2</v>
      </c>
      <c r="J172" s="16">
        <v>7.3129613574053201</v>
      </c>
      <c r="K172" s="16">
        <v>0.72850000000000004</v>
      </c>
      <c r="L172" s="16">
        <v>0.24479999999999999</v>
      </c>
      <c r="M172" s="16">
        <v>3.1099999999999999E-2</v>
      </c>
    </row>
    <row r="173" spans="1:13" x14ac:dyDescent="0.3">
      <c r="A173" t="s">
        <v>278</v>
      </c>
      <c r="B173" s="16">
        <f>STDEVA(B170:B172)</f>
        <v>0.30116440692751406</v>
      </c>
      <c r="C173" s="16">
        <f t="shared" ref="C173:M173" si="1101">STDEVA(C170:C172)</f>
        <v>0.40218894606871386</v>
      </c>
      <c r="D173" s="16">
        <f t="shared" si="1101"/>
        <v>4.1126268977382384E-2</v>
      </c>
      <c r="E173" s="16">
        <f t="shared" si="1101"/>
        <v>4.7377246695318981E-2</v>
      </c>
      <c r="F173" s="16">
        <f t="shared" si="1101"/>
        <v>3.2359388127713405E-2</v>
      </c>
      <c r="G173" s="16">
        <f t="shared" si="1101"/>
        <v>4.6188021535170098E-2</v>
      </c>
      <c r="H173" s="16">
        <f t="shared" si="1101"/>
        <v>8.0829037686547422E-2</v>
      </c>
      <c r="I173" s="16">
        <f t="shared" si="1101"/>
        <v>1.4084016929260373E-2</v>
      </c>
      <c r="J173" s="16">
        <f t="shared" si="1101"/>
        <v>0.15389521102091358</v>
      </c>
      <c r="K173" s="16">
        <f t="shared" si="1101"/>
        <v>3.1511955403201064E-2</v>
      </c>
      <c r="L173" s="16">
        <f t="shared" si="1101"/>
        <v>2.3389955108977869E-2</v>
      </c>
      <c r="M173" s="16">
        <f t="shared" si="1101"/>
        <v>1.6457217261736566E-2</v>
      </c>
    </row>
    <row r="174" spans="1:13" x14ac:dyDescent="0.3">
      <c r="A174" t="s">
        <v>237</v>
      </c>
      <c r="B174" s="16">
        <f>AVERAGE(B170:B172)</f>
        <v>58.56</v>
      </c>
      <c r="C174" s="16">
        <f t="shared" ref="C174:M174" si="1102">AVERAGE(C170:C172)</f>
        <v>20.315221141007171</v>
      </c>
      <c r="D174" s="16">
        <f t="shared" si="1102"/>
        <v>0.15869999999999998</v>
      </c>
      <c r="E174" s="16">
        <f t="shared" si="1102"/>
        <v>1.6565533008277089</v>
      </c>
      <c r="F174" s="16">
        <f t="shared" si="1102"/>
        <v>0.86470000000000002</v>
      </c>
      <c r="G174" s="16">
        <f t="shared" si="1102"/>
        <v>4.086666666666666</v>
      </c>
      <c r="H174" s="16">
        <f t="shared" si="1102"/>
        <v>4.8766666666666669</v>
      </c>
      <c r="I174" s="16">
        <f t="shared" si="1102"/>
        <v>0.11256508817119082</v>
      </c>
      <c r="J174" s="16">
        <f t="shared" si="1102"/>
        <v>7.4069851462862459</v>
      </c>
      <c r="K174" s="16">
        <f t="shared" si="1102"/>
        <v>0.70926666666666671</v>
      </c>
      <c r="L174" s="16">
        <f t="shared" si="1102"/>
        <v>0.22850000000000001</v>
      </c>
      <c r="M174" s="16">
        <f t="shared" si="1102"/>
        <v>1.23E-2</v>
      </c>
    </row>
    <row r="175" spans="1:13" x14ac:dyDescent="0.3">
      <c r="A175" t="s">
        <v>268</v>
      </c>
      <c r="B175" s="16">
        <v>60.77</v>
      </c>
      <c r="C175" s="16">
        <v>20.363484011527134</v>
      </c>
      <c r="D175" s="16">
        <v>0.20949999999999999</v>
      </c>
      <c r="E175" s="16">
        <v>2.6476834998430183</v>
      </c>
      <c r="F175" s="16">
        <v>0.48110000000000003</v>
      </c>
      <c r="G175" s="16">
        <v>4.71</v>
      </c>
      <c r="H175" s="16">
        <v>3.34</v>
      </c>
      <c r="I175" s="16">
        <v>4.3874206459282743E-2</v>
      </c>
      <c r="J175" s="16">
        <v>5.0772845995699791</v>
      </c>
      <c r="K175" s="16">
        <v>1.38</v>
      </c>
      <c r="L175" s="16">
        <v>0.27500000000000002</v>
      </c>
      <c r="M175" s="16">
        <v>6.8599999999999994E-2</v>
      </c>
    </row>
    <row r="176" spans="1:13" x14ac:dyDescent="0.3">
      <c r="A176" t="s">
        <v>269</v>
      </c>
      <c r="B176" s="16">
        <v>60.51</v>
      </c>
      <c r="C176" s="16">
        <v>20.46690444835561</v>
      </c>
      <c r="D176" s="16">
        <v>0.28689999999999999</v>
      </c>
      <c r="E176" s="16">
        <v>2.6581901803979506</v>
      </c>
      <c r="F176" s="16">
        <v>0.43430000000000002</v>
      </c>
      <c r="G176" s="16">
        <v>4.8099999999999996</v>
      </c>
      <c r="H176" s="16">
        <v>3.36</v>
      </c>
      <c r="I176" s="16">
        <v>0</v>
      </c>
      <c r="J176" s="16">
        <v>5.0459433366096711</v>
      </c>
      <c r="K176" s="16">
        <v>1.3</v>
      </c>
      <c r="L176" s="16">
        <v>0.21790000000000001</v>
      </c>
      <c r="M176" s="16">
        <v>3.8800000000000001E-2</v>
      </c>
    </row>
    <row r="177" spans="1:13" x14ac:dyDescent="0.3">
      <c r="A177" t="s">
        <v>270</v>
      </c>
      <c r="B177" s="16">
        <v>60.77</v>
      </c>
      <c r="C177" s="16">
        <v>20.291089705747201</v>
      </c>
      <c r="D177" s="16">
        <v>0.22969999999999999</v>
      </c>
      <c r="E177" s="16">
        <v>2.6581901803979506</v>
      </c>
      <c r="F177" s="16">
        <v>0.42780000000000001</v>
      </c>
      <c r="G177" s="16">
        <v>4.74</v>
      </c>
      <c r="H177" s="16">
        <v>3.41</v>
      </c>
      <c r="I177" s="16">
        <v>0</v>
      </c>
      <c r="J177" s="16">
        <v>5.0668375119165425</v>
      </c>
      <c r="K177" s="16">
        <v>1.3</v>
      </c>
      <c r="L177" s="16">
        <v>0.26219999999999999</v>
      </c>
      <c r="M177" s="16">
        <v>0</v>
      </c>
    </row>
    <row r="178" spans="1:13" x14ac:dyDescent="0.3">
      <c r="A178" t="s">
        <v>278</v>
      </c>
      <c r="B178" s="16">
        <f>STDEVA(B175:B177)</f>
        <v>0.15011106998930565</v>
      </c>
      <c r="C178" s="16">
        <f t="shared" ref="C178:M178" si="1103">STDEVA(C175:C177)</f>
        <v>8.8362459960487444E-2</v>
      </c>
      <c r="D178" s="16">
        <f t="shared" si="1103"/>
        <v>4.0146896932805778E-2</v>
      </c>
      <c r="E178" s="16">
        <f t="shared" si="1103"/>
        <v>6.0660348466795777E-3</v>
      </c>
      <c r="F178" s="16">
        <f t="shared" si="1103"/>
        <v>2.9078571720999879E-2</v>
      </c>
      <c r="G178" s="16">
        <f t="shared" si="1103"/>
        <v>5.1316014394468618E-2</v>
      </c>
      <c r="H178" s="16">
        <f t="shared" si="1103"/>
        <v>3.605551275464005E-2</v>
      </c>
      <c r="I178" s="16">
        <f t="shared" si="1103"/>
        <v>2.5330784909748109E-2</v>
      </c>
      <c r="J178" s="16">
        <f t="shared" si="1103"/>
        <v>1.5958189987902972E-2</v>
      </c>
      <c r="K178" s="16">
        <f t="shared" si="1103"/>
        <v>4.6188021535169974E-2</v>
      </c>
      <c r="L178" s="16">
        <f t="shared" si="1103"/>
        <v>2.9963144027287923E-2</v>
      </c>
      <c r="M178" s="16">
        <f t="shared" si="1103"/>
        <v>3.4398255769733439E-2</v>
      </c>
    </row>
    <row r="179" spans="1:13" x14ac:dyDescent="0.3">
      <c r="A179" t="s">
        <v>237</v>
      </c>
      <c r="B179" s="16">
        <f>AVERAGE(B175:B177)</f>
        <v>60.683333333333337</v>
      </c>
      <c r="C179" s="16">
        <f t="shared" ref="C179:M179" si="1104">AVERAGE(C175:C177)</f>
        <v>20.373826055209978</v>
      </c>
      <c r="D179" s="16">
        <f t="shared" si="1104"/>
        <v>0.24203333333333332</v>
      </c>
      <c r="E179" s="16">
        <f t="shared" si="1104"/>
        <v>2.6546879535463064</v>
      </c>
      <c r="F179" s="16">
        <f t="shared" si="1104"/>
        <v>0.44773333333333332</v>
      </c>
      <c r="G179" s="16">
        <f t="shared" si="1104"/>
        <v>4.753333333333333</v>
      </c>
      <c r="H179" s="16">
        <f t="shared" si="1104"/>
        <v>3.3699999999999997</v>
      </c>
      <c r="I179" s="16">
        <f t="shared" si="1104"/>
        <v>1.462473548642758E-2</v>
      </c>
      <c r="J179" s="16">
        <f t="shared" si="1104"/>
        <v>5.063355149365397</v>
      </c>
      <c r="K179" s="16">
        <f t="shared" si="1104"/>
        <v>1.3266666666666664</v>
      </c>
      <c r="L179" s="16">
        <f t="shared" si="1104"/>
        <v>0.25169999999999998</v>
      </c>
      <c r="M179" s="16">
        <f t="shared" si="1104"/>
        <v>3.5799999999999998E-2</v>
      </c>
    </row>
    <row r="180" spans="1:13" x14ac:dyDescent="0.3">
      <c r="A180" t="s">
        <v>271</v>
      </c>
      <c r="B180" s="16">
        <v>57.88</v>
      </c>
      <c r="C180" s="16">
        <v>19.618856866362098</v>
      </c>
      <c r="D180" s="16">
        <v>0.159</v>
      </c>
      <c r="E180" s="16">
        <v>1.7125889304540158</v>
      </c>
      <c r="F180" s="16">
        <v>1.0138</v>
      </c>
      <c r="G180" s="16">
        <v>4.37</v>
      </c>
      <c r="H180" s="16">
        <v>4.78</v>
      </c>
      <c r="I180" s="16">
        <v>0.16607277194372894</v>
      </c>
      <c r="J180" s="16">
        <v>8.4516939116298619</v>
      </c>
      <c r="K180" s="16">
        <v>0.17549999999999999</v>
      </c>
      <c r="L180" s="16">
        <v>0.24590000000000001</v>
      </c>
      <c r="M180" s="16">
        <v>3.95E-2</v>
      </c>
    </row>
    <row r="181" spans="1:13" x14ac:dyDescent="0.3">
      <c r="A181" t="s">
        <v>272</v>
      </c>
      <c r="B181" s="16">
        <v>59.3</v>
      </c>
      <c r="C181" s="16">
        <v>19.484410298485077</v>
      </c>
      <c r="D181" s="16">
        <v>0.16689999999999999</v>
      </c>
      <c r="E181" s="16">
        <v>1.7756290137836115</v>
      </c>
      <c r="F181" s="16">
        <v>0.93230000000000002</v>
      </c>
      <c r="G181" s="16">
        <v>4.13</v>
      </c>
      <c r="H181" s="16">
        <v>4.71</v>
      </c>
      <c r="I181" s="16">
        <v>0.2320411491975431</v>
      </c>
      <c r="J181" s="16">
        <v>7.7517390388496388</v>
      </c>
      <c r="K181" s="16">
        <v>0.2384</v>
      </c>
      <c r="L181" s="16">
        <v>0.26569999999999999</v>
      </c>
      <c r="M181" s="16">
        <v>0</v>
      </c>
    </row>
    <row r="182" spans="1:13" x14ac:dyDescent="0.3">
      <c r="A182" t="s">
        <v>273</v>
      </c>
      <c r="B182" s="16">
        <v>59.23</v>
      </c>
      <c r="C182" s="16">
        <v>19.556804604265011</v>
      </c>
      <c r="D182" s="16">
        <v>0.13730000000000001</v>
      </c>
      <c r="E182" s="16">
        <v>1.765122333228679</v>
      </c>
      <c r="F182" s="16">
        <v>0.95940000000000003</v>
      </c>
      <c r="G182" s="16">
        <v>4.13</v>
      </c>
      <c r="H182" s="16">
        <v>4.76</v>
      </c>
      <c r="I182" s="16">
        <v>0.19654387953239549</v>
      </c>
      <c r="J182" s="16">
        <v>7.5532443734343522</v>
      </c>
      <c r="K182" s="16">
        <v>0.23300000000000001</v>
      </c>
      <c r="L182" s="16">
        <v>0.254</v>
      </c>
      <c r="M182" s="16">
        <v>1.8599999999999998E-2</v>
      </c>
    </row>
    <row r="183" spans="1:13" x14ac:dyDescent="0.3">
      <c r="A183" t="s">
        <v>274</v>
      </c>
      <c r="B183" s="16">
        <v>58.58</v>
      </c>
      <c r="C183" s="16">
        <v>19.598172778996403</v>
      </c>
      <c r="D183" s="16">
        <v>0.13120000000000001</v>
      </c>
      <c r="E183" s="16">
        <v>1.8491757776681399</v>
      </c>
      <c r="F183" s="16">
        <v>0.90690000000000004</v>
      </c>
      <c r="G183" s="16">
        <v>4.0199999999999996</v>
      </c>
      <c r="H183" s="16">
        <v>4.75</v>
      </c>
      <c r="I183" s="16">
        <v>0.25078454527442046</v>
      </c>
      <c r="J183" s="16">
        <v>8.1173871067199048</v>
      </c>
      <c r="K183" s="16">
        <v>0.25009999999999999</v>
      </c>
      <c r="L183" s="16">
        <v>0.24260000000000001</v>
      </c>
      <c r="M183" s="16">
        <v>0</v>
      </c>
    </row>
    <row r="184" spans="1:13" x14ac:dyDescent="0.3">
      <c r="A184" t="s">
        <v>278</v>
      </c>
      <c r="B184" s="16">
        <f>STDEVA(B180:B183)</f>
        <v>0.66299195570785774</v>
      </c>
      <c r="C184" s="16">
        <f t="shared" ref="C184:M184" si="1105">STDEVA(C180:C183)</f>
        <v>5.9335457132507041E-2</v>
      </c>
      <c r="D184" s="16">
        <f t="shared" si="1105"/>
        <v>1.7063606496478593E-2</v>
      </c>
      <c r="E184" s="16">
        <f t="shared" si="1105"/>
        <v>5.6254092948490819E-2</v>
      </c>
      <c r="F184" s="16">
        <f t="shared" si="1105"/>
        <v>4.5793958844662759E-2</v>
      </c>
      <c r="G184" s="16">
        <f t="shared" si="1105"/>
        <v>0.14773286702694177</v>
      </c>
      <c r="H184" s="16">
        <f t="shared" si="1105"/>
        <v>2.9439202887759568E-2</v>
      </c>
      <c r="I184" s="16">
        <f t="shared" si="1105"/>
        <v>3.7649502659757632E-2</v>
      </c>
      <c r="J184" s="16">
        <f t="shared" si="1105"/>
        <v>0.39793897162715025</v>
      </c>
      <c r="K184" s="16">
        <f t="shared" si="1105"/>
        <v>3.3274464683898212E-2</v>
      </c>
      <c r="L184" s="16">
        <f t="shared" si="1105"/>
        <v>1.0283481900601557E-2</v>
      </c>
      <c r="M184" s="16">
        <f t="shared" si="1105"/>
        <v>1.8817611431847559E-2</v>
      </c>
    </row>
    <row r="185" spans="1:13" x14ac:dyDescent="0.3">
      <c r="A185" t="s">
        <v>237</v>
      </c>
      <c r="B185" s="16">
        <f>AVERAGE(B180:B183)</f>
        <v>58.747500000000002</v>
      </c>
      <c r="C185" s="16">
        <f t="shared" ref="C185:M185" si="1106">AVERAGE(C180:C183)</f>
        <v>19.564561137027148</v>
      </c>
      <c r="D185" s="16">
        <f t="shared" si="1106"/>
        <v>0.14859999999999998</v>
      </c>
      <c r="E185" s="16">
        <f t="shared" si="1106"/>
        <v>1.7756290137836115</v>
      </c>
      <c r="F185" s="16">
        <f t="shared" si="1106"/>
        <v>0.95310000000000006</v>
      </c>
      <c r="G185" s="16">
        <f t="shared" si="1106"/>
        <v>4.1624999999999996</v>
      </c>
      <c r="H185" s="16">
        <f t="shared" si="1106"/>
        <v>4.75</v>
      </c>
      <c r="I185" s="16">
        <f t="shared" si="1106"/>
        <v>0.211360586487022</v>
      </c>
      <c r="J185" s="16">
        <f t="shared" si="1106"/>
        <v>7.9685161076584397</v>
      </c>
      <c r="K185" s="16">
        <f t="shared" si="1106"/>
        <v>0.22425</v>
      </c>
      <c r="L185" s="16">
        <f t="shared" si="1106"/>
        <v>0.25205</v>
      </c>
      <c r="M185" s="16">
        <f t="shared" si="1106"/>
        <v>1.4525E-2</v>
      </c>
    </row>
    <row r="186" spans="1:13" x14ac:dyDescent="0.3">
      <c r="A186" t="s">
        <v>275</v>
      </c>
      <c r="B186" s="16">
        <v>58.44</v>
      </c>
      <c r="C186" s="16">
        <v>19.029360376439776</v>
      </c>
      <c r="D186" s="16">
        <v>0.2467</v>
      </c>
      <c r="E186" s="16">
        <v>2.2904563609753099</v>
      </c>
      <c r="F186" s="16">
        <v>1.0575000000000001</v>
      </c>
      <c r="G186" s="16">
        <v>5.0999999999999996</v>
      </c>
      <c r="H186" s="16">
        <v>4.87</v>
      </c>
      <c r="I186" s="16">
        <v>7.4135890628095905E-2</v>
      </c>
      <c r="J186" s="16">
        <v>6.7279244488128951</v>
      </c>
      <c r="K186" s="16">
        <v>0.41289999999999999</v>
      </c>
      <c r="L186" s="16">
        <v>0.41170000000000001</v>
      </c>
      <c r="M186" s="16">
        <v>1.5299999999999999E-2</v>
      </c>
    </row>
    <row r="187" spans="1:13" x14ac:dyDescent="0.3">
      <c r="A187" t="s">
        <v>276</v>
      </c>
      <c r="B187" s="16">
        <v>58.65</v>
      </c>
      <c r="C187" s="16">
        <v>19.494752342167928</v>
      </c>
      <c r="D187" s="16">
        <v>0.24929999999999999</v>
      </c>
      <c r="E187" s="16">
        <v>2.2694429998654444</v>
      </c>
      <c r="F187" s="16">
        <v>1.1176999999999999</v>
      </c>
      <c r="G187" s="16">
        <v>5.09</v>
      </c>
      <c r="H187" s="16">
        <v>4.82</v>
      </c>
      <c r="I187" s="16">
        <v>1.3507810580542897E-2</v>
      </c>
      <c r="J187" s="16">
        <v>6.7488186241197665</v>
      </c>
      <c r="K187" s="16">
        <v>0.4224</v>
      </c>
      <c r="L187" s="16">
        <v>0.44979999999999998</v>
      </c>
      <c r="M187" s="16">
        <v>2.53E-2</v>
      </c>
    </row>
    <row r="188" spans="1:13" x14ac:dyDescent="0.3">
      <c r="A188" t="s">
        <v>277</v>
      </c>
      <c r="B188" s="16">
        <v>58.53</v>
      </c>
      <c r="C188" s="16">
        <v>19.122438769585408</v>
      </c>
      <c r="D188" s="16">
        <v>0.22070000000000001</v>
      </c>
      <c r="E188" s="16">
        <v>2.2274162776457138</v>
      </c>
      <c r="F188" s="16">
        <v>1.0592999999999999</v>
      </c>
      <c r="G188" s="16">
        <v>5.0199999999999996</v>
      </c>
      <c r="H188" s="16">
        <v>4.76</v>
      </c>
      <c r="I188" s="16">
        <v>0.11057556568258371</v>
      </c>
      <c r="J188" s="16">
        <v>6.6234535722785326</v>
      </c>
      <c r="K188" s="16">
        <v>0.48409999999999997</v>
      </c>
      <c r="L188" s="16">
        <v>0.41249999999999998</v>
      </c>
      <c r="M188" s="16">
        <v>3.56E-2</v>
      </c>
    </row>
    <row r="189" spans="1:13" x14ac:dyDescent="0.3">
      <c r="A189" t="s">
        <v>278</v>
      </c>
      <c r="B189" s="16">
        <f>STDEVA(B186:B188)</f>
        <v>0.10535653752852768</v>
      </c>
      <c r="C189" s="16">
        <f t="shared" ref="C189:M189" si="1107">STDEVA(C186:C188)</f>
        <v>0.24626228069683676</v>
      </c>
      <c r="D189" s="16">
        <f t="shared" si="1107"/>
        <v>1.5815182578775365E-2</v>
      </c>
      <c r="E189" s="16">
        <f t="shared" si="1107"/>
        <v>3.2098439297133088E-2</v>
      </c>
      <c r="F189" s="16">
        <f t="shared" si="1107"/>
        <v>3.4248698272099767E-2</v>
      </c>
      <c r="G189" s="16">
        <f t="shared" si="1107"/>
        <v>4.3588989435406823E-2</v>
      </c>
      <c r="H189" s="16">
        <f t="shared" si="1107"/>
        <v>5.507570547286119E-2</v>
      </c>
      <c r="I189" s="16">
        <f t="shared" si="1107"/>
        <v>4.9033599175937373E-2</v>
      </c>
      <c r="J189" s="16">
        <f t="shared" si="1107"/>
        <v>6.7165376532813334E-2</v>
      </c>
      <c r="K189" s="16">
        <f t="shared" si="1107"/>
        <v>3.8657858192093351E-2</v>
      </c>
      <c r="L189" s="16">
        <f t="shared" si="1107"/>
        <v>2.1769780277562125E-2</v>
      </c>
      <c r="M189" s="16">
        <f t="shared" si="1107"/>
        <v>1.0150369451404228E-2</v>
      </c>
    </row>
    <row r="190" spans="1:13" x14ac:dyDescent="0.3">
      <c r="A190" t="s">
        <v>237</v>
      </c>
      <c r="B190" s="16">
        <f>AVERAGE(B186:B188)</f>
        <v>58.54</v>
      </c>
      <c r="C190" s="16">
        <f t="shared" ref="C190:M190" si="1108">AVERAGE(C186:C188)</f>
        <v>19.215517162731036</v>
      </c>
      <c r="D190" s="16">
        <f t="shared" si="1108"/>
        <v>0.2389</v>
      </c>
      <c r="E190" s="16">
        <f t="shared" si="1108"/>
        <v>2.2624385461621563</v>
      </c>
      <c r="F190" s="16">
        <f t="shared" si="1108"/>
        <v>1.0781666666666667</v>
      </c>
      <c r="G190" s="16">
        <f t="shared" si="1108"/>
        <v>5.0699999999999994</v>
      </c>
      <c r="H190" s="16">
        <f t="shared" si="1108"/>
        <v>4.8166666666666673</v>
      </c>
      <c r="I190" s="16">
        <f t="shared" si="1108"/>
        <v>6.6073088963740839E-2</v>
      </c>
      <c r="J190" s="16">
        <f t="shared" si="1108"/>
        <v>6.7000655484037317</v>
      </c>
      <c r="K190" s="16">
        <f t="shared" si="1108"/>
        <v>0.43979999999999997</v>
      </c>
      <c r="L190" s="16">
        <f t="shared" si="1108"/>
        <v>0.42466666666666669</v>
      </c>
      <c r="M190" s="16">
        <f t="shared" si="1108"/>
        <v>2.5399999999999995E-2</v>
      </c>
    </row>
    <row r="191" spans="1:13" x14ac:dyDescent="0.3"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</row>
    <row r="192" spans="1:13" x14ac:dyDescent="0.3"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</row>
    <row r="193" spans="2:13" x14ac:dyDescent="0.3"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</row>
    <row r="194" spans="2:13" x14ac:dyDescent="0.3"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</row>
    <row r="195" spans="2:13" x14ac:dyDescent="0.3"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</row>
    <row r="196" spans="2:13" x14ac:dyDescent="0.3"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</row>
    <row r="197" spans="2:13" x14ac:dyDescent="0.3"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</row>
    <row r="198" spans="2:13" x14ac:dyDescent="0.3"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</row>
    <row r="199" spans="2:13" x14ac:dyDescent="0.3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</row>
    <row r="200" spans="2:13" x14ac:dyDescent="0.3"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</row>
    <row r="201" spans="2:13" x14ac:dyDescent="0.3"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</row>
    <row r="202" spans="2:13" x14ac:dyDescent="0.3"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</row>
    <row r="203" spans="2:13" x14ac:dyDescent="0.3"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</row>
    <row r="204" spans="2:13" x14ac:dyDescent="0.3"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</row>
    <row r="205" spans="2:13" x14ac:dyDescent="0.3"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</row>
    <row r="206" spans="2:13" x14ac:dyDescent="0.3"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</row>
    <row r="207" spans="2:13" x14ac:dyDescent="0.3"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</row>
    <row r="208" spans="2:13" x14ac:dyDescent="0.3"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</row>
    <row r="209" spans="2:13" x14ac:dyDescent="0.3"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</row>
    <row r="210" spans="2:13" x14ac:dyDescent="0.3"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</row>
    <row r="211" spans="2:13" x14ac:dyDescent="0.3"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</row>
    <row r="212" spans="2:13" x14ac:dyDescent="0.3"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</row>
    <row r="213" spans="2:13" x14ac:dyDescent="0.3"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</row>
    <row r="214" spans="2:13" x14ac:dyDescent="0.3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</row>
    <row r="215" spans="2:13" x14ac:dyDescent="0.3"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</row>
    <row r="216" spans="2:13" x14ac:dyDescent="0.3"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</row>
    <row r="217" spans="2:13" x14ac:dyDescent="0.3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</row>
    <row r="218" spans="2:13" x14ac:dyDescent="0.3"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</row>
    <row r="219" spans="2:13" x14ac:dyDescent="0.3"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</row>
    <row r="220" spans="2:13" x14ac:dyDescent="0.3"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</row>
    <row r="221" spans="2:13" x14ac:dyDescent="0.3"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</row>
    <row r="222" spans="2:13" x14ac:dyDescent="0.3"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</row>
    <row r="223" spans="2:13" x14ac:dyDescent="0.3"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</row>
    <row r="224" spans="2:13" x14ac:dyDescent="0.3"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</row>
    <row r="225" spans="2:13" x14ac:dyDescent="0.3"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</row>
    <row r="226" spans="2:13" x14ac:dyDescent="0.3"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</row>
    <row r="227" spans="2:13" x14ac:dyDescent="0.3"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</row>
    <row r="228" spans="2:13" x14ac:dyDescent="0.3"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</row>
    <row r="229" spans="2:13" x14ac:dyDescent="0.3"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</row>
    <row r="230" spans="2:13" x14ac:dyDescent="0.3"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</row>
    <row r="231" spans="2:13" x14ac:dyDescent="0.3"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</row>
    <row r="232" spans="2:13" x14ac:dyDescent="0.3"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</row>
    <row r="233" spans="2:13" x14ac:dyDescent="0.3"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</row>
    <row r="234" spans="2:13" x14ac:dyDescent="0.3"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</row>
    <row r="235" spans="2:13" x14ac:dyDescent="0.3"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</row>
    <row r="236" spans="2:13" x14ac:dyDescent="0.3"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</row>
    <row r="237" spans="2:13" x14ac:dyDescent="0.3"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</row>
    <row r="238" spans="2:13" x14ac:dyDescent="0.3"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</row>
    <row r="239" spans="2:13" x14ac:dyDescent="0.3"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</row>
    <row r="240" spans="2:13" x14ac:dyDescent="0.3"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</row>
    <row r="241" spans="2:13" x14ac:dyDescent="0.3"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</row>
    <row r="242" spans="2:13" x14ac:dyDescent="0.3"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</row>
    <row r="243" spans="2:13" x14ac:dyDescent="0.3"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</row>
    <row r="244" spans="2:13" x14ac:dyDescent="0.3"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</row>
    <row r="245" spans="2:13" x14ac:dyDescent="0.3"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</row>
    <row r="246" spans="2:13" x14ac:dyDescent="0.3"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</row>
    <row r="247" spans="2:13" x14ac:dyDescent="0.3"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</row>
    <row r="248" spans="2:13" x14ac:dyDescent="0.3"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</row>
    <row r="249" spans="2:13" x14ac:dyDescent="0.3"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</row>
    <row r="250" spans="2:13" x14ac:dyDescent="0.3"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</row>
    <row r="251" spans="2:13" x14ac:dyDescent="0.3"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</row>
    <row r="252" spans="2:13" x14ac:dyDescent="0.3"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</row>
    <row r="253" spans="2:13" x14ac:dyDescent="0.3"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</row>
    <row r="254" spans="2:13" x14ac:dyDescent="0.3"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</row>
    <row r="255" spans="2:13" x14ac:dyDescent="0.3"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</row>
    <row r="256" spans="2:13" x14ac:dyDescent="0.3"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</row>
    <row r="257" spans="2:13" x14ac:dyDescent="0.3"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</row>
    <row r="258" spans="2:13" x14ac:dyDescent="0.3"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</row>
    <row r="259" spans="2:13" x14ac:dyDescent="0.3"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</row>
    <row r="260" spans="2:13" x14ac:dyDescent="0.3"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</row>
    <row r="261" spans="2:13" x14ac:dyDescent="0.3"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</row>
    <row r="262" spans="2:13" x14ac:dyDescent="0.3"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</row>
    <row r="263" spans="2:13" x14ac:dyDescent="0.3"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</row>
    <row r="264" spans="2:13" x14ac:dyDescent="0.3"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</row>
    <row r="265" spans="2:13" x14ac:dyDescent="0.3"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</row>
    <row r="266" spans="2:13" x14ac:dyDescent="0.3"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</row>
    <row r="267" spans="2:13" x14ac:dyDescent="0.3"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</row>
    <row r="268" spans="2:13" x14ac:dyDescent="0.3"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</row>
    <row r="269" spans="2:13" x14ac:dyDescent="0.3"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</row>
    <row r="270" spans="2:13" x14ac:dyDescent="0.3"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</row>
    <row r="271" spans="2:13" x14ac:dyDescent="0.3"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</row>
    <row r="272" spans="2:13" x14ac:dyDescent="0.3"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</row>
    <row r="273" spans="2:13" x14ac:dyDescent="0.3"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</row>
    <row r="274" spans="2:13" x14ac:dyDescent="0.3"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</row>
    <row r="275" spans="2:13" x14ac:dyDescent="0.3"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</row>
    <row r="276" spans="2:13" x14ac:dyDescent="0.3"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</row>
    <row r="277" spans="2:13" x14ac:dyDescent="0.3"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</row>
    <row r="278" spans="2:13" x14ac:dyDescent="0.3"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</row>
    <row r="279" spans="2:13" x14ac:dyDescent="0.3"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</row>
    <row r="280" spans="2:13" x14ac:dyDescent="0.3"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</row>
    <row r="281" spans="2:13" x14ac:dyDescent="0.3"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</row>
    <row r="282" spans="2:13" x14ac:dyDescent="0.3"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</row>
    <row r="283" spans="2:13" x14ac:dyDescent="0.3"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</row>
    <row r="284" spans="2:13" x14ac:dyDescent="0.3"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</row>
    <row r="285" spans="2:13" x14ac:dyDescent="0.3"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</row>
    <row r="286" spans="2:13" x14ac:dyDescent="0.3"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</row>
    <row r="287" spans="2:13" x14ac:dyDescent="0.3"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</row>
    <row r="288" spans="2:13" x14ac:dyDescent="0.3"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</row>
    <row r="289" spans="2:13" x14ac:dyDescent="0.3"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</row>
    <row r="290" spans="2:13" x14ac:dyDescent="0.3"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</row>
    <row r="291" spans="2:13" x14ac:dyDescent="0.3"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</row>
    <row r="292" spans="2:13" x14ac:dyDescent="0.3"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</row>
    <row r="293" spans="2:13" x14ac:dyDescent="0.3"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</row>
    <row r="294" spans="2:13" x14ac:dyDescent="0.3"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</row>
    <row r="295" spans="2:13" x14ac:dyDescent="0.3"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</row>
    <row r="296" spans="2:13" x14ac:dyDescent="0.3"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</row>
    <row r="297" spans="2:13" x14ac:dyDescent="0.3"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</row>
    <row r="298" spans="2:13" x14ac:dyDescent="0.3"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</row>
    <row r="299" spans="2:13" x14ac:dyDescent="0.3"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</row>
    <row r="300" spans="2:13" x14ac:dyDescent="0.3"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</row>
    <row r="301" spans="2:13" x14ac:dyDescent="0.3"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</row>
    <row r="302" spans="2:13" x14ac:dyDescent="0.3"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</row>
    <row r="303" spans="2:13" x14ac:dyDescent="0.3"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</row>
    <row r="304" spans="2:13" x14ac:dyDescent="0.3"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</row>
    <row r="305" spans="2:13" x14ac:dyDescent="0.3"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</row>
    <row r="306" spans="2:13" x14ac:dyDescent="0.3"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</row>
    <row r="307" spans="2:13" x14ac:dyDescent="0.3"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</row>
    <row r="308" spans="2:13" x14ac:dyDescent="0.3"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6EB8C-0B73-4B13-AC41-A45F1578C78C}">
  <dimension ref="A1:C10"/>
  <sheetViews>
    <sheetView workbookViewId="0">
      <selection activeCell="C14" sqref="C14"/>
    </sheetView>
  </sheetViews>
  <sheetFormatPr baseColWidth="10" defaultRowHeight="14.4" x14ac:dyDescent="0.3"/>
  <cols>
    <col min="1" max="1" width="23.33203125" customWidth="1"/>
    <col min="2" max="2" width="23.109375" customWidth="1"/>
  </cols>
  <sheetData>
    <row r="1" spans="1:3" x14ac:dyDescent="0.3">
      <c r="A1" t="s">
        <v>122</v>
      </c>
      <c r="B1" t="s">
        <v>125</v>
      </c>
      <c r="C1" t="s">
        <v>126</v>
      </c>
    </row>
    <row r="2" spans="1:3" x14ac:dyDescent="0.3">
      <c r="A2" t="s">
        <v>123</v>
      </c>
      <c r="B2" t="s">
        <v>124</v>
      </c>
      <c r="C2" t="str">
        <f>B3</f>
        <v>39° 45' 21.5634"</v>
      </c>
    </row>
    <row r="3" spans="1:3" x14ac:dyDescent="0.3">
      <c r="A3" t="s">
        <v>127</v>
      </c>
      <c r="B3" t="s">
        <v>128</v>
      </c>
      <c r="C3" t="s">
        <v>129</v>
      </c>
    </row>
    <row r="4" spans="1:3" x14ac:dyDescent="0.3">
      <c r="A4" t="s">
        <v>130</v>
      </c>
      <c r="B4" t="s">
        <v>131</v>
      </c>
      <c r="C4" t="s">
        <v>132</v>
      </c>
    </row>
    <row r="5" spans="1:3" x14ac:dyDescent="0.3">
      <c r="A5" t="s">
        <v>133</v>
      </c>
      <c r="B5" t="s">
        <v>134</v>
      </c>
      <c r="C5" t="s">
        <v>135</v>
      </c>
    </row>
    <row r="6" spans="1:3" x14ac:dyDescent="0.3">
      <c r="A6" t="s">
        <v>136</v>
      </c>
      <c r="B6" t="s">
        <v>137</v>
      </c>
      <c r="C6" t="s">
        <v>138</v>
      </c>
    </row>
    <row r="7" spans="1:3" x14ac:dyDescent="0.3">
      <c r="A7" t="s">
        <v>139</v>
      </c>
      <c r="B7" t="s">
        <v>140</v>
      </c>
      <c r="C7" t="s">
        <v>141</v>
      </c>
    </row>
    <row r="8" spans="1:3" x14ac:dyDescent="0.3">
      <c r="A8" t="s">
        <v>142</v>
      </c>
      <c r="B8" t="s">
        <v>143</v>
      </c>
      <c r="C8" t="s">
        <v>144</v>
      </c>
    </row>
    <row r="10" spans="1:3" x14ac:dyDescent="0.3">
      <c r="A10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8866-241E-4522-8001-180523C7D876}">
  <dimension ref="A1:AA26"/>
  <sheetViews>
    <sheetView topLeftCell="S1" workbookViewId="0">
      <pane ySplit="1" topLeftCell="A2" activePane="bottomLeft" state="frozen"/>
      <selection activeCell="K1" sqref="K1"/>
      <selection pane="bottomLeft" activeCell="AI8" sqref="AI8"/>
    </sheetView>
  </sheetViews>
  <sheetFormatPr baseColWidth="10" defaultRowHeight="14.4" x14ac:dyDescent="0.3"/>
  <cols>
    <col min="2" max="2" width="14.21875" style="12" customWidth="1"/>
    <col min="3" max="3" width="0" style="12" hidden="1" customWidth="1"/>
    <col min="4" max="4" width="15.44140625" style="12" customWidth="1"/>
    <col min="5" max="5" width="11.77734375" style="12" customWidth="1"/>
    <col min="6" max="6" width="0" style="12" hidden="1" customWidth="1"/>
    <col min="7" max="7" width="16.77734375" style="12" customWidth="1"/>
    <col min="8" max="8" width="11.5546875" style="12"/>
    <col min="9" max="9" width="0" style="12" hidden="1" customWidth="1"/>
    <col min="10" max="10" width="16.21875" style="12" customWidth="1"/>
    <col min="11" max="11" width="12.5546875" customWidth="1"/>
    <col min="12" max="12" width="0" hidden="1" customWidth="1"/>
    <col min="13" max="13" width="16.88671875" customWidth="1"/>
    <col min="15" max="15" width="17.33203125" hidden="1" customWidth="1"/>
    <col min="16" max="16" width="17.21875" customWidth="1"/>
    <col min="18" max="18" width="0" hidden="1" customWidth="1"/>
    <col min="19" max="20" width="16" customWidth="1"/>
    <col min="21" max="21" width="16" hidden="1" customWidth="1"/>
    <col min="22" max="23" width="16" customWidth="1"/>
    <col min="24" max="24" width="16" hidden="1" customWidth="1"/>
    <col min="25" max="27" width="16" customWidth="1"/>
  </cols>
  <sheetData>
    <row r="1" spans="1:27" x14ac:dyDescent="0.3">
      <c r="B1" s="12" t="s">
        <v>281</v>
      </c>
      <c r="D1" s="12" t="s">
        <v>282</v>
      </c>
      <c r="E1" s="12" t="s">
        <v>283</v>
      </c>
      <c r="G1" s="12" t="s">
        <v>284</v>
      </c>
      <c r="H1" s="12" t="s">
        <v>285</v>
      </c>
      <c r="J1" s="12" t="s">
        <v>286</v>
      </c>
      <c r="K1" s="12" t="s">
        <v>287</v>
      </c>
      <c r="M1" s="12" t="s">
        <v>288</v>
      </c>
      <c r="N1" s="12" t="s">
        <v>289</v>
      </c>
      <c r="P1" s="12" t="s">
        <v>290</v>
      </c>
      <c r="Q1" s="12" t="s">
        <v>291</v>
      </c>
      <c r="S1" s="12" t="s">
        <v>292</v>
      </c>
      <c r="T1" s="12" t="s">
        <v>283</v>
      </c>
      <c r="U1" s="12"/>
      <c r="V1" s="12" t="s">
        <v>284</v>
      </c>
      <c r="W1" s="12" t="s">
        <v>293</v>
      </c>
      <c r="X1" s="12"/>
      <c r="Y1" s="12" t="s">
        <v>294</v>
      </c>
      <c r="Z1" s="12"/>
      <c r="AA1" s="12"/>
    </row>
    <row r="2" spans="1:27" x14ac:dyDescent="0.3">
      <c r="A2" s="10" t="s">
        <v>33</v>
      </c>
      <c r="B2" s="13">
        <v>2.8166666666666664</v>
      </c>
      <c r="C2" s="14">
        <v>14658.683200683334</v>
      </c>
      <c r="D2" s="12">
        <f>C2*1.8895/10000</f>
        <v>2.7697581907691156</v>
      </c>
      <c r="E2" s="13">
        <v>3.2809669110362594E-2</v>
      </c>
      <c r="F2" s="14">
        <v>2.7121424992710401</v>
      </c>
      <c r="G2" s="13">
        <f>F2*1.1544/10000</f>
        <v>3.1308973011584887E-4</v>
      </c>
      <c r="H2" s="13">
        <v>15.654406787937146</v>
      </c>
      <c r="I2" s="14">
        <v>111555.94425687632</v>
      </c>
      <c r="J2" s="12">
        <f>I2*1.348/10000</f>
        <v>15.037741285826929</v>
      </c>
      <c r="K2" s="13">
        <v>0.86399999999999999</v>
      </c>
      <c r="L2" s="14">
        <v>6921.2929860419536</v>
      </c>
      <c r="M2">
        <f>L2*1.4297/10000</f>
        <v>0.98953725821441807</v>
      </c>
      <c r="N2" s="13">
        <v>0.57723333333333338</v>
      </c>
      <c r="O2" s="14">
        <v>3189.0482473208135</v>
      </c>
      <c r="P2">
        <f>O2*1.6582/10000</f>
        <v>0.52880798037073729</v>
      </c>
      <c r="Q2" s="13">
        <v>0.24</v>
      </c>
      <c r="R2" s="14">
        <v>1240.4941913205701</v>
      </c>
      <c r="S2">
        <f>R2*1.6681/10000</f>
        <v>0.2069268360541843</v>
      </c>
      <c r="T2" s="13">
        <v>3.2809669110362594E-2</v>
      </c>
      <c r="U2" s="14">
        <v>2.7121424992710401</v>
      </c>
      <c r="V2">
        <f>U2*1.1544/10000</f>
        <v>3.1308973011584887E-4</v>
      </c>
      <c r="W2" s="13">
        <v>9.9333333333333339E-3</v>
      </c>
      <c r="X2" s="14">
        <v>2.8783696171642035</v>
      </c>
      <c r="Y2">
        <f>X2*1.2518/10000</f>
        <v>3.6031430867661501E-4</v>
      </c>
    </row>
    <row r="3" spans="1:27" x14ac:dyDescent="0.3">
      <c r="A3" s="10" t="s">
        <v>24</v>
      </c>
      <c r="B3" s="13">
        <v>1.1470333333333333</v>
      </c>
      <c r="C3" s="14">
        <v>0.79347784158936219</v>
      </c>
      <c r="D3" s="12">
        <f t="shared" ref="D3:D20" si="0">C3*1.8895/10000</f>
        <v>1.4992763816830997E-4</v>
      </c>
      <c r="E3" s="13">
        <v>17.095931840697443</v>
      </c>
      <c r="F3" s="14">
        <v>193331.31898762935</v>
      </c>
      <c r="G3" s="13">
        <f t="shared" ref="G3:G25" si="1">F3*1.1544/10000</f>
        <v>22.318167463931932</v>
      </c>
      <c r="H3" s="13">
        <v>13.785944229235993</v>
      </c>
      <c r="I3" s="14">
        <v>97025.848491433644</v>
      </c>
      <c r="J3" s="12">
        <f t="shared" ref="J3:J25" si="2">I3*1.348/10000</f>
        <v>13.079084376645255</v>
      </c>
      <c r="K3" s="13">
        <v>0.56256666666666666</v>
      </c>
      <c r="L3" s="14">
        <v>4531.9319844643296</v>
      </c>
      <c r="M3">
        <f t="shared" ref="M3:M25" si="3">L3*1.4297/10000</f>
        <v>0.64793031581886518</v>
      </c>
      <c r="N3" s="13">
        <v>2.3066666666666666</v>
      </c>
      <c r="O3" s="14">
        <v>13503.015860892599</v>
      </c>
      <c r="P3">
        <f t="shared" ref="P3:P25" si="4">O3*1.6582/10000</f>
        <v>2.239070090053211</v>
      </c>
      <c r="Q3" s="13">
        <v>0.06</v>
      </c>
      <c r="R3" s="14">
        <v>410.86841505007169</v>
      </c>
      <c r="S3">
        <f t="shared" ref="S3:S25" si="5">R3*1.6681/10000</f>
        <v>6.853696031450246E-2</v>
      </c>
      <c r="T3" s="13">
        <v>17.095931840697443</v>
      </c>
      <c r="U3" s="14">
        <v>193331.31898762935</v>
      </c>
      <c r="V3">
        <f t="shared" ref="V3:V25" si="6">U3*1.1544/10000</f>
        <v>22.318167463931932</v>
      </c>
      <c r="W3" s="13">
        <v>2.2166666666666668E-2</v>
      </c>
      <c r="X3" s="14">
        <v>71.729528827487158</v>
      </c>
      <c r="Y3">
        <f t="shared" ref="Y3:Y25" si="7">X3*1.2518/10000</f>
        <v>8.9791024186248423E-3</v>
      </c>
    </row>
    <row r="4" spans="1:27" x14ac:dyDescent="0.3">
      <c r="A4" s="10" t="s">
        <v>34</v>
      </c>
      <c r="B4" s="13">
        <v>1.3276666666666666</v>
      </c>
      <c r="C4" s="14">
        <v>7304.2379030605034</v>
      </c>
      <c r="D4" s="12">
        <f t="shared" si="0"/>
        <v>1.3801357517832822</v>
      </c>
      <c r="E4" s="13">
        <v>14.54096611848623</v>
      </c>
      <c r="F4" s="14">
        <v>166127.92596124866</v>
      </c>
      <c r="G4" s="13">
        <f t="shared" si="1"/>
        <v>19.177807772966545</v>
      </c>
      <c r="H4" s="13">
        <v>14.089310843932857</v>
      </c>
      <c r="I4" s="14">
        <v>107182.54675917367</v>
      </c>
      <c r="J4" s="12">
        <f t="shared" si="2"/>
        <v>14.448207303136611</v>
      </c>
      <c r="K4" s="13">
        <v>0.53370000000000006</v>
      </c>
      <c r="L4" s="14">
        <v>4479.5889136517335</v>
      </c>
      <c r="M4">
        <f t="shared" si="3"/>
        <v>0.64044682698478839</v>
      </c>
      <c r="N4" s="13">
        <v>2.13</v>
      </c>
      <c r="O4" s="14">
        <v>12480.3743191255</v>
      </c>
      <c r="P4">
        <f t="shared" si="4"/>
        <v>2.0694956695973903</v>
      </c>
      <c r="Q4" s="13">
        <v>0.12</v>
      </c>
      <c r="R4" s="14">
        <v>435.76528490845607</v>
      </c>
      <c r="S4">
        <f t="shared" si="5"/>
        <v>7.2690007175579552E-2</v>
      </c>
      <c r="T4" s="13">
        <v>14.54096611848623</v>
      </c>
      <c r="U4" s="14">
        <v>166127.92596124866</v>
      </c>
      <c r="V4">
        <f t="shared" si="6"/>
        <v>19.177807772966545</v>
      </c>
      <c r="W4" s="13">
        <v>1.4333333333333333</v>
      </c>
      <c r="X4" s="14">
        <v>12272.973892494234</v>
      </c>
      <c r="Y4">
        <f t="shared" si="7"/>
        <v>1.5363308718624282</v>
      </c>
    </row>
    <row r="5" spans="1:27" x14ac:dyDescent="0.3">
      <c r="A5" s="10" t="s">
        <v>26</v>
      </c>
      <c r="B5" s="13">
        <v>1.2994666666666665</v>
      </c>
      <c r="C5" s="14">
        <v>6246.7254575881007</v>
      </c>
      <c r="D5" s="12">
        <f t="shared" si="0"/>
        <v>1.1803187752112716</v>
      </c>
      <c r="E5" s="13">
        <v>15.657018426788191</v>
      </c>
      <c r="F5" s="14">
        <v>207420.00097239565</v>
      </c>
      <c r="G5" s="13">
        <f t="shared" si="1"/>
        <v>23.944564912253355</v>
      </c>
      <c r="H5" s="13">
        <v>11.40727418218102</v>
      </c>
      <c r="I5" s="14">
        <v>101000.70668637667</v>
      </c>
      <c r="J5" s="12">
        <f t="shared" si="2"/>
        <v>13.614895261323575</v>
      </c>
      <c r="K5" s="13">
        <v>0.40764999999999996</v>
      </c>
      <c r="L5" s="14">
        <v>4189.225958961043</v>
      </c>
      <c r="M5">
        <f t="shared" si="3"/>
        <v>0.59893363535266031</v>
      </c>
      <c r="N5" s="13">
        <v>2.0263249999999999</v>
      </c>
      <c r="O5" s="14">
        <v>14459.392137666435</v>
      </c>
      <c r="P5">
        <f t="shared" si="4"/>
        <v>2.3976564042678481</v>
      </c>
      <c r="Q5" s="13">
        <v>0.08</v>
      </c>
      <c r="R5" s="14">
        <v>550.95868823356807</v>
      </c>
      <c r="S5">
        <f t="shared" si="5"/>
        <v>9.1905418784241494E-2</v>
      </c>
      <c r="T5" s="13">
        <v>15.657018426788191</v>
      </c>
      <c r="U5" s="14">
        <v>207420.00097239565</v>
      </c>
      <c r="V5">
        <f t="shared" si="6"/>
        <v>23.944564912253355</v>
      </c>
      <c r="W5" s="13">
        <v>0.9988999999999999</v>
      </c>
      <c r="X5" s="14">
        <v>10406.787643575133</v>
      </c>
      <c r="Y5">
        <f t="shared" si="7"/>
        <v>1.3027216772227352</v>
      </c>
    </row>
    <row r="6" spans="1:27" x14ac:dyDescent="0.3">
      <c r="A6" s="10" t="s">
        <v>35</v>
      </c>
      <c r="B6" s="13">
        <v>1.4024749999999999</v>
      </c>
      <c r="C6" s="14">
        <v>9937.7670684365639</v>
      </c>
      <c r="D6" s="12">
        <f t="shared" si="0"/>
        <v>1.8777410875810889</v>
      </c>
      <c r="E6" s="13">
        <v>0.45329699227263714</v>
      </c>
      <c r="F6" s="14">
        <v>3924.6219330679901</v>
      </c>
      <c r="G6" s="13">
        <f t="shared" si="1"/>
        <v>0.45305835595336885</v>
      </c>
      <c r="H6" s="13">
        <v>18.067550313934941</v>
      </c>
      <c r="I6" s="14">
        <v>125746.37977598999</v>
      </c>
      <c r="J6" s="12">
        <f t="shared" si="2"/>
        <v>16.950611993803452</v>
      </c>
      <c r="K6" s="13">
        <v>0.79053333333333331</v>
      </c>
      <c r="L6" s="14">
        <v>6244.1951240779772</v>
      </c>
      <c r="M6">
        <f t="shared" si="3"/>
        <v>0.89273257688942831</v>
      </c>
      <c r="N6" s="13">
        <v>3.56</v>
      </c>
      <c r="O6" s="14">
        <v>21349.475792287034</v>
      </c>
      <c r="P6">
        <f t="shared" si="4"/>
        <v>3.5401700758770356</v>
      </c>
      <c r="Q6" s="13">
        <v>0.11</v>
      </c>
      <c r="R6" s="14">
        <v>575.14671447124465</v>
      </c>
      <c r="S6">
        <f t="shared" si="5"/>
        <v>9.5940223440948325E-2</v>
      </c>
      <c r="T6" s="13">
        <v>0.45329699227263714</v>
      </c>
      <c r="U6" s="14">
        <v>3924.6219330679901</v>
      </c>
      <c r="V6">
        <f t="shared" si="6"/>
        <v>0.45305835595336885</v>
      </c>
      <c r="W6" s="13">
        <v>3.0466666666666666E-2</v>
      </c>
      <c r="X6" s="14">
        <v>239.05531539886465</v>
      </c>
      <c r="Y6">
        <f t="shared" si="7"/>
        <v>2.9924944381629875E-2</v>
      </c>
    </row>
    <row r="7" spans="1:27" x14ac:dyDescent="0.3">
      <c r="A7" s="10" t="s">
        <v>13</v>
      </c>
      <c r="B7" s="13">
        <v>2.006933333333333</v>
      </c>
      <c r="C7" s="14">
        <v>10021.686902787313</v>
      </c>
      <c r="D7" s="12">
        <f t="shared" si="0"/>
        <v>1.8935977402816628</v>
      </c>
      <c r="E7" s="13">
        <v>0.20467648900336832</v>
      </c>
      <c r="F7" s="14">
        <v>2168.4861299364666</v>
      </c>
      <c r="G7" s="13">
        <f t="shared" si="1"/>
        <v>0.25033003883986571</v>
      </c>
      <c r="H7" s="13">
        <v>19.460278863225099</v>
      </c>
      <c r="I7" s="14">
        <v>139475.5058817557</v>
      </c>
      <c r="J7" s="12">
        <f t="shared" si="2"/>
        <v>18.801298192860671</v>
      </c>
      <c r="K7" s="13">
        <v>0.68319999999999992</v>
      </c>
      <c r="L7" s="14">
        <v>5568.5175191570461</v>
      </c>
      <c r="M7">
        <f t="shared" si="3"/>
        <v>0.79613094971388287</v>
      </c>
      <c r="N7" s="13">
        <v>3.8766666666666665</v>
      </c>
      <c r="O7" s="14">
        <v>23177.665135095969</v>
      </c>
      <c r="P7">
        <f t="shared" si="4"/>
        <v>3.8433204327016131</v>
      </c>
      <c r="Q7" s="13">
        <v>0.1</v>
      </c>
      <c r="R7" s="14">
        <v>554.04235281005674</v>
      </c>
      <c r="S7">
        <f t="shared" si="5"/>
        <v>9.2419804872245562E-2</v>
      </c>
      <c r="T7" s="13">
        <v>0.20467648900336832</v>
      </c>
      <c r="U7" s="14">
        <v>2168.4861299364666</v>
      </c>
      <c r="V7">
        <f t="shared" si="6"/>
        <v>0.25033003883986571</v>
      </c>
      <c r="W7" s="13">
        <v>2.1466666666666665E-2</v>
      </c>
      <c r="X7" s="14">
        <v>163.08996672978631</v>
      </c>
      <c r="Y7">
        <f t="shared" si="7"/>
        <v>2.041560203523465E-2</v>
      </c>
    </row>
    <row r="8" spans="1:27" x14ac:dyDescent="0.3">
      <c r="A8" s="10" t="s">
        <v>6</v>
      </c>
      <c r="B8" s="13">
        <v>1.8391999999999999</v>
      </c>
      <c r="C8" s="14">
        <v>9387.5737614489772</v>
      </c>
      <c r="D8" s="12">
        <f t="shared" si="0"/>
        <v>1.7737820622257841</v>
      </c>
      <c r="E8" s="13">
        <v>9.9441220527045779E-2</v>
      </c>
      <c r="F8" s="14">
        <v>1083.8380143470833</v>
      </c>
      <c r="G8" s="13">
        <f t="shared" si="1"/>
        <v>0.12511826037622731</v>
      </c>
      <c r="H8" s="13">
        <v>18.915597895928453</v>
      </c>
      <c r="I8" s="14">
        <v>136794.76044646034</v>
      </c>
      <c r="J8" s="12">
        <f t="shared" si="2"/>
        <v>18.439933708182853</v>
      </c>
      <c r="K8" s="13">
        <v>0.51033333333333331</v>
      </c>
      <c r="L8" s="14">
        <v>4447.6123820430903</v>
      </c>
      <c r="M8">
        <f t="shared" si="3"/>
        <v>0.63587514226070063</v>
      </c>
      <c r="N8" s="13">
        <v>3.5100000000000002</v>
      </c>
      <c r="O8" s="14">
        <v>21113.523624503898</v>
      </c>
      <c r="P8">
        <f t="shared" si="4"/>
        <v>3.501044487415236</v>
      </c>
      <c r="Q8" s="13">
        <v>0.09</v>
      </c>
      <c r="R8" s="14">
        <v>485.47648238136134</v>
      </c>
      <c r="S8">
        <f t="shared" si="5"/>
        <v>8.0982332026034887E-2</v>
      </c>
      <c r="T8" s="13">
        <v>9.9441220527045779E-2</v>
      </c>
      <c r="U8" s="14">
        <v>1083.8380143470833</v>
      </c>
      <c r="V8">
        <f t="shared" si="6"/>
        <v>0.12511826037622731</v>
      </c>
      <c r="W8" s="13">
        <v>4.3533333333333334E-2</v>
      </c>
      <c r="X8" s="14">
        <v>224.86042756741298</v>
      </c>
      <c r="Y8">
        <f t="shared" si="7"/>
        <v>2.8148028322888756E-2</v>
      </c>
    </row>
    <row r="9" spans="1:27" x14ac:dyDescent="0.3">
      <c r="A9" s="10" t="s">
        <v>5</v>
      </c>
      <c r="B9" s="13">
        <v>1.5193333333333332</v>
      </c>
      <c r="C9" s="14">
        <v>7410.4296330418802</v>
      </c>
      <c r="D9" s="12">
        <f t="shared" si="0"/>
        <v>1.4002006791632631</v>
      </c>
      <c r="E9" s="13">
        <v>0.11954586883297007</v>
      </c>
      <c r="F9" s="14">
        <v>1206.3078420296033</v>
      </c>
      <c r="G9" s="13">
        <f t="shared" si="1"/>
        <v>0.13925617728389741</v>
      </c>
      <c r="H9" s="13">
        <v>18.774256632262869</v>
      </c>
      <c r="I9" s="14">
        <v>135792.089249315</v>
      </c>
      <c r="J9" s="12">
        <f t="shared" si="2"/>
        <v>18.304773630807663</v>
      </c>
      <c r="K9" s="13">
        <v>0.47763333333333335</v>
      </c>
      <c r="L9" s="14">
        <v>5074.149076276467</v>
      </c>
      <c r="M9">
        <f t="shared" si="3"/>
        <v>0.7254510934352465</v>
      </c>
      <c r="N9" s="13">
        <v>3.5399999999999996</v>
      </c>
      <c r="O9" s="14">
        <v>20320.116737414734</v>
      </c>
      <c r="P9">
        <f t="shared" si="4"/>
        <v>3.3694817573981113</v>
      </c>
      <c r="Q9" s="13">
        <v>0.1</v>
      </c>
      <c r="R9" s="14">
        <v>581.67354883835139</v>
      </c>
      <c r="S9">
        <f t="shared" si="5"/>
        <v>9.7028964681725394E-2</v>
      </c>
      <c r="T9" s="13">
        <v>0.11954586883297007</v>
      </c>
      <c r="U9" s="14">
        <v>1206.3078420296033</v>
      </c>
      <c r="V9">
        <f t="shared" si="6"/>
        <v>0.13925617728389741</v>
      </c>
      <c r="W9" s="13">
        <v>2.8966666666666668E-2</v>
      </c>
      <c r="X9" s="14">
        <v>251.44576834535732</v>
      </c>
      <c r="Y9">
        <f t="shared" si="7"/>
        <v>3.1475981281471832E-2</v>
      </c>
    </row>
    <row r="10" spans="1:27" x14ac:dyDescent="0.3">
      <c r="A10" s="10" t="s">
        <v>3</v>
      </c>
      <c r="B10" s="13">
        <v>1.5385333333333333</v>
      </c>
      <c r="C10" s="14">
        <v>13372.302920504801</v>
      </c>
      <c r="D10" s="12">
        <f t="shared" si="0"/>
        <v>2.5266966368293819</v>
      </c>
      <c r="E10" s="13">
        <v>0.19940599960372496</v>
      </c>
      <c r="F10" s="14">
        <v>2251.8410033405867</v>
      </c>
      <c r="G10" s="13">
        <f t="shared" si="1"/>
        <v>0.25995252542563735</v>
      </c>
      <c r="H10" s="13">
        <v>18.298522622851877</v>
      </c>
      <c r="I10" s="14">
        <v>132128.44306631532</v>
      </c>
      <c r="J10" s="12">
        <f t="shared" si="2"/>
        <v>17.810914125339306</v>
      </c>
      <c r="K10" s="13">
        <v>0.67956666666666665</v>
      </c>
      <c r="L10" s="14">
        <v>5611.2417878790138</v>
      </c>
      <c r="M10">
        <f t="shared" si="3"/>
        <v>0.80223923841306255</v>
      </c>
      <c r="N10" s="13">
        <v>3.6566666666666663</v>
      </c>
      <c r="O10" s="14">
        <v>21844.157972978599</v>
      </c>
      <c r="P10">
        <f t="shared" si="4"/>
        <v>3.6221982750793109</v>
      </c>
      <c r="Q10" s="13">
        <v>0.11</v>
      </c>
      <c r="R10" s="14">
        <v>521.17469804555833</v>
      </c>
      <c r="S10">
        <f t="shared" si="5"/>
        <v>8.6937151380979585E-2</v>
      </c>
      <c r="T10" s="13">
        <v>0.19940599960372496</v>
      </c>
      <c r="U10" s="14">
        <v>2251.8410033405867</v>
      </c>
      <c r="V10">
        <f t="shared" si="6"/>
        <v>0.25995252542563735</v>
      </c>
      <c r="W10" s="13">
        <v>2.2866666666666664E-2</v>
      </c>
      <c r="X10" s="14">
        <v>185.90876872164469</v>
      </c>
      <c r="Y10">
        <f t="shared" si="7"/>
        <v>2.3272059668575484E-2</v>
      </c>
    </row>
    <row r="11" spans="1:27" x14ac:dyDescent="0.3">
      <c r="A11" s="10" t="s">
        <v>2</v>
      </c>
      <c r="B11" s="13">
        <v>1.8143333333333331</v>
      </c>
      <c r="C11" s="14">
        <v>9372.4710040353875</v>
      </c>
      <c r="D11" s="12">
        <f t="shared" si="0"/>
        <v>1.7709283962124864</v>
      </c>
      <c r="E11" s="13">
        <v>0.2174164137111155</v>
      </c>
      <c r="F11" s="14">
        <v>2243.3203476802933</v>
      </c>
      <c r="G11" s="13">
        <f t="shared" si="1"/>
        <v>0.25896890093621311</v>
      </c>
      <c r="H11" s="13">
        <v>18.529494931768806</v>
      </c>
      <c r="I11" s="14">
        <v>132380.41239039935</v>
      </c>
      <c r="J11" s="12">
        <f t="shared" si="2"/>
        <v>17.844879590225833</v>
      </c>
      <c r="K11" s="13">
        <v>0.66346666666666665</v>
      </c>
      <c r="L11" s="14">
        <v>5573.9751208402804</v>
      </c>
      <c r="M11">
        <f t="shared" si="3"/>
        <v>0.79691122302653483</v>
      </c>
      <c r="N11" s="13">
        <v>3.6166666666666667</v>
      </c>
      <c r="O11" s="14">
        <v>21776.448277919033</v>
      </c>
      <c r="P11">
        <f t="shared" si="4"/>
        <v>3.6109706534445336</v>
      </c>
      <c r="Q11" s="13">
        <v>0.09</v>
      </c>
      <c r="R11" s="14">
        <v>533.71079041214568</v>
      </c>
      <c r="S11">
        <f t="shared" si="5"/>
        <v>8.9028296948650013E-2</v>
      </c>
      <c r="T11" s="13">
        <v>0.2174164137111155</v>
      </c>
      <c r="U11" s="14">
        <v>2243.3203476802933</v>
      </c>
      <c r="V11">
        <f t="shared" si="6"/>
        <v>0.25896890093621311</v>
      </c>
      <c r="W11" s="13">
        <v>2.07E-2</v>
      </c>
      <c r="X11" s="14">
        <v>187.51428121494766</v>
      </c>
      <c r="Y11">
        <f t="shared" si="7"/>
        <v>2.3473037722487149E-2</v>
      </c>
    </row>
    <row r="12" spans="1:27" x14ac:dyDescent="0.3">
      <c r="A12" s="10" t="s">
        <v>1</v>
      </c>
      <c r="B12" s="13">
        <v>1.8101666666666667</v>
      </c>
      <c r="C12" s="14">
        <v>9161.5586070026638</v>
      </c>
      <c r="D12" s="12">
        <f t="shared" si="0"/>
        <v>1.7310764987931533</v>
      </c>
      <c r="E12" s="13">
        <v>0.22722441054091536</v>
      </c>
      <c r="F12" s="14">
        <v>2122.7977551321769</v>
      </c>
      <c r="G12" s="13">
        <f t="shared" si="1"/>
        <v>0.24505577285245855</v>
      </c>
      <c r="H12" s="13">
        <v>19.194833075365342</v>
      </c>
      <c r="I12" s="14">
        <v>139965.93691280833</v>
      </c>
      <c r="J12" s="12">
        <f t="shared" si="2"/>
        <v>18.867408295846566</v>
      </c>
      <c r="K12" s="13">
        <v>0.60166666666666668</v>
      </c>
      <c r="L12" s="14">
        <v>5603.8296019075433</v>
      </c>
      <c r="M12">
        <f t="shared" si="3"/>
        <v>0.80117951818472144</v>
      </c>
      <c r="N12" s="13">
        <v>3.84</v>
      </c>
      <c r="O12" s="14">
        <v>22986.053621183368</v>
      </c>
      <c r="P12">
        <f t="shared" si="4"/>
        <v>3.8115474114646255</v>
      </c>
      <c r="Q12" s="13">
        <v>0.09</v>
      </c>
      <c r="R12" s="14">
        <v>557.190606144904</v>
      </c>
      <c r="S12">
        <f t="shared" si="5"/>
        <v>9.294496501103143E-2</v>
      </c>
      <c r="T12" s="13">
        <v>0.22722441054091536</v>
      </c>
      <c r="U12" s="14">
        <v>2122.7977551321769</v>
      </c>
      <c r="V12">
        <f t="shared" si="6"/>
        <v>0.24505577285245855</v>
      </c>
      <c r="W12" s="13">
        <v>5.7600000000000005E-2</v>
      </c>
      <c r="X12" s="14">
        <v>161.11653462666834</v>
      </c>
      <c r="Y12">
        <f t="shared" si="7"/>
        <v>2.0168567804566342E-2</v>
      </c>
    </row>
    <row r="13" spans="1:27" x14ac:dyDescent="0.3">
      <c r="A13" s="10" t="s">
        <v>0</v>
      </c>
      <c r="B13" s="13">
        <v>1.8080666666666667</v>
      </c>
      <c r="C13" s="14">
        <v>9439.8454314866522</v>
      </c>
      <c r="D13" s="12">
        <f t="shared" si="0"/>
        <v>1.7836587942794027</v>
      </c>
      <c r="E13" s="13">
        <v>0.21748622151773334</v>
      </c>
      <c r="F13" s="14">
        <v>2116.525475707193</v>
      </c>
      <c r="G13" s="13">
        <f t="shared" si="1"/>
        <v>0.24433170091563838</v>
      </c>
      <c r="H13" s="13">
        <v>19.329279643242362</v>
      </c>
      <c r="I13" s="14">
        <v>140418.11421527065</v>
      </c>
      <c r="J13" s="12">
        <f t="shared" si="2"/>
        <v>18.928361796218482</v>
      </c>
      <c r="K13" s="13">
        <v>0.65233333333333332</v>
      </c>
      <c r="L13" s="14">
        <v>5488.0665303057431</v>
      </c>
      <c r="M13">
        <f t="shared" si="3"/>
        <v>0.78462887183781205</v>
      </c>
      <c r="N13" s="13">
        <v>3.89</v>
      </c>
      <c r="O13" s="14">
        <v>22805.474548750997</v>
      </c>
      <c r="P13">
        <f t="shared" si="4"/>
        <v>3.7816037896738903</v>
      </c>
      <c r="Q13" s="13">
        <v>0.08</v>
      </c>
      <c r="R13" s="14">
        <v>535.39083800730225</v>
      </c>
      <c r="S13">
        <f t="shared" si="5"/>
        <v>8.9308545687998078E-2</v>
      </c>
      <c r="T13" s="13">
        <v>0.21748622151773334</v>
      </c>
      <c r="U13" s="14">
        <v>2116.525475707193</v>
      </c>
      <c r="V13">
        <f t="shared" si="6"/>
        <v>0.24433170091563838</v>
      </c>
      <c r="W13" s="13">
        <v>2.9700000000000001E-2</v>
      </c>
      <c r="X13" s="14">
        <v>154.31862138148935</v>
      </c>
      <c r="Y13">
        <f t="shared" si="7"/>
        <v>1.9317605024534838E-2</v>
      </c>
    </row>
    <row r="14" spans="1:27" x14ac:dyDescent="0.3">
      <c r="A14" s="10" t="s">
        <v>27</v>
      </c>
      <c r="B14" s="13">
        <v>1.8762999999999999</v>
      </c>
      <c r="C14" s="14">
        <v>9274.0169353096499</v>
      </c>
      <c r="D14" s="12">
        <f t="shared" si="0"/>
        <v>1.7523254999267581</v>
      </c>
      <c r="E14" s="13">
        <v>0.73458754903903312</v>
      </c>
      <c r="F14" s="14">
        <v>8283.6793935700207</v>
      </c>
      <c r="G14" s="13">
        <f t="shared" si="1"/>
        <v>0.95626794919372338</v>
      </c>
      <c r="H14" s="13">
        <v>17.471159128224059</v>
      </c>
      <c r="I14" s="14">
        <v>127451.60398469066</v>
      </c>
      <c r="J14" s="12">
        <f t="shared" si="2"/>
        <v>17.180476217136302</v>
      </c>
      <c r="K14" s="13">
        <v>0.72089999999999999</v>
      </c>
      <c r="L14" s="14">
        <v>6160.6239735569434</v>
      </c>
      <c r="M14">
        <f t="shared" si="3"/>
        <v>0.88078440949943615</v>
      </c>
      <c r="N14" s="13">
        <v>4.0666666666666673</v>
      </c>
      <c r="O14" s="14">
        <v>24911.499784771368</v>
      </c>
      <c r="P14">
        <f t="shared" si="4"/>
        <v>4.1308248943107877</v>
      </c>
      <c r="Q14" s="13">
        <v>0.1</v>
      </c>
      <c r="R14" s="14">
        <v>575.22260901263792</v>
      </c>
      <c r="S14">
        <f t="shared" si="5"/>
        <v>9.5952883409398129E-2</v>
      </c>
      <c r="T14" s="13">
        <v>0.73458754903903312</v>
      </c>
      <c r="U14" s="14">
        <v>8283.6793935700207</v>
      </c>
      <c r="V14">
        <f t="shared" si="6"/>
        <v>0.95626794919372338</v>
      </c>
      <c r="W14" s="13">
        <v>4.9833333333333334E-2</v>
      </c>
      <c r="X14" s="14">
        <v>228.73042761374003</v>
      </c>
      <c r="Y14">
        <f t="shared" si="7"/>
        <v>2.8632474928687982E-2</v>
      </c>
    </row>
    <row r="15" spans="1:27" x14ac:dyDescent="0.3">
      <c r="A15" s="10" t="s">
        <v>25</v>
      </c>
      <c r="B15" s="13">
        <v>1.9017333333333333</v>
      </c>
      <c r="C15" s="14">
        <v>10438.8282890173</v>
      </c>
      <c r="D15" s="12">
        <f t="shared" si="0"/>
        <v>1.9724166052098187</v>
      </c>
      <c r="E15" s="13">
        <v>0.11374309490786605</v>
      </c>
      <c r="F15" s="14">
        <v>223.80199351947365</v>
      </c>
      <c r="G15" s="13">
        <f t="shared" si="1"/>
        <v>2.5835702131888041E-2</v>
      </c>
      <c r="H15" s="13">
        <v>16.730841167926876</v>
      </c>
      <c r="I15" s="14">
        <v>138106.916659813</v>
      </c>
      <c r="J15" s="12">
        <f t="shared" si="2"/>
        <v>18.616812365742792</v>
      </c>
      <c r="K15" s="13">
        <v>0.72672500000000007</v>
      </c>
      <c r="L15" s="14">
        <v>6411.9685619374641</v>
      </c>
      <c r="M15">
        <f t="shared" si="3"/>
        <v>0.91671914530019927</v>
      </c>
      <c r="N15" s="13">
        <v>3.8450000000000002</v>
      </c>
      <c r="O15" s="14">
        <v>22466.829437634897</v>
      </c>
      <c r="P15">
        <f t="shared" si="4"/>
        <v>3.7254496573486184</v>
      </c>
      <c r="Q15" s="13">
        <v>0.1</v>
      </c>
      <c r="R15" s="14">
        <v>626.27714284754563</v>
      </c>
      <c r="S15">
        <f t="shared" si="5"/>
        <v>0.10446929019839908</v>
      </c>
      <c r="T15" s="13">
        <v>0.11374309490786605</v>
      </c>
      <c r="U15" s="14">
        <v>223.80199351947365</v>
      </c>
      <c r="V15">
        <f t="shared" si="6"/>
        <v>2.5835702131888041E-2</v>
      </c>
      <c r="W15" s="13">
        <v>1.1124999999999999E-2</v>
      </c>
      <c r="X15" s="14">
        <v>52.713635574781335</v>
      </c>
      <c r="Y15">
        <f t="shared" si="7"/>
        <v>6.5986929012511282E-3</v>
      </c>
    </row>
    <row r="16" spans="1:27" x14ac:dyDescent="0.3">
      <c r="A16" s="10" t="s">
        <v>32</v>
      </c>
      <c r="B16" s="13">
        <v>1.9069499999999999</v>
      </c>
      <c r="C16" s="14">
        <v>11522.560862300035</v>
      </c>
      <c r="D16" s="12">
        <f t="shared" si="0"/>
        <v>2.1771878749315916</v>
      </c>
      <c r="E16" s="13">
        <v>0.38223264513572425</v>
      </c>
      <c r="F16" s="14">
        <v>3763.2185701790131</v>
      </c>
      <c r="G16" s="13">
        <f t="shared" si="1"/>
        <v>0.43442595174146525</v>
      </c>
      <c r="H16" s="13">
        <v>17.974471920789309</v>
      </c>
      <c r="I16" s="14">
        <v>129938.88859695499</v>
      </c>
      <c r="J16" s="12">
        <f t="shared" si="2"/>
        <v>17.515762182869533</v>
      </c>
      <c r="K16" s="13">
        <v>1.7946666666666669</v>
      </c>
      <c r="L16" s="14">
        <v>13275.716844255401</v>
      </c>
      <c r="M16">
        <f t="shared" si="3"/>
        <v>1.8980292372231946</v>
      </c>
      <c r="N16" s="13">
        <v>4.2133333333333338</v>
      </c>
      <c r="O16" s="14">
        <v>26010.767010592866</v>
      </c>
      <c r="P16">
        <f t="shared" si="4"/>
        <v>4.3131053856965087</v>
      </c>
      <c r="Q16" s="13">
        <v>0.36</v>
      </c>
      <c r="R16" s="14">
        <v>1805.26677506946</v>
      </c>
      <c r="S16">
        <f t="shared" si="5"/>
        <v>0.3011365507493366</v>
      </c>
      <c r="T16" s="13">
        <v>0.38223264513572425</v>
      </c>
      <c r="U16" s="14">
        <v>3763.2185701790131</v>
      </c>
      <c r="V16">
        <f t="shared" si="6"/>
        <v>0.43442595174146525</v>
      </c>
      <c r="W16" s="13">
        <v>1.5266666666666664E-2</v>
      </c>
      <c r="X16" s="14">
        <v>50.196267480058076</v>
      </c>
      <c r="Y16">
        <f t="shared" si="7"/>
        <v>6.2835687631536703E-3</v>
      </c>
    </row>
    <row r="17" spans="1:25" x14ac:dyDescent="0.3">
      <c r="A17" s="10" t="s">
        <v>30</v>
      </c>
      <c r="B17" s="13">
        <v>6.6533333333333333</v>
      </c>
      <c r="C17" s="14">
        <v>34912.719781701562</v>
      </c>
      <c r="D17" s="12">
        <f t="shared" si="0"/>
        <v>6.5967584027525099</v>
      </c>
      <c r="E17" s="13">
        <v>0.11083734495740044</v>
      </c>
      <c r="F17" s="14">
        <v>773.7963195698311</v>
      </c>
      <c r="G17" s="13">
        <f t="shared" si="1"/>
        <v>8.9327047131141313E-2</v>
      </c>
      <c r="H17" s="13">
        <v>16.343014529820085</v>
      </c>
      <c r="I17" s="14">
        <v>145647.63206287901</v>
      </c>
      <c r="J17" s="12">
        <f t="shared" si="2"/>
        <v>19.633300802076093</v>
      </c>
      <c r="K17" s="13">
        <v>0.93047499999999994</v>
      </c>
      <c r="L17" s="14">
        <v>7745.4560072061968</v>
      </c>
      <c r="M17">
        <f t="shared" si="3"/>
        <v>1.10736784535027</v>
      </c>
      <c r="N17" s="13">
        <v>4.5724999999999998</v>
      </c>
      <c r="O17" s="14">
        <v>26985.700231763767</v>
      </c>
      <c r="P17">
        <f t="shared" si="4"/>
        <v>4.4747688124310674</v>
      </c>
      <c r="Q17" s="13">
        <v>0.27</v>
      </c>
      <c r="R17" s="14">
        <v>1438.5476346595599</v>
      </c>
      <c r="S17">
        <f t="shared" si="5"/>
        <v>0.23996413093756119</v>
      </c>
      <c r="T17" s="13">
        <v>0.11083734495740044</v>
      </c>
      <c r="U17" s="14">
        <v>773.7963195698311</v>
      </c>
      <c r="V17">
        <f t="shared" si="6"/>
        <v>8.9327047131141313E-2</v>
      </c>
      <c r="W17" s="13">
        <v>5.7999999999999996E-3</v>
      </c>
      <c r="X17" s="14">
        <v>189.22021716317599</v>
      </c>
      <c r="Y17">
        <f t="shared" si="7"/>
        <v>2.3686586784486371E-2</v>
      </c>
    </row>
    <row r="18" spans="1:25" x14ac:dyDescent="0.3">
      <c r="A18" s="10" t="s">
        <v>29</v>
      </c>
      <c r="B18" s="13">
        <v>4.6000000000000005</v>
      </c>
      <c r="C18" s="14">
        <v>24544.171600068203</v>
      </c>
      <c r="D18" s="12">
        <f t="shared" si="0"/>
        <v>4.6376212238328867</v>
      </c>
      <c r="E18" s="13">
        <v>1.3263483257380622E-3</v>
      </c>
      <c r="F18" s="14">
        <v>11.0274972610734</v>
      </c>
      <c r="G18" s="13">
        <f t="shared" si="1"/>
        <v>1.2730142838183135E-3</v>
      </c>
      <c r="H18" s="13">
        <v>20.353141967844284</v>
      </c>
      <c r="I18" s="14">
        <v>149269.97338821334</v>
      </c>
      <c r="J18" s="12">
        <f t="shared" si="2"/>
        <v>20.121592412731157</v>
      </c>
      <c r="K18" s="13">
        <v>0.97809999999999997</v>
      </c>
      <c r="L18" s="14">
        <v>7835.8570363264635</v>
      </c>
      <c r="M18">
        <f t="shared" si="3"/>
        <v>1.1202924804835943</v>
      </c>
      <c r="N18" s="13">
        <v>6.1566666666666663</v>
      </c>
      <c r="O18" s="14">
        <v>36150.873010030897</v>
      </c>
      <c r="P18">
        <f t="shared" si="4"/>
        <v>5.9945377625233229</v>
      </c>
      <c r="Q18" s="13">
        <v>0.32</v>
      </c>
      <c r="R18" s="14">
        <v>1599.0969191481465</v>
      </c>
      <c r="S18">
        <f t="shared" si="5"/>
        <v>0.26674535708310232</v>
      </c>
      <c r="T18" s="13">
        <v>1.3263483257380622E-3</v>
      </c>
      <c r="U18" s="14">
        <v>11.0274972610734</v>
      </c>
      <c r="V18">
        <f t="shared" si="6"/>
        <v>1.2730142838183135E-3</v>
      </c>
      <c r="W18" s="13">
        <v>1.5733333333333332E-2</v>
      </c>
      <c r="X18" s="14">
        <v>31.760108114745332</v>
      </c>
      <c r="Y18">
        <f t="shared" si="7"/>
        <v>3.9757303338038208E-3</v>
      </c>
    </row>
    <row r="19" spans="1:25" x14ac:dyDescent="0.3">
      <c r="A19" s="10" t="s">
        <v>22</v>
      </c>
      <c r="B19" s="13">
        <v>5.0066666666666668</v>
      </c>
      <c r="C19" s="14">
        <v>26736.681487714101</v>
      </c>
      <c r="D19" s="12">
        <f t="shared" si="0"/>
        <v>5.0518959671035795</v>
      </c>
      <c r="E19" s="13">
        <v>1.2225092133940955E-2</v>
      </c>
      <c r="F19" s="14">
        <v>7.5929618251581532</v>
      </c>
      <c r="G19" s="13">
        <f t="shared" si="1"/>
        <v>8.7653151309625738E-4</v>
      </c>
      <c r="H19" s="13">
        <v>16.658446862146942</v>
      </c>
      <c r="I19" s="14">
        <v>120933.80630529167</v>
      </c>
      <c r="J19" s="12">
        <f t="shared" si="2"/>
        <v>16.301877089953319</v>
      </c>
      <c r="K19" s="13">
        <v>1.0712250000000001</v>
      </c>
      <c r="L19" s="14">
        <v>8810.0771212478594</v>
      </c>
      <c r="M19">
        <f t="shared" si="3"/>
        <v>1.2595767260248065</v>
      </c>
      <c r="N19" s="13">
        <v>5.05</v>
      </c>
      <c r="O19" s="14">
        <v>29735.363048491767</v>
      </c>
      <c r="P19">
        <f t="shared" si="4"/>
        <v>4.9307179007009045</v>
      </c>
      <c r="Q19" s="13">
        <v>0.26</v>
      </c>
      <c r="R19" s="14">
        <v>1396.3931677626933</v>
      </c>
      <c r="S19">
        <f t="shared" si="5"/>
        <v>0.23293234431449486</v>
      </c>
      <c r="T19" s="13">
        <v>1.2225092133940955E-2</v>
      </c>
      <c r="U19" s="14">
        <v>7.5929618251581532</v>
      </c>
      <c r="V19">
        <f t="shared" si="6"/>
        <v>8.7653151309625738E-4</v>
      </c>
      <c r="W19" s="13">
        <v>8.8999999999999999E-3</v>
      </c>
      <c r="X19" s="14">
        <v>18.543441797828134</v>
      </c>
      <c r="Y19">
        <f t="shared" si="7"/>
        <v>2.3212680442521259E-3</v>
      </c>
    </row>
    <row r="20" spans="1:25" x14ac:dyDescent="0.3">
      <c r="A20" s="10" t="s">
        <v>4</v>
      </c>
      <c r="B20" s="13">
        <v>4.25</v>
      </c>
      <c r="C20" s="14">
        <v>22927.224507367002</v>
      </c>
      <c r="D20" s="12">
        <f t="shared" si="0"/>
        <v>4.3320990706669953</v>
      </c>
      <c r="E20" s="13">
        <v>1.769627897761046</v>
      </c>
      <c r="F20" s="14">
        <v>18603.898943382934</v>
      </c>
      <c r="G20" s="13">
        <f t="shared" si="1"/>
        <v>2.1476340940241263</v>
      </c>
      <c r="H20" s="13">
        <v>12.965475430396742</v>
      </c>
      <c r="I20" s="14">
        <v>91528.300065553107</v>
      </c>
      <c r="J20" s="12">
        <f t="shared" si="2"/>
        <v>12.33801484883656</v>
      </c>
      <c r="K20" s="13">
        <v>2.1633333333333336</v>
      </c>
      <c r="L20" s="14">
        <v>17508.937762898302</v>
      </c>
      <c r="M20">
        <f t="shared" si="3"/>
        <v>2.5032528319615706</v>
      </c>
      <c r="N20" s="13">
        <v>3</v>
      </c>
      <c r="O20" s="14">
        <v>18204.891021783867</v>
      </c>
      <c r="P20">
        <f t="shared" si="4"/>
        <v>3.0187350292322006</v>
      </c>
      <c r="Q20" s="13">
        <v>0.17</v>
      </c>
      <c r="R20" s="14">
        <v>920.51167016437523</v>
      </c>
      <c r="S20">
        <f t="shared" si="5"/>
        <v>0.15355055170011941</v>
      </c>
      <c r="T20" s="13">
        <v>1.769627897761046</v>
      </c>
      <c r="U20" s="14">
        <v>18603.898943382934</v>
      </c>
      <c r="V20">
        <f t="shared" si="6"/>
        <v>2.1476340940241263</v>
      </c>
      <c r="W20" s="13">
        <v>0.11353333333333333</v>
      </c>
      <c r="X20" s="14">
        <v>757.45728067921846</v>
      </c>
      <c r="Y20">
        <f t="shared" si="7"/>
        <v>9.4818502395424567E-2</v>
      </c>
    </row>
    <row r="21" spans="1:25" x14ac:dyDescent="0.3">
      <c r="A21" s="10" t="s">
        <v>31</v>
      </c>
      <c r="B21" s="13">
        <v>2.7466666666666666</v>
      </c>
      <c r="C21" s="14">
        <v>16208.839346345134</v>
      </c>
      <c r="D21" s="12">
        <f t="shared" ref="D21:D23" si="8">C21*1.8895/10000</f>
        <v>3.062660194491913</v>
      </c>
      <c r="E21" s="13">
        <v>0.73525072320190221</v>
      </c>
      <c r="F21" s="14">
        <v>7802.1340060779066</v>
      </c>
      <c r="G21" s="13">
        <f t="shared" si="1"/>
        <v>0.90067834966163351</v>
      </c>
      <c r="H21" s="13">
        <v>18.953518722765562</v>
      </c>
      <c r="I21" s="14">
        <v>134846.88126123167</v>
      </c>
      <c r="J21" s="12">
        <f t="shared" si="2"/>
        <v>18.177359594014032</v>
      </c>
      <c r="K21" s="13">
        <v>0.89083333333333348</v>
      </c>
      <c r="L21" s="14">
        <v>7006.6225891294825</v>
      </c>
      <c r="M21">
        <f t="shared" si="3"/>
        <v>1.0017368315678421</v>
      </c>
      <c r="N21" s="13">
        <v>4.6166666666666671</v>
      </c>
      <c r="O21" s="14">
        <v>28473.920432457497</v>
      </c>
      <c r="P21">
        <f t="shared" si="4"/>
        <v>4.7215454861101014</v>
      </c>
      <c r="Q21" s="13">
        <v>0.17</v>
      </c>
      <c r="R21" s="14">
        <v>1011.8595408389334</v>
      </c>
      <c r="S21">
        <f t="shared" si="5"/>
        <v>0.16878829000734247</v>
      </c>
      <c r="T21" s="13">
        <v>0.73525072320190221</v>
      </c>
      <c r="U21" s="14">
        <v>7802.1340060779066</v>
      </c>
      <c r="V21">
        <f t="shared" si="6"/>
        <v>0.90067834966163351</v>
      </c>
      <c r="W21" s="13">
        <v>0.82576666666666665</v>
      </c>
      <c r="X21" s="14">
        <v>6984.0516793713496</v>
      </c>
      <c r="Y21">
        <f t="shared" si="7"/>
        <v>0.87426358922370562</v>
      </c>
    </row>
    <row r="22" spans="1:25" x14ac:dyDescent="0.3">
      <c r="A22" s="10" t="s">
        <v>21</v>
      </c>
      <c r="B22" s="13">
        <v>3.2566666666666664</v>
      </c>
      <c r="C22" s="14">
        <v>16962.447100167567</v>
      </c>
      <c r="D22" s="12">
        <f t="shared" si="8"/>
        <v>3.2050543795766613</v>
      </c>
      <c r="E22" s="13">
        <v>0</v>
      </c>
      <c r="F22" s="14">
        <v>24.378100075644067</v>
      </c>
      <c r="G22" s="13">
        <f t="shared" si="1"/>
        <v>2.8142078727323512E-3</v>
      </c>
      <c r="H22" s="13">
        <v>14.365098675475464</v>
      </c>
      <c r="I22" s="14">
        <v>103420.95399393832</v>
      </c>
      <c r="J22" s="12">
        <f t="shared" si="2"/>
        <v>13.941144598382886</v>
      </c>
      <c r="K22" s="13">
        <v>0.78996666666666659</v>
      </c>
      <c r="L22" s="14">
        <v>7239.3538200040011</v>
      </c>
      <c r="M22">
        <f t="shared" si="3"/>
        <v>1.0350104156459721</v>
      </c>
      <c r="N22" s="13">
        <v>4.3299999999999992</v>
      </c>
      <c r="O22" s="14">
        <v>25569.595064783298</v>
      </c>
      <c r="P22">
        <f t="shared" si="4"/>
        <v>4.2399502536423661</v>
      </c>
      <c r="Q22" s="13">
        <v>0.17</v>
      </c>
      <c r="R22" s="14">
        <v>913.1499158904204</v>
      </c>
      <c r="S22">
        <f t="shared" si="5"/>
        <v>0.15232253746968102</v>
      </c>
      <c r="T22" s="13">
        <v>0</v>
      </c>
      <c r="U22" s="14">
        <v>24.378100075644067</v>
      </c>
      <c r="V22">
        <f t="shared" si="6"/>
        <v>2.8142078727323512E-3</v>
      </c>
      <c r="W22" s="13">
        <v>3.966666666666667E-3</v>
      </c>
      <c r="X22" s="14">
        <v>74.038073218724875</v>
      </c>
      <c r="Y22">
        <f t="shared" si="7"/>
        <v>9.2680860055199803E-3</v>
      </c>
    </row>
    <row r="23" spans="1:25" x14ac:dyDescent="0.3">
      <c r="A23" s="10" t="s">
        <v>28</v>
      </c>
      <c r="B23" s="13">
        <v>3.1266666666666669</v>
      </c>
      <c r="C23" s="14">
        <v>17258.620689278134</v>
      </c>
      <c r="D23" s="12">
        <f t="shared" si="8"/>
        <v>3.2610163792391034</v>
      </c>
      <c r="E23" s="13">
        <v>2.7608987517337032E-2</v>
      </c>
      <c r="F23" s="14">
        <v>6.6235903086605035</v>
      </c>
      <c r="G23" s="13">
        <f t="shared" si="1"/>
        <v>7.6462726523176855E-4</v>
      </c>
      <c r="H23" s="13">
        <v>13.358473090344953</v>
      </c>
      <c r="I23" s="14">
        <v>97535.883089200244</v>
      </c>
      <c r="J23" s="12">
        <f t="shared" si="2"/>
        <v>13.147837040424193</v>
      </c>
      <c r="K23" s="13">
        <v>0.30476666666666663</v>
      </c>
      <c r="L23" s="14">
        <v>2738.3064662933771</v>
      </c>
      <c r="M23">
        <f t="shared" si="3"/>
        <v>0.39149567548596409</v>
      </c>
      <c r="N23" s="13">
        <v>3.9133333333333336</v>
      </c>
      <c r="O23" s="14">
        <v>23192.328762491637</v>
      </c>
      <c r="P23">
        <f t="shared" si="4"/>
        <v>3.8457519553963633</v>
      </c>
      <c r="Q23" s="13">
        <v>0.12</v>
      </c>
      <c r="R23" s="14">
        <v>601.04262133821101</v>
      </c>
      <c r="S23">
        <f t="shared" si="5"/>
        <v>0.10025991966542697</v>
      </c>
      <c r="T23" s="13">
        <v>2.7608987517337032E-2</v>
      </c>
      <c r="U23" s="14">
        <v>6.6235903086605035</v>
      </c>
      <c r="V23">
        <f t="shared" si="6"/>
        <v>7.6462726523176855E-4</v>
      </c>
      <c r="W23" s="13">
        <v>4.2666666666666669E-3</v>
      </c>
      <c r="X23" s="14">
        <v>10.851468713069034</v>
      </c>
      <c r="Y23">
        <f t="shared" si="7"/>
        <v>1.3583868535019816E-3</v>
      </c>
    </row>
    <row r="24" spans="1:25" x14ac:dyDescent="0.3">
      <c r="A24" s="10" t="s">
        <v>23</v>
      </c>
      <c r="B24" s="13">
        <v>0.79743333333333333</v>
      </c>
      <c r="C24" s="14">
        <v>3717.7864796261697</v>
      </c>
      <c r="D24" s="12">
        <f t="shared" ref="D24:D25" si="9">C24*1.8895/10000</f>
        <v>0.70247575532536477</v>
      </c>
      <c r="E24" s="13">
        <v>9.4589577967109175</v>
      </c>
      <c r="F24" s="14">
        <v>97676.0366251003</v>
      </c>
      <c r="G24" s="13">
        <f t="shared" si="1"/>
        <v>11.27572166800158</v>
      </c>
      <c r="H24" s="13">
        <v>3.9265292515878447</v>
      </c>
      <c r="I24" s="14">
        <v>31311.445676341606</v>
      </c>
      <c r="J24" s="12">
        <f t="shared" si="2"/>
        <v>4.2207828771708487</v>
      </c>
      <c r="K24" s="13">
        <v>4.1533333333333333</v>
      </c>
      <c r="L24" s="14">
        <v>34046.518935805565</v>
      </c>
      <c r="M24">
        <f t="shared" si="3"/>
        <v>4.8676308122521217</v>
      </c>
      <c r="N24" s="13">
        <v>3.5500000000000003</v>
      </c>
      <c r="O24" s="14">
        <v>20733.309668923201</v>
      </c>
      <c r="P24">
        <f t="shared" si="4"/>
        <v>3.437997409300845</v>
      </c>
      <c r="Q24" s="13">
        <v>0.57999999999999996</v>
      </c>
      <c r="R24" s="14">
        <v>3219.7936139974167</v>
      </c>
      <c r="S24">
        <f t="shared" si="5"/>
        <v>0.53709377275090908</v>
      </c>
      <c r="T24" s="13">
        <v>9.4589577967109175</v>
      </c>
      <c r="U24" s="14">
        <v>97676.0366251003</v>
      </c>
      <c r="V24">
        <f t="shared" si="6"/>
        <v>11.27572166800158</v>
      </c>
      <c r="W24" s="13">
        <v>3.2466666666666665E-2</v>
      </c>
      <c r="X24" s="14">
        <v>229.50375835077</v>
      </c>
      <c r="Y24">
        <f t="shared" si="7"/>
        <v>2.8729280470349391E-2</v>
      </c>
    </row>
    <row r="25" spans="1:25" x14ac:dyDescent="0.3">
      <c r="A25" s="10" t="s">
        <v>20</v>
      </c>
      <c r="B25" s="13">
        <v>10.866666666666665</v>
      </c>
      <c r="C25" s="14">
        <v>63905.632443400908</v>
      </c>
      <c r="D25" s="12">
        <f t="shared" si="9"/>
        <v>12.074969250180601</v>
      </c>
      <c r="E25" s="13">
        <v>5.170140677630275E-2</v>
      </c>
      <c r="F25" s="14">
        <v>8.0222834027257175</v>
      </c>
      <c r="G25" s="13">
        <f t="shared" si="1"/>
        <v>9.2609239601065688E-4</v>
      </c>
      <c r="H25" s="13">
        <v>14.799464510155065</v>
      </c>
      <c r="I25" s="14">
        <v>108887.90393920067</v>
      </c>
      <c r="J25" s="12">
        <f t="shared" si="2"/>
        <v>14.678089451004251</v>
      </c>
      <c r="K25" s="13">
        <v>0.78772500000000001</v>
      </c>
      <c r="L25" s="14">
        <v>6343.7331331389069</v>
      </c>
      <c r="M25">
        <f t="shared" si="3"/>
        <v>0.90696352604486952</v>
      </c>
      <c r="N25" s="13">
        <v>3.105</v>
      </c>
      <c r="O25" s="14">
        <v>18449.1009914147</v>
      </c>
      <c r="P25">
        <f t="shared" si="4"/>
        <v>3.0592299263963856</v>
      </c>
      <c r="Q25" s="13">
        <v>0.28000000000000003</v>
      </c>
      <c r="R25" s="14">
        <v>1526.7878697448298</v>
      </c>
      <c r="S25">
        <f t="shared" si="5"/>
        <v>0.25468348455213502</v>
      </c>
      <c r="T25" s="13">
        <v>5.170140677630275E-2</v>
      </c>
      <c r="U25" s="14">
        <v>8.0222834027257175</v>
      </c>
      <c r="V25">
        <f t="shared" si="6"/>
        <v>9.2609239601065688E-4</v>
      </c>
      <c r="W25" s="13">
        <v>7.9249999999999998E-3</v>
      </c>
      <c r="X25" s="14">
        <v>30.135985890823168</v>
      </c>
      <c r="Y25">
        <f t="shared" si="7"/>
        <v>3.7724227138132443E-3</v>
      </c>
    </row>
    <row r="26" spans="1:25" x14ac:dyDescent="0.3">
      <c r="A26" s="10"/>
      <c r="B26" s="13"/>
      <c r="C26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Glass data</vt:lpstr>
      <vt:lpstr>Raw data</vt:lpstr>
      <vt:lpstr>Coordinates</vt:lpstr>
      <vt:lpstr>EMPA-LA-ICP-MS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Govantes-Edwards</dc:creator>
  <cp:lastModifiedBy>David Govantes-Edwards</cp:lastModifiedBy>
  <dcterms:created xsi:type="dcterms:W3CDTF">2015-06-05T18:19:34Z</dcterms:created>
  <dcterms:modified xsi:type="dcterms:W3CDTF">2024-07-17T06:32:50Z</dcterms:modified>
</cp:coreProperties>
</file>