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1"/>
  <workbookPr/>
  <mc:AlternateContent xmlns:mc="http://schemas.openxmlformats.org/markup-compatibility/2006">
    <mc:Choice Requires="x15">
      <x15ac:absPath xmlns:x15ac="http://schemas.microsoft.com/office/spreadsheetml/2010/11/ac" url="/Users/breiche/Otol_2020f/4 Projekt Alex Bannikov /1a Naslavcea Okt 2019/1 Lesueurigobius look-alikes/submission files and figures/Resubmission Reichenbacher &amp; Bannikov Moldova part 1/"/>
    </mc:Choice>
  </mc:AlternateContent>
  <xr:revisionPtr revIDLastSave="0" documentId="8_{78B3968C-F8FE-3C4A-BD2F-685551CB77D7}" xr6:coauthVersionLast="46" xr6:coauthVersionMax="46" xr10:uidLastSave="{00000000-0000-0000-0000-000000000000}"/>
  <bookViews>
    <workbookView xWindow="4800" yWindow="1760" windowWidth="30960" windowHeight="17840"/>
  </bookViews>
  <sheets>
    <sheet name="combined" sheetId="6" r:id="rId1"/>
  </sheets>
  <calcPr calcId="191029" concurrentCalc="0"/>
</workbook>
</file>

<file path=xl/calcChain.xml><?xml version="1.0" encoding="utf-8"?>
<calcChain xmlns="http://schemas.openxmlformats.org/spreadsheetml/2006/main">
  <c r="N64" i="6" l="1"/>
  <c r="M64" i="6"/>
  <c r="L64" i="6"/>
  <c r="K64" i="6"/>
  <c r="N63" i="6"/>
  <c r="M63" i="6"/>
  <c r="L63" i="6"/>
  <c r="K63" i="6"/>
  <c r="N62" i="6"/>
  <c r="M62" i="6"/>
  <c r="L62" i="6"/>
  <c r="K62" i="6"/>
  <c r="K68" i="6"/>
  <c r="L68" i="6"/>
  <c r="M68" i="6"/>
  <c r="N68" i="6"/>
  <c r="K69" i="6"/>
  <c r="L69" i="6"/>
  <c r="M69" i="6"/>
  <c r="N69" i="6"/>
  <c r="K70" i="6"/>
  <c r="L70" i="6"/>
  <c r="M70" i="6"/>
  <c r="N70" i="6"/>
  <c r="K73" i="6"/>
  <c r="L73" i="6"/>
  <c r="M73" i="6"/>
  <c r="N73" i="6"/>
  <c r="K40" i="6"/>
  <c r="L40" i="6"/>
  <c r="M40" i="6"/>
  <c r="N40" i="6"/>
  <c r="C41" i="6"/>
  <c r="D41" i="6"/>
  <c r="E41" i="6"/>
  <c r="G41" i="6"/>
  <c r="H41" i="6"/>
  <c r="I41" i="6"/>
  <c r="J41" i="6"/>
  <c r="K41" i="6"/>
  <c r="L41" i="6"/>
  <c r="M41" i="6"/>
  <c r="N41" i="6"/>
  <c r="K66" i="6"/>
  <c r="L66" i="6"/>
  <c r="M66" i="6"/>
  <c r="N66" i="6"/>
  <c r="K67" i="6"/>
  <c r="L67" i="6"/>
  <c r="M67" i="6"/>
  <c r="N67" i="6"/>
  <c r="K27" i="6"/>
  <c r="L27" i="6"/>
  <c r="M27" i="6"/>
  <c r="N27" i="6"/>
  <c r="B28" i="6"/>
  <c r="C28" i="6"/>
  <c r="D28" i="6"/>
  <c r="E28" i="6"/>
  <c r="F28" i="6"/>
  <c r="G28" i="6"/>
  <c r="H28" i="6"/>
  <c r="I28" i="6"/>
  <c r="J28" i="6"/>
  <c r="K28" i="6"/>
  <c r="L28" i="6"/>
  <c r="M28" i="6"/>
  <c r="N28" i="6"/>
  <c r="K47" i="6"/>
  <c r="L47" i="6"/>
  <c r="M47" i="6"/>
  <c r="N47" i="6"/>
  <c r="B48" i="6"/>
  <c r="C48" i="6"/>
  <c r="E48" i="6"/>
  <c r="F48" i="6"/>
  <c r="I48" i="6"/>
  <c r="J48" i="6"/>
  <c r="K48" i="6"/>
  <c r="L48" i="6"/>
  <c r="M48" i="6"/>
  <c r="N48" i="6"/>
  <c r="K31" i="6"/>
  <c r="L31" i="6"/>
  <c r="M31" i="6"/>
  <c r="N31" i="6"/>
  <c r="B32" i="6"/>
  <c r="C32" i="6"/>
  <c r="D32" i="6"/>
  <c r="E32" i="6"/>
  <c r="F32" i="6"/>
  <c r="G32" i="6"/>
  <c r="H32" i="6"/>
  <c r="I32" i="6"/>
  <c r="J32" i="6"/>
  <c r="K32" i="6"/>
  <c r="L32" i="6"/>
  <c r="M32" i="6"/>
  <c r="N32" i="6"/>
  <c r="K17" i="6"/>
  <c r="L17" i="6"/>
  <c r="M17" i="6"/>
  <c r="N17" i="6"/>
  <c r="B18" i="6"/>
  <c r="C18" i="6"/>
  <c r="D18" i="6"/>
  <c r="E18" i="6"/>
  <c r="F18" i="6"/>
  <c r="G18" i="6"/>
  <c r="H18" i="6"/>
  <c r="I18" i="6"/>
  <c r="J18" i="6"/>
  <c r="K18" i="6"/>
  <c r="L18" i="6"/>
  <c r="M18" i="6"/>
  <c r="N18" i="6"/>
  <c r="K21" i="6"/>
  <c r="L21" i="6"/>
  <c r="M21" i="6"/>
  <c r="N21" i="6"/>
  <c r="B22" i="6"/>
  <c r="C22" i="6"/>
  <c r="D22" i="6"/>
  <c r="E22" i="6"/>
  <c r="F22" i="6"/>
  <c r="G22" i="6"/>
  <c r="H22" i="6"/>
  <c r="I22" i="6"/>
  <c r="J22" i="6"/>
  <c r="K22" i="6"/>
  <c r="L22" i="6"/>
  <c r="M22" i="6"/>
  <c r="N22" i="6"/>
  <c r="K56" i="6"/>
  <c r="L56" i="6"/>
  <c r="M56" i="6"/>
  <c r="N56" i="6"/>
  <c r="B57" i="6"/>
  <c r="C57" i="6"/>
  <c r="D57" i="6"/>
  <c r="E57" i="6"/>
  <c r="F57" i="6"/>
  <c r="G57" i="6"/>
  <c r="H57" i="6"/>
  <c r="I57" i="6"/>
  <c r="J57" i="6"/>
  <c r="K57" i="6"/>
  <c r="L57" i="6"/>
  <c r="M57" i="6"/>
  <c r="N57" i="6"/>
  <c r="K58" i="6"/>
  <c r="L58" i="6"/>
  <c r="M58" i="6"/>
  <c r="N58" i="6"/>
  <c r="B59" i="6"/>
  <c r="C59" i="6"/>
  <c r="D59" i="6"/>
  <c r="E59" i="6"/>
  <c r="F59" i="6"/>
  <c r="G59" i="6"/>
  <c r="H59" i="6"/>
  <c r="I59" i="6"/>
  <c r="J59" i="6"/>
  <c r="K59" i="6"/>
  <c r="L59" i="6"/>
  <c r="M59" i="6"/>
  <c r="N59" i="6"/>
  <c r="B60" i="6"/>
  <c r="C60" i="6"/>
  <c r="D60" i="6"/>
  <c r="E60" i="6"/>
  <c r="F60" i="6"/>
  <c r="G60" i="6"/>
  <c r="H60" i="6"/>
  <c r="I60" i="6"/>
  <c r="J60" i="6"/>
  <c r="K60" i="6"/>
  <c r="L60" i="6"/>
  <c r="M60" i="6"/>
  <c r="N60" i="6"/>
  <c r="K35" i="6"/>
  <c r="L35" i="6"/>
  <c r="M35" i="6"/>
  <c r="N35" i="6"/>
  <c r="B36" i="6"/>
  <c r="C36" i="6"/>
  <c r="D36" i="6"/>
  <c r="E36" i="6"/>
  <c r="F36" i="6"/>
  <c r="G36" i="6"/>
  <c r="H36" i="6"/>
  <c r="I36" i="6"/>
  <c r="J36" i="6"/>
  <c r="K36" i="6"/>
  <c r="L36" i="6"/>
  <c r="M36" i="6"/>
  <c r="N36" i="6"/>
  <c r="K37" i="6"/>
  <c r="L37" i="6"/>
  <c r="M37" i="6"/>
  <c r="N37" i="6"/>
  <c r="B38" i="6"/>
  <c r="C38" i="6"/>
  <c r="D38" i="6"/>
  <c r="E38" i="6"/>
  <c r="F38" i="6"/>
  <c r="G38" i="6"/>
  <c r="H38" i="6"/>
  <c r="I38" i="6"/>
  <c r="J38" i="6"/>
  <c r="K38" i="6"/>
  <c r="L38" i="6"/>
  <c r="M38" i="6"/>
  <c r="N38" i="6"/>
  <c r="B39" i="6"/>
  <c r="C39" i="6"/>
  <c r="D39" i="6"/>
  <c r="E39" i="6"/>
  <c r="F39" i="6"/>
  <c r="G39" i="6"/>
  <c r="H39" i="6"/>
  <c r="I39" i="6"/>
  <c r="J39" i="6"/>
  <c r="K39" i="6"/>
  <c r="L39" i="6"/>
  <c r="M39" i="6"/>
  <c r="N39" i="6"/>
  <c r="K33" i="6"/>
  <c r="L33" i="6"/>
  <c r="M33" i="6"/>
  <c r="N33" i="6"/>
  <c r="B34" i="6"/>
  <c r="C34" i="6"/>
  <c r="D34" i="6"/>
  <c r="E34" i="6"/>
  <c r="F34" i="6"/>
  <c r="G34" i="6"/>
  <c r="H34" i="6"/>
  <c r="I34" i="6"/>
  <c r="J34" i="6"/>
  <c r="K34" i="6"/>
  <c r="L34" i="6"/>
  <c r="M34" i="6"/>
  <c r="N34" i="6"/>
  <c r="K10" i="6"/>
  <c r="L10" i="6"/>
  <c r="M10" i="6"/>
  <c r="N10" i="6"/>
  <c r="B11" i="6"/>
  <c r="C11" i="6"/>
  <c r="D11" i="6"/>
  <c r="E11" i="6"/>
  <c r="F11" i="6"/>
  <c r="G11" i="6"/>
  <c r="H11" i="6"/>
  <c r="I11" i="6"/>
  <c r="J11" i="6"/>
  <c r="K11" i="6"/>
  <c r="L11" i="6"/>
  <c r="M11" i="6"/>
  <c r="N11" i="6"/>
  <c r="B12" i="6"/>
  <c r="C12" i="6"/>
  <c r="D12" i="6"/>
  <c r="E12" i="6"/>
  <c r="F12" i="6"/>
  <c r="G12" i="6"/>
  <c r="H12" i="6"/>
  <c r="I12" i="6"/>
  <c r="J12" i="6"/>
  <c r="K12" i="6"/>
  <c r="L12" i="6"/>
  <c r="M12" i="6"/>
  <c r="N12" i="6"/>
  <c r="K13" i="6"/>
  <c r="L13" i="6"/>
  <c r="M13" i="6"/>
  <c r="N13" i="6"/>
  <c r="B14" i="6"/>
  <c r="C14" i="6"/>
  <c r="D14" i="6"/>
  <c r="E14" i="6"/>
  <c r="F14" i="6"/>
  <c r="G14" i="6"/>
  <c r="H14" i="6"/>
  <c r="I14" i="6"/>
  <c r="J14" i="6"/>
  <c r="K14" i="6"/>
  <c r="L14" i="6"/>
  <c r="M14" i="6"/>
  <c r="N14" i="6"/>
  <c r="K15" i="6"/>
  <c r="L15" i="6"/>
  <c r="M15" i="6"/>
  <c r="N15" i="6"/>
  <c r="B16" i="6"/>
  <c r="C16" i="6"/>
  <c r="D16" i="6"/>
  <c r="E16" i="6"/>
  <c r="F16" i="6"/>
  <c r="G16" i="6"/>
  <c r="H16" i="6"/>
  <c r="I16" i="6"/>
  <c r="J16" i="6"/>
  <c r="K16" i="6"/>
  <c r="L16" i="6"/>
  <c r="M16" i="6"/>
  <c r="N16" i="6"/>
  <c r="K19" i="6"/>
  <c r="L19" i="6"/>
  <c r="M19" i="6"/>
  <c r="N19" i="6"/>
  <c r="B20" i="6"/>
  <c r="C20" i="6"/>
  <c r="D20" i="6"/>
  <c r="E20" i="6"/>
  <c r="F20" i="6"/>
  <c r="G20" i="6"/>
  <c r="I20" i="6"/>
  <c r="J20" i="6"/>
  <c r="K20" i="6"/>
  <c r="L20" i="6"/>
  <c r="M20" i="6"/>
  <c r="N20" i="6"/>
  <c r="K23" i="6"/>
  <c r="L23" i="6"/>
  <c r="M23" i="6"/>
  <c r="N23" i="6"/>
  <c r="B24" i="6"/>
  <c r="C24" i="6"/>
  <c r="D24" i="6"/>
  <c r="E24" i="6"/>
  <c r="F24" i="6"/>
  <c r="G24" i="6"/>
  <c r="H24" i="6"/>
  <c r="I24" i="6"/>
  <c r="J24" i="6"/>
  <c r="K24" i="6"/>
  <c r="L24" i="6"/>
  <c r="M24" i="6"/>
  <c r="N24" i="6"/>
  <c r="K25" i="6"/>
  <c r="L25" i="6"/>
  <c r="M25" i="6"/>
  <c r="N25" i="6"/>
  <c r="B26" i="6"/>
  <c r="C26" i="6"/>
  <c r="D26" i="6"/>
  <c r="E26" i="6"/>
  <c r="F26" i="6"/>
  <c r="G26" i="6"/>
  <c r="H26" i="6"/>
  <c r="I26" i="6"/>
  <c r="J26" i="6"/>
  <c r="K26" i="6"/>
  <c r="L26" i="6"/>
  <c r="M26" i="6"/>
  <c r="N26" i="6"/>
  <c r="K29" i="6"/>
  <c r="L29" i="6"/>
  <c r="M29" i="6"/>
  <c r="N29" i="6"/>
  <c r="B30" i="6"/>
  <c r="C30" i="6"/>
  <c r="D30" i="6"/>
  <c r="E30" i="6"/>
  <c r="F30" i="6"/>
  <c r="G30" i="6"/>
  <c r="H30" i="6"/>
  <c r="I30" i="6"/>
  <c r="J30" i="6"/>
  <c r="K30" i="6"/>
  <c r="L30" i="6"/>
  <c r="M30" i="6"/>
  <c r="N30" i="6"/>
  <c r="K42" i="6"/>
  <c r="L42" i="6"/>
  <c r="M42" i="6"/>
  <c r="N42" i="6"/>
  <c r="B43" i="6"/>
  <c r="C43" i="6"/>
  <c r="D43" i="6"/>
  <c r="E43" i="6"/>
  <c r="F43" i="6"/>
  <c r="G43" i="6"/>
  <c r="I43" i="6"/>
  <c r="J43" i="6"/>
  <c r="K43" i="6"/>
  <c r="L43" i="6"/>
  <c r="M43" i="6"/>
  <c r="N43" i="6"/>
  <c r="K44" i="6"/>
  <c r="L44" i="6"/>
  <c r="M44" i="6"/>
  <c r="N44" i="6"/>
  <c r="B45" i="6"/>
  <c r="D45" i="6"/>
  <c r="F45" i="6"/>
  <c r="J45" i="6"/>
  <c r="K45" i="6"/>
  <c r="L45" i="6"/>
  <c r="M45" i="6"/>
  <c r="N45" i="6"/>
  <c r="K46" i="6"/>
  <c r="L46" i="6"/>
  <c r="M46" i="6"/>
  <c r="N46" i="6"/>
  <c r="K49" i="6"/>
  <c r="L49" i="6"/>
  <c r="M49" i="6"/>
  <c r="N49" i="6"/>
  <c r="B50" i="6"/>
  <c r="C50" i="6"/>
  <c r="F50" i="6"/>
  <c r="G50" i="6"/>
  <c r="H50" i="6"/>
  <c r="I50" i="6"/>
  <c r="J50" i="6"/>
  <c r="K50" i="6"/>
  <c r="L50" i="6"/>
  <c r="M50" i="6"/>
  <c r="N50" i="6"/>
  <c r="K51" i="6"/>
  <c r="L51" i="6"/>
  <c r="M51" i="6"/>
  <c r="N51" i="6"/>
  <c r="B52" i="6"/>
  <c r="C52" i="6"/>
  <c r="D52" i="6"/>
  <c r="F52" i="6"/>
  <c r="G52" i="6"/>
  <c r="H52" i="6"/>
  <c r="I52" i="6"/>
  <c r="J52" i="6"/>
  <c r="K52" i="6"/>
  <c r="L52" i="6"/>
  <c r="M52" i="6"/>
  <c r="N52" i="6"/>
  <c r="K53" i="6"/>
  <c r="L53" i="6"/>
  <c r="M53" i="6"/>
  <c r="N53" i="6"/>
  <c r="B54" i="6"/>
  <c r="C54" i="6"/>
  <c r="D54" i="6"/>
  <c r="F54" i="6"/>
  <c r="K54" i="6"/>
  <c r="L54" i="6"/>
  <c r="M54" i="6"/>
  <c r="N54" i="6"/>
  <c r="K55" i="6"/>
  <c r="L55" i="6"/>
  <c r="M55" i="6"/>
  <c r="N55" i="6"/>
  <c r="K8" i="6"/>
  <c r="L8" i="6"/>
  <c r="M8" i="6"/>
  <c r="N8" i="6"/>
  <c r="B9" i="6"/>
  <c r="C9" i="6"/>
  <c r="D9" i="6"/>
  <c r="E9" i="6"/>
  <c r="F9" i="6"/>
  <c r="G9" i="6"/>
  <c r="H9" i="6"/>
  <c r="I9" i="6"/>
  <c r="J9" i="6"/>
  <c r="K9" i="6"/>
  <c r="L9" i="6"/>
  <c r="M9" i="6"/>
  <c r="N9" i="6"/>
  <c r="K7" i="6"/>
  <c r="L7" i="6"/>
  <c r="N7" i="6"/>
  <c r="M7" i="6"/>
</calcChain>
</file>

<file path=xl/sharedStrings.xml><?xml version="1.0" encoding="utf-8"?>
<sst xmlns="http://schemas.openxmlformats.org/spreadsheetml/2006/main" count="198" uniqueCount="123">
  <si>
    <t>3l</t>
  </si>
  <si>
    <t>no</t>
  </si>
  <si>
    <t>8l</t>
  </si>
  <si>
    <t>10l</t>
  </si>
  <si>
    <t>3(2,2,1,1,0)</t>
  </si>
  <si>
    <t>SL</t>
  </si>
  <si>
    <t>D2 rays</t>
  </si>
  <si>
    <t>STD</t>
  </si>
  <si>
    <t>mean</t>
  </si>
  <si>
    <t>min</t>
  </si>
  <si>
    <t>max</t>
  </si>
  <si>
    <t>slightly curved</t>
  </si>
  <si>
    <t>15 (8/7)</t>
  </si>
  <si>
    <t>8/8</t>
  </si>
  <si>
    <t>1,5 vert beh</t>
  </si>
  <si>
    <t>curved</t>
  </si>
  <si>
    <t>curved, filament</t>
  </si>
  <si>
    <t>8/9</t>
  </si>
  <si>
    <t>2 vert beh</t>
  </si>
  <si>
    <t>not clear</t>
  </si>
  <si>
    <t>1,8 vert beh</t>
  </si>
  <si>
    <t>9/8</t>
  </si>
  <si>
    <t>slightly curved, ?fil</t>
  </si>
  <si>
    <t>Galicia-fem</t>
  </si>
  <si>
    <t>Galicia-male</t>
  </si>
  <si>
    <t>damaged</t>
  </si>
  <si>
    <t>yes</t>
  </si>
  <si>
    <t>very slightly curved</t>
  </si>
  <si>
    <t>14 (7/7)</t>
  </si>
  <si>
    <t>11/7</t>
  </si>
  <si>
    <t>9/10</t>
  </si>
  <si>
    <t>BD at origin of D1</t>
  </si>
  <si>
    <t>BD at origin of A</t>
  </si>
  <si>
    <t>D1 base</t>
  </si>
  <si>
    <t>A base</t>
  </si>
  <si>
    <t>A spine length</t>
  </si>
  <si>
    <t>A spine length % of next ray</t>
  </si>
  <si>
    <t>Pelv fin spine length</t>
  </si>
  <si>
    <t>A spine shape</t>
  </si>
  <si>
    <t>straight</t>
  </si>
  <si>
    <t>na</t>
  </si>
  <si>
    <t>18 or 19</t>
  </si>
  <si>
    <t>20?</t>
  </si>
  <si>
    <t>spec1</t>
  </si>
  <si>
    <t>spec4</t>
  </si>
  <si>
    <t>035529_4</t>
  </si>
  <si>
    <t>035529_1</t>
  </si>
  <si>
    <r>
      <rPr>
        <b/>
        <i/>
        <sz val="11"/>
        <color indexed="8"/>
        <rFont val="Calibri"/>
      </rPr>
      <t xml:space="preserve">L. sanzi </t>
    </r>
    <r>
      <rPr>
        <b/>
        <sz val="11"/>
        <color indexed="8"/>
        <rFont val="Calibri"/>
      </rPr>
      <t>ZSM</t>
    </r>
  </si>
  <si>
    <r>
      <rPr>
        <b/>
        <i/>
        <sz val="11"/>
        <color indexed="8"/>
        <rFont val="Calibri"/>
      </rPr>
      <t xml:space="preserve">Lesuerigobius friesii </t>
    </r>
    <r>
      <rPr>
        <b/>
        <sz val="11"/>
        <color indexed="8"/>
        <rFont val="Calibri"/>
      </rPr>
      <t>NMPV</t>
    </r>
  </si>
  <si>
    <t xml:space="preserve">1l </t>
  </si>
  <si>
    <t xml:space="preserve">2l </t>
  </si>
  <si>
    <r>
      <t xml:space="preserve">Supplementary Data 2. Individual measurements (in mm) and counts of the studied specimens of </t>
    </r>
    <r>
      <rPr>
        <b/>
        <i/>
        <sz val="11"/>
        <color indexed="8"/>
        <rFont val="Calibri"/>
      </rPr>
      <t>Lesueurigobius friesii</t>
    </r>
    <r>
      <rPr>
        <b/>
        <sz val="11"/>
        <color indexed="8"/>
        <rFont val="Calibri"/>
      </rPr>
      <t xml:space="preserve"> (Malm, 1874) and </t>
    </r>
    <r>
      <rPr>
        <b/>
        <i/>
        <sz val="11"/>
        <color indexed="8"/>
        <rFont val="Calibri"/>
      </rPr>
      <t>Lesueurigobius sanzi</t>
    </r>
    <r>
      <rPr>
        <b/>
        <sz val="11"/>
        <color indexed="8"/>
        <rFont val="Calibri"/>
      </rPr>
      <t xml:space="preserve"> (de Buen, 1918). </t>
    </r>
  </si>
  <si>
    <t>Species</t>
  </si>
  <si>
    <t>Code of specimen</t>
  </si>
  <si>
    <t>Collection number</t>
  </si>
  <si>
    <t xml:space="preserve">Abbreviations: A, anal fin; abd., abdominal; AP, number of pterygiophores of anal fin inserting before the first caudal vertebra; BD, body depth; D1, first dorsal fin; D2, second dorsal fin;  </t>
  </si>
  <si>
    <t>Head length (HL)</t>
  </si>
  <si>
    <t>HL in % SL</t>
  </si>
  <si>
    <t xml:space="preserve">BD at D1 in % SL </t>
  </si>
  <si>
    <t xml:space="preserve">D1 base in % SL </t>
  </si>
  <si>
    <t xml:space="preserve">A base in % SL </t>
  </si>
  <si>
    <t>A spine length in % SL</t>
  </si>
  <si>
    <t>BD at origin of A in % SL</t>
  </si>
  <si>
    <t>Caudal fin length</t>
  </si>
  <si>
    <t>Caudal fin length in % SL</t>
  </si>
  <si>
    <t>D2 base</t>
  </si>
  <si>
    <t>D2 base in % SL</t>
  </si>
  <si>
    <t>Caudal peduncle length</t>
  </si>
  <si>
    <t>Caudal peduncle length in % SL</t>
  </si>
  <si>
    <t>Abd. vert. column length</t>
  </si>
  <si>
    <t>Abd. vert. column length in % SL</t>
  </si>
  <si>
    <t>Caudal vert. column length</t>
  </si>
  <si>
    <t>Caudal vert. column length in % SL</t>
  </si>
  <si>
    <t>D2 spine  shape</t>
  </si>
  <si>
    <t>D2 spine length</t>
  </si>
  <si>
    <t>D2 spine length in % SL</t>
  </si>
  <si>
    <t>D1 pterygiophore formula</t>
  </si>
  <si>
    <t xml:space="preserve">Insertion of A in relation to D2 origin </t>
  </si>
  <si>
    <t>last A rays reach procurrent rays</t>
  </si>
  <si>
    <t>Lower jaw</t>
  </si>
  <si>
    <t xml:space="preserve">Lower jaw in % HL </t>
  </si>
  <si>
    <t xml:space="preserve">Lower jaw % SL </t>
  </si>
  <si>
    <t>Predorsal distance to D1</t>
  </si>
  <si>
    <t xml:space="preserve">Predorsal distance to D1 in % SL </t>
  </si>
  <si>
    <t>Predorsal distance to D2</t>
  </si>
  <si>
    <t xml:space="preserve">Predorsal distance to D2 in % SL </t>
  </si>
  <si>
    <t>Preanal distance</t>
  </si>
  <si>
    <t xml:space="preserve">Preanal distance in % SL </t>
  </si>
  <si>
    <t>Minimum caudal peduncle depth</t>
  </si>
  <si>
    <t xml:space="preserve">Minimum caudal peduncle depth in % SL </t>
  </si>
  <si>
    <t>Distance between insertion of D1-spine VI and begin of D2</t>
  </si>
  <si>
    <t>Distance between insertion of D1-spine VI and begin of D2 in % SL</t>
  </si>
  <si>
    <t xml:space="preserve">Distance between insertion of D1-spines V and VI </t>
  </si>
  <si>
    <t>Distance between insertion of D1-spines V and VI in % SL</t>
  </si>
  <si>
    <t xml:space="preserve">Distance between insertion of D1-spines IV and V </t>
  </si>
  <si>
    <t>Distance between insertion of D1-spines IV and V in % SL</t>
  </si>
  <si>
    <t>Ratio of distance D1-spines V–VI / IV–V</t>
  </si>
  <si>
    <t>Pectoral fin length</t>
  </si>
  <si>
    <t xml:space="preserve">Pectoral fin length in % SL </t>
  </si>
  <si>
    <t>Pelvic fin length</t>
  </si>
  <si>
    <t>Pelvic fin length in % SL</t>
  </si>
  <si>
    <t>Pelvic fin spine length in % SL</t>
  </si>
  <si>
    <t>Pelvic fin spine length % of next ray</t>
  </si>
  <si>
    <t>Abd. vert. column in % of caudal vert. column</t>
  </si>
  <si>
    <t>Morphometry</t>
  </si>
  <si>
    <t>Meristics</t>
  </si>
  <si>
    <t>D1 spines</t>
  </si>
  <si>
    <t xml:space="preserve">Distance end of D2 to first procurrent caudal ray </t>
  </si>
  <si>
    <t>Distance end of D2 to first procurrent caudal ray  in % SL</t>
  </si>
  <si>
    <t>Caudal vertebrae</t>
  </si>
  <si>
    <t>Abdominal vertebrae</t>
  </si>
  <si>
    <t xml:space="preserve">D2 spine </t>
  </si>
  <si>
    <t xml:space="preserve">Anal spine </t>
  </si>
  <si>
    <t>AP</t>
  </si>
  <si>
    <t>Caudal fin rays, segmented (dorsal/ventral)</t>
  </si>
  <si>
    <t>Caudal procurrent rays (dorsal/ventral)</t>
  </si>
  <si>
    <t>Pectoral fin rays</t>
  </si>
  <si>
    <t>Other fin related characters</t>
  </si>
  <si>
    <t>slightly curved, filament</t>
  </si>
  <si>
    <t>last D2 rays reach procurrent rays</t>
  </si>
  <si>
    <t xml:space="preserve">na, could not be determined; SL, standard length; TL, total length; vert., vertebral; </t>
  </si>
  <si>
    <r>
      <rPr>
        <b/>
        <i/>
        <sz val="11"/>
        <color theme="1"/>
        <rFont val="Calibri"/>
        <family val="2"/>
      </rPr>
      <t xml:space="preserve">L. friesii </t>
    </r>
    <r>
      <rPr>
        <b/>
        <sz val="11"/>
        <color theme="1"/>
        <rFont val="Calibri"/>
        <family val="2"/>
      </rPr>
      <t xml:space="preserve">+ </t>
    </r>
    <r>
      <rPr>
        <b/>
        <i/>
        <sz val="11"/>
        <color theme="1"/>
        <rFont val="Calibri"/>
        <family val="2"/>
      </rPr>
      <t xml:space="preserve">L. sanzi </t>
    </r>
  </si>
  <si>
    <t>B. Reichenbacher &amp; A.F. Bannikov: Diversity of gobioid fishes in the late middle Miocene of northern Moldova, Eastern Paratethys – Part I: An extinct clade of Lesueurigobius look-alikes. Pal 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</si>
</sst>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2" formatCode="0.0"/>
  </numFmts>
  <fonts count="15" x14ac:knownFonts="1">
    <font>
      <sz val="11"/>
      <color theme="1"/>
      <name val="Calibri"/>
      <family val="2"/>
      <scheme val="minor"/>
    </font>
    <font>
      <sz val="12"/>
      <name val="Calibri"/>
      <family val="2"/>
    </font>
    <font>
      <sz val="10"/>
      <name val="Arial"/>
      <family val="2"/>
    </font>
    <font>
      <sz val="11"/>
      <name val="Calibri"/>
      <family val="2"/>
    </font>
    <font>
      <b/>
      <sz val="11"/>
      <color indexed="8"/>
      <name val="Calibri"/>
    </font>
    <font>
      <b/>
      <i/>
      <sz val="11"/>
      <color indexed="8"/>
      <name val="Calibri"/>
    </font>
    <font>
      <b/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b/>
      <sz val="12"/>
      <color theme="1"/>
      <name val="Calibri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9">
    <xf numFmtId="0" fontId="0" fillId="0" borderId="0" xfId="0"/>
    <xf numFmtId="182" fontId="7" fillId="0" borderId="0" xfId="0" applyNumberFormat="1" applyFont="1" applyFill="1" applyBorder="1" applyAlignment="1">
      <alignment horizontal="center" vertical="center"/>
    </xf>
    <xf numFmtId="182" fontId="7" fillId="3" borderId="1" xfId="0" applyNumberFormat="1" applyFont="1" applyFill="1" applyBorder="1" applyAlignment="1">
      <alignment horizontal="center" vertical="center" wrapText="1"/>
    </xf>
    <xf numFmtId="182" fontId="7" fillId="4" borderId="1" xfId="0" applyNumberFormat="1" applyFont="1" applyFill="1" applyBorder="1" applyAlignment="1">
      <alignment horizontal="center" vertical="center" wrapText="1"/>
    </xf>
    <xf numFmtId="182" fontId="7" fillId="3" borderId="2" xfId="0" applyNumberFormat="1" applyFont="1" applyFill="1" applyBorder="1" applyAlignment="1">
      <alignment horizontal="center" vertical="center"/>
    </xf>
    <xf numFmtId="182" fontId="8" fillId="3" borderId="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82" fontId="12" fillId="3" borderId="1" xfId="0" applyNumberFormat="1" applyFont="1" applyFill="1" applyBorder="1" applyAlignment="1">
      <alignment horizontal="center" vertical="center" wrapText="1"/>
    </xf>
    <xf numFmtId="182" fontId="7" fillId="3" borderId="1" xfId="0" applyNumberFormat="1" applyFont="1" applyFill="1" applyBorder="1" applyAlignment="1">
      <alignment horizontal="center" vertical="center"/>
    </xf>
    <xf numFmtId="182" fontId="12" fillId="3" borderId="5" xfId="0" applyNumberFormat="1" applyFont="1" applyFill="1" applyBorder="1" applyAlignment="1">
      <alignment horizontal="left" vertical="center"/>
    </xf>
    <xf numFmtId="182" fontId="7" fillId="3" borderId="5" xfId="0" applyNumberFormat="1" applyFont="1" applyFill="1" applyBorder="1" applyAlignment="1">
      <alignment horizontal="left" vertical="center"/>
    </xf>
    <xf numFmtId="49" fontId="12" fillId="3" borderId="5" xfId="0" applyNumberFormat="1" applyFont="1" applyFill="1" applyBorder="1" applyAlignment="1">
      <alignment horizontal="left" vertical="center"/>
    </xf>
    <xf numFmtId="182" fontId="9" fillId="8" borderId="3" xfId="0" applyNumberFormat="1" applyFont="1" applyFill="1" applyBorder="1" applyAlignment="1">
      <alignment horizontal="center" vertical="center"/>
    </xf>
    <xf numFmtId="182" fontId="8" fillId="0" borderId="4" xfId="0" applyNumberFormat="1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182" fontId="13" fillId="0" borderId="14" xfId="0" applyNumberFormat="1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82" fontId="8" fillId="8" borderId="5" xfId="0" applyNumberFormat="1" applyFont="1" applyFill="1" applyBorder="1" applyAlignment="1">
      <alignment horizontal="center" vertical="center"/>
    </xf>
    <xf numFmtId="182" fontId="7" fillId="0" borderId="1" xfId="0" applyNumberFormat="1" applyFont="1" applyFill="1" applyBorder="1" applyAlignment="1">
      <alignment horizontal="center" vertical="center"/>
    </xf>
    <xf numFmtId="182" fontId="7" fillId="0" borderId="10" xfId="0" applyNumberFormat="1" applyFont="1" applyFill="1" applyBorder="1" applyAlignment="1">
      <alignment horizontal="center" vertical="center"/>
    </xf>
    <xf numFmtId="182" fontId="8" fillId="0" borderId="1" xfId="0" applyNumberFormat="1" applyFont="1" applyFill="1" applyBorder="1" applyAlignment="1">
      <alignment horizontal="center" vertical="center"/>
    </xf>
    <xf numFmtId="182" fontId="7" fillId="0" borderId="6" xfId="0" applyNumberFormat="1" applyFont="1" applyFill="1" applyBorder="1" applyAlignment="1">
      <alignment horizontal="center" vertical="center"/>
    </xf>
    <xf numFmtId="182" fontId="8" fillId="8" borderId="7" xfId="0" applyNumberFormat="1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182" fontId="11" fillId="7" borderId="8" xfId="0" applyNumberFormat="1" applyFont="1" applyFill="1" applyBorder="1" applyAlignment="1">
      <alignment horizontal="center" vertical="center"/>
    </xf>
    <xf numFmtId="182" fontId="3" fillId="2" borderId="17" xfId="0" applyNumberFormat="1" applyFont="1" applyFill="1" applyBorder="1" applyAlignment="1">
      <alignment horizontal="center" vertical="center"/>
    </xf>
    <xf numFmtId="182" fontId="8" fillId="0" borderId="8" xfId="0" applyNumberFormat="1" applyFont="1" applyFill="1" applyBorder="1" applyAlignment="1">
      <alignment horizontal="center" vertical="center"/>
    </xf>
    <xf numFmtId="182" fontId="7" fillId="0" borderId="8" xfId="0" applyNumberFormat="1" applyFont="1" applyFill="1" applyBorder="1" applyAlignment="1">
      <alignment horizontal="center" vertical="center"/>
    </xf>
    <xf numFmtId="182" fontId="7" fillId="0" borderId="9" xfId="0" applyNumberFormat="1" applyFont="1" applyFill="1" applyBorder="1" applyAlignment="1">
      <alignment horizontal="center" vertical="center"/>
    </xf>
    <xf numFmtId="182" fontId="7" fillId="4" borderId="2" xfId="0" applyNumberFormat="1" applyFont="1" applyFill="1" applyBorder="1" applyAlignment="1">
      <alignment horizontal="center" vertical="center"/>
    </xf>
    <xf numFmtId="182" fontId="8" fillId="0" borderId="2" xfId="0" applyNumberFormat="1" applyFont="1" applyFill="1" applyBorder="1" applyAlignment="1">
      <alignment horizontal="center" vertical="center"/>
    </xf>
    <xf numFmtId="182" fontId="7" fillId="0" borderId="2" xfId="0" applyNumberFormat="1" applyFont="1" applyFill="1" applyBorder="1" applyAlignment="1">
      <alignment horizontal="center" vertical="center"/>
    </xf>
    <xf numFmtId="182" fontId="7" fillId="0" borderId="16" xfId="0" applyNumberFormat="1" applyFont="1" applyFill="1" applyBorder="1" applyAlignment="1">
      <alignment horizontal="center" vertical="center"/>
    </xf>
    <xf numFmtId="182" fontId="7" fillId="4" borderId="1" xfId="0" applyNumberFormat="1" applyFont="1" applyFill="1" applyBorder="1" applyAlignment="1">
      <alignment horizontal="center" vertical="center"/>
    </xf>
    <xf numFmtId="182" fontId="7" fillId="2" borderId="1" xfId="0" applyNumberFormat="1" applyFont="1" applyFill="1" applyBorder="1" applyAlignment="1">
      <alignment horizontal="center" vertical="center"/>
    </xf>
    <xf numFmtId="182" fontId="8" fillId="2" borderId="1" xfId="0" applyNumberFormat="1" applyFont="1" applyFill="1" applyBorder="1" applyAlignment="1">
      <alignment horizontal="center" vertical="center"/>
    </xf>
    <xf numFmtId="182" fontId="7" fillId="2" borderId="6" xfId="0" applyNumberFormat="1" applyFont="1" applyFill="1" applyBorder="1" applyAlignment="1">
      <alignment horizontal="center" vertical="center"/>
    </xf>
    <xf numFmtId="182" fontId="7" fillId="2" borderId="0" xfId="0" applyNumberFormat="1" applyFont="1" applyFill="1" applyBorder="1" applyAlignment="1">
      <alignment horizontal="center" vertical="center"/>
    </xf>
    <xf numFmtId="182" fontId="7" fillId="2" borderId="8" xfId="0" applyNumberFormat="1" applyFont="1" applyFill="1" applyBorder="1" applyAlignment="1">
      <alignment horizontal="center" vertical="center"/>
    </xf>
    <xf numFmtId="182" fontId="8" fillId="2" borderId="8" xfId="0" applyNumberFormat="1" applyFont="1" applyFill="1" applyBorder="1" applyAlignment="1">
      <alignment horizontal="center" vertical="center"/>
    </xf>
    <xf numFmtId="182" fontId="7" fillId="2" borderId="9" xfId="0" applyNumberFormat="1" applyFont="1" applyFill="1" applyBorder="1" applyAlignment="1">
      <alignment horizontal="center" vertical="center"/>
    </xf>
    <xf numFmtId="182" fontId="8" fillId="3" borderId="1" xfId="0" applyNumberFormat="1" applyFont="1" applyFill="1" applyBorder="1" applyAlignment="1">
      <alignment horizontal="center" vertical="center"/>
    </xf>
    <xf numFmtId="182" fontId="7" fillId="3" borderId="6" xfId="0" applyNumberFormat="1" applyFont="1" applyFill="1" applyBorder="1" applyAlignment="1">
      <alignment horizontal="center" vertical="center"/>
    </xf>
    <xf numFmtId="182" fontId="7" fillId="3" borderId="0" xfId="0" applyNumberFormat="1" applyFont="1" applyFill="1" applyBorder="1" applyAlignment="1">
      <alignment horizontal="center" vertical="center"/>
    </xf>
    <xf numFmtId="182" fontId="12" fillId="3" borderId="1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182" fontId="7" fillId="3" borderId="8" xfId="0" applyNumberFormat="1" applyFont="1" applyFill="1" applyBorder="1" applyAlignment="1">
      <alignment horizontal="center" vertical="center"/>
    </xf>
    <xf numFmtId="182" fontId="7" fillId="4" borderId="8" xfId="0" applyNumberFormat="1" applyFont="1" applyFill="1" applyBorder="1" applyAlignment="1">
      <alignment horizontal="center" vertical="center"/>
    </xf>
    <xf numFmtId="182" fontId="6" fillId="0" borderId="0" xfId="0" applyNumberFormat="1" applyFont="1" applyFill="1" applyBorder="1" applyAlignment="1">
      <alignment horizontal="center" vertical="center"/>
    </xf>
    <xf numFmtId="182" fontId="0" fillId="0" borderId="0" xfId="0" applyNumberFormat="1" applyFont="1" applyFill="1" applyBorder="1" applyAlignment="1">
      <alignment horizontal="center" vertical="center"/>
    </xf>
    <xf numFmtId="182" fontId="8" fillId="0" borderId="0" xfId="0" applyNumberFormat="1" applyFont="1" applyFill="1" applyBorder="1" applyAlignment="1">
      <alignment horizontal="center" vertical="center"/>
    </xf>
    <xf numFmtId="182" fontId="7" fillId="5" borderId="0" xfId="0" applyNumberFormat="1" applyFont="1" applyFill="1" applyBorder="1" applyAlignment="1">
      <alignment horizontal="center" vertical="center"/>
    </xf>
    <xf numFmtId="182" fontId="7" fillId="0" borderId="0" xfId="0" applyNumberFormat="1" applyFont="1" applyFill="1" applyBorder="1" applyAlignment="1">
      <alignment horizontal="left" vertical="center"/>
    </xf>
    <xf numFmtId="182" fontId="13" fillId="8" borderId="11" xfId="0" applyNumberFormat="1" applyFont="1" applyFill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182" fontId="7" fillId="3" borderId="7" xfId="0" applyNumberFormat="1" applyFont="1" applyFill="1" applyBorder="1" applyAlignment="1">
      <alignment horizontal="left" vertical="center"/>
    </xf>
    <xf numFmtId="182" fontId="12" fillId="3" borderId="7" xfId="0" applyNumberFormat="1" applyFont="1" applyFill="1" applyBorder="1" applyAlignment="1">
      <alignment horizontal="left" vertical="center"/>
    </xf>
    <xf numFmtId="182" fontId="13" fillId="8" borderId="11" xfId="0" applyNumberFormat="1" applyFont="1" applyFill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182" fontId="7" fillId="3" borderId="15" xfId="0" applyNumberFormat="1" applyFont="1" applyFill="1" applyBorder="1" applyAlignment="1">
      <alignment horizontal="left" vertical="center"/>
    </xf>
    <xf numFmtId="182" fontId="7" fillId="2" borderId="5" xfId="0" applyNumberFormat="1" applyFont="1" applyFill="1" applyBorder="1" applyAlignment="1">
      <alignment horizontal="left" vertical="center"/>
    </xf>
    <xf numFmtId="182" fontId="12" fillId="3" borderId="5" xfId="0" applyNumberFormat="1" applyFont="1" applyFill="1" applyBorder="1" applyAlignment="1">
      <alignment horizontal="left" vertical="center" wrapText="1"/>
    </xf>
    <xf numFmtId="182" fontId="12" fillId="2" borderId="5" xfId="0" applyNumberFormat="1" applyFont="1" applyFill="1" applyBorder="1" applyAlignment="1">
      <alignment horizontal="left" vertical="center" wrapText="1"/>
    </xf>
    <xf numFmtId="182" fontId="7" fillId="3" borderId="5" xfId="0" applyNumberFormat="1" applyFont="1" applyFill="1" applyBorder="1" applyAlignment="1">
      <alignment horizontal="left" vertical="center" wrapText="1"/>
    </xf>
    <xf numFmtId="182" fontId="7" fillId="2" borderId="5" xfId="0" applyNumberFormat="1" applyFont="1" applyFill="1" applyBorder="1" applyAlignment="1">
      <alignment horizontal="left" vertical="center" wrapText="1"/>
    </xf>
    <xf numFmtId="182" fontId="7" fillId="6" borderId="5" xfId="0" applyNumberFormat="1" applyFont="1" applyFill="1" applyBorder="1" applyAlignment="1">
      <alignment horizontal="left" vertical="center"/>
    </xf>
    <xf numFmtId="182" fontId="7" fillId="2" borderId="7" xfId="0" applyNumberFormat="1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182" fontId="12" fillId="0" borderId="0" xfId="0" applyNumberFormat="1" applyFont="1" applyFill="1" applyBorder="1" applyAlignment="1">
      <alignment horizontal="left" vertical="center"/>
    </xf>
    <xf numFmtId="182" fontId="12" fillId="9" borderId="0" xfId="0" applyNumberFormat="1" applyFont="1" applyFill="1" applyBorder="1" applyAlignment="1">
      <alignment horizontal="left" vertical="center"/>
    </xf>
    <xf numFmtId="0" fontId="0" fillId="9" borderId="0" xfId="0" applyFont="1" applyFill="1" applyAlignment="1">
      <alignment horizontal="left" vertical="center"/>
    </xf>
    <xf numFmtId="182" fontId="8" fillId="8" borderId="0" xfId="0" applyNumberFormat="1" applyFont="1" applyFill="1" applyBorder="1" applyAlignment="1">
      <alignment horizontal="left" vertical="center"/>
    </xf>
    <xf numFmtId="0" fontId="0" fillId="8" borderId="0" xfId="0" applyFill="1" applyAlignment="1">
      <alignment horizontal="left" vertical="center"/>
    </xf>
  </cellXfs>
  <cellStyles count="3">
    <cellStyle name="Normal" xfId="0" builtinId="0"/>
    <cellStyle name="Standard 2" xfId="1"/>
    <cellStyle name="Standard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2"/>
  <sheetViews>
    <sheetView tabSelected="1" zoomScale="150" zoomScaleNormal="150" workbookViewId="0">
      <selection sqref="A1:M1"/>
    </sheetView>
  </sheetViews>
  <sheetFormatPr baseColWidth="10" defaultColWidth="9.1640625" defaultRowHeight="15" x14ac:dyDescent="0.2"/>
  <cols>
    <col min="1" max="1" width="34.1640625" style="54" customWidth="1"/>
    <col min="2" max="2" width="9.83203125" style="54" bestFit="1" customWidth="1"/>
    <col min="3" max="4" width="9.83203125" style="1" bestFit="1" customWidth="1"/>
    <col min="5" max="5" width="9.83203125" style="55" bestFit="1" customWidth="1"/>
    <col min="6" max="6" width="9.83203125" style="1" bestFit="1" customWidth="1"/>
    <col min="7" max="8" width="9.6640625" style="1" bestFit="1" customWidth="1"/>
    <col min="9" max="10" width="11" style="1" bestFit="1" customWidth="1"/>
    <col min="11" max="11" width="7.6640625" style="54" bestFit="1" customWidth="1"/>
    <col min="12" max="12" width="8.6640625" style="54" bestFit="1" customWidth="1"/>
    <col min="13" max="13" width="9.6640625" style="1" bestFit="1" customWidth="1"/>
    <col min="14" max="17" width="9.6640625" style="1" customWidth="1"/>
    <col min="18" max="18" width="12.5" style="1" bestFit="1" customWidth="1"/>
    <col min="19" max="20" width="9.6640625" style="1" customWidth="1"/>
    <col min="21" max="21" width="14.1640625" style="1" bestFit="1" customWidth="1"/>
    <col min="22" max="22" width="12.6640625" style="1" bestFit="1" customWidth="1"/>
    <col min="23" max="23" width="12.5" style="1" bestFit="1" customWidth="1"/>
    <col min="24" max="29" width="12.5" style="1" customWidth="1"/>
    <col min="30" max="30" width="6.1640625" style="1" customWidth="1"/>
    <col min="31" max="31" width="9.6640625" style="1" bestFit="1" customWidth="1"/>
    <col min="32" max="32" width="10.1640625" style="1" bestFit="1" customWidth="1"/>
    <col min="33" max="33" width="12.1640625" style="1" customWidth="1"/>
    <col min="34" max="34" width="9.1640625" style="1"/>
    <col min="35" max="35" width="13" style="1" customWidth="1"/>
    <col min="36" max="36" width="12.6640625" style="1" customWidth="1"/>
    <col min="37" max="37" width="7.33203125" style="1" bestFit="1" customWidth="1"/>
    <col min="38" max="38" width="8" style="1" bestFit="1" customWidth="1"/>
    <col min="39" max="39" width="7.6640625" style="1" bestFit="1" customWidth="1"/>
    <col min="40" max="40" width="10.1640625" style="1" bestFit="1" customWidth="1"/>
    <col min="41" max="41" width="14.1640625" style="1" bestFit="1" customWidth="1"/>
    <col min="42" max="42" width="17.1640625" style="1" bestFit="1" customWidth="1"/>
    <col min="43" max="43" width="12.5" style="1" bestFit="1" customWidth="1"/>
    <col min="44" max="44" width="7.6640625" style="1" bestFit="1" customWidth="1"/>
    <col min="45" max="45" width="8" style="1" bestFit="1" customWidth="1"/>
    <col min="46" max="46" width="10.33203125" style="1" bestFit="1" customWidth="1"/>
    <col min="47" max="47" width="19.33203125" style="1" bestFit="1" customWidth="1"/>
    <col min="48" max="48" width="20.33203125" style="1" bestFit="1" customWidth="1"/>
    <col min="49" max="49" width="10.33203125" style="1" bestFit="1" customWidth="1"/>
    <col min="50" max="50" width="11.33203125" style="1" bestFit="1" customWidth="1"/>
    <col min="51" max="51" width="6.1640625" style="1" bestFit="1" customWidth="1"/>
    <col min="52" max="52" width="19.33203125" style="1" bestFit="1" customWidth="1"/>
    <col min="53" max="53" width="20.33203125" style="1" bestFit="1" customWidth="1"/>
    <col min="54" max="16384" width="9.1640625" style="1"/>
  </cols>
  <sheetData>
    <row r="1" spans="1:14" ht="31" customHeight="1" x14ac:dyDescent="0.2">
      <c r="A1" s="75" t="s">
        <v>122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4" s="56" customFormat="1" ht="27" customHeight="1" thickBot="1" x14ac:dyDescent="0.25">
      <c r="A2" s="77" t="s">
        <v>51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4" ht="16" x14ac:dyDescent="0.2">
      <c r="A3" s="12" t="s">
        <v>52</v>
      </c>
      <c r="B3" s="5" t="s">
        <v>48</v>
      </c>
      <c r="C3" s="6"/>
      <c r="D3" s="6"/>
      <c r="E3" s="6"/>
      <c r="F3" s="6"/>
      <c r="G3" s="6"/>
      <c r="H3" s="6"/>
      <c r="I3" s="13" t="s">
        <v>47</v>
      </c>
      <c r="J3" s="14"/>
      <c r="K3" s="15" t="s">
        <v>121</v>
      </c>
      <c r="L3" s="16"/>
      <c r="M3" s="16"/>
      <c r="N3" s="17"/>
    </row>
    <row r="4" spans="1:14" x14ac:dyDescent="0.2">
      <c r="A4" s="18" t="s">
        <v>53</v>
      </c>
      <c r="B4" s="8" t="s">
        <v>49</v>
      </c>
      <c r="C4" s="8" t="s">
        <v>50</v>
      </c>
      <c r="D4" s="8" t="s">
        <v>0</v>
      </c>
      <c r="E4" s="8" t="s">
        <v>2</v>
      </c>
      <c r="F4" s="8" t="s">
        <v>3</v>
      </c>
      <c r="G4" s="8" t="s">
        <v>23</v>
      </c>
      <c r="H4" s="8" t="s">
        <v>24</v>
      </c>
      <c r="I4" s="19" t="s">
        <v>43</v>
      </c>
      <c r="J4" s="20" t="s">
        <v>44</v>
      </c>
      <c r="K4" s="21"/>
      <c r="L4" s="21"/>
      <c r="M4" s="19"/>
      <c r="N4" s="22"/>
    </row>
    <row r="5" spans="1:14" ht="16" thickBot="1" x14ac:dyDescent="0.25">
      <c r="A5" s="23" t="s">
        <v>54</v>
      </c>
      <c r="B5" s="24">
        <v>146223</v>
      </c>
      <c r="C5" s="24">
        <v>146224</v>
      </c>
      <c r="D5" s="24">
        <v>146225</v>
      </c>
      <c r="E5" s="25">
        <v>146227</v>
      </c>
      <c r="F5" s="25">
        <v>146228</v>
      </c>
      <c r="G5" s="25">
        <v>146229</v>
      </c>
      <c r="H5" s="25">
        <v>146230</v>
      </c>
      <c r="I5" s="26" t="s">
        <v>46</v>
      </c>
      <c r="J5" s="27" t="s">
        <v>45</v>
      </c>
      <c r="K5" s="28" t="s">
        <v>8</v>
      </c>
      <c r="L5" s="28" t="s">
        <v>7</v>
      </c>
      <c r="M5" s="29" t="s">
        <v>9</v>
      </c>
      <c r="N5" s="30" t="s">
        <v>10</v>
      </c>
    </row>
    <row r="6" spans="1:14" x14ac:dyDescent="0.2">
      <c r="A6" s="57" t="s">
        <v>104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9"/>
    </row>
    <row r="7" spans="1:14" x14ac:dyDescent="0.2">
      <c r="A7" s="65" t="s">
        <v>5</v>
      </c>
      <c r="B7" s="4">
        <v>45.2</v>
      </c>
      <c r="C7" s="4">
        <v>47.6</v>
      </c>
      <c r="D7" s="4">
        <v>48.1</v>
      </c>
      <c r="E7" s="4">
        <v>49.8</v>
      </c>
      <c r="F7" s="4">
        <v>50.29</v>
      </c>
      <c r="G7" s="4">
        <v>44.835999999999999</v>
      </c>
      <c r="H7" s="4">
        <v>45.362000000000002</v>
      </c>
      <c r="I7" s="31">
        <v>64.099999999999994</v>
      </c>
      <c r="J7" s="31">
        <v>61.2</v>
      </c>
      <c r="K7" s="32">
        <f>AVERAGE(B7:J7)</f>
        <v>50.720888888888886</v>
      </c>
      <c r="L7" s="32">
        <f>_xlfn.STDEV.S(B7:J7)</f>
        <v>7.0735856615376509</v>
      </c>
      <c r="M7" s="33">
        <f>MIN(B7:J7)</f>
        <v>44.835999999999999</v>
      </c>
      <c r="N7" s="34">
        <f>MAX(B7:J7)</f>
        <v>64.099999999999994</v>
      </c>
    </row>
    <row r="8" spans="1:14" x14ac:dyDescent="0.2">
      <c r="A8" s="10" t="s">
        <v>56</v>
      </c>
      <c r="B8" s="8">
        <v>10.3</v>
      </c>
      <c r="C8" s="8">
        <v>11</v>
      </c>
      <c r="D8" s="8">
        <v>10.5</v>
      </c>
      <c r="E8" s="8">
        <v>11.2</v>
      </c>
      <c r="F8" s="8">
        <v>11.29</v>
      </c>
      <c r="G8" s="8">
        <v>10.448</v>
      </c>
      <c r="H8" s="8">
        <v>10.965999999999999</v>
      </c>
      <c r="I8" s="35">
        <v>14.7</v>
      </c>
      <c r="J8" s="35">
        <v>15.6</v>
      </c>
      <c r="K8" s="21">
        <f>AVERAGE(B8:J8)</f>
        <v>11.778222222222221</v>
      </c>
      <c r="L8" s="21">
        <f>_xlfn.STDEV.S(B8:J8)</f>
        <v>1.9547791293249583</v>
      </c>
      <c r="M8" s="19">
        <f>MIN(B8:J8)</f>
        <v>10.3</v>
      </c>
      <c r="N8" s="22">
        <f>MAX(B8:J8)</f>
        <v>15.6</v>
      </c>
    </row>
    <row r="9" spans="1:14" x14ac:dyDescent="0.2">
      <c r="A9" s="66" t="s">
        <v>57</v>
      </c>
      <c r="B9" s="36">
        <f t="shared" ref="B9:H9" si="0">100/B7*B8</f>
        <v>22.787610619469028</v>
      </c>
      <c r="C9" s="36">
        <f t="shared" si="0"/>
        <v>23.109243697478991</v>
      </c>
      <c r="D9" s="36">
        <f t="shared" si="0"/>
        <v>21.829521829521831</v>
      </c>
      <c r="E9" s="36">
        <f t="shared" si="0"/>
        <v>22.489959839357429</v>
      </c>
      <c r="F9" s="36">
        <f t="shared" si="0"/>
        <v>22.449791210976336</v>
      </c>
      <c r="G9" s="36">
        <f t="shared" si="0"/>
        <v>23.302703184940675</v>
      </c>
      <c r="H9" s="36">
        <f t="shared" si="0"/>
        <v>24.17441911732287</v>
      </c>
      <c r="I9" s="36">
        <f>100/I7*I8</f>
        <v>22.93291731669267</v>
      </c>
      <c r="J9" s="36">
        <f>100/J7*J8</f>
        <v>25.490196078431371</v>
      </c>
      <c r="K9" s="37">
        <f>AVERAGE(B9:J9)</f>
        <v>23.174040321576804</v>
      </c>
      <c r="L9" s="37">
        <f>_xlfn.STDEV.S(B9:J9)</f>
        <v>1.0836159971297872</v>
      </c>
      <c r="M9" s="36">
        <f>MIN(B9:J9)</f>
        <v>21.829521829521831</v>
      </c>
      <c r="N9" s="38">
        <f>MAX(B9:J9)</f>
        <v>25.490196078431371</v>
      </c>
    </row>
    <row r="10" spans="1:14" x14ac:dyDescent="0.2">
      <c r="A10" s="10" t="s">
        <v>79</v>
      </c>
      <c r="B10" s="8">
        <v>5.6890000000000001</v>
      </c>
      <c r="C10" s="8">
        <v>5.84</v>
      </c>
      <c r="D10" s="8">
        <v>5.6289999999999996</v>
      </c>
      <c r="E10" s="8">
        <v>5.9809999999999999</v>
      </c>
      <c r="F10" s="8">
        <v>5.5949999999999998</v>
      </c>
      <c r="G10" s="8">
        <v>5.0179999999999998</v>
      </c>
      <c r="H10" s="8">
        <v>5.5609999999999999</v>
      </c>
      <c r="I10" s="35">
        <v>8.4</v>
      </c>
      <c r="J10" s="35">
        <v>8.3000000000000007</v>
      </c>
      <c r="K10" s="21">
        <f>AVERAGE(B10:J10)</f>
        <v>6.2236666666666673</v>
      </c>
      <c r="L10" s="21">
        <f>_xlfn.STDEV.S(B10:J10)</f>
        <v>1.2339546182903103</v>
      </c>
      <c r="M10" s="19">
        <f>MIN(B10:J10)</f>
        <v>5.0179999999999998</v>
      </c>
      <c r="N10" s="22">
        <f>MAX(B10:J10)</f>
        <v>8.4</v>
      </c>
    </row>
    <row r="11" spans="1:14" x14ac:dyDescent="0.2">
      <c r="A11" s="66" t="s">
        <v>80</v>
      </c>
      <c r="B11" s="36">
        <f>100/B8*B10</f>
        <v>55.23300970873786</v>
      </c>
      <c r="C11" s="36">
        <f t="shared" ref="C11:H11" si="1">100/C8*C10</f>
        <v>53.090909090909093</v>
      </c>
      <c r="D11" s="36">
        <f t="shared" si="1"/>
        <v>53.609523809523807</v>
      </c>
      <c r="E11" s="36">
        <f t="shared" si="1"/>
        <v>53.401785714285715</v>
      </c>
      <c r="F11" s="36">
        <f t="shared" si="1"/>
        <v>49.557130203720106</v>
      </c>
      <c r="G11" s="36">
        <f t="shared" si="1"/>
        <v>48.028330781010723</v>
      </c>
      <c r="H11" s="36">
        <f t="shared" si="1"/>
        <v>50.71128944008754</v>
      </c>
      <c r="I11" s="36">
        <f>100/I8*I10</f>
        <v>57.142857142857146</v>
      </c>
      <c r="J11" s="36">
        <f>100/J8*J10</f>
        <v>53.205128205128212</v>
      </c>
      <c r="K11" s="21">
        <f t="shared" ref="K11:K55" si="2">AVERAGE(B11:J11)</f>
        <v>52.664440455140024</v>
      </c>
      <c r="L11" s="21">
        <f t="shared" ref="L11:L55" si="3">_xlfn.STDEV.S(B11:J11)</f>
        <v>2.8179898011323257</v>
      </c>
      <c r="M11" s="19">
        <f t="shared" ref="M11:M55" si="4">MIN(B11:J11)</f>
        <v>48.028330781010723</v>
      </c>
      <c r="N11" s="22">
        <f t="shared" ref="N11:N55" si="5">MAX(B11:J11)</f>
        <v>57.142857142857146</v>
      </c>
    </row>
    <row r="12" spans="1:14" x14ac:dyDescent="0.2">
      <c r="A12" s="66" t="s">
        <v>81</v>
      </c>
      <c r="B12" s="36">
        <f>100/B7*B10</f>
        <v>12.586283185840708</v>
      </c>
      <c r="C12" s="36">
        <f t="shared" ref="C12:H12" si="6">100/C7*C10</f>
        <v>12.268907563025211</v>
      </c>
      <c r="D12" s="36">
        <f t="shared" si="6"/>
        <v>11.702702702702702</v>
      </c>
      <c r="E12" s="36">
        <f t="shared" si="6"/>
        <v>12.010040160642571</v>
      </c>
      <c r="F12" s="36">
        <f t="shared" si="6"/>
        <v>11.125472260886855</v>
      </c>
      <c r="G12" s="36">
        <f t="shared" si="6"/>
        <v>11.191899366580426</v>
      </c>
      <c r="H12" s="36">
        <f t="shared" si="6"/>
        <v>12.259159649045456</v>
      </c>
      <c r="I12" s="36">
        <f>100/I7*I10</f>
        <v>13.104524180967241</v>
      </c>
      <c r="J12" s="36">
        <f>100/J7*J10</f>
        <v>13.562091503267975</v>
      </c>
      <c r="K12" s="37">
        <f t="shared" si="2"/>
        <v>12.201231174773239</v>
      </c>
      <c r="L12" s="37">
        <f t="shared" si="3"/>
        <v>0.81280167651619684</v>
      </c>
      <c r="M12" s="36">
        <f t="shared" si="4"/>
        <v>11.125472260886855</v>
      </c>
      <c r="N12" s="38">
        <f t="shared" si="5"/>
        <v>13.562091503267975</v>
      </c>
    </row>
    <row r="13" spans="1:14" x14ac:dyDescent="0.2">
      <c r="A13" s="10" t="s">
        <v>82</v>
      </c>
      <c r="B13" s="8">
        <v>15.3</v>
      </c>
      <c r="C13" s="8">
        <v>16.3</v>
      </c>
      <c r="D13" s="8">
        <v>15.5</v>
      </c>
      <c r="E13" s="8">
        <v>16.399999999999999</v>
      </c>
      <c r="F13" s="8">
        <v>16.7</v>
      </c>
      <c r="G13" s="8">
        <v>15.2</v>
      </c>
      <c r="H13" s="8">
        <v>15.4</v>
      </c>
      <c r="I13" s="35">
        <v>20.3</v>
      </c>
      <c r="J13" s="35">
        <v>20.7</v>
      </c>
      <c r="K13" s="21">
        <f t="shared" si="2"/>
        <v>16.866666666666667</v>
      </c>
      <c r="L13" s="21">
        <f t="shared" si="3"/>
        <v>2.1301408404140578</v>
      </c>
      <c r="M13" s="19">
        <f t="shared" si="4"/>
        <v>15.2</v>
      </c>
      <c r="N13" s="22">
        <f t="shared" si="5"/>
        <v>20.7</v>
      </c>
    </row>
    <row r="14" spans="1:14" x14ac:dyDescent="0.2">
      <c r="A14" s="66" t="s">
        <v>83</v>
      </c>
      <c r="B14" s="36">
        <f>100/B7*B13</f>
        <v>33.849557522123895</v>
      </c>
      <c r="C14" s="36">
        <f t="shared" ref="C14:H14" si="7">100/C7*C13</f>
        <v>34.243697478991599</v>
      </c>
      <c r="D14" s="36">
        <f t="shared" si="7"/>
        <v>32.224532224532226</v>
      </c>
      <c r="E14" s="36">
        <f t="shared" si="7"/>
        <v>32.931726907630519</v>
      </c>
      <c r="F14" s="36">
        <f t="shared" si="7"/>
        <v>33.207397096838335</v>
      </c>
      <c r="G14" s="36">
        <f t="shared" si="7"/>
        <v>33.901329288964227</v>
      </c>
      <c r="H14" s="36">
        <f t="shared" si="7"/>
        <v>33.949120409153039</v>
      </c>
      <c r="I14" s="36">
        <f>100/I7*I13</f>
        <v>31.669266770670834</v>
      </c>
      <c r="J14" s="36">
        <f>100/J7*J13</f>
        <v>33.823529411764703</v>
      </c>
      <c r="K14" s="37">
        <f t="shared" si="2"/>
        <v>33.311128567852151</v>
      </c>
      <c r="L14" s="37">
        <f t="shared" si="3"/>
        <v>0.88095283859646145</v>
      </c>
      <c r="M14" s="36">
        <f t="shared" si="4"/>
        <v>31.669266770670834</v>
      </c>
      <c r="N14" s="38">
        <f t="shared" si="5"/>
        <v>34.243697478991599</v>
      </c>
    </row>
    <row r="15" spans="1:14" x14ac:dyDescent="0.2">
      <c r="A15" s="10" t="s">
        <v>84</v>
      </c>
      <c r="B15" s="8">
        <v>24.1</v>
      </c>
      <c r="C15" s="8">
        <v>25.1</v>
      </c>
      <c r="D15" s="8">
        <v>25</v>
      </c>
      <c r="E15" s="8">
        <v>26.3</v>
      </c>
      <c r="F15" s="8">
        <v>26.1</v>
      </c>
      <c r="G15" s="8">
        <v>22.9</v>
      </c>
      <c r="H15" s="8">
        <v>24.2</v>
      </c>
      <c r="I15" s="35">
        <v>34.299999999999997</v>
      </c>
      <c r="J15" s="35">
        <v>33.4</v>
      </c>
      <c r="K15" s="21">
        <f t="shared" si="2"/>
        <v>26.822222222222223</v>
      </c>
      <c r="L15" s="21">
        <f t="shared" si="3"/>
        <v>4.1221286302642799</v>
      </c>
      <c r="M15" s="19">
        <f t="shared" si="4"/>
        <v>22.9</v>
      </c>
      <c r="N15" s="22">
        <f t="shared" si="5"/>
        <v>34.299999999999997</v>
      </c>
    </row>
    <row r="16" spans="1:14" x14ac:dyDescent="0.2">
      <c r="A16" s="66" t="s">
        <v>85</v>
      </c>
      <c r="B16" s="36">
        <f>100/B7*B15</f>
        <v>53.318584070796462</v>
      </c>
      <c r="C16" s="36">
        <f t="shared" ref="C16:H16" si="8">100/C7*C15</f>
        <v>52.731092436974798</v>
      </c>
      <c r="D16" s="36">
        <f t="shared" si="8"/>
        <v>51.975051975051976</v>
      </c>
      <c r="E16" s="36">
        <f t="shared" si="8"/>
        <v>52.811244979919685</v>
      </c>
      <c r="F16" s="36">
        <f t="shared" si="8"/>
        <v>51.898985881885068</v>
      </c>
      <c r="G16" s="36">
        <f t="shared" si="8"/>
        <v>51.075028994557947</v>
      </c>
      <c r="H16" s="36">
        <f t="shared" si="8"/>
        <v>53.348617785811911</v>
      </c>
      <c r="I16" s="36">
        <f>100/I7*I15</f>
        <v>53.510140405616227</v>
      </c>
      <c r="J16" s="36">
        <f>100/J7*J15</f>
        <v>54.575163398692808</v>
      </c>
      <c r="K16" s="37">
        <f t="shared" si="2"/>
        <v>52.804878881034092</v>
      </c>
      <c r="L16" s="37">
        <f t="shared" si="3"/>
        <v>1.0427108015983135</v>
      </c>
      <c r="M16" s="36">
        <f t="shared" si="4"/>
        <v>51.075028994557947</v>
      </c>
      <c r="N16" s="38">
        <f t="shared" si="5"/>
        <v>54.575163398692808</v>
      </c>
    </row>
    <row r="17" spans="1:14" ht="32" x14ac:dyDescent="0.2">
      <c r="A17" s="67" t="s">
        <v>107</v>
      </c>
      <c r="B17" s="8">
        <v>6.1</v>
      </c>
      <c r="C17" s="8">
        <v>6.5</v>
      </c>
      <c r="D17" s="8">
        <v>5.64</v>
      </c>
      <c r="E17" s="8">
        <v>6.1</v>
      </c>
      <c r="F17" s="8">
        <v>6.2910000000000004</v>
      </c>
      <c r="G17" s="8">
        <v>6.3789999999999996</v>
      </c>
      <c r="H17" s="8">
        <v>5.3639999999999999</v>
      </c>
      <c r="I17" s="35">
        <v>6.8</v>
      </c>
      <c r="J17" s="35">
        <v>5.5</v>
      </c>
      <c r="K17" s="21">
        <f t="shared" ref="K17:K18" si="9">AVERAGE(B17:J17)</f>
        <v>6.0748888888888883</v>
      </c>
      <c r="L17" s="21">
        <f t="shared" ref="L17:L18" si="10">_xlfn.STDEV.S(B17:J17)</f>
        <v>0.48372808592339467</v>
      </c>
      <c r="M17" s="19">
        <f t="shared" ref="M17:M18" si="11">MIN(B17:J17)</f>
        <v>5.3639999999999999</v>
      </c>
      <c r="N17" s="22">
        <f t="shared" ref="N17:N18" si="12">MAX(B17:J17)</f>
        <v>6.8</v>
      </c>
    </row>
    <row r="18" spans="1:14" ht="32" x14ac:dyDescent="0.2">
      <c r="A18" s="68" t="s">
        <v>108</v>
      </c>
      <c r="B18" s="36">
        <f>100/B7*B17</f>
        <v>13.495575221238937</v>
      </c>
      <c r="C18" s="36">
        <f>100/C7*C17</f>
        <v>13.655462184873951</v>
      </c>
      <c r="D18" s="36">
        <f>100/D7*D17</f>
        <v>11.725571725571726</v>
      </c>
      <c r="E18" s="36">
        <f>100/E7*E17</f>
        <v>12.248995983935743</v>
      </c>
      <c r="F18" s="36">
        <f>100/F7*F17</f>
        <v>12.509445217737126</v>
      </c>
      <c r="G18" s="36">
        <f>100/G7*G17</f>
        <v>14.227406548309395</v>
      </c>
      <c r="H18" s="36">
        <f>100/H7*H17</f>
        <v>11.824875446408889</v>
      </c>
      <c r="I18" s="36">
        <f>100/I7*I17</f>
        <v>10.60842433697348</v>
      </c>
      <c r="J18" s="36">
        <f>100/J7*J17</f>
        <v>8.9869281045751634</v>
      </c>
      <c r="K18" s="37">
        <f t="shared" si="9"/>
        <v>12.142520529958269</v>
      </c>
      <c r="L18" s="37">
        <f t="shared" si="10"/>
        <v>1.6278217537610291</v>
      </c>
      <c r="M18" s="36">
        <f t="shared" si="11"/>
        <v>8.9869281045751634</v>
      </c>
      <c r="N18" s="38">
        <f t="shared" si="12"/>
        <v>14.227406548309395</v>
      </c>
    </row>
    <row r="19" spans="1:14" x14ac:dyDescent="0.2">
      <c r="A19" s="10" t="s">
        <v>86</v>
      </c>
      <c r="B19" s="8">
        <v>25.7</v>
      </c>
      <c r="C19" s="8">
        <v>28.1</v>
      </c>
      <c r="D19" s="8">
        <v>27.5</v>
      </c>
      <c r="E19" s="8">
        <v>28.8</v>
      </c>
      <c r="F19" s="8">
        <v>28.8</v>
      </c>
      <c r="G19" s="8">
        <v>26</v>
      </c>
      <c r="H19" s="8" t="s">
        <v>40</v>
      </c>
      <c r="I19" s="35">
        <v>36.799999999999997</v>
      </c>
      <c r="J19" s="35">
        <v>35.6</v>
      </c>
      <c r="K19" s="21">
        <f t="shared" si="2"/>
        <v>29.662499999999998</v>
      </c>
      <c r="L19" s="21">
        <f t="shared" si="3"/>
        <v>4.2074551181716338</v>
      </c>
      <c r="M19" s="19">
        <f t="shared" si="4"/>
        <v>25.7</v>
      </c>
      <c r="N19" s="22">
        <f t="shared" si="5"/>
        <v>36.799999999999997</v>
      </c>
    </row>
    <row r="20" spans="1:14" x14ac:dyDescent="0.2">
      <c r="A20" s="66" t="s">
        <v>87</v>
      </c>
      <c r="B20" s="36">
        <f t="shared" ref="B20:G20" si="13">100/B7*B19</f>
        <v>56.858407079646014</v>
      </c>
      <c r="C20" s="36">
        <f t="shared" si="13"/>
        <v>59.033613445378158</v>
      </c>
      <c r="D20" s="36">
        <f t="shared" si="13"/>
        <v>57.172557172557177</v>
      </c>
      <c r="E20" s="36">
        <f t="shared" si="13"/>
        <v>57.831325301204821</v>
      </c>
      <c r="F20" s="36">
        <f t="shared" si="13"/>
        <v>57.267846490355936</v>
      </c>
      <c r="G20" s="36">
        <f t="shared" si="13"/>
        <v>57.989115889017754</v>
      </c>
      <c r="H20" s="36"/>
      <c r="I20" s="36">
        <f>100/I7*I19</f>
        <v>57.410296411856478</v>
      </c>
      <c r="J20" s="36">
        <f>100/J7*J19</f>
        <v>58.169934640522875</v>
      </c>
      <c r="K20" s="37">
        <f t="shared" si="2"/>
        <v>57.716637053817401</v>
      </c>
      <c r="L20" s="37">
        <f t="shared" si="3"/>
        <v>0.69231937224394879</v>
      </c>
      <c r="M20" s="36">
        <f t="shared" si="4"/>
        <v>56.858407079646014</v>
      </c>
      <c r="N20" s="38">
        <f t="shared" si="5"/>
        <v>59.033613445378158</v>
      </c>
    </row>
    <row r="21" spans="1:14" x14ac:dyDescent="0.2">
      <c r="A21" s="10" t="s">
        <v>67</v>
      </c>
      <c r="B21" s="8">
        <v>8.6</v>
      </c>
      <c r="C21" s="8">
        <v>8.6</v>
      </c>
      <c r="D21" s="8">
        <v>9.0299999999999994</v>
      </c>
      <c r="E21" s="8">
        <v>9.81</v>
      </c>
      <c r="F21" s="8">
        <v>9.8179999999999996</v>
      </c>
      <c r="G21" s="8">
        <v>9.0269999999999992</v>
      </c>
      <c r="H21" s="8">
        <v>8.1519999999999992</v>
      </c>
      <c r="I21" s="35">
        <v>9.1</v>
      </c>
      <c r="J21" s="35">
        <v>8.1999999999999993</v>
      </c>
      <c r="K21" s="21">
        <f>AVERAGE(B21:J21)</f>
        <v>8.9263333333333339</v>
      </c>
      <c r="L21" s="21">
        <f>_xlfn.STDEV.S(B21:J21)</f>
        <v>0.60900697861354625</v>
      </c>
      <c r="M21" s="19">
        <f>MIN(B21:J21)</f>
        <v>8.1519999999999992</v>
      </c>
      <c r="N21" s="22">
        <f>MAX(B21:J21)</f>
        <v>9.8179999999999996</v>
      </c>
    </row>
    <row r="22" spans="1:14" x14ac:dyDescent="0.2">
      <c r="A22" s="66" t="s">
        <v>68</v>
      </c>
      <c r="B22" s="36">
        <f>100/B7*B21</f>
        <v>19.026548672566371</v>
      </c>
      <c r="C22" s="36">
        <f>100/C7*C21</f>
        <v>18.067226890756302</v>
      </c>
      <c r="D22" s="36">
        <f>100/D7*D21</f>
        <v>18.773388773388774</v>
      </c>
      <c r="E22" s="36">
        <f>100/E7*E21</f>
        <v>19.698795180722893</v>
      </c>
      <c r="F22" s="36">
        <f>100/F7*F21</f>
        <v>19.522767945913699</v>
      </c>
      <c r="G22" s="36">
        <f>100/G7*G21</f>
        <v>20.133374966544739</v>
      </c>
      <c r="H22" s="36">
        <f>100/H7*H21</f>
        <v>17.97098893346854</v>
      </c>
      <c r="I22" s="36">
        <f>100/I7*I21</f>
        <v>14.19656786271451</v>
      </c>
      <c r="J22" s="36">
        <f>100/J7*J21</f>
        <v>13.398692810457515</v>
      </c>
      <c r="K22" s="37">
        <f>AVERAGE(B22:J22)</f>
        <v>17.865372448503702</v>
      </c>
      <c r="L22" s="37">
        <f>_xlfn.STDEV.S(B22:J22)</f>
        <v>2.4209582859034877</v>
      </c>
      <c r="M22" s="36">
        <f>MIN(B22:J22)</f>
        <v>13.398692810457515</v>
      </c>
      <c r="N22" s="38">
        <f>MAX(B22:J22)</f>
        <v>20.133374966544739</v>
      </c>
    </row>
    <row r="23" spans="1:14" x14ac:dyDescent="0.2">
      <c r="A23" s="10" t="s">
        <v>88</v>
      </c>
      <c r="B23" s="8">
        <v>3.5</v>
      </c>
      <c r="C23" s="8">
        <v>4.2</v>
      </c>
      <c r="D23" s="8">
        <v>4.3</v>
      </c>
      <c r="E23" s="8">
        <v>4.2</v>
      </c>
      <c r="F23" s="8">
        <v>4.2</v>
      </c>
      <c r="G23" s="8">
        <v>3.7</v>
      </c>
      <c r="H23" s="8">
        <v>3.6</v>
      </c>
      <c r="I23" s="35">
        <v>5.9</v>
      </c>
      <c r="J23" s="35">
        <v>6</v>
      </c>
      <c r="K23" s="21">
        <f t="shared" si="2"/>
        <v>4.4000000000000004</v>
      </c>
      <c r="L23" s="21">
        <f t="shared" si="3"/>
        <v>0.92736184954957002</v>
      </c>
      <c r="M23" s="19">
        <f t="shared" si="4"/>
        <v>3.5</v>
      </c>
      <c r="N23" s="22">
        <f t="shared" si="5"/>
        <v>6</v>
      </c>
    </row>
    <row r="24" spans="1:14" x14ac:dyDescent="0.2">
      <c r="A24" s="66" t="s">
        <v>89</v>
      </c>
      <c r="B24" s="36">
        <f>100/B7*B23</f>
        <v>7.7433628318584065</v>
      </c>
      <c r="C24" s="36">
        <f t="shared" ref="C24:H24" si="14">100/C7*C23</f>
        <v>8.8235294117647065</v>
      </c>
      <c r="D24" s="36">
        <f t="shared" si="14"/>
        <v>8.9397089397089395</v>
      </c>
      <c r="E24" s="36">
        <f t="shared" si="14"/>
        <v>8.4337349397590362</v>
      </c>
      <c r="F24" s="36">
        <f t="shared" si="14"/>
        <v>8.3515609465102418</v>
      </c>
      <c r="G24" s="36">
        <f t="shared" si="14"/>
        <v>8.2522972611294509</v>
      </c>
      <c r="H24" s="36">
        <f t="shared" si="14"/>
        <v>7.9361580177240869</v>
      </c>
      <c r="I24" s="36">
        <f>100/I7*I23</f>
        <v>9.2043681747269908</v>
      </c>
      <c r="J24" s="36">
        <f>100/J7*J23</f>
        <v>9.8039215686274517</v>
      </c>
      <c r="K24" s="37">
        <f t="shared" si="2"/>
        <v>8.6098491213121449</v>
      </c>
      <c r="L24" s="37">
        <f t="shared" si="3"/>
        <v>0.64845578033540918</v>
      </c>
      <c r="M24" s="36">
        <f t="shared" si="4"/>
        <v>7.7433628318584065</v>
      </c>
      <c r="N24" s="38">
        <f t="shared" si="5"/>
        <v>9.8039215686274517</v>
      </c>
    </row>
    <row r="25" spans="1:14" x14ac:dyDescent="0.2">
      <c r="A25" s="10" t="s">
        <v>31</v>
      </c>
      <c r="B25" s="8">
        <v>8.3000000000000007</v>
      </c>
      <c r="C25" s="8">
        <v>9.5</v>
      </c>
      <c r="D25" s="8">
        <v>9.4</v>
      </c>
      <c r="E25" s="8">
        <v>8.5</v>
      </c>
      <c r="F25" s="8">
        <v>8.6999999999999993</v>
      </c>
      <c r="G25" s="8">
        <v>7.9</v>
      </c>
      <c r="H25" s="8">
        <v>8.3000000000000007</v>
      </c>
      <c r="I25" s="35">
        <v>15</v>
      </c>
      <c r="J25" s="35">
        <v>13.6</v>
      </c>
      <c r="K25" s="21">
        <f t="shared" si="2"/>
        <v>9.9111111111111114</v>
      </c>
      <c r="L25" s="21">
        <f t="shared" si="3"/>
        <v>2.5648803307583603</v>
      </c>
      <c r="M25" s="19">
        <f t="shared" si="4"/>
        <v>7.9</v>
      </c>
      <c r="N25" s="22">
        <f t="shared" si="5"/>
        <v>15</v>
      </c>
    </row>
    <row r="26" spans="1:14" x14ac:dyDescent="0.2">
      <c r="A26" s="66" t="s">
        <v>58</v>
      </c>
      <c r="B26" s="36">
        <f>100/B7*B25</f>
        <v>18.36283185840708</v>
      </c>
      <c r="C26" s="36">
        <f t="shared" ref="C26:H26" si="15">100/C7*C25</f>
        <v>19.957983193277311</v>
      </c>
      <c r="D26" s="36">
        <f t="shared" si="15"/>
        <v>19.542619542619544</v>
      </c>
      <c r="E26" s="36">
        <f t="shared" si="15"/>
        <v>17.068273092369481</v>
      </c>
      <c r="F26" s="36">
        <f t="shared" si="15"/>
        <v>17.299661960628356</v>
      </c>
      <c r="G26" s="36">
        <f t="shared" si="15"/>
        <v>17.619769827816935</v>
      </c>
      <c r="H26" s="36">
        <f t="shared" si="15"/>
        <v>18.297253207530535</v>
      </c>
      <c r="I26" s="36">
        <f>100/I7*I25</f>
        <v>23.4009360374415</v>
      </c>
      <c r="J26" s="36">
        <f>100/J7*J25</f>
        <v>22.222222222222221</v>
      </c>
      <c r="K26" s="37">
        <f t="shared" si="2"/>
        <v>19.307950104701444</v>
      </c>
      <c r="L26" s="37">
        <f t="shared" si="3"/>
        <v>2.2230950366489899</v>
      </c>
      <c r="M26" s="36">
        <f t="shared" si="4"/>
        <v>17.068273092369481</v>
      </c>
      <c r="N26" s="38">
        <f t="shared" si="5"/>
        <v>23.4009360374415</v>
      </c>
    </row>
    <row r="27" spans="1:14" x14ac:dyDescent="0.2">
      <c r="A27" s="10" t="s">
        <v>32</v>
      </c>
      <c r="B27" s="8">
        <v>6.4</v>
      </c>
      <c r="C27" s="8">
        <v>7.65</v>
      </c>
      <c r="D27" s="8">
        <v>7.7</v>
      </c>
      <c r="E27" s="8">
        <v>7.2</v>
      </c>
      <c r="F27" s="8">
        <v>7.8</v>
      </c>
      <c r="G27" s="8">
        <v>6.9980000000000002</v>
      </c>
      <c r="H27" s="8">
        <v>6.7789999999999999</v>
      </c>
      <c r="I27" s="35">
        <v>12.8</v>
      </c>
      <c r="J27" s="35">
        <v>12.1</v>
      </c>
      <c r="K27" s="21">
        <f>AVERAGE(B27:J27)</f>
        <v>8.3807777777777765</v>
      </c>
      <c r="L27" s="21">
        <f>_xlfn.STDEV.S(B27:J27)</f>
        <v>2.3582943930825246</v>
      </c>
      <c r="M27" s="19">
        <f>MIN(B27:J27)</f>
        <v>6.4</v>
      </c>
      <c r="N27" s="22">
        <f>MAX(B27:J27)</f>
        <v>12.8</v>
      </c>
    </row>
    <row r="28" spans="1:14" s="39" customFormat="1" x14ac:dyDescent="0.2">
      <c r="A28" s="66" t="s">
        <v>62</v>
      </c>
      <c r="B28" s="36">
        <f>100/B7*B27</f>
        <v>14.159292035398231</v>
      </c>
      <c r="C28" s="36">
        <f>100/C7*C27</f>
        <v>16.071428571428573</v>
      </c>
      <c r="D28" s="36">
        <f>100/D7*D27</f>
        <v>16.008316008316008</v>
      </c>
      <c r="E28" s="36">
        <f>100/E7*E27</f>
        <v>14.457831325301205</v>
      </c>
      <c r="F28" s="36">
        <f>100/F7*F27</f>
        <v>15.510041757804732</v>
      </c>
      <c r="G28" s="36">
        <f>100/G7*G27</f>
        <v>15.607993576590241</v>
      </c>
      <c r="H28" s="36">
        <f>100/H7*H27</f>
        <v>14.944226445042105</v>
      </c>
      <c r="I28" s="36">
        <f>100/I7*I27</f>
        <v>19.968798751950082</v>
      </c>
      <c r="J28" s="36">
        <f>100/J7*J27</f>
        <v>19.771241830065357</v>
      </c>
      <c r="K28" s="37">
        <f>AVERAGE(B28:J28)</f>
        <v>16.277685589099615</v>
      </c>
      <c r="L28" s="37">
        <f>_xlfn.STDEV.S(B28:J28)</f>
        <v>2.1377468290291124</v>
      </c>
      <c r="M28" s="36">
        <f>MIN(B28:J28)</f>
        <v>14.159292035398231</v>
      </c>
      <c r="N28" s="38">
        <f>MAX(B28:J28)</f>
        <v>19.968798751950082</v>
      </c>
    </row>
    <row r="29" spans="1:14" x14ac:dyDescent="0.2">
      <c r="A29" s="10" t="s">
        <v>33</v>
      </c>
      <c r="B29" s="8">
        <v>5.7</v>
      </c>
      <c r="C29" s="8">
        <v>5.6</v>
      </c>
      <c r="D29" s="8">
        <v>5.5</v>
      </c>
      <c r="E29" s="8">
        <v>6</v>
      </c>
      <c r="F29" s="8">
        <v>5.5</v>
      </c>
      <c r="G29" s="8">
        <v>4.9000000000000004</v>
      </c>
      <c r="H29" s="8">
        <v>5.0999999999999996</v>
      </c>
      <c r="I29" s="35">
        <v>8.3000000000000007</v>
      </c>
      <c r="J29" s="35">
        <v>7.9</v>
      </c>
      <c r="K29" s="21">
        <f t="shared" si="2"/>
        <v>6.0555555555555562</v>
      </c>
      <c r="L29" s="21">
        <f t="shared" si="3"/>
        <v>1.2063489452798333</v>
      </c>
      <c r="M29" s="19">
        <f t="shared" si="4"/>
        <v>4.9000000000000004</v>
      </c>
      <c r="N29" s="22">
        <f t="shared" si="5"/>
        <v>8.3000000000000007</v>
      </c>
    </row>
    <row r="30" spans="1:14" x14ac:dyDescent="0.2">
      <c r="A30" s="66" t="s">
        <v>59</v>
      </c>
      <c r="B30" s="36">
        <f>100/B7*B29</f>
        <v>12.610619469026549</v>
      </c>
      <c r="C30" s="36">
        <f t="shared" ref="C30:H30" si="16">100/C7*C29</f>
        <v>11.76470588235294</v>
      </c>
      <c r="D30" s="36">
        <f t="shared" si="16"/>
        <v>11.434511434511435</v>
      </c>
      <c r="E30" s="36">
        <f t="shared" si="16"/>
        <v>12.048192771084338</v>
      </c>
      <c r="F30" s="36">
        <f t="shared" si="16"/>
        <v>10.936567906144363</v>
      </c>
      <c r="G30" s="36">
        <f t="shared" si="16"/>
        <v>10.928717994468732</v>
      </c>
      <c r="H30" s="36">
        <f t="shared" si="16"/>
        <v>11.242890525109122</v>
      </c>
      <c r="I30" s="36">
        <f>100/I7*I29</f>
        <v>12.948517940717633</v>
      </c>
      <c r="J30" s="36">
        <f>100/J7*J29</f>
        <v>12.908496732026144</v>
      </c>
      <c r="K30" s="37">
        <f t="shared" si="2"/>
        <v>11.869246739493471</v>
      </c>
      <c r="L30" s="37">
        <f t="shared" si="3"/>
        <v>0.80414954213994838</v>
      </c>
      <c r="M30" s="36">
        <f t="shared" si="4"/>
        <v>10.928717994468732</v>
      </c>
      <c r="N30" s="38">
        <f t="shared" si="5"/>
        <v>12.948517940717633</v>
      </c>
    </row>
    <row r="31" spans="1:14" x14ac:dyDescent="0.2">
      <c r="A31" s="10" t="s">
        <v>65</v>
      </c>
      <c r="B31" s="8">
        <v>13.1</v>
      </c>
      <c r="C31" s="8">
        <v>14.3</v>
      </c>
      <c r="D31" s="8">
        <v>15.53</v>
      </c>
      <c r="E31" s="8">
        <v>15</v>
      </c>
      <c r="F31" s="8">
        <v>15.654</v>
      </c>
      <c r="G31" s="8">
        <v>14.063000000000001</v>
      </c>
      <c r="H31" s="8">
        <v>14.153</v>
      </c>
      <c r="I31" s="35">
        <v>20</v>
      </c>
      <c r="J31" s="35">
        <v>19.399999999999999</v>
      </c>
      <c r="K31" s="21">
        <f>AVERAGE(B31:J31)</f>
        <v>15.68888888888889</v>
      </c>
      <c r="L31" s="21">
        <f>_xlfn.STDEV.S(B31:J31)</f>
        <v>2.4107281806771654</v>
      </c>
      <c r="M31" s="19">
        <f>MIN(B31:J31)</f>
        <v>13.1</v>
      </c>
      <c r="N31" s="22">
        <f>MAX(B31:J31)</f>
        <v>20</v>
      </c>
    </row>
    <row r="32" spans="1:14" x14ac:dyDescent="0.2">
      <c r="A32" s="66" t="s">
        <v>66</v>
      </c>
      <c r="B32" s="36">
        <f>100/B7*B31</f>
        <v>28.982300884955748</v>
      </c>
      <c r="C32" s="36">
        <f>100/C7*C31</f>
        <v>30.042016806722692</v>
      </c>
      <c r="D32" s="36">
        <f>100/D7*D31</f>
        <v>32.28690228690229</v>
      </c>
      <c r="E32" s="36">
        <f>100/E7*E31</f>
        <v>30.120481927710845</v>
      </c>
      <c r="F32" s="36">
        <f>100/F7*F31</f>
        <v>31.127460727778882</v>
      </c>
      <c r="G32" s="36">
        <f>100/G7*G31</f>
        <v>31.365420644125258</v>
      </c>
      <c r="H32" s="36">
        <f>100/H7*H31</f>
        <v>31.200123451346943</v>
      </c>
      <c r="I32" s="36">
        <f>100/I7*I31</f>
        <v>31.201248049922</v>
      </c>
      <c r="J32" s="36">
        <f>100/J7*J31</f>
        <v>31.699346405228756</v>
      </c>
      <c r="K32" s="37">
        <f>AVERAGE(B32:J32)</f>
        <v>30.891700131632604</v>
      </c>
      <c r="L32" s="37">
        <f>_xlfn.STDEV.S(B32:J32)</f>
        <v>1.002020792681956</v>
      </c>
      <c r="M32" s="36">
        <f>MIN(B32:J32)</f>
        <v>28.982300884955748</v>
      </c>
      <c r="N32" s="38">
        <f>MAX(B32:J32)</f>
        <v>32.28690228690229</v>
      </c>
    </row>
    <row r="33" spans="1:14" ht="32" x14ac:dyDescent="0.2">
      <c r="A33" s="69" t="s">
        <v>90</v>
      </c>
      <c r="B33" s="8">
        <v>3.2</v>
      </c>
      <c r="C33" s="8">
        <v>3.2</v>
      </c>
      <c r="D33" s="8">
        <v>4.16</v>
      </c>
      <c r="E33" s="8">
        <v>4.0369999999999999</v>
      </c>
      <c r="F33" s="8">
        <v>3.9889999999999999</v>
      </c>
      <c r="G33" s="8">
        <v>2.9820000000000002</v>
      </c>
      <c r="H33" s="8">
        <v>3.64</v>
      </c>
      <c r="I33" s="35">
        <v>5.8</v>
      </c>
      <c r="J33" s="35">
        <v>4.8</v>
      </c>
      <c r="K33" s="21">
        <f>AVERAGE(B33:J33)</f>
        <v>3.9786666666666668</v>
      </c>
      <c r="L33" s="21">
        <f>_xlfn.STDEV.S(B33:J33)</f>
        <v>0.89085057669622669</v>
      </c>
      <c r="M33" s="19">
        <f>MIN(B33:J33)</f>
        <v>2.9820000000000002</v>
      </c>
      <c r="N33" s="22">
        <f>MAX(B33:J33)</f>
        <v>5.8</v>
      </c>
    </row>
    <row r="34" spans="1:14" s="39" customFormat="1" ht="32" x14ac:dyDescent="0.2">
      <c r="A34" s="70" t="s">
        <v>91</v>
      </c>
      <c r="B34" s="36">
        <f>100/B7*B33</f>
        <v>7.0796460176991154</v>
      </c>
      <c r="C34" s="36">
        <f>100/C7*C33</f>
        <v>6.7226890756302531</v>
      </c>
      <c r="D34" s="36">
        <f>100/D7*D33</f>
        <v>8.6486486486486491</v>
      </c>
      <c r="E34" s="36">
        <f>100/E7*E33</f>
        <v>8.1064257028112454</v>
      </c>
      <c r="F34" s="36">
        <f>100/F7*F33</f>
        <v>7.9319944322927025</v>
      </c>
      <c r="G34" s="36">
        <f>100/G7*G33</f>
        <v>6.6509055223481139</v>
      </c>
      <c r="H34" s="36">
        <f>100/H7*H33</f>
        <v>8.0243375512543551</v>
      </c>
      <c r="I34" s="36">
        <f>100/I7*I33</f>
        <v>9.0483619344773807</v>
      </c>
      <c r="J34" s="36">
        <f>100/J7*J33</f>
        <v>7.8431372549019605</v>
      </c>
      <c r="K34" s="37">
        <f>AVERAGE(B34:J34)</f>
        <v>7.7840162377848641</v>
      </c>
      <c r="L34" s="37">
        <f>_xlfn.STDEV.S(B34:J34)</f>
        <v>0.82460194410170218</v>
      </c>
      <c r="M34" s="36">
        <f>MIN(B34:J34)</f>
        <v>6.6509055223481139</v>
      </c>
      <c r="N34" s="38">
        <f>MAX(B34:J34)</f>
        <v>9.0483619344773807</v>
      </c>
    </row>
    <row r="35" spans="1:14" ht="32" x14ac:dyDescent="0.2">
      <c r="A35" s="69" t="s">
        <v>92</v>
      </c>
      <c r="B35" s="8">
        <v>1.9</v>
      </c>
      <c r="C35" s="8">
        <v>1.8</v>
      </c>
      <c r="D35" s="8">
        <v>1.8</v>
      </c>
      <c r="E35" s="8">
        <v>1.988</v>
      </c>
      <c r="F35" s="8">
        <v>1.7350000000000001</v>
      </c>
      <c r="G35" s="8">
        <v>1.5329999999999999</v>
      </c>
      <c r="H35" s="8">
        <v>1.794</v>
      </c>
      <c r="I35" s="35">
        <v>3</v>
      </c>
      <c r="J35" s="35">
        <v>3</v>
      </c>
      <c r="K35" s="21">
        <f>AVERAGE(B35:J35)</f>
        <v>2.0611111111111109</v>
      </c>
      <c r="L35" s="21">
        <f>_xlfn.STDEV.S(B35:J35)</f>
        <v>0.54626949494833787</v>
      </c>
      <c r="M35" s="19">
        <f>MIN(B35:J35)</f>
        <v>1.5329999999999999</v>
      </c>
      <c r="N35" s="22">
        <f>MAX(B35:J35)</f>
        <v>3</v>
      </c>
    </row>
    <row r="36" spans="1:14" ht="32" x14ac:dyDescent="0.2">
      <c r="A36" s="70" t="s">
        <v>93</v>
      </c>
      <c r="B36" s="36">
        <f>100/B7*B35</f>
        <v>4.2035398230088488</v>
      </c>
      <c r="C36" s="36">
        <f>100/C7*C35</f>
        <v>3.7815126050420171</v>
      </c>
      <c r="D36" s="36">
        <f>100/D7*D35</f>
        <v>3.7422037422037424</v>
      </c>
      <c r="E36" s="36">
        <f>100/E7*E35</f>
        <v>3.9919678714859441</v>
      </c>
      <c r="F36" s="36">
        <f>100/F7*F35</f>
        <v>3.44999005766554</v>
      </c>
      <c r="G36" s="36">
        <f>100/G7*G35</f>
        <v>3.4191274868409316</v>
      </c>
      <c r="H36" s="36">
        <f>100/H7*H35</f>
        <v>3.954852078832503</v>
      </c>
      <c r="I36" s="36">
        <f>100/I7*I35</f>
        <v>4.6801872074883004</v>
      </c>
      <c r="J36" s="36">
        <f>100/J7*J35</f>
        <v>4.9019607843137258</v>
      </c>
      <c r="K36" s="37">
        <f>AVERAGE(B36:J36)</f>
        <v>4.0139268507646158</v>
      </c>
      <c r="L36" s="37">
        <f>_xlfn.STDEV.S(B36:J36)</f>
        <v>0.50893185374432715</v>
      </c>
      <c r="M36" s="36">
        <f>MIN(B36:J36)</f>
        <v>3.4191274868409316</v>
      </c>
      <c r="N36" s="38">
        <f>MAX(B36:J36)</f>
        <v>4.9019607843137258</v>
      </c>
    </row>
    <row r="37" spans="1:14" ht="32" x14ac:dyDescent="0.2">
      <c r="A37" s="69" t="s">
        <v>94</v>
      </c>
      <c r="B37" s="8">
        <v>1.1000000000000001</v>
      </c>
      <c r="C37" s="8">
        <v>1.07</v>
      </c>
      <c r="D37" s="8">
        <v>1.08</v>
      </c>
      <c r="E37" s="8">
        <v>1.139</v>
      </c>
      <c r="F37" s="8">
        <v>1.0880000000000001</v>
      </c>
      <c r="G37" s="8">
        <v>0.92300000000000004</v>
      </c>
      <c r="H37" s="8">
        <v>0.93600000000000005</v>
      </c>
      <c r="I37" s="35">
        <v>1.3</v>
      </c>
      <c r="J37" s="35">
        <v>1.5</v>
      </c>
      <c r="K37" s="21">
        <f>AVERAGE(B37:J37)</f>
        <v>1.1262222222222222</v>
      </c>
      <c r="L37" s="21">
        <f>_xlfn.STDEV.S(B37:J37)</f>
        <v>0.17853625526610611</v>
      </c>
      <c r="M37" s="19">
        <f>MIN(B37:J37)</f>
        <v>0.92300000000000004</v>
      </c>
      <c r="N37" s="22">
        <f>MAX(B37:J37)</f>
        <v>1.5</v>
      </c>
    </row>
    <row r="38" spans="1:14" ht="32" x14ac:dyDescent="0.2">
      <c r="A38" s="70" t="s">
        <v>95</v>
      </c>
      <c r="B38" s="36">
        <f>100/B7*B37</f>
        <v>2.4336283185840708</v>
      </c>
      <c r="C38" s="36">
        <f>100/C7*C37</f>
        <v>2.2478991596638656</v>
      </c>
      <c r="D38" s="36">
        <f>100/D7*D37</f>
        <v>2.2453222453222454</v>
      </c>
      <c r="E38" s="36">
        <f>100/E7*E37</f>
        <v>2.2871485943775101</v>
      </c>
      <c r="F38" s="36">
        <f>100/F7*F37</f>
        <v>2.1634519785245576</v>
      </c>
      <c r="G38" s="36">
        <f>100/G7*G37</f>
        <v>2.0586136140601305</v>
      </c>
      <c r="H38" s="36">
        <f>100/H7*H37</f>
        <v>2.0634010846082624</v>
      </c>
      <c r="I38" s="36">
        <f>100/I7*I37</f>
        <v>2.0280811232449301</v>
      </c>
      <c r="J38" s="36">
        <f>100/J7*J37</f>
        <v>2.4509803921568629</v>
      </c>
      <c r="K38" s="37">
        <f>AVERAGE(B38:J38)</f>
        <v>2.2198362789491597</v>
      </c>
      <c r="L38" s="37">
        <f>_xlfn.STDEV.S(B38:J38)</f>
        <v>0.15633161533342119</v>
      </c>
      <c r="M38" s="36">
        <f>MIN(B38:J38)</f>
        <v>2.0280811232449301</v>
      </c>
      <c r="N38" s="38">
        <f>MAX(B38:J38)</f>
        <v>2.4509803921568629</v>
      </c>
    </row>
    <row r="39" spans="1:14" x14ac:dyDescent="0.2">
      <c r="A39" s="66" t="s">
        <v>96</v>
      </c>
      <c r="B39" s="36">
        <f t="shared" ref="B39:H39" si="17">B35/B37</f>
        <v>1.7272727272727271</v>
      </c>
      <c r="C39" s="36">
        <f t="shared" si="17"/>
        <v>1.6822429906542056</v>
      </c>
      <c r="D39" s="36">
        <f t="shared" si="17"/>
        <v>1.6666666666666665</v>
      </c>
      <c r="E39" s="36">
        <f t="shared" si="17"/>
        <v>1.7453906935908692</v>
      </c>
      <c r="F39" s="36">
        <f t="shared" si="17"/>
        <v>1.5946691176470589</v>
      </c>
      <c r="G39" s="36">
        <f t="shared" si="17"/>
        <v>1.6608884073672805</v>
      </c>
      <c r="H39" s="36">
        <f t="shared" si="17"/>
        <v>1.9166666666666665</v>
      </c>
      <c r="I39" s="36">
        <f>I35/I37</f>
        <v>2.3076923076923075</v>
      </c>
      <c r="J39" s="36">
        <f>J35/J37</f>
        <v>2</v>
      </c>
      <c r="K39" s="37">
        <f>AVERAGE(B39:J39)</f>
        <v>1.8112766197286423</v>
      </c>
      <c r="L39" s="37">
        <f>_xlfn.STDEV.S(B39:J39)</f>
        <v>0.22683883625104825</v>
      </c>
      <c r="M39" s="36">
        <f>MIN(B39:J39)</f>
        <v>1.5946691176470589</v>
      </c>
      <c r="N39" s="38">
        <f>MAX(B39:J39)</f>
        <v>2.3076923076923075</v>
      </c>
    </row>
    <row r="40" spans="1:14" x14ac:dyDescent="0.2">
      <c r="A40" s="10" t="s">
        <v>74</v>
      </c>
      <c r="B40" s="8" t="s">
        <v>40</v>
      </c>
      <c r="C40" s="8">
        <v>4.0999999999999996</v>
      </c>
      <c r="D40" s="8">
        <v>4.1559999999999997</v>
      </c>
      <c r="E40" s="8">
        <v>4.6289999999999996</v>
      </c>
      <c r="F40" s="8" t="s">
        <v>40</v>
      </c>
      <c r="G40" s="8">
        <v>4.1619999999999999</v>
      </c>
      <c r="H40" s="8">
        <v>3.7480000000000002</v>
      </c>
      <c r="I40" s="35">
        <v>5.9</v>
      </c>
      <c r="J40" s="35">
        <v>5.2</v>
      </c>
      <c r="K40" s="21">
        <f>AVERAGE(B40:J40)</f>
        <v>4.5564285714285715</v>
      </c>
      <c r="L40" s="21">
        <f>_xlfn.STDEV.S(B40:J40)</f>
        <v>0.7530422425386385</v>
      </c>
      <c r="M40" s="19">
        <f>MIN(B40:J40)</f>
        <v>3.7480000000000002</v>
      </c>
      <c r="N40" s="22">
        <f>MAX(B40:J40)</f>
        <v>5.9</v>
      </c>
    </row>
    <row r="41" spans="1:14" x14ac:dyDescent="0.2">
      <c r="A41" s="66" t="s">
        <v>75</v>
      </c>
      <c r="B41" s="36"/>
      <c r="C41" s="36">
        <f>100/C7*C40</f>
        <v>8.6134453781512601</v>
      </c>
      <c r="D41" s="36">
        <f>100/D7*D40</f>
        <v>8.640332640332641</v>
      </c>
      <c r="E41" s="36">
        <f>100/E7*E40</f>
        <v>9.2951807228915655</v>
      </c>
      <c r="F41" s="36"/>
      <c r="G41" s="36">
        <f>100/G7*G40</f>
        <v>9.2827192434650723</v>
      </c>
      <c r="H41" s="36">
        <f>100/H7*H40</f>
        <v>8.262422291786077</v>
      </c>
      <c r="I41" s="36">
        <f>100/I7*I40</f>
        <v>9.2043681747269908</v>
      </c>
      <c r="J41" s="36">
        <f>100/J7*J40</f>
        <v>8.4967320261437909</v>
      </c>
      <c r="K41" s="37">
        <f>AVERAGE(B41:J41)</f>
        <v>8.8278857824996297</v>
      </c>
      <c r="L41" s="37">
        <f>_xlfn.STDEV.S(B41:J41)</f>
        <v>0.42378250475514823</v>
      </c>
      <c r="M41" s="36">
        <f>MIN(B41:J41)</f>
        <v>8.262422291786077</v>
      </c>
      <c r="N41" s="38">
        <f>MAX(B41:J41)</f>
        <v>9.2951807228915655</v>
      </c>
    </row>
    <row r="42" spans="1:14" x14ac:dyDescent="0.2">
      <c r="A42" s="10" t="s">
        <v>34</v>
      </c>
      <c r="B42" s="8">
        <v>10.7</v>
      </c>
      <c r="C42" s="8">
        <v>11.4</v>
      </c>
      <c r="D42" s="8">
        <v>11.7</v>
      </c>
      <c r="E42" s="8">
        <v>12</v>
      </c>
      <c r="F42" s="8">
        <v>11.9</v>
      </c>
      <c r="G42" s="8">
        <v>10.9</v>
      </c>
      <c r="H42" s="8" t="s">
        <v>40</v>
      </c>
      <c r="I42" s="35">
        <v>18.399999999999999</v>
      </c>
      <c r="J42" s="35">
        <v>18</v>
      </c>
      <c r="K42" s="21">
        <f t="shared" si="2"/>
        <v>13.125</v>
      </c>
      <c r="L42" s="21">
        <f t="shared" si="3"/>
        <v>3.1666791979701912</v>
      </c>
      <c r="M42" s="19">
        <f t="shared" si="4"/>
        <v>10.7</v>
      </c>
      <c r="N42" s="22">
        <f t="shared" si="5"/>
        <v>18.399999999999999</v>
      </c>
    </row>
    <row r="43" spans="1:14" x14ac:dyDescent="0.2">
      <c r="A43" s="66" t="s">
        <v>60</v>
      </c>
      <c r="B43" s="36">
        <f>100/B7*B42</f>
        <v>23.672566371681413</v>
      </c>
      <c r="C43" s="36">
        <f>100/C7*C42</f>
        <v>23.949579831932773</v>
      </c>
      <c r="D43" s="36">
        <f>100/D7*D42</f>
        <v>24.324324324324323</v>
      </c>
      <c r="E43" s="36">
        <f>100/E7*E42</f>
        <v>24.096385542168676</v>
      </c>
      <c r="F43" s="36">
        <f>100/F7*F42</f>
        <v>23.66275601511235</v>
      </c>
      <c r="G43" s="36">
        <f>100/G7*G42</f>
        <v>24.310821661165136</v>
      </c>
      <c r="H43" s="36"/>
      <c r="I43" s="36">
        <f>100/I7*I42</f>
        <v>28.705148205928239</v>
      </c>
      <c r="J43" s="36">
        <f>100/J7*J42</f>
        <v>29.411764705882351</v>
      </c>
      <c r="K43" s="37">
        <f t="shared" si="2"/>
        <v>25.26666833227441</v>
      </c>
      <c r="L43" s="37">
        <f t="shared" si="3"/>
        <v>2.3611317681046438</v>
      </c>
      <c r="M43" s="36">
        <f t="shared" si="4"/>
        <v>23.66275601511235</v>
      </c>
      <c r="N43" s="38">
        <f t="shared" si="5"/>
        <v>29.411764705882351</v>
      </c>
    </row>
    <row r="44" spans="1:14" x14ac:dyDescent="0.2">
      <c r="A44" s="10" t="s">
        <v>35</v>
      </c>
      <c r="B44" s="8">
        <v>1.9</v>
      </c>
      <c r="C44" s="8" t="s">
        <v>40</v>
      </c>
      <c r="D44" s="8">
        <v>2.2999999999999998</v>
      </c>
      <c r="E44" s="8" t="s">
        <v>40</v>
      </c>
      <c r="F44" s="8">
        <v>3</v>
      </c>
      <c r="G44" s="8" t="s">
        <v>40</v>
      </c>
      <c r="H44" s="8" t="s">
        <v>40</v>
      </c>
      <c r="I44" s="35" t="s">
        <v>40</v>
      </c>
      <c r="J44" s="35">
        <v>3.2</v>
      </c>
      <c r="K44" s="21">
        <f t="shared" si="2"/>
        <v>2.5999999999999996</v>
      </c>
      <c r="L44" s="21">
        <f t="shared" si="3"/>
        <v>0.60553007081950072</v>
      </c>
      <c r="M44" s="19">
        <f t="shared" si="4"/>
        <v>1.9</v>
      </c>
      <c r="N44" s="22">
        <f t="shared" si="5"/>
        <v>3.2</v>
      </c>
    </row>
    <row r="45" spans="1:14" x14ac:dyDescent="0.2">
      <c r="A45" s="66" t="s">
        <v>61</v>
      </c>
      <c r="B45" s="36">
        <f>100/B7*B44</f>
        <v>4.2035398230088488</v>
      </c>
      <c r="C45" s="36"/>
      <c r="D45" s="36">
        <f>100/D7*D44</f>
        <v>4.7817047817047813</v>
      </c>
      <c r="E45" s="36"/>
      <c r="F45" s="36">
        <f>100/F7*F44</f>
        <v>5.9654006760787439</v>
      </c>
      <c r="G45" s="36"/>
      <c r="H45" s="36"/>
      <c r="I45" s="36"/>
      <c r="J45" s="36">
        <f>100/J7*J44</f>
        <v>5.2287581699346406</v>
      </c>
      <c r="K45" s="37">
        <f t="shared" si="2"/>
        <v>5.0448508626817539</v>
      </c>
      <c r="L45" s="37">
        <f t="shared" si="3"/>
        <v>0.74347920437523363</v>
      </c>
      <c r="M45" s="36">
        <f t="shared" si="4"/>
        <v>4.2035398230088488</v>
      </c>
      <c r="N45" s="38">
        <f t="shared" si="5"/>
        <v>5.9654006760787439</v>
      </c>
    </row>
    <row r="46" spans="1:14" s="39" customFormat="1" x14ac:dyDescent="0.2">
      <c r="A46" s="66" t="s">
        <v>36</v>
      </c>
      <c r="B46" s="36">
        <v>76</v>
      </c>
      <c r="C46" s="36"/>
      <c r="D46" s="36">
        <v>68</v>
      </c>
      <c r="E46" s="36"/>
      <c r="F46" s="36">
        <v>80</v>
      </c>
      <c r="G46" s="36"/>
      <c r="H46" s="36"/>
      <c r="I46" s="36"/>
      <c r="J46" s="36" t="s">
        <v>40</v>
      </c>
      <c r="K46" s="37">
        <f t="shared" si="2"/>
        <v>74.666666666666671</v>
      </c>
      <c r="L46" s="37">
        <f t="shared" si="3"/>
        <v>6.1101009266077861</v>
      </c>
      <c r="M46" s="36">
        <f t="shared" si="4"/>
        <v>68</v>
      </c>
      <c r="N46" s="38">
        <f t="shared" si="5"/>
        <v>80</v>
      </c>
    </row>
    <row r="47" spans="1:14" x14ac:dyDescent="0.2">
      <c r="A47" s="10" t="s">
        <v>63</v>
      </c>
      <c r="B47" s="8">
        <v>13.7</v>
      </c>
      <c r="C47" s="8">
        <v>12.259</v>
      </c>
      <c r="D47" s="8" t="s">
        <v>19</v>
      </c>
      <c r="E47" s="8">
        <v>13.1</v>
      </c>
      <c r="F47" s="8">
        <v>13.127000000000001</v>
      </c>
      <c r="G47" s="8" t="s">
        <v>19</v>
      </c>
      <c r="H47" s="8" t="s">
        <v>19</v>
      </c>
      <c r="I47" s="35">
        <v>17.399999999999999</v>
      </c>
      <c r="J47" s="35">
        <v>14.4</v>
      </c>
      <c r="K47" s="21">
        <f>AVERAGE(B47:J47)</f>
        <v>13.997666666666667</v>
      </c>
      <c r="L47" s="21">
        <f>_xlfn.STDEV.S(B47:J47)</f>
        <v>1.8118044780457478</v>
      </c>
      <c r="M47" s="19">
        <f>MIN(B47:J47)</f>
        <v>12.259</v>
      </c>
      <c r="N47" s="22">
        <f>MAX(B47:J47)</f>
        <v>17.399999999999999</v>
      </c>
    </row>
    <row r="48" spans="1:14" x14ac:dyDescent="0.2">
      <c r="A48" s="66" t="s">
        <v>64</v>
      </c>
      <c r="B48" s="36">
        <f>100/B7*B47</f>
        <v>30.309734513274332</v>
      </c>
      <c r="C48" s="36">
        <f>100/C7*C47</f>
        <v>25.754201680672271</v>
      </c>
      <c r="D48" s="36"/>
      <c r="E48" s="36">
        <f>100/E7*E47</f>
        <v>26.305220883534137</v>
      </c>
      <c r="F48" s="36">
        <f>100/F7*F47</f>
        <v>26.102604891628555</v>
      </c>
      <c r="G48" s="36"/>
      <c r="H48" s="36"/>
      <c r="I48" s="36">
        <f>100/I7*I47</f>
        <v>27.145085803432139</v>
      </c>
      <c r="J48" s="36">
        <f>100/J7*J47</f>
        <v>23.529411764705884</v>
      </c>
      <c r="K48" s="37">
        <f>AVERAGE(B48:J48)</f>
        <v>26.52437658954122</v>
      </c>
      <c r="L48" s="37">
        <f>_xlfn.STDEV.S(B48:J48)</f>
        <v>2.2137352515540778</v>
      </c>
      <c r="M48" s="36">
        <f>MIN(B48:J48)</f>
        <v>23.529411764705884</v>
      </c>
      <c r="N48" s="38">
        <f>MAX(B48:J48)</f>
        <v>30.309734513274332</v>
      </c>
    </row>
    <row r="49" spans="1:14" x14ac:dyDescent="0.2">
      <c r="A49" s="10" t="s">
        <v>97</v>
      </c>
      <c r="B49" s="8">
        <v>7.3</v>
      </c>
      <c r="C49" s="8">
        <v>9.6</v>
      </c>
      <c r="D49" s="8" t="s">
        <v>40</v>
      </c>
      <c r="E49" s="8" t="s">
        <v>40</v>
      </c>
      <c r="F49" s="8">
        <v>10.3</v>
      </c>
      <c r="G49" s="8">
        <v>8.1</v>
      </c>
      <c r="H49" s="8">
        <v>8.9</v>
      </c>
      <c r="I49" s="35">
        <v>13.4</v>
      </c>
      <c r="J49" s="35">
        <v>11.5</v>
      </c>
      <c r="K49" s="21">
        <f t="shared" si="2"/>
        <v>9.8714285714285701</v>
      </c>
      <c r="L49" s="21">
        <f t="shared" si="3"/>
        <v>2.0838380341046108</v>
      </c>
      <c r="M49" s="19">
        <f t="shared" si="4"/>
        <v>7.3</v>
      </c>
      <c r="N49" s="22">
        <f t="shared" si="5"/>
        <v>13.4</v>
      </c>
    </row>
    <row r="50" spans="1:14" x14ac:dyDescent="0.2">
      <c r="A50" s="66" t="s">
        <v>98</v>
      </c>
      <c r="B50" s="36">
        <f>100/B7*B49</f>
        <v>16.150442477876105</v>
      </c>
      <c r="C50" s="36">
        <f>100/C7*C49</f>
        <v>20.168067226890756</v>
      </c>
      <c r="D50" s="36"/>
      <c r="E50" s="36"/>
      <c r="F50" s="36">
        <f>100/F7*F49</f>
        <v>20.481208987870353</v>
      </c>
      <c r="G50" s="36">
        <f>100/G7*G49</f>
        <v>18.065839950040147</v>
      </c>
      <c r="H50" s="36">
        <f>100/H7*H49</f>
        <v>19.619946210484546</v>
      </c>
      <c r="I50" s="36">
        <f>100/I7*I49</f>
        <v>20.904836193447743</v>
      </c>
      <c r="J50" s="36">
        <f>100/J7*J49</f>
        <v>18.790849673202615</v>
      </c>
      <c r="K50" s="37">
        <f t="shared" si="2"/>
        <v>19.168741531401754</v>
      </c>
      <c r="L50" s="37">
        <f t="shared" si="3"/>
        <v>1.6536906370873135</v>
      </c>
      <c r="M50" s="36">
        <f t="shared" si="4"/>
        <v>16.150442477876105</v>
      </c>
      <c r="N50" s="38">
        <f t="shared" si="5"/>
        <v>20.904836193447743</v>
      </c>
    </row>
    <row r="51" spans="1:14" x14ac:dyDescent="0.2">
      <c r="A51" s="10" t="s">
        <v>99</v>
      </c>
      <c r="B51" s="8">
        <v>8.3000000000000007</v>
      </c>
      <c r="C51" s="8">
        <v>9.6999999999999993</v>
      </c>
      <c r="D51" s="8">
        <v>8.8000000000000007</v>
      </c>
      <c r="E51" s="8" t="s">
        <v>40</v>
      </c>
      <c r="F51" s="8">
        <v>9.6</v>
      </c>
      <c r="G51" s="8">
        <v>9.6999999999999993</v>
      </c>
      <c r="H51" s="8">
        <v>8.9</v>
      </c>
      <c r="I51" s="35">
        <v>14.6</v>
      </c>
      <c r="J51" s="35">
        <v>13.6</v>
      </c>
      <c r="K51" s="21">
        <f t="shared" si="2"/>
        <v>10.399999999999999</v>
      </c>
      <c r="L51" s="21">
        <f t="shared" si="3"/>
        <v>2.3518989288293422</v>
      </c>
      <c r="M51" s="19">
        <f t="shared" si="4"/>
        <v>8.3000000000000007</v>
      </c>
      <c r="N51" s="22">
        <f t="shared" si="5"/>
        <v>14.6</v>
      </c>
    </row>
    <row r="52" spans="1:14" x14ac:dyDescent="0.2">
      <c r="A52" s="66" t="s">
        <v>100</v>
      </c>
      <c r="B52" s="36">
        <f>100/B7*B51</f>
        <v>18.36283185840708</v>
      </c>
      <c r="C52" s="36">
        <f>100/C7*C51</f>
        <v>20.3781512605042</v>
      </c>
      <c r="D52" s="36">
        <f>100/D7*D51</f>
        <v>18.295218295218298</v>
      </c>
      <c r="E52" s="36"/>
      <c r="F52" s="36">
        <f>100/F7*F51</f>
        <v>19.08928216345198</v>
      </c>
      <c r="G52" s="36">
        <f>100/G7*G51</f>
        <v>21.634400927825855</v>
      </c>
      <c r="H52" s="36">
        <f>100/H7*H51</f>
        <v>19.619946210484546</v>
      </c>
      <c r="I52" s="36">
        <f>100/I7*I51</f>
        <v>22.77691107644306</v>
      </c>
      <c r="J52" s="36">
        <f>100/J7*J51</f>
        <v>22.222222222222221</v>
      </c>
      <c r="K52" s="37">
        <f t="shared" si="2"/>
        <v>20.297370501819657</v>
      </c>
      <c r="L52" s="37">
        <f t="shared" si="3"/>
        <v>1.7450659350141042</v>
      </c>
      <c r="M52" s="36">
        <f t="shared" si="4"/>
        <v>18.295218295218298</v>
      </c>
      <c r="N52" s="38">
        <f t="shared" si="5"/>
        <v>22.77691107644306</v>
      </c>
    </row>
    <row r="53" spans="1:14" x14ac:dyDescent="0.2">
      <c r="A53" s="10" t="s">
        <v>37</v>
      </c>
      <c r="B53" s="8">
        <v>2.5</v>
      </c>
      <c r="C53" s="8">
        <v>2.5</v>
      </c>
      <c r="D53" s="8">
        <v>2.4</v>
      </c>
      <c r="E53" s="8" t="s">
        <v>40</v>
      </c>
      <c r="F53" s="8">
        <v>2.6</v>
      </c>
      <c r="G53" s="8" t="s">
        <v>40</v>
      </c>
      <c r="H53" s="8" t="s">
        <v>40</v>
      </c>
      <c r="I53" s="35" t="s">
        <v>40</v>
      </c>
      <c r="J53" s="35" t="s">
        <v>40</v>
      </c>
      <c r="K53" s="21">
        <f t="shared" si="2"/>
        <v>2.5</v>
      </c>
      <c r="L53" s="21">
        <f t="shared" si="3"/>
        <v>8.1649658092772678E-2</v>
      </c>
      <c r="M53" s="19">
        <f t="shared" si="4"/>
        <v>2.4</v>
      </c>
      <c r="N53" s="22">
        <f t="shared" si="5"/>
        <v>2.6</v>
      </c>
    </row>
    <row r="54" spans="1:14" x14ac:dyDescent="0.2">
      <c r="A54" s="71" t="s">
        <v>101</v>
      </c>
      <c r="B54" s="36">
        <f>100/B7*B53</f>
        <v>5.5309734513274336</v>
      </c>
      <c r="C54" s="36">
        <f>100/C7*C53</f>
        <v>5.2521008403361344</v>
      </c>
      <c r="D54" s="36">
        <f>100/D7*D53</f>
        <v>4.9896049896049899</v>
      </c>
      <c r="E54" s="36"/>
      <c r="F54" s="36">
        <f>100/F7*F53</f>
        <v>5.1700139192682446</v>
      </c>
      <c r="G54" s="36"/>
      <c r="H54" s="36"/>
      <c r="I54" s="36"/>
      <c r="J54" s="36"/>
      <c r="K54" s="37">
        <f t="shared" si="2"/>
        <v>5.2356733001342004</v>
      </c>
      <c r="L54" s="37">
        <f t="shared" si="3"/>
        <v>0.22533886416848822</v>
      </c>
      <c r="M54" s="36">
        <f t="shared" si="4"/>
        <v>4.9896049896049899</v>
      </c>
      <c r="N54" s="38">
        <f t="shared" si="5"/>
        <v>5.5309734513274336</v>
      </c>
    </row>
    <row r="55" spans="1:14" s="39" customFormat="1" x14ac:dyDescent="0.2">
      <c r="A55" s="66" t="s">
        <v>102</v>
      </c>
      <c r="B55" s="36">
        <v>83</v>
      </c>
      <c r="C55" s="36">
        <v>92.6</v>
      </c>
      <c r="D55" s="36">
        <v>92.3</v>
      </c>
      <c r="E55" s="36"/>
      <c r="F55" s="36" t="s">
        <v>40</v>
      </c>
      <c r="G55" s="36"/>
      <c r="H55" s="36"/>
      <c r="I55" s="36"/>
      <c r="J55" s="36"/>
      <c r="K55" s="37">
        <f t="shared" si="2"/>
        <v>89.3</v>
      </c>
      <c r="L55" s="37">
        <f t="shared" si="3"/>
        <v>5.4580216195980729</v>
      </c>
      <c r="M55" s="36">
        <f t="shared" si="4"/>
        <v>83</v>
      </c>
      <c r="N55" s="38">
        <f t="shared" si="5"/>
        <v>92.6</v>
      </c>
    </row>
    <row r="56" spans="1:14" x14ac:dyDescent="0.2">
      <c r="A56" s="10" t="s">
        <v>69</v>
      </c>
      <c r="B56" s="8">
        <v>13.3</v>
      </c>
      <c r="C56" s="8">
        <v>14.05</v>
      </c>
      <c r="D56" s="8">
        <v>13.775</v>
      </c>
      <c r="E56" s="8">
        <v>14.698</v>
      </c>
      <c r="F56" s="8">
        <v>14.452999999999999</v>
      </c>
      <c r="G56" s="8">
        <v>12.946</v>
      </c>
      <c r="H56" s="8">
        <v>12.957000000000001</v>
      </c>
      <c r="I56" s="35">
        <v>18</v>
      </c>
      <c r="J56" s="35">
        <v>16.600000000000001</v>
      </c>
      <c r="K56" s="21">
        <f>AVERAGE(B56:J56)</f>
        <v>14.530999999999999</v>
      </c>
      <c r="L56" s="21">
        <f>_xlfn.STDEV.S(B56:J56)</f>
        <v>1.7196167450917785</v>
      </c>
      <c r="M56" s="19">
        <f>MIN(B56:J56)</f>
        <v>12.946</v>
      </c>
      <c r="N56" s="22">
        <f>MAX(B56:J56)</f>
        <v>18</v>
      </c>
    </row>
    <row r="57" spans="1:14" x14ac:dyDescent="0.2">
      <c r="A57" s="66" t="s">
        <v>70</v>
      </c>
      <c r="B57" s="36">
        <f>100/B7*B56</f>
        <v>29.424778761061948</v>
      </c>
      <c r="C57" s="36">
        <f>100/C7*C56</f>
        <v>29.516806722689079</v>
      </c>
      <c r="D57" s="36">
        <f>100/D7*D56</f>
        <v>28.638253638253641</v>
      </c>
      <c r="E57" s="36">
        <f>100/E7*E56</f>
        <v>29.514056224899601</v>
      </c>
      <c r="F57" s="36">
        <f>100/F7*F56</f>
        <v>28.739311990455359</v>
      </c>
      <c r="G57" s="36">
        <f>100/G7*G56</f>
        <v>28.874119011508611</v>
      </c>
      <c r="H57" s="36">
        <f>100/H7*H56</f>
        <v>28.563555398791941</v>
      </c>
      <c r="I57" s="36">
        <f>100/I7*I56</f>
        <v>28.081123244929802</v>
      </c>
      <c r="J57" s="36">
        <f>100/J7*J56</f>
        <v>27.124183006535951</v>
      </c>
      <c r="K57" s="37">
        <f>AVERAGE(B57:J57)</f>
        <v>28.719576444347329</v>
      </c>
      <c r="L57" s="37">
        <f>_xlfn.STDEV.S(B57:J57)</f>
        <v>0.77235161337479008</v>
      </c>
      <c r="M57" s="36">
        <f>MIN(B57:J57)</f>
        <v>27.124183006535951</v>
      </c>
      <c r="N57" s="38">
        <f>MAX(B57:J57)</f>
        <v>29.516806722689079</v>
      </c>
    </row>
    <row r="58" spans="1:14" x14ac:dyDescent="0.2">
      <c r="A58" s="10" t="s">
        <v>71</v>
      </c>
      <c r="B58" s="8">
        <v>21.9</v>
      </c>
      <c r="C58" s="8">
        <v>22.71</v>
      </c>
      <c r="D58" s="8">
        <v>23.501999999999999</v>
      </c>
      <c r="E58" s="8">
        <v>24.33</v>
      </c>
      <c r="F58" s="8">
        <v>24.75</v>
      </c>
      <c r="G58" s="8">
        <v>22.036000000000001</v>
      </c>
      <c r="H58" s="8">
        <v>21.513000000000002</v>
      </c>
      <c r="I58" s="35">
        <v>31.7</v>
      </c>
      <c r="J58" s="35">
        <v>29.9</v>
      </c>
      <c r="K58" s="21">
        <f>AVERAGE(B58:J58)</f>
        <v>24.704555555555558</v>
      </c>
      <c r="L58" s="21">
        <f>_xlfn.STDEV.S(B58:J58)</f>
        <v>3.6515130805979275</v>
      </c>
      <c r="M58" s="19">
        <f>MIN(B58:J58)</f>
        <v>21.513000000000002</v>
      </c>
      <c r="N58" s="22">
        <f>MAX(B58:J58)</f>
        <v>31.7</v>
      </c>
    </row>
    <row r="59" spans="1:14" x14ac:dyDescent="0.2">
      <c r="A59" s="66" t="s">
        <v>72</v>
      </c>
      <c r="B59" s="36">
        <f>100/B7*B58</f>
        <v>48.451327433628315</v>
      </c>
      <c r="C59" s="36">
        <f>100/C7*C58</f>
        <v>47.710084033613448</v>
      </c>
      <c r="D59" s="36">
        <f>100/D7*D58</f>
        <v>48.860706860706863</v>
      </c>
      <c r="E59" s="36">
        <f>100/E7*E58</f>
        <v>48.855421686746986</v>
      </c>
      <c r="F59" s="36">
        <f>100/F7*F58</f>
        <v>49.214555577649634</v>
      </c>
      <c r="G59" s="36">
        <f>100/G7*G58</f>
        <v>49.14800606655367</v>
      </c>
      <c r="H59" s="36">
        <f>100/H7*H58</f>
        <v>47.425157620916188</v>
      </c>
      <c r="I59" s="36">
        <f>100/I7*I58</f>
        <v>49.453978159126372</v>
      </c>
      <c r="J59" s="36">
        <f>100/J7*J58</f>
        <v>48.856209150326791</v>
      </c>
      <c r="K59" s="37">
        <f>AVERAGE(B59:J59)</f>
        <v>48.663938509918694</v>
      </c>
      <c r="L59" s="37">
        <f>_xlfn.STDEV.S(B59:J59)</f>
        <v>0.68589674101802689</v>
      </c>
      <c r="M59" s="36">
        <f>MIN(B59:J59)</f>
        <v>47.425157620916188</v>
      </c>
      <c r="N59" s="38">
        <f>MAX(B59:J59)</f>
        <v>49.453978159126372</v>
      </c>
    </row>
    <row r="60" spans="1:14" ht="33" thickBot="1" x14ac:dyDescent="0.25">
      <c r="A60" s="72" t="s">
        <v>103</v>
      </c>
      <c r="B60" s="40">
        <f t="shared" ref="B60:H60" si="18">100/B58*B56</f>
        <v>60.730593607305941</v>
      </c>
      <c r="C60" s="40">
        <f t="shared" si="18"/>
        <v>61.867018934390138</v>
      </c>
      <c r="D60" s="40">
        <f t="shared" si="18"/>
        <v>58.612033018466519</v>
      </c>
      <c r="E60" s="40">
        <f t="shared" si="18"/>
        <v>60.411015207562684</v>
      </c>
      <c r="F60" s="40">
        <f t="shared" si="18"/>
        <v>58.395959595959596</v>
      </c>
      <c r="G60" s="40">
        <f t="shared" si="18"/>
        <v>58.749319295697944</v>
      </c>
      <c r="H60" s="40">
        <f t="shared" si="18"/>
        <v>60.228698926230656</v>
      </c>
      <c r="I60" s="40">
        <f>100/I58*I56</f>
        <v>56.782334384858046</v>
      </c>
      <c r="J60" s="40">
        <f>100/J58*J56</f>
        <v>55.518394648829435</v>
      </c>
      <c r="K60" s="41">
        <f>AVERAGE(B60:J60)</f>
        <v>59.032818624366783</v>
      </c>
      <c r="L60" s="41">
        <f>_xlfn.STDEV.S(B60:J60)</f>
        <v>2.0100859377776197</v>
      </c>
      <c r="M60" s="40">
        <f>MIN(B60:J60)</f>
        <v>55.518394648829435</v>
      </c>
      <c r="N60" s="42">
        <f>MAX(B60:J60)</f>
        <v>61.867018934390138</v>
      </c>
    </row>
    <row r="61" spans="1:14" x14ac:dyDescent="0.2">
      <c r="A61" s="62" t="s">
        <v>105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4"/>
    </row>
    <row r="62" spans="1:14" x14ac:dyDescent="0.2">
      <c r="A62" s="9" t="s">
        <v>109</v>
      </c>
      <c r="B62" s="8">
        <v>17</v>
      </c>
      <c r="C62" s="8">
        <v>17</v>
      </c>
      <c r="D62" s="8">
        <v>17</v>
      </c>
      <c r="E62" s="8">
        <v>17</v>
      </c>
      <c r="F62" s="8">
        <v>17</v>
      </c>
      <c r="G62" s="8">
        <v>17</v>
      </c>
      <c r="H62" s="8">
        <v>17</v>
      </c>
      <c r="I62" s="35">
        <v>17</v>
      </c>
      <c r="J62" s="35">
        <v>17</v>
      </c>
      <c r="K62" s="21">
        <f t="shared" ref="K62:K64" si="19">AVERAGE(B62:J62)</f>
        <v>17</v>
      </c>
      <c r="L62" s="21">
        <f t="shared" ref="L62:L64" si="20">_xlfn.STDEV.S(B62:J62)</f>
        <v>0</v>
      </c>
      <c r="M62" s="19">
        <f t="shared" ref="M62:M64" si="21">MIN(B62:J62)</f>
        <v>17</v>
      </c>
      <c r="N62" s="22">
        <f t="shared" ref="N62:N64" si="22">MAX(B62:J62)</f>
        <v>17</v>
      </c>
    </row>
    <row r="63" spans="1:14" x14ac:dyDescent="0.2">
      <c r="A63" s="9" t="s">
        <v>110</v>
      </c>
      <c r="B63" s="8">
        <v>10</v>
      </c>
      <c r="C63" s="8">
        <v>10</v>
      </c>
      <c r="D63" s="8">
        <v>10</v>
      </c>
      <c r="E63" s="8">
        <v>10</v>
      </c>
      <c r="F63" s="8">
        <v>10</v>
      </c>
      <c r="G63" s="8">
        <v>10</v>
      </c>
      <c r="H63" s="8">
        <v>10</v>
      </c>
      <c r="I63" s="35">
        <v>10</v>
      </c>
      <c r="J63" s="35">
        <v>10</v>
      </c>
      <c r="K63" s="21">
        <f t="shared" si="19"/>
        <v>10</v>
      </c>
      <c r="L63" s="21">
        <f t="shared" si="20"/>
        <v>0</v>
      </c>
      <c r="M63" s="19">
        <f t="shared" si="21"/>
        <v>10</v>
      </c>
      <c r="N63" s="22">
        <f t="shared" si="22"/>
        <v>10</v>
      </c>
    </row>
    <row r="64" spans="1:14" x14ac:dyDescent="0.2">
      <c r="A64" s="9" t="s">
        <v>106</v>
      </c>
      <c r="B64" s="8">
        <v>6</v>
      </c>
      <c r="C64" s="8">
        <v>6</v>
      </c>
      <c r="D64" s="8">
        <v>6</v>
      </c>
      <c r="E64" s="8">
        <v>6</v>
      </c>
      <c r="F64" s="8">
        <v>6</v>
      </c>
      <c r="G64" s="8">
        <v>6</v>
      </c>
      <c r="H64" s="8">
        <v>6</v>
      </c>
      <c r="I64" s="35">
        <v>6</v>
      </c>
      <c r="J64" s="35">
        <v>6</v>
      </c>
      <c r="K64" s="21">
        <f t="shared" si="19"/>
        <v>6</v>
      </c>
      <c r="L64" s="21">
        <f t="shared" si="20"/>
        <v>0</v>
      </c>
      <c r="M64" s="19">
        <f t="shared" si="21"/>
        <v>6</v>
      </c>
      <c r="N64" s="22">
        <f t="shared" si="22"/>
        <v>6</v>
      </c>
    </row>
    <row r="65" spans="1:14" ht="16" customHeight="1" x14ac:dyDescent="0.2">
      <c r="A65" s="10" t="s">
        <v>76</v>
      </c>
      <c r="B65" s="8" t="s">
        <v>4</v>
      </c>
      <c r="C65" s="8" t="s">
        <v>4</v>
      </c>
      <c r="D65" s="8" t="s">
        <v>4</v>
      </c>
      <c r="E65" s="8" t="s">
        <v>4</v>
      </c>
      <c r="F65" s="8" t="s">
        <v>4</v>
      </c>
      <c r="G65" s="8" t="s">
        <v>4</v>
      </c>
      <c r="H65" s="8" t="s">
        <v>4</v>
      </c>
      <c r="I65" s="35" t="s">
        <v>4</v>
      </c>
      <c r="J65" s="35" t="s">
        <v>4</v>
      </c>
      <c r="K65" s="21"/>
      <c r="L65" s="21"/>
      <c r="M65" s="19"/>
      <c r="N65" s="22"/>
    </row>
    <row r="66" spans="1:14" x14ac:dyDescent="0.2">
      <c r="A66" s="9" t="s">
        <v>111</v>
      </c>
      <c r="B66" s="8">
        <v>1</v>
      </c>
      <c r="C66" s="8">
        <v>1</v>
      </c>
      <c r="D66" s="8">
        <v>1</v>
      </c>
      <c r="E66" s="8">
        <v>1</v>
      </c>
      <c r="F66" s="8">
        <v>1</v>
      </c>
      <c r="G66" s="8">
        <v>1</v>
      </c>
      <c r="H66" s="8">
        <v>1</v>
      </c>
      <c r="I66" s="35">
        <v>1</v>
      </c>
      <c r="J66" s="35">
        <v>1</v>
      </c>
      <c r="K66" s="21">
        <f>AVERAGE(B66:J66)</f>
        <v>1</v>
      </c>
      <c r="L66" s="21">
        <f>_xlfn.STDEV.S(B66:J66)</f>
        <v>0</v>
      </c>
      <c r="M66" s="19">
        <f>MIN(B66:J66)</f>
        <v>1</v>
      </c>
      <c r="N66" s="22">
        <f>MAX(B66:J66)</f>
        <v>1</v>
      </c>
    </row>
    <row r="67" spans="1:14" s="45" customFormat="1" x14ac:dyDescent="0.2">
      <c r="A67" s="10" t="s">
        <v>6</v>
      </c>
      <c r="B67" s="8">
        <v>14</v>
      </c>
      <c r="C67" s="8">
        <v>14</v>
      </c>
      <c r="D67" s="8">
        <v>14</v>
      </c>
      <c r="E67" s="8">
        <v>14</v>
      </c>
      <c r="F67" s="8">
        <v>14</v>
      </c>
      <c r="G67" s="8">
        <v>14</v>
      </c>
      <c r="H67" s="8">
        <v>14</v>
      </c>
      <c r="I67" s="8">
        <v>15</v>
      </c>
      <c r="J67" s="8">
        <v>16</v>
      </c>
      <c r="K67" s="43">
        <f>AVERAGE(B67:J67)</f>
        <v>14.333333333333334</v>
      </c>
      <c r="L67" s="43">
        <f>_xlfn.STDEV.S(B67:J67)</f>
        <v>0.70710678118654757</v>
      </c>
      <c r="M67" s="8">
        <f>MIN(B67:J67)</f>
        <v>14</v>
      </c>
      <c r="N67" s="44">
        <f>MAX(B67:J67)</f>
        <v>16</v>
      </c>
    </row>
    <row r="68" spans="1:14" x14ac:dyDescent="0.2">
      <c r="A68" s="9" t="s">
        <v>112</v>
      </c>
      <c r="B68" s="8">
        <v>1</v>
      </c>
      <c r="C68" s="8">
        <v>1</v>
      </c>
      <c r="D68" s="8">
        <v>1</v>
      </c>
      <c r="E68" s="8">
        <v>1</v>
      </c>
      <c r="F68" s="8">
        <v>1</v>
      </c>
      <c r="G68" s="8">
        <v>1</v>
      </c>
      <c r="H68" s="46" t="s">
        <v>40</v>
      </c>
      <c r="I68" s="35">
        <v>1</v>
      </c>
      <c r="J68" s="35">
        <v>1</v>
      </c>
      <c r="K68" s="21">
        <f>AVERAGE(B68:J68)</f>
        <v>1</v>
      </c>
      <c r="L68" s="21">
        <f>_xlfn.STDEV.S(B68:J68)</f>
        <v>0</v>
      </c>
      <c r="M68" s="19">
        <f>MIN(B68:J68)</f>
        <v>1</v>
      </c>
      <c r="N68" s="22">
        <f>MAX(B68:J68)</f>
        <v>1</v>
      </c>
    </row>
    <row r="69" spans="1:14" x14ac:dyDescent="0.2">
      <c r="A69" s="9" t="s">
        <v>112</v>
      </c>
      <c r="B69" s="8">
        <v>13</v>
      </c>
      <c r="C69" s="8">
        <v>13</v>
      </c>
      <c r="D69" s="8">
        <v>13</v>
      </c>
      <c r="E69" s="8">
        <v>13</v>
      </c>
      <c r="F69" s="8">
        <v>13</v>
      </c>
      <c r="G69" s="8">
        <v>13</v>
      </c>
      <c r="H69" s="46" t="s">
        <v>40</v>
      </c>
      <c r="I69" s="36">
        <v>16</v>
      </c>
      <c r="J69" s="36">
        <v>16</v>
      </c>
      <c r="K69" s="37">
        <f>AVERAGE(B69:J69)</f>
        <v>13.75</v>
      </c>
      <c r="L69" s="37">
        <f>_xlfn.STDEV.S(B69:J69)</f>
        <v>1.3887301496588271</v>
      </c>
      <c r="M69" s="36">
        <f>MIN(B69:J69)</f>
        <v>13</v>
      </c>
      <c r="N69" s="38">
        <f>MAX(B69:J69)</f>
        <v>16</v>
      </c>
    </row>
    <row r="70" spans="1:14" x14ac:dyDescent="0.2">
      <c r="A70" s="9" t="s">
        <v>113</v>
      </c>
      <c r="B70" s="8">
        <v>2</v>
      </c>
      <c r="C70" s="8">
        <v>2</v>
      </c>
      <c r="D70" s="8">
        <v>2</v>
      </c>
      <c r="E70" s="8">
        <v>2</v>
      </c>
      <c r="F70" s="8">
        <v>2</v>
      </c>
      <c r="G70" s="8">
        <v>2</v>
      </c>
      <c r="H70" s="46" t="s">
        <v>40</v>
      </c>
      <c r="I70" s="35">
        <v>2</v>
      </c>
      <c r="J70" s="35">
        <v>2</v>
      </c>
      <c r="K70" s="21">
        <f>AVERAGE(B70:J70)</f>
        <v>2</v>
      </c>
      <c r="L70" s="21">
        <f>_xlfn.STDEV.S(B70:J70)</f>
        <v>0</v>
      </c>
      <c r="M70" s="19">
        <f>MIN(B70:J70)</f>
        <v>2</v>
      </c>
      <c r="N70" s="22">
        <f>MAX(B70:J70)</f>
        <v>2</v>
      </c>
    </row>
    <row r="71" spans="1:14" s="49" customFormat="1" x14ac:dyDescent="0.2">
      <c r="A71" s="11" t="s">
        <v>114</v>
      </c>
      <c r="B71" s="47" t="s">
        <v>12</v>
      </c>
      <c r="C71" s="47" t="s">
        <v>12</v>
      </c>
      <c r="D71" s="47" t="s">
        <v>12</v>
      </c>
      <c r="E71" s="47" t="s">
        <v>12</v>
      </c>
      <c r="F71" s="47" t="s">
        <v>12</v>
      </c>
      <c r="G71" s="47" t="s">
        <v>12</v>
      </c>
      <c r="H71" s="47" t="s">
        <v>12</v>
      </c>
      <c r="I71" s="48" t="s">
        <v>28</v>
      </c>
      <c r="J71" s="48" t="s">
        <v>28</v>
      </c>
      <c r="K71" s="21"/>
      <c r="L71" s="21"/>
      <c r="M71" s="19"/>
      <c r="N71" s="22"/>
    </row>
    <row r="72" spans="1:14" s="49" customFormat="1" x14ac:dyDescent="0.2">
      <c r="A72" s="11" t="s">
        <v>115</v>
      </c>
      <c r="B72" s="47" t="s">
        <v>13</v>
      </c>
      <c r="C72" s="47" t="s">
        <v>17</v>
      </c>
      <c r="D72" s="47" t="s">
        <v>13</v>
      </c>
      <c r="E72" s="47" t="s">
        <v>21</v>
      </c>
      <c r="F72" s="47" t="s">
        <v>13</v>
      </c>
      <c r="G72" s="47" t="s">
        <v>13</v>
      </c>
      <c r="H72" s="47" t="s">
        <v>17</v>
      </c>
      <c r="I72" s="48" t="s">
        <v>29</v>
      </c>
      <c r="J72" s="48" t="s">
        <v>30</v>
      </c>
      <c r="K72" s="21"/>
      <c r="L72" s="21"/>
      <c r="M72" s="19"/>
      <c r="N72" s="22"/>
    </row>
    <row r="73" spans="1:14" ht="16" thickBot="1" x14ac:dyDescent="0.25">
      <c r="A73" s="61" t="s">
        <v>116</v>
      </c>
      <c r="B73" s="50">
        <v>19</v>
      </c>
      <c r="C73" s="50">
        <v>19</v>
      </c>
      <c r="D73" s="50">
        <v>18</v>
      </c>
      <c r="E73" s="50">
        <v>19</v>
      </c>
      <c r="F73" s="50">
        <v>19</v>
      </c>
      <c r="G73" s="50" t="s">
        <v>41</v>
      </c>
      <c r="H73" s="50">
        <v>18</v>
      </c>
      <c r="I73" s="51" t="s">
        <v>42</v>
      </c>
      <c r="J73" s="51">
        <v>22</v>
      </c>
      <c r="K73" s="28">
        <f>AVERAGE(B73:J73)</f>
        <v>19.142857142857142</v>
      </c>
      <c r="L73" s="28">
        <f>_xlfn.STDEV.S(B73:J73)</f>
        <v>1.3451854182690985</v>
      </c>
      <c r="M73" s="29">
        <f>MIN(B73:J73)</f>
        <v>18</v>
      </c>
      <c r="N73" s="30">
        <f>MAX(B73:J73)</f>
        <v>22</v>
      </c>
    </row>
    <row r="74" spans="1:14" x14ac:dyDescent="0.2">
      <c r="A74" s="57" t="s">
        <v>117</v>
      </c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9"/>
    </row>
    <row r="75" spans="1:14" ht="48" x14ac:dyDescent="0.2">
      <c r="A75" s="10" t="s">
        <v>73</v>
      </c>
      <c r="B75" s="2" t="s">
        <v>11</v>
      </c>
      <c r="C75" s="2" t="s">
        <v>16</v>
      </c>
      <c r="D75" s="2" t="s">
        <v>16</v>
      </c>
      <c r="E75" s="2" t="s">
        <v>22</v>
      </c>
      <c r="F75" s="2" t="s">
        <v>11</v>
      </c>
      <c r="G75" s="8" t="s">
        <v>15</v>
      </c>
      <c r="H75" s="7" t="s">
        <v>118</v>
      </c>
      <c r="I75" s="3" t="s">
        <v>27</v>
      </c>
      <c r="J75" s="3" t="s">
        <v>27</v>
      </c>
      <c r="K75" s="21"/>
      <c r="L75" s="21"/>
      <c r="M75" s="19"/>
      <c r="N75" s="22"/>
    </row>
    <row r="76" spans="1:14" ht="32" x14ac:dyDescent="0.2">
      <c r="A76" s="10" t="s">
        <v>38</v>
      </c>
      <c r="B76" s="8" t="s">
        <v>39</v>
      </c>
      <c r="C76" s="8" t="s">
        <v>40</v>
      </c>
      <c r="D76" s="7" t="s">
        <v>11</v>
      </c>
      <c r="E76" s="8" t="s">
        <v>40</v>
      </c>
      <c r="F76" s="8" t="s">
        <v>15</v>
      </c>
      <c r="G76" s="8" t="s">
        <v>40</v>
      </c>
      <c r="H76" s="8" t="s">
        <v>40</v>
      </c>
      <c r="I76" s="35" t="s">
        <v>15</v>
      </c>
      <c r="J76" s="35" t="s">
        <v>15</v>
      </c>
      <c r="K76" s="21"/>
      <c r="L76" s="21"/>
      <c r="M76" s="19"/>
      <c r="N76" s="22"/>
    </row>
    <row r="77" spans="1:14" x14ac:dyDescent="0.2">
      <c r="A77" s="10" t="s">
        <v>77</v>
      </c>
      <c r="B77" s="8" t="s">
        <v>14</v>
      </c>
      <c r="C77" s="8" t="s">
        <v>18</v>
      </c>
      <c r="D77" s="8" t="s">
        <v>20</v>
      </c>
      <c r="E77" s="8" t="s">
        <v>20</v>
      </c>
      <c r="F77" s="8" t="s">
        <v>18</v>
      </c>
      <c r="G77" s="8" t="s">
        <v>18</v>
      </c>
      <c r="H77" s="8" t="s">
        <v>25</v>
      </c>
      <c r="I77" s="35" t="s">
        <v>14</v>
      </c>
      <c r="J77" s="35" t="s">
        <v>14</v>
      </c>
      <c r="K77" s="21"/>
      <c r="L77" s="21"/>
      <c r="M77" s="19"/>
      <c r="N77" s="22"/>
    </row>
    <row r="78" spans="1:14" ht="16" x14ac:dyDescent="0.2">
      <c r="A78" s="9" t="s">
        <v>119</v>
      </c>
      <c r="B78" s="8" t="s">
        <v>1</v>
      </c>
      <c r="C78" s="8" t="s">
        <v>1</v>
      </c>
      <c r="D78" s="7" t="s">
        <v>26</v>
      </c>
      <c r="E78" s="7" t="s">
        <v>26</v>
      </c>
      <c r="F78" s="7" t="s">
        <v>26</v>
      </c>
      <c r="G78" s="7" t="s">
        <v>26</v>
      </c>
      <c r="H78" s="7" t="s">
        <v>26</v>
      </c>
      <c r="I78" s="35" t="s">
        <v>26</v>
      </c>
      <c r="J78" s="35" t="s">
        <v>26</v>
      </c>
      <c r="K78" s="21"/>
      <c r="L78" s="21"/>
      <c r="M78" s="19"/>
      <c r="N78" s="22"/>
    </row>
    <row r="79" spans="1:14" ht="16" thickBot="1" x14ac:dyDescent="0.25">
      <c r="A79" s="60" t="s">
        <v>78</v>
      </c>
      <c r="B79" s="50" t="s">
        <v>1</v>
      </c>
      <c r="C79" s="50" t="s">
        <v>1</v>
      </c>
      <c r="D79" s="50" t="s">
        <v>1</v>
      </c>
      <c r="E79" s="50" t="s">
        <v>1</v>
      </c>
      <c r="F79" s="50" t="s">
        <v>1</v>
      </c>
      <c r="G79" s="50" t="s">
        <v>1</v>
      </c>
      <c r="H79" s="50" t="s">
        <v>1</v>
      </c>
      <c r="I79" s="51" t="s">
        <v>26</v>
      </c>
      <c r="J79" s="51" t="s">
        <v>26</v>
      </c>
      <c r="K79" s="28"/>
      <c r="L79" s="28"/>
      <c r="M79" s="29"/>
      <c r="N79" s="30"/>
    </row>
    <row r="80" spans="1:14" s="53" customFormat="1" x14ac:dyDescent="0.2">
      <c r="A80" s="73" t="s">
        <v>55</v>
      </c>
      <c r="B80" s="52"/>
      <c r="K80" s="52"/>
      <c r="L80" s="52"/>
    </row>
    <row r="81" spans="1:12" x14ac:dyDescent="0.2">
      <c r="A81" s="74" t="s">
        <v>120</v>
      </c>
      <c r="B81" s="1"/>
      <c r="E81" s="1"/>
      <c r="K81" s="1"/>
      <c r="L81" s="1"/>
    </row>
    <row r="82" spans="1:12" x14ac:dyDescent="0.2">
      <c r="E82" s="1"/>
    </row>
    <row r="83" spans="1:12" x14ac:dyDescent="0.2">
      <c r="E83" s="1"/>
    </row>
    <row r="84" spans="1:12" x14ac:dyDescent="0.2">
      <c r="E84" s="1"/>
    </row>
    <row r="85" spans="1:12" x14ac:dyDescent="0.2">
      <c r="E85" s="1"/>
    </row>
    <row r="86" spans="1:12" x14ac:dyDescent="0.2">
      <c r="E86" s="1"/>
    </row>
    <row r="87" spans="1:12" x14ac:dyDescent="0.2">
      <c r="E87" s="1"/>
    </row>
    <row r="88" spans="1:12" x14ac:dyDescent="0.2">
      <c r="E88" s="1"/>
    </row>
    <row r="89" spans="1:12" x14ac:dyDescent="0.2">
      <c r="E89" s="1"/>
    </row>
    <row r="90" spans="1:12" x14ac:dyDescent="0.2">
      <c r="E90" s="1"/>
    </row>
    <row r="91" spans="1:12" x14ac:dyDescent="0.2">
      <c r="E91" s="1"/>
    </row>
    <row r="92" spans="1:12" x14ac:dyDescent="0.2">
      <c r="E92" s="1"/>
    </row>
    <row r="93" spans="1:12" x14ac:dyDescent="0.2">
      <c r="E93" s="1"/>
    </row>
    <row r="94" spans="1:12" x14ac:dyDescent="0.2">
      <c r="E94" s="1"/>
    </row>
    <row r="95" spans="1:12" x14ac:dyDescent="0.2">
      <c r="E95" s="1"/>
    </row>
    <row r="96" spans="1:12" x14ac:dyDescent="0.2">
      <c r="E96" s="1"/>
    </row>
    <row r="97" spans="5:5" x14ac:dyDescent="0.2">
      <c r="E97" s="1"/>
    </row>
    <row r="98" spans="5:5" x14ac:dyDescent="0.2">
      <c r="E98" s="1"/>
    </row>
    <row r="99" spans="5:5" x14ac:dyDescent="0.2">
      <c r="E99" s="1"/>
    </row>
    <row r="100" spans="5:5" x14ac:dyDescent="0.2">
      <c r="E100" s="1"/>
    </row>
    <row r="101" spans="5:5" x14ac:dyDescent="0.2">
      <c r="E101" s="1"/>
    </row>
    <row r="102" spans="5:5" x14ac:dyDescent="0.2">
      <c r="E102" s="1"/>
    </row>
    <row r="103" spans="5:5" x14ac:dyDescent="0.2">
      <c r="E103" s="1"/>
    </row>
    <row r="104" spans="5:5" x14ac:dyDescent="0.2">
      <c r="E104" s="1"/>
    </row>
    <row r="105" spans="5:5" x14ac:dyDescent="0.2">
      <c r="E105" s="1"/>
    </row>
    <row r="106" spans="5:5" x14ac:dyDescent="0.2">
      <c r="E106" s="1"/>
    </row>
    <row r="107" spans="5:5" x14ac:dyDescent="0.2">
      <c r="E107" s="1"/>
    </row>
    <row r="108" spans="5:5" x14ac:dyDescent="0.2">
      <c r="E108" s="1"/>
    </row>
    <row r="109" spans="5:5" x14ac:dyDescent="0.2">
      <c r="E109" s="1"/>
    </row>
    <row r="110" spans="5:5" x14ac:dyDescent="0.2">
      <c r="E110" s="1"/>
    </row>
    <row r="111" spans="5:5" x14ac:dyDescent="0.2">
      <c r="E111" s="1"/>
    </row>
    <row r="112" spans="5:5" x14ac:dyDescent="0.2">
      <c r="E112" s="1"/>
    </row>
    <row r="113" spans="5:5" x14ac:dyDescent="0.2">
      <c r="E113" s="1"/>
    </row>
    <row r="114" spans="5:5" x14ac:dyDescent="0.2">
      <c r="E114" s="1"/>
    </row>
    <row r="115" spans="5:5" x14ac:dyDescent="0.2">
      <c r="E115" s="1"/>
    </row>
    <row r="116" spans="5:5" x14ac:dyDescent="0.2">
      <c r="E116" s="1"/>
    </row>
    <row r="117" spans="5:5" x14ac:dyDescent="0.2">
      <c r="E117" s="1"/>
    </row>
    <row r="118" spans="5:5" x14ac:dyDescent="0.2">
      <c r="E118" s="1"/>
    </row>
    <row r="119" spans="5:5" x14ac:dyDescent="0.2">
      <c r="E119" s="1"/>
    </row>
    <row r="120" spans="5:5" x14ac:dyDescent="0.2">
      <c r="E120" s="1"/>
    </row>
    <row r="121" spans="5:5" x14ac:dyDescent="0.2">
      <c r="E121" s="1"/>
    </row>
    <row r="122" spans="5:5" x14ac:dyDescent="0.2">
      <c r="E122" s="1"/>
    </row>
    <row r="123" spans="5:5" x14ac:dyDescent="0.2">
      <c r="E123" s="1"/>
    </row>
    <row r="124" spans="5:5" x14ac:dyDescent="0.2">
      <c r="E124" s="1"/>
    </row>
    <row r="125" spans="5:5" x14ac:dyDescent="0.2">
      <c r="E125" s="1"/>
    </row>
    <row r="126" spans="5:5" x14ac:dyDescent="0.2">
      <c r="E126" s="1"/>
    </row>
    <row r="127" spans="5:5" x14ac:dyDescent="0.2">
      <c r="E127" s="1"/>
    </row>
    <row r="128" spans="5:5" x14ac:dyDescent="0.2">
      <c r="E128" s="1"/>
    </row>
    <row r="129" spans="5:5" x14ac:dyDescent="0.2">
      <c r="E129" s="1"/>
    </row>
    <row r="130" spans="5:5" x14ac:dyDescent="0.2">
      <c r="E130" s="1"/>
    </row>
    <row r="131" spans="5:5" x14ac:dyDescent="0.2">
      <c r="E131" s="1"/>
    </row>
    <row r="132" spans="5:5" x14ac:dyDescent="0.2">
      <c r="E132" s="1"/>
    </row>
    <row r="133" spans="5:5" x14ac:dyDescent="0.2">
      <c r="E133" s="1"/>
    </row>
    <row r="134" spans="5:5" x14ac:dyDescent="0.2">
      <c r="E134" s="1"/>
    </row>
    <row r="135" spans="5:5" x14ac:dyDescent="0.2">
      <c r="E135" s="1"/>
    </row>
    <row r="136" spans="5:5" x14ac:dyDescent="0.2">
      <c r="E136" s="1"/>
    </row>
    <row r="137" spans="5:5" x14ac:dyDescent="0.2">
      <c r="E137" s="1"/>
    </row>
    <row r="138" spans="5:5" x14ac:dyDescent="0.2">
      <c r="E138" s="1"/>
    </row>
    <row r="139" spans="5:5" x14ac:dyDescent="0.2">
      <c r="E139" s="1"/>
    </row>
    <row r="140" spans="5:5" x14ac:dyDescent="0.2">
      <c r="E140" s="1"/>
    </row>
    <row r="141" spans="5:5" x14ac:dyDescent="0.2">
      <c r="E141" s="1"/>
    </row>
    <row r="142" spans="5:5" x14ac:dyDescent="0.2">
      <c r="E142" s="1"/>
    </row>
    <row r="143" spans="5:5" x14ac:dyDescent="0.2">
      <c r="E143" s="1"/>
    </row>
    <row r="144" spans="5:5" x14ac:dyDescent="0.2">
      <c r="E144" s="1"/>
    </row>
    <row r="145" spans="5:5" x14ac:dyDescent="0.2">
      <c r="E145" s="1"/>
    </row>
    <row r="146" spans="5:5" x14ac:dyDescent="0.2">
      <c r="E146" s="1"/>
    </row>
    <row r="147" spans="5:5" x14ac:dyDescent="0.2">
      <c r="E147" s="1"/>
    </row>
    <row r="148" spans="5:5" x14ac:dyDescent="0.2">
      <c r="E148" s="1"/>
    </row>
    <row r="149" spans="5:5" x14ac:dyDescent="0.2">
      <c r="E149" s="1"/>
    </row>
    <row r="150" spans="5:5" x14ac:dyDescent="0.2">
      <c r="E150" s="1"/>
    </row>
    <row r="151" spans="5:5" x14ac:dyDescent="0.2">
      <c r="E151" s="1"/>
    </row>
    <row r="152" spans="5:5" x14ac:dyDescent="0.2">
      <c r="E152" s="1"/>
    </row>
    <row r="153" spans="5:5" x14ac:dyDescent="0.2">
      <c r="E153" s="1"/>
    </row>
    <row r="154" spans="5:5" x14ac:dyDescent="0.2">
      <c r="E154" s="1"/>
    </row>
    <row r="155" spans="5:5" x14ac:dyDescent="0.2">
      <c r="E155" s="1"/>
    </row>
    <row r="156" spans="5:5" x14ac:dyDescent="0.2">
      <c r="E156" s="1"/>
    </row>
    <row r="157" spans="5:5" x14ac:dyDescent="0.2">
      <c r="E157" s="1"/>
    </row>
    <row r="158" spans="5:5" x14ac:dyDescent="0.2">
      <c r="E158" s="1"/>
    </row>
    <row r="159" spans="5:5" x14ac:dyDescent="0.2">
      <c r="E159" s="1"/>
    </row>
    <row r="160" spans="5:5" x14ac:dyDescent="0.2">
      <c r="E160" s="1"/>
    </row>
    <row r="161" spans="5:5" x14ac:dyDescent="0.2">
      <c r="E161" s="1"/>
    </row>
    <row r="162" spans="5:5" x14ac:dyDescent="0.2">
      <c r="E162" s="1"/>
    </row>
    <row r="163" spans="5:5" x14ac:dyDescent="0.2">
      <c r="E163" s="1"/>
    </row>
    <row r="164" spans="5:5" x14ac:dyDescent="0.2">
      <c r="E164" s="1"/>
    </row>
    <row r="165" spans="5:5" x14ac:dyDescent="0.2">
      <c r="E165" s="1"/>
    </row>
    <row r="166" spans="5:5" x14ac:dyDescent="0.2">
      <c r="E166" s="1"/>
    </row>
    <row r="167" spans="5:5" x14ac:dyDescent="0.2">
      <c r="E167" s="1"/>
    </row>
    <row r="168" spans="5:5" x14ac:dyDescent="0.2">
      <c r="E168" s="1"/>
    </row>
    <row r="169" spans="5:5" x14ac:dyDescent="0.2">
      <c r="E169" s="1"/>
    </row>
    <row r="170" spans="5:5" x14ac:dyDescent="0.2">
      <c r="E170" s="1"/>
    </row>
    <row r="171" spans="5:5" x14ac:dyDescent="0.2">
      <c r="E171" s="1"/>
    </row>
    <row r="172" spans="5:5" x14ac:dyDescent="0.2">
      <c r="E172" s="1"/>
    </row>
    <row r="173" spans="5:5" x14ac:dyDescent="0.2">
      <c r="E173" s="1"/>
    </row>
    <row r="174" spans="5:5" x14ac:dyDescent="0.2">
      <c r="E174" s="1"/>
    </row>
    <row r="175" spans="5:5" x14ac:dyDescent="0.2">
      <c r="E175" s="1"/>
    </row>
    <row r="176" spans="5:5" x14ac:dyDescent="0.2">
      <c r="E176" s="1"/>
    </row>
    <row r="177" spans="5:5" x14ac:dyDescent="0.2">
      <c r="E177" s="1"/>
    </row>
    <row r="178" spans="5:5" x14ac:dyDescent="0.2">
      <c r="E178" s="1"/>
    </row>
    <row r="179" spans="5:5" x14ac:dyDescent="0.2">
      <c r="E179" s="1"/>
    </row>
    <row r="180" spans="5:5" x14ac:dyDescent="0.2">
      <c r="E180" s="1"/>
    </row>
    <row r="181" spans="5:5" x14ac:dyDescent="0.2">
      <c r="E181" s="1"/>
    </row>
    <row r="182" spans="5:5" x14ac:dyDescent="0.2">
      <c r="E182" s="1"/>
    </row>
    <row r="183" spans="5:5" x14ac:dyDescent="0.2">
      <c r="E183" s="1"/>
    </row>
    <row r="184" spans="5:5" x14ac:dyDescent="0.2">
      <c r="E184" s="1"/>
    </row>
    <row r="185" spans="5:5" x14ac:dyDescent="0.2">
      <c r="E185" s="1"/>
    </row>
    <row r="186" spans="5:5" x14ac:dyDescent="0.2">
      <c r="E186" s="1"/>
    </row>
    <row r="187" spans="5:5" x14ac:dyDescent="0.2">
      <c r="E187" s="1"/>
    </row>
    <row r="188" spans="5:5" x14ac:dyDescent="0.2">
      <c r="E188" s="1"/>
    </row>
    <row r="189" spans="5:5" x14ac:dyDescent="0.2">
      <c r="E189" s="1"/>
    </row>
    <row r="190" spans="5:5" x14ac:dyDescent="0.2">
      <c r="E190" s="1"/>
    </row>
    <row r="191" spans="5:5" x14ac:dyDescent="0.2">
      <c r="E191" s="1"/>
    </row>
    <row r="192" spans="5:5" x14ac:dyDescent="0.2">
      <c r="E192" s="1"/>
    </row>
    <row r="193" spans="5:5" x14ac:dyDescent="0.2">
      <c r="E193" s="1"/>
    </row>
    <row r="194" spans="5:5" x14ac:dyDescent="0.2">
      <c r="E194" s="1"/>
    </row>
    <row r="195" spans="5:5" x14ac:dyDescent="0.2">
      <c r="E195" s="1"/>
    </row>
    <row r="196" spans="5:5" x14ac:dyDescent="0.2">
      <c r="E196" s="1"/>
    </row>
    <row r="197" spans="5:5" x14ac:dyDescent="0.2">
      <c r="E197" s="1"/>
    </row>
    <row r="198" spans="5:5" x14ac:dyDescent="0.2">
      <c r="E198" s="1"/>
    </row>
    <row r="199" spans="5:5" x14ac:dyDescent="0.2">
      <c r="E199" s="1"/>
    </row>
    <row r="200" spans="5:5" x14ac:dyDescent="0.2">
      <c r="E200" s="1"/>
    </row>
    <row r="201" spans="5:5" x14ac:dyDescent="0.2">
      <c r="E201" s="1"/>
    </row>
    <row r="202" spans="5:5" x14ac:dyDescent="0.2">
      <c r="E202" s="1"/>
    </row>
    <row r="203" spans="5:5" x14ac:dyDescent="0.2">
      <c r="E203" s="1"/>
    </row>
    <row r="204" spans="5:5" x14ac:dyDescent="0.2">
      <c r="E204" s="1"/>
    </row>
    <row r="205" spans="5:5" x14ac:dyDescent="0.2">
      <c r="E205" s="1"/>
    </row>
    <row r="206" spans="5:5" x14ac:dyDescent="0.2">
      <c r="E206" s="1"/>
    </row>
    <row r="207" spans="5:5" x14ac:dyDescent="0.2">
      <c r="E207" s="1"/>
    </row>
    <row r="208" spans="5:5" x14ac:dyDescent="0.2">
      <c r="E208" s="1"/>
    </row>
    <row r="209" spans="5:5" x14ac:dyDescent="0.2">
      <c r="E209" s="1"/>
    </row>
    <row r="210" spans="5:5" x14ac:dyDescent="0.2">
      <c r="E210" s="1"/>
    </row>
    <row r="211" spans="5:5" x14ac:dyDescent="0.2">
      <c r="E211" s="1"/>
    </row>
    <row r="212" spans="5:5" x14ac:dyDescent="0.2">
      <c r="E212" s="1"/>
    </row>
    <row r="213" spans="5:5" x14ac:dyDescent="0.2">
      <c r="E213" s="1"/>
    </row>
    <row r="214" spans="5:5" x14ac:dyDescent="0.2">
      <c r="E214" s="1"/>
    </row>
    <row r="215" spans="5:5" x14ac:dyDescent="0.2">
      <c r="E215" s="1"/>
    </row>
    <row r="216" spans="5:5" x14ac:dyDescent="0.2">
      <c r="E216" s="1"/>
    </row>
    <row r="217" spans="5:5" x14ac:dyDescent="0.2">
      <c r="E217" s="1"/>
    </row>
    <row r="218" spans="5:5" x14ac:dyDescent="0.2">
      <c r="E218" s="1"/>
    </row>
    <row r="219" spans="5:5" x14ac:dyDescent="0.2">
      <c r="E219" s="1"/>
    </row>
    <row r="220" spans="5:5" x14ac:dyDescent="0.2">
      <c r="E220" s="1"/>
    </row>
    <row r="221" spans="5:5" x14ac:dyDescent="0.2">
      <c r="E221" s="1"/>
    </row>
    <row r="222" spans="5:5" x14ac:dyDescent="0.2">
      <c r="E222" s="1"/>
    </row>
    <row r="223" spans="5:5" x14ac:dyDescent="0.2">
      <c r="E223" s="1"/>
    </row>
    <row r="224" spans="5:5" x14ac:dyDescent="0.2">
      <c r="E224" s="1"/>
    </row>
    <row r="225" spans="5:5" x14ac:dyDescent="0.2">
      <c r="E225" s="1"/>
    </row>
    <row r="226" spans="5:5" x14ac:dyDescent="0.2">
      <c r="E226" s="1"/>
    </row>
    <row r="227" spans="5:5" x14ac:dyDescent="0.2">
      <c r="E227" s="1"/>
    </row>
    <row r="228" spans="5:5" x14ac:dyDescent="0.2">
      <c r="E228" s="1"/>
    </row>
    <row r="229" spans="5:5" x14ac:dyDescent="0.2">
      <c r="E229" s="1"/>
    </row>
    <row r="230" spans="5:5" x14ac:dyDescent="0.2">
      <c r="E230" s="1"/>
    </row>
    <row r="231" spans="5:5" x14ac:dyDescent="0.2">
      <c r="E231" s="1"/>
    </row>
    <row r="232" spans="5:5" x14ac:dyDescent="0.2">
      <c r="E232" s="1"/>
    </row>
    <row r="233" spans="5:5" x14ac:dyDescent="0.2">
      <c r="E233" s="1"/>
    </row>
    <row r="234" spans="5:5" x14ac:dyDescent="0.2">
      <c r="E234" s="1"/>
    </row>
    <row r="235" spans="5:5" x14ac:dyDescent="0.2">
      <c r="E235" s="1"/>
    </row>
    <row r="236" spans="5:5" x14ac:dyDescent="0.2">
      <c r="E236" s="1"/>
    </row>
    <row r="237" spans="5:5" x14ac:dyDescent="0.2">
      <c r="E237" s="1"/>
    </row>
    <row r="238" spans="5:5" x14ac:dyDescent="0.2">
      <c r="E238" s="1"/>
    </row>
    <row r="239" spans="5:5" x14ac:dyDescent="0.2">
      <c r="E239" s="1"/>
    </row>
    <row r="240" spans="5:5" x14ac:dyDescent="0.2">
      <c r="E240" s="1"/>
    </row>
    <row r="241" spans="5:5" x14ac:dyDescent="0.2">
      <c r="E241" s="1"/>
    </row>
    <row r="242" spans="5:5" x14ac:dyDescent="0.2">
      <c r="E242" s="1"/>
    </row>
    <row r="243" spans="5:5" x14ac:dyDescent="0.2">
      <c r="E243" s="1"/>
    </row>
    <row r="244" spans="5:5" x14ac:dyDescent="0.2">
      <c r="E244" s="1"/>
    </row>
    <row r="245" spans="5:5" x14ac:dyDescent="0.2">
      <c r="E245" s="1"/>
    </row>
    <row r="246" spans="5:5" x14ac:dyDescent="0.2">
      <c r="E246" s="1"/>
    </row>
    <row r="247" spans="5:5" x14ac:dyDescent="0.2">
      <c r="E247" s="1"/>
    </row>
    <row r="248" spans="5:5" x14ac:dyDescent="0.2">
      <c r="E248" s="1"/>
    </row>
    <row r="249" spans="5:5" x14ac:dyDescent="0.2">
      <c r="E249" s="1"/>
    </row>
    <row r="250" spans="5:5" x14ac:dyDescent="0.2">
      <c r="E250" s="1"/>
    </row>
    <row r="251" spans="5:5" x14ac:dyDescent="0.2">
      <c r="E251" s="1"/>
    </row>
    <row r="252" spans="5:5" x14ac:dyDescent="0.2">
      <c r="E252" s="1"/>
    </row>
    <row r="253" spans="5:5" x14ac:dyDescent="0.2">
      <c r="E253" s="1"/>
    </row>
    <row r="254" spans="5:5" x14ac:dyDescent="0.2">
      <c r="E254" s="1"/>
    </row>
    <row r="255" spans="5:5" x14ac:dyDescent="0.2">
      <c r="E255" s="1"/>
    </row>
    <row r="256" spans="5:5" x14ac:dyDescent="0.2">
      <c r="E256" s="1"/>
    </row>
    <row r="257" spans="5:5" x14ac:dyDescent="0.2">
      <c r="E257" s="1"/>
    </row>
    <row r="258" spans="5:5" x14ac:dyDescent="0.2">
      <c r="E258" s="1"/>
    </row>
    <row r="259" spans="5:5" x14ac:dyDescent="0.2">
      <c r="E259" s="1"/>
    </row>
    <row r="260" spans="5:5" x14ac:dyDescent="0.2">
      <c r="E260" s="1"/>
    </row>
    <row r="261" spans="5:5" x14ac:dyDescent="0.2">
      <c r="E261" s="1"/>
    </row>
    <row r="262" spans="5:5" x14ac:dyDescent="0.2">
      <c r="E262" s="1"/>
    </row>
    <row r="263" spans="5:5" x14ac:dyDescent="0.2">
      <c r="E263" s="1"/>
    </row>
    <row r="264" spans="5:5" x14ac:dyDescent="0.2">
      <c r="E264" s="1"/>
    </row>
    <row r="265" spans="5:5" x14ac:dyDescent="0.2">
      <c r="E265" s="1"/>
    </row>
    <row r="266" spans="5:5" x14ac:dyDescent="0.2">
      <c r="E266" s="1"/>
    </row>
    <row r="267" spans="5:5" x14ac:dyDescent="0.2">
      <c r="E267" s="1"/>
    </row>
    <row r="268" spans="5:5" x14ac:dyDescent="0.2">
      <c r="E268" s="1"/>
    </row>
    <row r="269" spans="5:5" x14ac:dyDescent="0.2">
      <c r="E269" s="1"/>
    </row>
    <row r="270" spans="5:5" x14ac:dyDescent="0.2">
      <c r="E270" s="1"/>
    </row>
    <row r="271" spans="5:5" x14ac:dyDescent="0.2">
      <c r="E271" s="1"/>
    </row>
    <row r="272" spans="5:5" x14ac:dyDescent="0.2">
      <c r="E272" s="1"/>
    </row>
    <row r="273" spans="5:5" x14ac:dyDescent="0.2">
      <c r="E273" s="1"/>
    </row>
    <row r="274" spans="5:5" x14ac:dyDescent="0.2">
      <c r="E274" s="1"/>
    </row>
    <row r="275" spans="5:5" x14ac:dyDescent="0.2">
      <c r="E275" s="1"/>
    </row>
    <row r="276" spans="5:5" x14ac:dyDescent="0.2">
      <c r="E276" s="1"/>
    </row>
    <row r="277" spans="5:5" x14ac:dyDescent="0.2">
      <c r="E277" s="1"/>
    </row>
    <row r="278" spans="5:5" x14ac:dyDescent="0.2">
      <c r="E278" s="1"/>
    </row>
    <row r="279" spans="5:5" x14ac:dyDescent="0.2">
      <c r="E279" s="1"/>
    </row>
    <row r="280" spans="5:5" x14ac:dyDescent="0.2">
      <c r="E280" s="1"/>
    </row>
    <row r="281" spans="5:5" x14ac:dyDescent="0.2">
      <c r="E281" s="1"/>
    </row>
    <row r="282" spans="5:5" x14ac:dyDescent="0.2">
      <c r="E282" s="1"/>
    </row>
    <row r="283" spans="5:5" x14ac:dyDescent="0.2">
      <c r="E283" s="1"/>
    </row>
    <row r="284" spans="5:5" x14ac:dyDescent="0.2">
      <c r="E284" s="1"/>
    </row>
    <row r="285" spans="5:5" x14ac:dyDescent="0.2">
      <c r="E285" s="1"/>
    </row>
    <row r="286" spans="5:5" x14ac:dyDescent="0.2">
      <c r="E286" s="1"/>
    </row>
    <row r="287" spans="5:5" x14ac:dyDescent="0.2">
      <c r="E287" s="1"/>
    </row>
    <row r="288" spans="5:5" x14ac:dyDescent="0.2">
      <c r="E288" s="1"/>
    </row>
    <row r="289" spans="5:5" x14ac:dyDescent="0.2">
      <c r="E289" s="1"/>
    </row>
    <row r="290" spans="5:5" x14ac:dyDescent="0.2">
      <c r="E290" s="1"/>
    </row>
    <row r="291" spans="5:5" x14ac:dyDescent="0.2">
      <c r="E291" s="1"/>
    </row>
    <row r="292" spans="5:5" x14ac:dyDescent="0.2">
      <c r="E292" s="1"/>
    </row>
    <row r="293" spans="5:5" x14ac:dyDescent="0.2">
      <c r="E293" s="1"/>
    </row>
    <row r="294" spans="5:5" x14ac:dyDescent="0.2">
      <c r="E294" s="1"/>
    </row>
    <row r="295" spans="5:5" x14ac:dyDescent="0.2">
      <c r="E295" s="1"/>
    </row>
    <row r="296" spans="5:5" x14ac:dyDescent="0.2">
      <c r="E296" s="1"/>
    </row>
    <row r="297" spans="5:5" x14ac:dyDescent="0.2">
      <c r="E297" s="1"/>
    </row>
    <row r="298" spans="5:5" x14ac:dyDescent="0.2">
      <c r="E298" s="1"/>
    </row>
    <row r="299" spans="5:5" x14ac:dyDescent="0.2">
      <c r="E299" s="1"/>
    </row>
    <row r="300" spans="5:5" x14ac:dyDescent="0.2">
      <c r="E300" s="1"/>
    </row>
    <row r="301" spans="5:5" x14ac:dyDescent="0.2">
      <c r="E301" s="1"/>
    </row>
    <row r="302" spans="5:5" x14ac:dyDescent="0.2">
      <c r="E302" s="1"/>
    </row>
    <row r="303" spans="5:5" x14ac:dyDescent="0.2">
      <c r="E303" s="1"/>
    </row>
    <row r="304" spans="5:5" x14ac:dyDescent="0.2">
      <c r="E304" s="1"/>
    </row>
    <row r="305" spans="5:5" x14ac:dyDescent="0.2">
      <c r="E305" s="1"/>
    </row>
    <row r="306" spans="5:5" x14ac:dyDescent="0.2">
      <c r="E306" s="1"/>
    </row>
    <row r="307" spans="5:5" x14ac:dyDescent="0.2">
      <c r="E307" s="1"/>
    </row>
    <row r="308" spans="5:5" x14ac:dyDescent="0.2">
      <c r="E308" s="1"/>
    </row>
    <row r="309" spans="5:5" x14ac:dyDescent="0.2">
      <c r="E309" s="1"/>
    </row>
    <row r="310" spans="5:5" x14ac:dyDescent="0.2">
      <c r="E310" s="1"/>
    </row>
    <row r="311" spans="5:5" x14ac:dyDescent="0.2">
      <c r="E311" s="1"/>
    </row>
    <row r="312" spans="5:5" x14ac:dyDescent="0.2">
      <c r="E312" s="1"/>
    </row>
    <row r="313" spans="5:5" x14ac:dyDescent="0.2">
      <c r="E313" s="1"/>
    </row>
    <row r="314" spans="5:5" x14ac:dyDescent="0.2">
      <c r="E314" s="1"/>
    </row>
    <row r="315" spans="5:5" x14ac:dyDescent="0.2">
      <c r="E315" s="1"/>
    </row>
    <row r="316" spans="5:5" x14ac:dyDescent="0.2">
      <c r="E316" s="1"/>
    </row>
    <row r="317" spans="5:5" x14ac:dyDescent="0.2">
      <c r="E317" s="1"/>
    </row>
    <row r="318" spans="5:5" x14ac:dyDescent="0.2">
      <c r="E318" s="1"/>
    </row>
    <row r="319" spans="5:5" x14ac:dyDescent="0.2">
      <c r="E319" s="1"/>
    </row>
    <row r="320" spans="5:5" x14ac:dyDescent="0.2">
      <c r="E320" s="1"/>
    </row>
    <row r="321" spans="5:5" x14ac:dyDescent="0.2">
      <c r="E321" s="1"/>
    </row>
    <row r="322" spans="5:5" x14ac:dyDescent="0.2">
      <c r="E322" s="1"/>
    </row>
  </sheetData>
  <mergeCells count="8">
    <mergeCell ref="A74:N74"/>
    <mergeCell ref="K3:N3"/>
    <mergeCell ref="I3:J3"/>
    <mergeCell ref="B3:H3"/>
    <mergeCell ref="A2:M2"/>
    <mergeCell ref="A1:M1"/>
    <mergeCell ref="A6:N6"/>
    <mergeCell ref="A61:N61"/>
  </mergeCells>
  <pageMargins left="0.31496062992125984" right="0.23622047244094491" top="0.31496062992125984" bottom="0.23622047244094491" header="0.31496062992125984" footer="0.31496062992125984"/>
  <pageSetup paperSize="9" scale="95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combined</vt:lpstr>
    </vt:vector>
  </TitlesOfParts>
  <Company>SNV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</dc:creator>
  <cp:lastModifiedBy>Microsoft Office User</cp:lastModifiedBy>
  <cp:lastPrinted>2017-07-28T13:03:07Z</cp:lastPrinted>
  <dcterms:created xsi:type="dcterms:W3CDTF">2015-05-04T08:43:53Z</dcterms:created>
  <dcterms:modified xsi:type="dcterms:W3CDTF">2021-05-27T16:31:27Z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195340575</vt:i4>
  </property>
  <property fmtid="{D5CDD505-2E9C-101B-9397-08002B2CF9AE}" pid="3" name="_NewReviewCycle">
    <vt:lpwstr/>
  </property>
  <property fmtid="{D5CDD505-2E9C-101B-9397-08002B2CF9AE}" pid="4" name="_EmailSubject">
    <vt:lpwstr>excel</vt:lpwstr>
  </property>
  <property fmtid="{D5CDD505-2E9C-101B-9397-08002B2CF9AE}" pid="5" name="_AuthorEmail">
    <vt:lpwstr>alena.chalupecka@siemens.com</vt:lpwstr>
  </property>
  <property fmtid="{D5CDD505-2E9C-101B-9397-08002B2CF9AE}" pid="6" name="_AuthorEmailDisplayName">
    <vt:lpwstr>Chalupecka, Alena</vt:lpwstr>
  </property>
  <property fmtid="{D5CDD505-2E9C-101B-9397-08002B2CF9AE}" pid="7" name="_ReviewingToolsShownOnce">
    <vt:lpwstr/>
  </property>
</Properties>
</file>