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AquestLlibreDeTreball" defaultThemeVersion="166925"/>
  <mc:AlternateContent xmlns:mc="http://schemas.openxmlformats.org/markup-compatibility/2006">
    <mc:Choice Requires="x15">
      <x15ac:absPath xmlns:x15ac="http://schemas.microsoft.com/office/spreadsheetml/2010/11/ac" url="C:\Users\xavia\OneDrive\XAVIER\1-articles d'en XAVI\articles en curs\1st Sequencing EPFL\FAEV version\1st revision\Supplementary tables\"/>
    </mc:Choice>
  </mc:AlternateContent>
  <xr:revisionPtr revIDLastSave="0" documentId="13_ncr:1_{2F764F6E-E3FF-4BBA-9A74-F9AD4A918313}" xr6:coauthVersionLast="47" xr6:coauthVersionMax="47" xr10:uidLastSave="{00000000-0000-0000-0000-000000000000}"/>
  <bookViews>
    <workbookView xWindow="-108" yWindow="-108" windowWidth="23256" windowHeight="12576" xr2:uid="{9AB9A822-3C19-4B2D-91C3-D396A6870F4B}"/>
  </bookViews>
  <sheets>
    <sheet name="Supplemental table 12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6" l="1"/>
  <c r="E37" i="16"/>
  <c r="D37" i="16"/>
  <c r="C37" i="16"/>
  <c r="G36" i="16"/>
  <c r="G49" i="16" s="1"/>
  <c r="F36" i="16"/>
  <c r="F49" i="16" s="1"/>
  <c r="E36" i="16"/>
  <c r="E49" i="16" s="1"/>
  <c r="D36" i="16"/>
  <c r="C36" i="16"/>
  <c r="O33" i="16"/>
  <c r="N33" i="16"/>
  <c r="M33" i="16"/>
  <c r="L33" i="16"/>
  <c r="K33" i="16"/>
  <c r="J33" i="16"/>
  <c r="I33" i="16"/>
  <c r="H33" i="16"/>
  <c r="G33" i="16"/>
  <c r="O32" i="16"/>
  <c r="N32" i="16"/>
  <c r="M32" i="16"/>
  <c r="L32" i="16"/>
  <c r="K32" i="16"/>
  <c r="I32" i="16"/>
  <c r="H32" i="16"/>
  <c r="G32" i="16"/>
  <c r="O26" i="16"/>
  <c r="O37" i="16" s="1"/>
  <c r="O50" i="16" s="1"/>
  <c r="N26" i="16"/>
  <c r="N37" i="16" s="1"/>
  <c r="N50" i="16" s="1"/>
  <c r="M26" i="16"/>
  <c r="M37" i="16" s="1"/>
  <c r="M50" i="16" s="1"/>
  <c r="L26" i="16"/>
  <c r="K26" i="16"/>
  <c r="J26" i="16"/>
  <c r="J37" i="16" s="1"/>
  <c r="J50" i="16" s="1"/>
  <c r="I26" i="16"/>
  <c r="H26" i="16"/>
  <c r="G26" i="16"/>
  <c r="G37" i="16" s="1"/>
  <c r="G50" i="16" s="1"/>
  <c r="O25" i="16"/>
  <c r="O36" i="16" s="1"/>
  <c r="O49" i="16" s="1"/>
  <c r="N25" i="16"/>
  <c r="N36" i="16" s="1"/>
  <c r="N49" i="16" s="1"/>
  <c r="M25" i="16"/>
  <c r="L25" i="16"/>
  <c r="L36" i="16" s="1"/>
  <c r="L49" i="16" s="1"/>
  <c r="K25" i="16"/>
  <c r="K36" i="16" s="1"/>
  <c r="K49" i="16" s="1"/>
  <c r="J25" i="16"/>
  <c r="J36" i="16" s="1"/>
  <c r="J49" i="16" s="1"/>
  <c r="I25" i="16"/>
  <c r="H25" i="16"/>
  <c r="H36" i="16" s="1"/>
  <c r="H49" i="16" s="1"/>
  <c r="G25" i="16"/>
  <c r="O24" i="16"/>
  <c r="O35" i="16" s="1"/>
  <c r="N24" i="16"/>
  <c r="N35" i="16" s="1"/>
  <c r="M24" i="16"/>
  <c r="M35" i="16" s="1"/>
  <c r="L24" i="16"/>
  <c r="L35" i="16" s="1"/>
  <c r="K24" i="16"/>
  <c r="K35" i="16" s="1"/>
  <c r="J24" i="16"/>
  <c r="J35" i="16" s="1"/>
  <c r="I24" i="16"/>
  <c r="I35" i="16" s="1"/>
  <c r="H24" i="16"/>
  <c r="H35" i="16" s="1"/>
  <c r="G24" i="16"/>
  <c r="G35" i="16" s="1"/>
  <c r="F24" i="16"/>
  <c r="E24" i="16"/>
  <c r="D24" i="16"/>
  <c r="D35" i="16" s="1"/>
  <c r="D48" i="16" s="1"/>
  <c r="C24" i="16"/>
  <c r="C35" i="16" s="1"/>
  <c r="O23" i="16"/>
  <c r="O34" i="16" s="1"/>
  <c r="N23" i="16"/>
  <c r="N34" i="16" s="1"/>
  <c r="M23" i="16"/>
  <c r="M34" i="16" s="1"/>
  <c r="L23" i="16"/>
  <c r="L34" i="16" s="1"/>
  <c r="K23" i="16"/>
  <c r="K34" i="16" s="1"/>
  <c r="J23" i="16"/>
  <c r="J34" i="16" s="1"/>
  <c r="J47" i="16" s="1"/>
  <c r="I23" i="16"/>
  <c r="I34" i="16" s="1"/>
  <c r="H23" i="16"/>
  <c r="H34" i="16" s="1"/>
  <c r="G23" i="16"/>
  <c r="G34" i="16" s="1"/>
  <c r="F23" i="16"/>
  <c r="F34" i="16" s="1"/>
  <c r="F47" i="16" s="1"/>
  <c r="E23" i="16"/>
  <c r="E34" i="16" s="1"/>
  <c r="E47" i="16" s="1"/>
  <c r="D23" i="16"/>
  <c r="D34" i="16" s="1"/>
  <c r="D47" i="16" s="1"/>
  <c r="C23" i="16"/>
  <c r="F22" i="16"/>
  <c r="F33" i="16" s="1"/>
  <c r="F46" i="16" s="1"/>
  <c r="E22" i="16"/>
  <c r="D22" i="16"/>
  <c r="C22" i="16"/>
  <c r="J21" i="16"/>
  <c r="F21" i="16"/>
  <c r="F32" i="16" s="1"/>
  <c r="F45" i="16" s="1"/>
  <c r="E21" i="16"/>
  <c r="E32" i="16" s="1"/>
  <c r="E45" i="16" s="1"/>
  <c r="D21" i="16"/>
  <c r="C21" i="16"/>
  <c r="C32" i="16" s="1"/>
  <c r="C45" i="16" s="1"/>
  <c r="D33" i="16" l="1"/>
  <c r="D46" i="16" s="1"/>
  <c r="M36" i="16"/>
  <c r="M49" i="16" s="1"/>
  <c r="H37" i="16"/>
  <c r="H50" i="16" s="1"/>
  <c r="C33" i="16"/>
  <c r="C46" i="16" s="1"/>
  <c r="J32" i="16"/>
  <c r="J45" i="16" s="1"/>
  <c r="E33" i="16"/>
  <c r="E46" i="16" s="1"/>
  <c r="I37" i="16"/>
  <c r="I50" i="16" s="1"/>
  <c r="D32" i="16"/>
  <c r="D45" i="16" s="1"/>
  <c r="E35" i="16"/>
  <c r="E48" i="16" s="1"/>
  <c r="K37" i="16"/>
  <c r="K50" i="16" s="1"/>
  <c r="C34" i="16"/>
  <c r="C47" i="16" s="1"/>
  <c r="F35" i="16"/>
  <c r="F48" i="16" s="1"/>
  <c r="I36" i="16"/>
  <c r="I49" i="16" s="1"/>
  <c r="L37" i="16"/>
  <c r="L50" i="16" s="1"/>
</calcChain>
</file>

<file path=xl/sharedStrings.xml><?xml version="1.0" encoding="utf-8"?>
<sst xmlns="http://schemas.openxmlformats.org/spreadsheetml/2006/main" count="145" uniqueCount="45">
  <si>
    <t>HAV</t>
  </si>
  <si>
    <t>HAdV</t>
  </si>
  <si>
    <t>MNV</t>
  </si>
  <si>
    <t>AAV-2</t>
  </si>
  <si>
    <t>JCPyV</t>
  </si>
  <si>
    <t>MS2</t>
  </si>
  <si>
    <t>Phi6</t>
  </si>
  <si>
    <t>T4</t>
  </si>
  <si>
    <t>PBS</t>
  </si>
  <si>
    <t>Sewage</t>
  </si>
  <si>
    <t>SeV</t>
  </si>
  <si>
    <t>HAstV MLB1</t>
  </si>
  <si>
    <t>ssDNA</t>
  </si>
  <si>
    <t>dsDNA</t>
  </si>
  <si>
    <t>ssRNA+</t>
  </si>
  <si>
    <t>dsRNA</t>
  </si>
  <si>
    <t>RoV-A</t>
  </si>
  <si>
    <t>EV-B</t>
  </si>
  <si>
    <t>NoVGII</t>
  </si>
  <si>
    <t>reads in TOTAL</t>
  </si>
  <si>
    <t>reads in DNA</t>
  </si>
  <si>
    <t>reads in RNA</t>
  </si>
  <si>
    <t>Total reads sample</t>
  </si>
  <si>
    <t>Matrix</t>
  </si>
  <si>
    <t>(RT)qPCR</t>
  </si>
  <si>
    <t xml:space="preserve">PBS </t>
  </si>
  <si>
    <t xml:space="preserve">Sewage </t>
  </si>
  <si>
    <t>log (GC/mL)</t>
  </si>
  <si>
    <t>NGS: Detected Reads</t>
  </si>
  <si>
    <t>NGS: Reads per million</t>
  </si>
  <si>
    <t>NGS: Reads per kilobase million</t>
  </si>
  <si>
    <t>RPM in TOTAL</t>
  </si>
  <si>
    <t>RPM in DNA</t>
  </si>
  <si>
    <t>RPM in RNA</t>
  </si>
  <si>
    <t>RPKM in TOTAL</t>
  </si>
  <si>
    <t>RPKM in DNA</t>
  </si>
  <si>
    <t>RPKM in RNA</t>
  </si>
  <si>
    <t>Genome length (kb)</t>
  </si>
  <si>
    <t>Correlation coefficient</t>
  </si>
  <si>
    <t>Log RPKM in TOTAL</t>
  </si>
  <si>
    <t>Log RPKM in DNA</t>
  </si>
  <si>
    <t>Log RPKM in RNA</t>
  </si>
  <si>
    <t>TOTAL</t>
  </si>
  <si>
    <t xml:space="preserve"> DNA</t>
  </si>
  <si>
    <t>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</si>
</sst>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1" fillId="0" borderId="0" xfId="0" applyFont="1"/>
    <xf numFmtId="0" fontId="0" fillId="5" borderId="0" xfId="0" applyFill="1"/>
    <xf numFmtId="2" fontId="0" fillId="5" borderId="0" xfId="0" applyNumberForma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1" fontId="0" fillId="2" borderId="0" xfId="0" applyNumberFormat="1" applyFill="1" applyAlignment="1">
      <alignment horizontal="center"/>
    </xf>
    <xf numFmtId="0" fontId="0" fillId="3" borderId="0" xfId="0" applyFill="1"/>
    <xf numFmtId="1" fontId="0" fillId="3" borderId="0" xfId="0" applyNumberFormat="1" applyFill="1" applyAlignment="1">
      <alignment horizontal="center" vertical="center"/>
    </xf>
    <xf numFmtId="1" fontId="0" fillId="3" borderId="0" xfId="0" applyNumberFormat="1" applyFill="1" applyAlignment="1">
      <alignment horizontal="center"/>
    </xf>
    <xf numFmtId="0" fontId="0" fillId="4" borderId="0" xfId="0" applyFill="1"/>
    <xf numFmtId="1" fontId="0" fillId="4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0" fillId="6" borderId="0" xfId="0" applyFill="1"/>
    <xf numFmtId="1" fontId="0" fillId="0" borderId="0" xfId="0" applyNumberFormat="1" applyAlignment="1">
      <alignment horizontal="center" vertical="center"/>
    </xf>
    <xf numFmtId="164" fontId="0" fillId="3" borderId="0" xfId="0" applyNumberFormat="1" applyFill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7" borderId="0" xfId="0" applyFill="1"/>
    <xf numFmtId="2" fontId="0" fillId="7" borderId="0" xfId="0" applyNumberFormat="1" applyFill="1" applyAlignment="1">
      <alignment horizontal="center" vertical="center"/>
    </xf>
    <xf numFmtId="0" fontId="0" fillId="8" borderId="0" xfId="0" applyFill="1"/>
    <xf numFmtId="2" fontId="0" fillId="8" borderId="0" xfId="0" applyNumberFormat="1" applyFill="1" applyAlignment="1">
      <alignment horizontal="center" vertical="center"/>
    </xf>
    <xf numFmtId="2" fontId="0" fillId="8" borderId="0" xfId="0" applyNumberFormat="1" applyFill="1" applyAlignment="1">
      <alignment horizontal="center"/>
    </xf>
    <xf numFmtId="0" fontId="0" fillId="9" borderId="0" xfId="0" applyFill="1"/>
    <xf numFmtId="2" fontId="0" fillId="9" borderId="0" xfId="0" applyNumberFormat="1" applyFill="1" applyAlignment="1">
      <alignment horizontal="center"/>
    </xf>
    <xf numFmtId="165" fontId="0" fillId="0" borderId="0" xfId="0" applyNumberFormat="1" applyAlignment="1">
      <alignment horizontal="left"/>
    </xf>
    <xf numFmtId="0" fontId="0" fillId="6" borderId="0" xfId="0" applyFill="1" applyAlignment="1">
      <alignment horizontal="center" vertical="center"/>
    </xf>
    <xf numFmtId="165" fontId="0" fillId="7" borderId="0" xfId="0" applyNumberFormat="1" applyFill="1" applyAlignment="1">
      <alignment horizontal="center" vertical="center"/>
    </xf>
    <xf numFmtId="165" fontId="0" fillId="8" borderId="0" xfId="0" applyNumberFormat="1" applyFill="1" applyAlignment="1">
      <alignment horizontal="center" vertical="center"/>
    </xf>
    <xf numFmtId="165" fontId="0" fillId="9" borderId="0" xfId="0" applyNumberForma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C78E-3E6F-43E3-9F4B-6071001CE4A4}">
  <dimension ref="A1:Q58"/>
  <sheetViews>
    <sheetView tabSelected="1" topLeftCell="A28" zoomScale="70" zoomScaleNormal="70" workbookViewId="0">
      <selection activeCell="F58" sqref="F58"/>
    </sheetView>
  </sheetViews>
  <sheetFormatPr defaultRowHeight="14.4" x14ac:dyDescent="0.3"/>
  <cols>
    <col min="1" max="1" width="19.5546875" customWidth="1"/>
    <col min="2" max="2" width="21.77734375" customWidth="1"/>
    <col min="3" max="3" width="21.21875" bestFit="1" customWidth="1"/>
    <col min="4" max="4" width="15" bestFit="1" customWidth="1"/>
    <col min="5" max="5" width="25" bestFit="1" customWidth="1"/>
    <col min="6" max="6" width="16.109375" customWidth="1"/>
    <col min="7" max="7" width="22.109375" bestFit="1" customWidth="1"/>
    <col min="8" max="8" width="15.44140625" bestFit="1" customWidth="1"/>
    <col min="9" max="9" width="22.109375" bestFit="1" customWidth="1"/>
    <col min="10" max="10" width="17.6640625" bestFit="1" customWidth="1"/>
    <col min="11" max="11" width="15" bestFit="1" customWidth="1"/>
    <col min="12" max="12" width="12.44140625" customWidth="1"/>
    <col min="13" max="13" width="14.88671875" customWidth="1"/>
    <col min="14" max="14" width="17.6640625" bestFit="1" customWidth="1"/>
    <col min="15" max="15" width="14.33203125" customWidth="1"/>
    <col min="16" max="16" width="11.88671875" bestFit="1" customWidth="1"/>
    <col min="17" max="17" width="22.88671875" bestFit="1" customWidth="1"/>
    <col min="18" max="18" width="21.109375" bestFit="1" customWidth="1"/>
    <col min="19" max="19" width="14" bestFit="1" customWidth="1"/>
  </cols>
  <sheetData>
    <row r="1" spans="1:17" x14ac:dyDescent="0.3">
      <c r="A1" s="43" t="s">
        <v>24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7" x14ac:dyDescent="0.3">
      <c r="A2" s="1"/>
      <c r="C2" s="14" t="s">
        <v>12</v>
      </c>
      <c r="D2" s="43" t="s">
        <v>13</v>
      </c>
      <c r="E2" s="43"/>
      <c r="F2" s="43"/>
      <c r="G2" s="43" t="s">
        <v>14</v>
      </c>
      <c r="H2" s="43"/>
      <c r="I2" s="43"/>
      <c r="J2" s="43"/>
      <c r="K2" s="43"/>
      <c r="L2" s="43"/>
      <c r="M2" s="43"/>
      <c r="N2" s="43" t="s">
        <v>15</v>
      </c>
      <c r="O2" s="43"/>
    </row>
    <row r="3" spans="1:17" x14ac:dyDescent="0.3">
      <c r="A3" s="1"/>
      <c r="B3" s="8" t="s">
        <v>23</v>
      </c>
      <c r="C3" s="3" t="s">
        <v>3</v>
      </c>
      <c r="D3" s="15" t="s">
        <v>7</v>
      </c>
      <c r="E3" s="15" t="s">
        <v>4</v>
      </c>
      <c r="F3" s="3" t="s">
        <v>1</v>
      </c>
      <c r="G3" s="3" t="s">
        <v>0</v>
      </c>
      <c r="H3" s="3" t="s">
        <v>18</v>
      </c>
      <c r="I3" s="3" t="s">
        <v>2</v>
      </c>
      <c r="J3" s="3" t="s">
        <v>17</v>
      </c>
      <c r="K3" s="15" t="s">
        <v>11</v>
      </c>
      <c r="L3" s="15" t="s">
        <v>5</v>
      </c>
      <c r="M3" s="15" t="s">
        <v>10</v>
      </c>
      <c r="N3" s="15" t="s">
        <v>16</v>
      </c>
      <c r="O3" s="15" t="s">
        <v>6</v>
      </c>
    </row>
    <row r="4" spans="1:17" x14ac:dyDescent="0.3">
      <c r="A4" s="9" t="s">
        <v>27</v>
      </c>
      <c r="B4" s="9" t="s">
        <v>25</v>
      </c>
      <c r="C4" s="10">
        <v>6.3094116660135642</v>
      </c>
      <c r="D4" s="10">
        <v>7.5745382183028216</v>
      </c>
      <c r="E4" s="10">
        <v>7.6168128814526561</v>
      </c>
      <c r="F4" s="10">
        <v>6.5972170706192115</v>
      </c>
      <c r="G4" s="10">
        <v>7.214843848047698</v>
      </c>
      <c r="H4" s="10">
        <v>6.5533025007672876</v>
      </c>
      <c r="I4" s="10">
        <v>5.1674897078133446</v>
      </c>
      <c r="J4" s="10">
        <v>6.389448414005602</v>
      </c>
      <c r="K4" s="10">
        <v>4.846827946477946</v>
      </c>
      <c r="L4" s="10">
        <v>7.0427740048200711</v>
      </c>
      <c r="M4" s="10">
        <v>7.021501703867667</v>
      </c>
      <c r="N4" s="10">
        <v>7.5026025591055543</v>
      </c>
      <c r="O4" s="10">
        <v>6.379782017120383</v>
      </c>
    </row>
    <row r="5" spans="1:17" x14ac:dyDescent="0.3">
      <c r="A5" s="9" t="s">
        <v>27</v>
      </c>
      <c r="B5" s="9" t="s">
        <v>26</v>
      </c>
      <c r="C5" s="10">
        <v>6.0528837811729668</v>
      </c>
      <c r="D5" s="10">
        <v>7.2926886215456355</v>
      </c>
      <c r="E5" s="10">
        <v>8.224020417946468</v>
      </c>
      <c r="F5" s="10">
        <v>6.1206302933403025</v>
      </c>
      <c r="G5" s="10">
        <v>5.9122220565324151</v>
      </c>
      <c r="H5" s="10">
        <v>6.3022525007672874</v>
      </c>
      <c r="I5" s="10">
        <v>4.6513818099419098</v>
      </c>
      <c r="J5" s="10">
        <v>5.3027566593712319</v>
      </c>
      <c r="K5" s="10">
        <v>5.6323385862555</v>
      </c>
      <c r="L5" s="10">
        <v>6.696312903063947</v>
      </c>
      <c r="M5" s="10">
        <v>6.9698816437464997</v>
      </c>
      <c r="N5" s="10">
        <v>7.7063587076474782</v>
      </c>
      <c r="O5" s="10">
        <v>6.0596415237712007</v>
      </c>
    </row>
    <row r="8" spans="1:17" x14ac:dyDescent="0.3">
      <c r="A8" s="43" t="s">
        <v>28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7" x14ac:dyDescent="0.3">
      <c r="A9" s="1"/>
      <c r="C9" s="14" t="s">
        <v>12</v>
      </c>
      <c r="D9" s="43" t="s">
        <v>13</v>
      </c>
      <c r="E9" s="43"/>
      <c r="F9" s="43"/>
      <c r="G9" s="43" t="s">
        <v>14</v>
      </c>
      <c r="H9" s="43"/>
      <c r="I9" s="43"/>
      <c r="J9" s="43"/>
      <c r="K9" s="43"/>
      <c r="L9" s="43"/>
      <c r="M9" s="43"/>
      <c r="N9" s="43" t="s">
        <v>15</v>
      </c>
      <c r="O9" s="43"/>
    </row>
    <row r="10" spans="1:17" x14ac:dyDescent="0.3">
      <c r="A10" s="1"/>
      <c r="B10" s="8" t="s">
        <v>23</v>
      </c>
      <c r="C10" s="3" t="s">
        <v>3</v>
      </c>
      <c r="D10" s="15" t="s">
        <v>7</v>
      </c>
      <c r="E10" s="15" t="s">
        <v>4</v>
      </c>
      <c r="F10" s="3" t="s">
        <v>1</v>
      </c>
      <c r="G10" s="3" t="s">
        <v>0</v>
      </c>
      <c r="H10" s="3" t="s">
        <v>18</v>
      </c>
      <c r="I10" s="3" t="s">
        <v>2</v>
      </c>
      <c r="J10" s="3" t="s">
        <v>17</v>
      </c>
      <c r="K10" s="15" t="s">
        <v>11</v>
      </c>
      <c r="L10" s="15" t="s">
        <v>5</v>
      </c>
      <c r="M10" s="15" t="s">
        <v>10</v>
      </c>
      <c r="N10" s="15" t="s">
        <v>16</v>
      </c>
      <c r="O10" s="15" t="s">
        <v>6</v>
      </c>
      <c r="Q10" s="8" t="s">
        <v>22</v>
      </c>
    </row>
    <row r="11" spans="1:17" x14ac:dyDescent="0.3">
      <c r="A11" s="44" t="s">
        <v>19</v>
      </c>
      <c r="B11" s="5" t="s">
        <v>8</v>
      </c>
      <c r="C11" s="16">
        <v>247</v>
      </c>
      <c r="D11" s="16">
        <v>13099</v>
      </c>
      <c r="E11" s="16">
        <v>83288</v>
      </c>
      <c r="F11" s="17">
        <v>10578</v>
      </c>
      <c r="G11" s="16">
        <v>0</v>
      </c>
      <c r="H11" s="16">
        <v>0</v>
      </c>
      <c r="I11" s="16">
        <v>0</v>
      </c>
      <c r="J11" s="16">
        <v>80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Q11" s="4">
        <v>2365916</v>
      </c>
    </row>
    <row r="12" spans="1:17" x14ac:dyDescent="0.3">
      <c r="A12" s="44"/>
      <c r="B12" s="5" t="s">
        <v>9</v>
      </c>
      <c r="C12" s="16">
        <v>2</v>
      </c>
      <c r="D12" s="16">
        <v>108</v>
      </c>
      <c r="E12" s="17">
        <v>3791</v>
      </c>
      <c r="F12" s="16">
        <v>51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Q12" s="4">
        <v>3283454</v>
      </c>
    </row>
    <row r="13" spans="1:17" x14ac:dyDescent="0.3">
      <c r="A13" s="45" t="s">
        <v>20</v>
      </c>
      <c r="B13" s="18" t="s">
        <v>8</v>
      </c>
      <c r="C13" s="19">
        <v>38</v>
      </c>
      <c r="D13" s="19">
        <v>7540</v>
      </c>
      <c r="E13" s="20">
        <v>35586</v>
      </c>
      <c r="F13" s="19">
        <v>4900</v>
      </c>
      <c r="G13" s="19">
        <v>0</v>
      </c>
      <c r="H13" s="19">
        <v>0</v>
      </c>
      <c r="I13" s="19">
        <v>0</v>
      </c>
      <c r="J13" s="19">
        <v>6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Q13" s="6">
        <v>3959380</v>
      </c>
    </row>
    <row r="14" spans="1:17" x14ac:dyDescent="0.3">
      <c r="A14" s="45"/>
      <c r="B14" s="18" t="s">
        <v>9</v>
      </c>
      <c r="C14" s="19">
        <v>0</v>
      </c>
      <c r="D14" s="19">
        <v>150</v>
      </c>
      <c r="E14" s="20">
        <v>1608</v>
      </c>
      <c r="F14" s="19">
        <v>54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Q14" s="6">
        <v>3738750</v>
      </c>
    </row>
    <row r="15" spans="1:17" x14ac:dyDescent="0.3">
      <c r="A15" s="46" t="s">
        <v>21</v>
      </c>
      <c r="B15" s="21" t="s">
        <v>8</v>
      </c>
      <c r="C15" s="22">
        <v>0</v>
      </c>
      <c r="D15" s="22">
        <v>0</v>
      </c>
      <c r="E15" s="22">
        <v>273</v>
      </c>
      <c r="F15" s="22">
        <v>117</v>
      </c>
      <c r="G15" s="22">
        <v>1115051</v>
      </c>
      <c r="H15" s="22">
        <v>7622</v>
      </c>
      <c r="I15" s="22">
        <v>147</v>
      </c>
      <c r="J15" s="22">
        <v>311263</v>
      </c>
      <c r="K15" s="22">
        <v>995</v>
      </c>
      <c r="L15" s="22">
        <v>536961</v>
      </c>
      <c r="M15" s="22">
        <v>243199</v>
      </c>
      <c r="N15" s="22">
        <v>261653</v>
      </c>
      <c r="O15" s="22">
        <v>4918</v>
      </c>
      <c r="Q15" s="7">
        <v>3039344</v>
      </c>
    </row>
    <row r="16" spans="1:17" x14ac:dyDescent="0.3">
      <c r="A16" s="46"/>
      <c r="B16" s="21" t="s">
        <v>9</v>
      </c>
      <c r="C16" s="22">
        <v>0</v>
      </c>
      <c r="D16" s="22">
        <v>0</v>
      </c>
      <c r="E16" s="22">
        <v>0</v>
      </c>
      <c r="F16" s="22">
        <v>0</v>
      </c>
      <c r="G16" s="22">
        <v>115309</v>
      </c>
      <c r="H16" s="22">
        <v>189</v>
      </c>
      <c r="I16" s="22">
        <v>4</v>
      </c>
      <c r="J16" s="22">
        <v>7914</v>
      </c>
      <c r="K16" s="22">
        <v>497</v>
      </c>
      <c r="L16" s="22">
        <v>17583</v>
      </c>
      <c r="M16" s="22">
        <v>54732</v>
      </c>
      <c r="N16" s="22">
        <v>148480</v>
      </c>
      <c r="O16" s="22">
        <v>42</v>
      </c>
      <c r="Q16" s="7">
        <v>2748818</v>
      </c>
    </row>
    <row r="17" spans="1:15" x14ac:dyDescent="0.3">
      <c r="D17" s="1"/>
    </row>
    <row r="18" spans="1:15" x14ac:dyDescent="0.3">
      <c r="A18" s="43" t="s">
        <v>29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</row>
    <row r="19" spans="1:15" x14ac:dyDescent="0.3">
      <c r="A19" s="1"/>
      <c r="C19" s="14" t="s">
        <v>12</v>
      </c>
      <c r="D19" s="43" t="s">
        <v>13</v>
      </c>
      <c r="E19" s="43"/>
      <c r="F19" s="43"/>
      <c r="G19" s="43" t="s">
        <v>14</v>
      </c>
      <c r="H19" s="43"/>
      <c r="I19" s="43"/>
      <c r="J19" s="43"/>
      <c r="K19" s="43"/>
      <c r="L19" s="43"/>
      <c r="M19" s="43"/>
      <c r="N19" s="43" t="s">
        <v>15</v>
      </c>
      <c r="O19" s="43"/>
    </row>
    <row r="20" spans="1:15" x14ac:dyDescent="0.3">
      <c r="A20" s="1"/>
      <c r="C20" s="3" t="s">
        <v>3</v>
      </c>
      <c r="D20" s="15" t="s">
        <v>7</v>
      </c>
      <c r="E20" s="15" t="s">
        <v>4</v>
      </c>
      <c r="F20" s="3" t="s">
        <v>1</v>
      </c>
      <c r="G20" s="3" t="s">
        <v>0</v>
      </c>
      <c r="H20" s="3" t="s">
        <v>18</v>
      </c>
      <c r="I20" s="3" t="s">
        <v>2</v>
      </c>
      <c r="J20" s="3" t="s">
        <v>17</v>
      </c>
      <c r="K20" s="15" t="s">
        <v>11</v>
      </c>
      <c r="L20" s="15" t="s">
        <v>5</v>
      </c>
      <c r="M20" s="15" t="s">
        <v>10</v>
      </c>
      <c r="N20" s="15" t="s">
        <v>16</v>
      </c>
      <c r="O20" s="15" t="s">
        <v>6</v>
      </c>
    </row>
    <row r="21" spans="1:15" x14ac:dyDescent="0.3">
      <c r="A21" s="44" t="s">
        <v>31</v>
      </c>
      <c r="B21" s="5" t="s">
        <v>8</v>
      </c>
      <c r="C21" s="12">
        <f>C11/($Q11/1000000)</f>
        <v>104.39931088001434</v>
      </c>
      <c r="D21" s="12">
        <f t="shared" ref="D21:K26" si="0">D11/($Q11/1000000)</f>
        <v>5536.5448308393034</v>
      </c>
      <c r="E21" s="12">
        <f t="shared" si="0"/>
        <v>35203.278561030907</v>
      </c>
      <c r="F21" s="12">
        <f t="shared" si="0"/>
        <v>4470.9955890234478</v>
      </c>
      <c r="G21" s="12">
        <v>0</v>
      </c>
      <c r="H21" s="12">
        <v>0</v>
      </c>
      <c r="I21" s="12">
        <v>0</v>
      </c>
      <c r="J21" s="12">
        <f t="shared" ref="J21:O26" si="1">J11/($Q11/1000000)</f>
        <v>33.813541985429744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</row>
    <row r="22" spans="1:15" x14ac:dyDescent="0.3">
      <c r="A22" s="44"/>
      <c r="B22" s="5" t="s">
        <v>9</v>
      </c>
      <c r="C22" s="12">
        <f>C12/($Q12/1000000)</f>
        <v>0.60911467010044917</v>
      </c>
      <c r="D22" s="12">
        <f t="shared" si="0"/>
        <v>32.89219218542425</v>
      </c>
      <c r="E22" s="12">
        <f t="shared" si="0"/>
        <v>1154.5768571754013</v>
      </c>
      <c r="F22" s="12">
        <f t="shared" si="0"/>
        <v>15.532424087561452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</row>
    <row r="23" spans="1:15" x14ac:dyDescent="0.3">
      <c r="A23" s="45" t="s">
        <v>32</v>
      </c>
      <c r="B23" s="18" t="s">
        <v>8</v>
      </c>
      <c r="C23" s="13">
        <f>C13/($Q13/1000000)</f>
        <v>9.5974622289348339</v>
      </c>
      <c r="D23" s="13">
        <f t="shared" si="0"/>
        <v>1904.3385580570696</v>
      </c>
      <c r="E23" s="26">
        <f t="shared" si="0"/>
        <v>8987.7708126019734</v>
      </c>
      <c r="F23" s="13">
        <f t="shared" si="0"/>
        <v>1237.5674979415969</v>
      </c>
      <c r="G23" s="13">
        <f t="shared" si="0"/>
        <v>0</v>
      </c>
      <c r="H23" s="13">
        <f t="shared" si="0"/>
        <v>0</v>
      </c>
      <c r="I23" s="13">
        <f t="shared" si="0"/>
        <v>0</v>
      </c>
      <c r="J23" s="13">
        <f t="shared" si="1"/>
        <v>1.5153887729897106</v>
      </c>
      <c r="K23" s="13">
        <f t="shared" si="1"/>
        <v>0</v>
      </c>
      <c r="L23" s="13">
        <f t="shared" si="1"/>
        <v>0</v>
      </c>
      <c r="M23" s="13">
        <f t="shared" si="1"/>
        <v>0</v>
      </c>
      <c r="N23" s="13">
        <f t="shared" si="1"/>
        <v>0</v>
      </c>
      <c r="O23" s="13">
        <f t="shared" si="1"/>
        <v>0</v>
      </c>
    </row>
    <row r="24" spans="1:15" x14ac:dyDescent="0.3">
      <c r="A24" s="45"/>
      <c r="B24" s="18" t="s">
        <v>9</v>
      </c>
      <c r="C24" s="13">
        <f>C14/($Q14/1000000)</f>
        <v>0</v>
      </c>
      <c r="D24" s="13">
        <f t="shared" si="0"/>
        <v>40.120361083249747</v>
      </c>
      <c r="E24" s="26">
        <f t="shared" si="0"/>
        <v>430.09027081243732</v>
      </c>
      <c r="F24" s="13">
        <f t="shared" si="0"/>
        <v>14.443329989969909</v>
      </c>
      <c r="G24" s="13">
        <f t="shared" si="0"/>
        <v>0</v>
      </c>
      <c r="H24" s="13">
        <f t="shared" si="0"/>
        <v>0</v>
      </c>
      <c r="I24" s="13">
        <f t="shared" si="0"/>
        <v>0</v>
      </c>
      <c r="J24" s="13">
        <f t="shared" si="1"/>
        <v>0</v>
      </c>
      <c r="K24" s="13">
        <f t="shared" si="1"/>
        <v>0</v>
      </c>
      <c r="L24" s="13">
        <f t="shared" si="1"/>
        <v>0</v>
      </c>
      <c r="M24" s="13">
        <f t="shared" si="1"/>
        <v>0</v>
      </c>
      <c r="N24" s="13">
        <f t="shared" si="1"/>
        <v>0</v>
      </c>
      <c r="O24" s="13">
        <f t="shared" si="1"/>
        <v>0</v>
      </c>
    </row>
    <row r="25" spans="1:15" x14ac:dyDescent="0.3">
      <c r="A25" s="46" t="s">
        <v>33</v>
      </c>
      <c r="B25" s="21" t="s">
        <v>8</v>
      </c>
      <c r="C25" s="27">
        <v>0</v>
      </c>
      <c r="D25" s="27">
        <v>0</v>
      </c>
      <c r="E25" s="27">
        <v>273</v>
      </c>
      <c r="F25" s="27">
        <v>117</v>
      </c>
      <c r="G25" s="27">
        <f>G15/($Q15/1000000)</f>
        <v>366872.2592770019</v>
      </c>
      <c r="H25" s="27">
        <f t="shared" si="0"/>
        <v>2507.7779941987483</v>
      </c>
      <c r="I25" s="27">
        <f t="shared" si="0"/>
        <v>48.365699966834953</v>
      </c>
      <c r="J25" s="27">
        <f t="shared" si="0"/>
        <v>102411.24400528536</v>
      </c>
      <c r="K25" s="27">
        <f t="shared" si="0"/>
        <v>327.37327528571956</v>
      </c>
      <c r="L25" s="27">
        <f t="shared" si="1"/>
        <v>176670.03142783444</v>
      </c>
      <c r="M25" s="27">
        <f t="shared" si="1"/>
        <v>80016.93786553941</v>
      </c>
      <c r="N25" s="27">
        <f t="shared" si="1"/>
        <v>86088.642812396371</v>
      </c>
      <c r="O25" s="27">
        <f t="shared" si="1"/>
        <v>1618.1123295026823</v>
      </c>
    </row>
    <row r="26" spans="1:15" x14ac:dyDescent="0.3">
      <c r="A26" s="46"/>
      <c r="B26" s="21" t="s">
        <v>9</v>
      </c>
      <c r="C26" s="27">
        <v>0</v>
      </c>
      <c r="D26" s="27">
        <v>0</v>
      </c>
      <c r="E26" s="27">
        <v>0</v>
      </c>
      <c r="F26" s="27">
        <v>0</v>
      </c>
      <c r="G26" s="27">
        <f>G16/($Q16/1000000)</f>
        <v>41948.575715089173</v>
      </c>
      <c r="H26" s="27">
        <f t="shared" si="0"/>
        <v>68.75682566106596</v>
      </c>
      <c r="I26" s="27">
        <f t="shared" si="0"/>
        <v>1.4551709134617135</v>
      </c>
      <c r="J26" s="27">
        <f t="shared" si="0"/>
        <v>2879.0556522839997</v>
      </c>
      <c r="K26" s="27">
        <f t="shared" si="0"/>
        <v>180.80498599761788</v>
      </c>
      <c r="L26" s="27">
        <f t="shared" si="1"/>
        <v>6396.5675428493269</v>
      </c>
      <c r="M26" s="27">
        <f t="shared" si="1"/>
        <v>19911.103608896625</v>
      </c>
      <c r="N26" s="27">
        <f t="shared" si="1"/>
        <v>54015.944307698803</v>
      </c>
      <c r="O26" s="27">
        <f t="shared" si="1"/>
        <v>15.279294591347991</v>
      </c>
    </row>
    <row r="27" spans="1:15" x14ac:dyDescent="0.3">
      <c r="D27" s="1"/>
    </row>
    <row r="28" spans="1:15" x14ac:dyDescent="0.3">
      <c r="A28" s="43" t="s">
        <v>30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</row>
    <row r="29" spans="1:15" x14ac:dyDescent="0.3">
      <c r="A29" s="1"/>
      <c r="C29" s="14" t="s">
        <v>12</v>
      </c>
      <c r="D29" s="43" t="s">
        <v>13</v>
      </c>
      <c r="E29" s="43"/>
      <c r="F29" s="43"/>
      <c r="G29" s="43" t="s">
        <v>14</v>
      </c>
      <c r="H29" s="43"/>
      <c r="I29" s="43"/>
      <c r="J29" s="43"/>
      <c r="K29" s="43"/>
      <c r="L29" s="43"/>
      <c r="M29" s="43"/>
      <c r="N29" s="43" t="s">
        <v>15</v>
      </c>
      <c r="O29" s="43"/>
    </row>
    <row r="30" spans="1:15" x14ac:dyDescent="0.3">
      <c r="A30" s="1"/>
      <c r="C30" s="3" t="s">
        <v>3</v>
      </c>
      <c r="D30" s="15" t="s">
        <v>7</v>
      </c>
      <c r="E30" s="15" t="s">
        <v>4</v>
      </c>
      <c r="F30" s="3" t="s">
        <v>1</v>
      </c>
      <c r="G30" s="3" t="s">
        <v>0</v>
      </c>
      <c r="H30" s="3" t="s">
        <v>18</v>
      </c>
      <c r="I30" s="3" t="s">
        <v>2</v>
      </c>
      <c r="J30" s="3" t="s">
        <v>17</v>
      </c>
      <c r="K30" s="15" t="s">
        <v>11</v>
      </c>
      <c r="L30" s="15" t="s">
        <v>5</v>
      </c>
      <c r="M30" s="15" t="s">
        <v>10</v>
      </c>
      <c r="N30" s="15" t="s">
        <v>16</v>
      </c>
      <c r="O30" s="15" t="s">
        <v>6</v>
      </c>
    </row>
    <row r="31" spans="1:15" x14ac:dyDescent="0.3">
      <c r="A31" s="24" t="s">
        <v>37</v>
      </c>
      <c r="B31" s="24"/>
      <c r="C31" s="23">
        <v>4.6790000000000003</v>
      </c>
      <c r="D31" s="23">
        <v>168.90299999999999</v>
      </c>
      <c r="E31" s="23">
        <v>5.13</v>
      </c>
      <c r="F31" s="23">
        <v>35.936999999999998</v>
      </c>
      <c r="G31" s="23">
        <v>7.4779999999999998</v>
      </c>
      <c r="H31" s="23">
        <v>7.5179999999999998</v>
      </c>
      <c r="I31" s="23">
        <v>7.3819999999999997</v>
      </c>
      <c r="J31" s="23">
        <v>7.399</v>
      </c>
      <c r="K31" s="23">
        <v>6.1710000000000003</v>
      </c>
      <c r="L31" s="23">
        <v>3.569</v>
      </c>
      <c r="M31" s="23">
        <v>15.384</v>
      </c>
      <c r="N31" s="23">
        <v>17.501000000000001</v>
      </c>
      <c r="O31" s="23">
        <v>12.935</v>
      </c>
    </row>
    <row r="32" spans="1:15" x14ac:dyDescent="0.3">
      <c r="A32" s="44" t="s">
        <v>34</v>
      </c>
      <c r="B32" s="5" t="s">
        <v>8</v>
      </c>
      <c r="C32" s="12">
        <f>C21/C$31</f>
        <v>22.312312648004774</v>
      </c>
      <c r="D32" s="12">
        <f>D21/D$31</f>
        <v>32.779434532479016</v>
      </c>
      <c r="E32" s="12">
        <f t="shared" ref="E32:O32" si="2">E21/E$31</f>
        <v>6862.2375362633347</v>
      </c>
      <c r="F32" s="12">
        <f t="shared" si="2"/>
        <v>124.41204299255497</v>
      </c>
      <c r="G32" s="12">
        <f t="shared" si="2"/>
        <v>0</v>
      </c>
      <c r="H32" s="12">
        <f t="shared" si="2"/>
        <v>0</v>
      </c>
      <c r="I32" s="12">
        <f t="shared" si="2"/>
        <v>0</v>
      </c>
      <c r="J32" s="12">
        <f t="shared" si="2"/>
        <v>4.5700151352114808</v>
      </c>
      <c r="K32" s="12">
        <f t="shared" si="2"/>
        <v>0</v>
      </c>
      <c r="L32" s="12">
        <f t="shared" si="2"/>
        <v>0</v>
      </c>
      <c r="M32" s="12">
        <f t="shared" si="2"/>
        <v>0</v>
      </c>
      <c r="N32" s="12">
        <f t="shared" si="2"/>
        <v>0</v>
      </c>
      <c r="O32" s="12">
        <f t="shared" si="2"/>
        <v>0</v>
      </c>
    </row>
    <row r="33" spans="1:15" x14ac:dyDescent="0.3">
      <c r="A33" s="44"/>
      <c r="B33" s="5" t="s">
        <v>9</v>
      </c>
      <c r="C33" s="12">
        <f>C22/C$31</f>
        <v>0.13018052363762539</v>
      </c>
      <c r="D33" s="12">
        <f t="shared" ref="D33:O37" si="3">D22/D$31</f>
        <v>0.19474013004756724</v>
      </c>
      <c r="E33" s="12">
        <f t="shared" si="3"/>
        <v>225.06371484900612</v>
      </c>
      <c r="F33" s="12">
        <f t="shared" si="3"/>
        <v>0.43221259669870754</v>
      </c>
      <c r="G33" s="12">
        <f t="shared" si="3"/>
        <v>0</v>
      </c>
      <c r="H33" s="12">
        <f t="shared" si="3"/>
        <v>0</v>
      </c>
      <c r="I33" s="12">
        <f t="shared" si="3"/>
        <v>0</v>
      </c>
      <c r="J33" s="12">
        <f t="shared" si="3"/>
        <v>0</v>
      </c>
      <c r="K33" s="12">
        <f t="shared" si="3"/>
        <v>0</v>
      </c>
      <c r="L33" s="12">
        <f t="shared" si="3"/>
        <v>0</v>
      </c>
      <c r="M33" s="12">
        <f t="shared" si="3"/>
        <v>0</v>
      </c>
      <c r="N33" s="12">
        <f t="shared" si="3"/>
        <v>0</v>
      </c>
      <c r="O33" s="12">
        <f t="shared" si="3"/>
        <v>0</v>
      </c>
    </row>
    <row r="34" spans="1:15" x14ac:dyDescent="0.3">
      <c r="A34" s="45" t="s">
        <v>35</v>
      </c>
      <c r="B34" s="18" t="s">
        <v>8</v>
      </c>
      <c r="C34" s="13">
        <f>C23/C$31</f>
        <v>2.0511780784216356</v>
      </c>
      <c r="D34" s="13">
        <f t="shared" si="3"/>
        <v>11.274746795835892</v>
      </c>
      <c r="E34" s="26">
        <f t="shared" si="3"/>
        <v>1752.002107719683</v>
      </c>
      <c r="F34" s="13">
        <f t="shared" si="3"/>
        <v>34.437139937713134</v>
      </c>
      <c r="G34" s="13">
        <f t="shared" si="3"/>
        <v>0</v>
      </c>
      <c r="H34" s="13">
        <f t="shared" si="3"/>
        <v>0</v>
      </c>
      <c r="I34" s="13">
        <f t="shared" si="3"/>
        <v>0</v>
      </c>
      <c r="J34" s="13">
        <f t="shared" si="3"/>
        <v>0.20480994363964192</v>
      </c>
      <c r="K34" s="13">
        <f t="shared" si="3"/>
        <v>0</v>
      </c>
      <c r="L34" s="13">
        <f t="shared" si="3"/>
        <v>0</v>
      </c>
      <c r="M34" s="13">
        <f t="shared" si="3"/>
        <v>0</v>
      </c>
      <c r="N34" s="13">
        <f t="shared" si="3"/>
        <v>0</v>
      </c>
      <c r="O34" s="13">
        <f t="shared" si="3"/>
        <v>0</v>
      </c>
    </row>
    <row r="35" spans="1:15" x14ac:dyDescent="0.3">
      <c r="A35" s="45"/>
      <c r="B35" s="18" t="s">
        <v>9</v>
      </c>
      <c r="C35" s="13">
        <f>C24/C$31</f>
        <v>0</v>
      </c>
      <c r="D35" s="13">
        <f t="shared" si="3"/>
        <v>0.23753492290397299</v>
      </c>
      <c r="E35" s="26">
        <f t="shared" si="3"/>
        <v>83.838259417629104</v>
      </c>
      <c r="F35" s="13">
        <f t="shared" si="3"/>
        <v>0.40190694799148258</v>
      </c>
      <c r="G35" s="13">
        <f t="shared" si="3"/>
        <v>0</v>
      </c>
      <c r="H35" s="13">
        <f t="shared" si="3"/>
        <v>0</v>
      </c>
      <c r="I35" s="13">
        <f t="shared" si="3"/>
        <v>0</v>
      </c>
      <c r="J35" s="13">
        <f t="shared" si="3"/>
        <v>0</v>
      </c>
      <c r="K35" s="13">
        <f t="shared" si="3"/>
        <v>0</v>
      </c>
      <c r="L35" s="13">
        <f t="shared" si="3"/>
        <v>0</v>
      </c>
      <c r="M35" s="13">
        <f t="shared" si="3"/>
        <v>0</v>
      </c>
      <c r="N35" s="13">
        <f t="shared" si="3"/>
        <v>0</v>
      </c>
      <c r="O35" s="13">
        <f t="shared" si="3"/>
        <v>0</v>
      </c>
    </row>
    <row r="36" spans="1:15" x14ac:dyDescent="0.3">
      <c r="A36" s="46" t="s">
        <v>36</v>
      </c>
      <c r="B36" s="21" t="s">
        <v>8</v>
      </c>
      <c r="C36" s="27">
        <f>C25/C$31</f>
        <v>0</v>
      </c>
      <c r="D36" s="27">
        <f t="shared" si="3"/>
        <v>0</v>
      </c>
      <c r="E36" s="27">
        <f t="shared" si="3"/>
        <v>53.216374269005847</v>
      </c>
      <c r="F36" s="27">
        <f>F25/F$31</f>
        <v>3.2556974705735038</v>
      </c>
      <c r="G36" s="27">
        <f t="shared" si="3"/>
        <v>49060.211189756876</v>
      </c>
      <c r="H36" s="27">
        <f t="shared" si="3"/>
        <v>333.56983163058635</v>
      </c>
      <c r="I36" s="27">
        <f t="shared" si="3"/>
        <v>6.5518423146620099</v>
      </c>
      <c r="J36" s="27">
        <f t="shared" si="3"/>
        <v>13841.227734191832</v>
      </c>
      <c r="K36" s="27">
        <f t="shared" si="3"/>
        <v>53.050279579601288</v>
      </c>
      <c r="L36" s="27">
        <f t="shared" si="3"/>
        <v>49501.269663164596</v>
      </c>
      <c r="M36" s="27">
        <f t="shared" si="3"/>
        <v>5201.3090136206065</v>
      </c>
      <c r="N36" s="27">
        <f t="shared" si="3"/>
        <v>4919.0699281410416</v>
      </c>
      <c r="O36" s="27">
        <f t="shared" si="3"/>
        <v>125.09565747991358</v>
      </c>
    </row>
    <row r="37" spans="1:15" x14ac:dyDescent="0.3">
      <c r="A37" s="46"/>
      <c r="B37" s="21" t="s">
        <v>9</v>
      </c>
      <c r="C37" s="27">
        <f>C26/C$31</f>
        <v>0</v>
      </c>
      <c r="D37" s="27">
        <f t="shared" si="3"/>
        <v>0</v>
      </c>
      <c r="E37" s="27">
        <f t="shared" si="3"/>
        <v>0</v>
      </c>
      <c r="F37" s="27">
        <f t="shared" si="3"/>
        <v>0</v>
      </c>
      <c r="G37" s="27">
        <f t="shared" si="3"/>
        <v>5609.5982502125134</v>
      </c>
      <c r="H37" s="27">
        <f t="shared" si="3"/>
        <v>9.1456272494102109</v>
      </c>
      <c r="I37" s="27">
        <f t="shared" si="3"/>
        <v>0.19712420935542041</v>
      </c>
      <c r="J37" s="27">
        <f t="shared" si="3"/>
        <v>389.11415762724687</v>
      </c>
      <c r="K37" s="27">
        <f t="shared" si="3"/>
        <v>29.299138874998846</v>
      </c>
      <c r="L37" s="27">
        <f t="shared" si="3"/>
        <v>1792.2576471979062</v>
      </c>
      <c r="M37" s="27">
        <f t="shared" si="3"/>
        <v>1294.2735055185012</v>
      </c>
      <c r="N37" s="27">
        <f t="shared" si="3"/>
        <v>3086.4490204959029</v>
      </c>
      <c r="O37" s="27">
        <f t="shared" si="3"/>
        <v>1.1812365358599142</v>
      </c>
    </row>
    <row r="38" spans="1:15" x14ac:dyDescent="0.3">
      <c r="A38" s="11"/>
      <c r="B38" s="2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</row>
    <row r="39" spans="1:15" x14ac:dyDescent="0.3">
      <c r="A39" s="11"/>
      <c r="B39" s="2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</row>
    <row r="40" spans="1:15" x14ac:dyDescent="0.3">
      <c r="A40" s="11"/>
      <c r="B40" s="2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</row>
    <row r="41" spans="1:15" x14ac:dyDescent="0.3">
      <c r="A41" s="43" t="s">
        <v>30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</row>
    <row r="42" spans="1:15" x14ac:dyDescent="0.3">
      <c r="A42" s="1"/>
      <c r="C42" s="14" t="s">
        <v>12</v>
      </c>
      <c r="D42" s="43" t="s">
        <v>13</v>
      </c>
      <c r="E42" s="43"/>
      <c r="F42" s="43"/>
      <c r="G42" s="43" t="s">
        <v>14</v>
      </c>
      <c r="H42" s="43"/>
      <c r="I42" s="43"/>
      <c r="J42" s="43"/>
      <c r="K42" s="43"/>
      <c r="L42" s="43"/>
      <c r="M42" s="43"/>
      <c r="N42" s="43" t="s">
        <v>15</v>
      </c>
      <c r="O42" s="43"/>
    </row>
    <row r="43" spans="1:15" x14ac:dyDescent="0.3">
      <c r="A43" s="1"/>
      <c r="C43" s="3" t="s">
        <v>3</v>
      </c>
      <c r="D43" s="15" t="s">
        <v>7</v>
      </c>
      <c r="E43" s="15" t="s">
        <v>4</v>
      </c>
      <c r="F43" s="3" t="s">
        <v>1</v>
      </c>
      <c r="G43" s="3" t="s">
        <v>0</v>
      </c>
      <c r="H43" s="3" t="s">
        <v>18</v>
      </c>
      <c r="I43" s="3" t="s">
        <v>2</v>
      </c>
      <c r="J43" s="3" t="s">
        <v>17</v>
      </c>
      <c r="K43" s="15" t="s">
        <v>11</v>
      </c>
      <c r="L43" s="15" t="s">
        <v>5</v>
      </c>
      <c r="M43" s="15" t="s">
        <v>10</v>
      </c>
      <c r="N43" s="15" t="s">
        <v>16</v>
      </c>
      <c r="O43" s="15" t="s">
        <v>6</v>
      </c>
    </row>
    <row r="44" spans="1:15" x14ac:dyDescent="0.3">
      <c r="A44" s="36" t="s">
        <v>37</v>
      </c>
      <c r="B44" s="24"/>
      <c r="C44" s="23">
        <v>4.6790000000000003</v>
      </c>
      <c r="D44" s="23">
        <v>168.90299999999999</v>
      </c>
      <c r="E44" s="23">
        <v>5.13</v>
      </c>
      <c r="F44" s="23">
        <v>35.936999999999998</v>
      </c>
      <c r="G44" s="23">
        <v>7.4779999999999998</v>
      </c>
      <c r="H44" s="23">
        <v>7.5179999999999998</v>
      </c>
      <c r="I44" s="23">
        <v>7.3819999999999997</v>
      </c>
      <c r="J44" s="23">
        <v>7.399</v>
      </c>
      <c r="K44" s="23">
        <v>6.1710000000000003</v>
      </c>
      <c r="L44" s="23">
        <v>3.569</v>
      </c>
      <c r="M44" s="23">
        <v>15.384</v>
      </c>
      <c r="N44" s="23">
        <v>17.501000000000001</v>
      </c>
      <c r="O44" s="23">
        <v>12.935</v>
      </c>
    </row>
    <row r="45" spans="1:15" x14ac:dyDescent="0.3">
      <c r="A45" s="40" t="s">
        <v>39</v>
      </c>
      <c r="B45" s="28" t="s">
        <v>8</v>
      </c>
      <c r="C45" s="29">
        <f>LOG(C32)</f>
        <v>1.3485445867882884</v>
      </c>
      <c r="D45" s="29">
        <f t="shared" ref="D45:O50" si="4">LOG(D32)</f>
        <v>1.5156014574241614</v>
      </c>
      <c r="E45" s="29">
        <f t="shared" si="4"/>
        <v>3.8364657470782055</v>
      </c>
      <c r="F45" s="29">
        <f t="shared" si="4"/>
        <v>2.094862421770106</v>
      </c>
      <c r="G45" s="29">
        <v>0</v>
      </c>
      <c r="H45" s="29">
        <v>0</v>
      </c>
      <c r="I45" s="29">
        <v>0</v>
      </c>
      <c r="J45" s="29">
        <f t="shared" ref="J45" si="5">LOG(J32)</f>
        <v>0.65991763839106332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</row>
    <row r="46" spans="1:15" x14ac:dyDescent="0.3">
      <c r="A46" s="40"/>
      <c r="B46" s="28" t="s">
        <v>9</v>
      </c>
      <c r="C46" s="29">
        <f>LOG(C33)</f>
        <v>-0.88545398588620938</v>
      </c>
      <c r="D46" s="29">
        <f t="shared" si="4"/>
        <v>-0.71054454430752201</v>
      </c>
      <c r="E46" s="29">
        <f t="shared" si="4"/>
        <v>2.3523054829566079</v>
      </c>
      <c r="F46" s="29">
        <f t="shared" si="4"/>
        <v>-0.36430257989373643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5" x14ac:dyDescent="0.3">
      <c r="A47" s="41" t="s">
        <v>40</v>
      </c>
      <c r="B47" s="30" t="s">
        <v>8</v>
      </c>
      <c r="C47" s="31">
        <f>LOG(C34)</f>
        <v>0.31200336642326321</v>
      </c>
      <c r="D47" s="31">
        <f t="shared" si="4"/>
        <v>1.052106797431946</v>
      </c>
      <c r="E47" s="32">
        <f t="shared" si="4"/>
        <v>3.2435346243037952</v>
      </c>
      <c r="F47" s="31">
        <f t="shared" si="4"/>
        <v>1.5370270753934845</v>
      </c>
      <c r="G47" s="31">
        <v>0</v>
      </c>
      <c r="H47" s="31">
        <v>0</v>
      </c>
      <c r="I47" s="31">
        <v>0</v>
      </c>
      <c r="J47" s="31">
        <f t="shared" ref="J47" si="6">LOG(J34)</f>
        <v>-0.68864896193940617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</row>
    <row r="48" spans="1:15" x14ac:dyDescent="0.3">
      <c r="A48" s="41"/>
      <c r="B48" s="30" t="s">
        <v>9</v>
      </c>
      <c r="C48" s="31"/>
      <c r="D48" s="31">
        <f t="shared" si="4"/>
        <v>-0.62427253042015463</v>
      </c>
      <c r="E48" s="32">
        <f t="shared" si="4"/>
        <v>1.9234422532612416</v>
      </c>
      <c r="F48" s="31">
        <f t="shared" si="4"/>
        <v>-0.39587448585006851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</row>
    <row r="49" spans="1:15" x14ac:dyDescent="0.3">
      <c r="A49" s="42" t="s">
        <v>41</v>
      </c>
      <c r="B49" s="33" t="s">
        <v>8</v>
      </c>
      <c r="C49" s="34">
        <v>0</v>
      </c>
      <c r="D49" s="34">
        <v>0</v>
      </c>
      <c r="E49" s="34">
        <f t="shared" si="4"/>
        <v>1.7260452819289398</v>
      </c>
      <c r="F49" s="34">
        <f t="shared" si="4"/>
        <v>0.51264404211249925</v>
      </c>
      <c r="G49" s="34">
        <f t="shared" si="4"/>
        <v>4.6907294133841999</v>
      </c>
      <c r="H49" s="34">
        <f t="shared" si="4"/>
        <v>2.5231867657402121</v>
      </c>
      <c r="I49" s="34">
        <f t="shared" si="4"/>
        <v>0.81636343657039512</v>
      </c>
      <c r="J49" s="34">
        <f t="shared" si="4"/>
        <v>4.141174614292443</v>
      </c>
      <c r="K49" s="34">
        <f t="shared" si="4"/>
        <v>1.7246876770131963</v>
      </c>
      <c r="L49" s="34">
        <f t="shared" si="4"/>
        <v>4.694616338340329</v>
      </c>
      <c r="M49" s="34">
        <f t="shared" si="4"/>
        <v>3.7161126562981233</v>
      </c>
      <c r="N49" s="34">
        <f t="shared" si="4"/>
        <v>3.6918829964137574</v>
      </c>
      <c r="O49" s="34">
        <f t="shared" si="4"/>
        <v>2.0972422340319934</v>
      </c>
    </row>
    <row r="50" spans="1:15" x14ac:dyDescent="0.3">
      <c r="A50" s="42"/>
      <c r="B50" s="33" t="s">
        <v>9</v>
      </c>
      <c r="C50" s="34">
        <v>0</v>
      </c>
      <c r="D50" s="34">
        <v>0</v>
      </c>
      <c r="E50" s="34">
        <v>0</v>
      </c>
      <c r="F50" s="34">
        <v>0</v>
      </c>
      <c r="G50" s="34">
        <f t="shared" si="4"/>
        <v>3.7489317589453663</v>
      </c>
      <c r="H50" s="34">
        <f t="shared" si="4"/>
        <v>0.96121349675785028</v>
      </c>
      <c r="I50" s="34">
        <f t="shared" si="4"/>
        <v>-0.70526003556927619</v>
      </c>
      <c r="J50" s="34">
        <f t="shared" si="4"/>
        <v>2.5900770325707256</v>
      </c>
      <c r="K50" s="34">
        <f t="shared" si="4"/>
        <v>1.4668548562813453</v>
      </c>
      <c r="L50" s="34">
        <f t="shared" si="4"/>
        <v>3.2534004421080205</v>
      </c>
      <c r="M50" s="34">
        <f t="shared" si="4"/>
        <v>3.1120260610205395</v>
      </c>
      <c r="N50" s="34">
        <f t="shared" si="4"/>
        <v>3.48945910803238</v>
      </c>
      <c r="O50" s="34">
        <f t="shared" si="4"/>
        <v>7.2336871307737929E-2</v>
      </c>
    </row>
    <row r="52" spans="1:15" x14ac:dyDescent="0.3">
      <c r="C52" s="3" t="s">
        <v>38</v>
      </c>
      <c r="D52" s="8"/>
    </row>
    <row r="53" spans="1:15" x14ac:dyDescent="0.3">
      <c r="A53" s="40" t="s">
        <v>42</v>
      </c>
      <c r="B53" s="28" t="s">
        <v>8</v>
      </c>
      <c r="C53" s="37">
        <v>0.54507675823998469</v>
      </c>
      <c r="D53" s="35"/>
    </row>
    <row r="54" spans="1:15" x14ac:dyDescent="0.3">
      <c r="A54" s="40"/>
      <c r="B54" s="28" t="s">
        <v>9</v>
      </c>
      <c r="C54" s="37">
        <v>0.81676867508091455</v>
      </c>
      <c r="D54" s="35"/>
    </row>
    <row r="55" spans="1:15" x14ac:dyDescent="0.3">
      <c r="A55" s="41" t="s">
        <v>43</v>
      </c>
      <c r="B55" s="30" t="s">
        <v>8</v>
      </c>
      <c r="C55" s="38">
        <v>0.64739121524168386</v>
      </c>
      <c r="D55" s="35"/>
    </row>
    <row r="56" spans="1:15" x14ac:dyDescent="0.3">
      <c r="A56" s="41"/>
      <c r="B56" s="30" t="s">
        <v>9</v>
      </c>
      <c r="C56" s="38">
        <v>0.78339828161887659</v>
      </c>
      <c r="D56" s="35"/>
    </row>
    <row r="57" spans="1:15" x14ac:dyDescent="0.3">
      <c r="A57" s="42" t="s">
        <v>44</v>
      </c>
      <c r="B57" s="33" t="s">
        <v>8</v>
      </c>
      <c r="C57" s="39">
        <v>0.81667236207718197</v>
      </c>
      <c r="D57" s="35"/>
    </row>
    <row r="58" spans="1:15" x14ac:dyDescent="0.3">
      <c r="A58" s="42"/>
      <c r="B58" s="33" t="s">
        <v>9</v>
      </c>
      <c r="C58" s="39">
        <v>0.62121065594171287</v>
      </c>
      <c r="D58" s="35"/>
    </row>
  </sheetData>
  <mergeCells count="35">
    <mergeCell ref="D9:F9"/>
    <mergeCell ref="G9:M9"/>
    <mergeCell ref="N9:O9"/>
    <mergeCell ref="A1:O1"/>
    <mergeCell ref="D2:F2"/>
    <mergeCell ref="G2:M2"/>
    <mergeCell ref="N2:O2"/>
    <mergeCell ref="A8:O8"/>
    <mergeCell ref="A11:A12"/>
    <mergeCell ref="A13:A14"/>
    <mergeCell ref="A15:A16"/>
    <mergeCell ref="A18:O18"/>
    <mergeCell ref="D19:F19"/>
    <mergeCell ref="G19:M19"/>
    <mergeCell ref="N19:O19"/>
    <mergeCell ref="A32:A33"/>
    <mergeCell ref="A34:A35"/>
    <mergeCell ref="A36:A37"/>
    <mergeCell ref="A21:A22"/>
    <mergeCell ref="A23:A24"/>
    <mergeCell ref="A25:A26"/>
    <mergeCell ref="A28:O28"/>
    <mergeCell ref="D29:F29"/>
    <mergeCell ref="G29:M29"/>
    <mergeCell ref="N29:O29"/>
    <mergeCell ref="A57:A58"/>
    <mergeCell ref="A41:O41"/>
    <mergeCell ref="D42:F42"/>
    <mergeCell ref="G42:M42"/>
    <mergeCell ref="N42:O42"/>
    <mergeCell ref="A45:A46"/>
    <mergeCell ref="A47:A48"/>
    <mergeCell ref="A49:A50"/>
    <mergeCell ref="A53:A54"/>
    <mergeCell ref="A55:A5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Supplemental table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Fernandez Cassi</dc:creator>
  <cp:lastModifiedBy>Xavier Fernandez Cassi</cp:lastModifiedBy>
  <dcterms:created xsi:type="dcterms:W3CDTF">2021-12-29T14:20:45Z</dcterms:created>
  <dcterms:modified xsi:type="dcterms:W3CDTF">2024-02-15T09:29:53Z</dcterms:modified>
</cp:coreProperties>
</file>