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sham\Desktop\Rabigh Red Sea Paper\"/>
    </mc:Choice>
  </mc:AlternateContent>
  <bookViews>
    <workbookView xWindow="0" yWindow="0" windowWidth="6375" windowHeight="7125" activeTab="1"/>
  </bookViews>
  <sheets>
    <sheet name="Ground water" sheetId="1" r:id="rId1"/>
    <sheet name="Red Sea water" sheetId="3" r:id="rId2"/>
    <sheet name="Cost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8" i="3" l="1"/>
  <c r="D129" i="3"/>
  <c r="E126" i="3"/>
  <c r="D14" i="3"/>
  <c r="E129" i="3" l="1"/>
  <c r="E128" i="3"/>
  <c r="E127" i="3"/>
  <c r="E139" i="1" l="1"/>
  <c r="E140" i="1"/>
  <c r="E141" i="1"/>
  <c r="E138" i="1"/>
  <c r="E127" i="1"/>
  <c r="E126" i="1"/>
  <c r="E125" i="1"/>
  <c r="F123" i="3" l="1"/>
  <c r="F122" i="3"/>
  <c r="F121" i="3"/>
  <c r="F120" i="3"/>
  <c r="F6" i="2"/>
  <c r="F7" i="2"/>
  <c r="F8" i="2"/>
  <c r="F9" i="2"/>
  <c r="F10" i="2"/>
  <c r="F5" i="2"/>
</calcChain>
</file>

<file path=xl/sharedStrings.xml><?xml version="1.0" encoding="utf-8"?>
<sst xmlns="http://schemas.openxmlformats.org/spreadsheetml/2006/main" count="109" uniqueCount="32">
  <si>
    <t>Ground water</t>
  </si>
  <si>
    <t>Feed (ms)</t>
  </si>
  <si>
    <t>pH</t>
  </si>
  <si>
    <t>Membrane #1</t>
  </si>
  <si>
    <t>P (bar)</t>
  </si>
  <si>
    <t>Sample Concentration (ms)</t>
  </si>
  <si>
    <t>Product</t>
  </si>
  <si>
    <t>FP100</t>
  </si>
  <si>
    <t>Membrane #2</t>
  </si>
  <si>
    <t>ES404</t>
  </si>
  <si>
    <t>AFC40</t>
  </si>
  <si>
    <t>Membrane #3</t>
  </si>
  <si>
    <t>AFC99</t>
  </si>
  <si>
    <t>Red Sea water</t>
  </si>
  <si>
    <t>Membrane #4</t>
  </si>
  <si>
    <t>Removal %</t>
  </si>
  <si>
    <t>Galder-Agaete, Spain (1989)</t>
  </si>
  <si>
    <t>Jeddah, Saudi Arabia (1989)</t>
  </si>
  <si>
    <t>Eilat, Israel (2003)</t>
  </si>
  <si>
    <t>Tampa Bay, Florida, USA (2003)</t>
  </si>
  <si>
    <t>Ashkelon, Israel (2005)</t>
  </si>
  <si>
    <t>Plant</t>
  </si>
  <si>
    <t>Capacity (m3/d)</t>
  </si>
  <si>
    <t>Price ($/m3)</t>
  </si>
  <si>
    <t xml:space="preserve">Fujairah, UAE (2005)
</t>
  </si>
  <si>
    <t>Membrane</t>
  </si>
  <si>
    <t>#</t>
  </si>
  <si>
    <t>10 bar</t>
  </si>
  <si>
    <t>30 bar</t>
  </si>
  <si>
    <t>60 bar</t>
  </si>
  <si>
    <t>64 bar</t>
  </si>
  <si>
    <t>61.8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</si>
</sst>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'Ground water'!$C$8:$C$11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10</c:v>
                </c:pt>
              </c:numCache>
            </c:numRef>
          </c:xVal>
          <c:yVal>
            <c:numRef>
              <c:f>'Ground water'!$D$8:$D$11</c:f>
              <c:numCache>
                <c:formatCode>General</c:formatCode>
                <c:ptCount val="4"/>
                <c:pt idx="0">
                  <c:v>35</c:v>
                </c:pt>
                <c:pt idx="1">
                  <c:v>35.700000000000003</c:v>
                </c:pt>
                <c:pt idx="2">
                  <c:v>35.4</c:v>
                </c:pt>
                <c:pt idx="3">
                  <c:v>34.4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726240"/>
        <c:axId val="237727416"/>
      </c:scatterChart>
      <c:valAx>
        <c:axId val="237726240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Pressure (bar)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727416"/>
        <c:crosses val="autoZero"/>
        <c:crossBetween val="midCat"/>
      </c:valAx>
      <c:valAx>
        <c:axId val="237727416"/>
        <c:scaling>
          <c:orientation val="minMax"/>
          <c:min val="3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Conductivity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72624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10892388451443"/>
          <c:y val="5.0925925925925923E-2"/>
          <c:w val="0.81977996500437444"/>
          <c:h val="0.7435032079323418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'Red Sea water'!$C$126:$C$129</c:f>
              <c:strCache>
                <c:ptCount val="4"/>
                <c:pt idx="0">
                  <c:v>FP100</c:v>
                </c:pt>
                <c:pt idx="1">
                  <c:v>ES404</c:v>
                </c:pt>
                <c:pt idx="2">
                  <c:v>AFC40</c:v>
                </c:pt>
                <c:pt idx="3">
                  <c:v>AFC99</c:v>
                </c:pt>
              </c:strCache>
            </c:strRef>
          </c:cat>
          <c:val>
            <c:numRef>
              <c:f>'Ground water'!$E$138:$E$141</c:f>
              <c:numCache>
                <c:formatCode>0.0%</c:formatCode>
                <c:ptCount val="4"/>
                <c:pt idx="0">
                  <c:v>2.7777777777777776E-2</c:v>
                </c:pt>
                <c:pt idx="1">
                  <c:v>6.4814814814814811E-2</c:v>
                </c:pt>
                <c:pt idx="2">
                  <c:v>6.8518518518518576E-2</c:v>
                </c:pt>
                <c:pt idx="3">
                  <c:v>5.7407407407407435E-2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828264"/>
        <c:axId val="240829048"/>
      </c:barChart>
      <c:catAx>
        <c:axId val="240828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Commercial Membrane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9048"/>
        <c:crosses val="autoZero"/>
        <c:auto val="1"/>
        <c:lblAlgn val="ctr"/>
        <c:lblOffset val="100"/>
        <c:noMultiLvlLbl val="0"/>
      </c:catAx>
      <c:valAx>
        <c:axId val="2408290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Treatment Efficiency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8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water'!$C$8:$C$12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</c:numCache>
            </c:numRef>
          </c:xVal>
          <c:yVal>
            <c:numRef>
              <c:f>'Red Sea water'!$D$8:$D$12</c:f>
              <c:numCache>
                <c:formatCode>General</c:formatCode>
                <c:ptCount val="5"/>
                <c:pt idx="1">
                  <c:v>52.5</c:v>
                </c:pt>
                <c:pt idx="2">
                  <c:v>52</c:v>
                </c:pt>
                <c:pt idx="3">
                  <c:v>51.5</c:v>
                </c:pt>
                <c:pt idx="4">
                  <c:v>51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827480"/>
        <c:axId val="240823952"/>
      </c:scatterChart>
      <c:valAx>
        <c:axId val="24082748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3952"/>
        <c:crosses val="autoZero"/>
        <c:crossBetween val="midCat"/>
      </c:valAx>
      <c:valAx>
        <c:axId val="240823952"/>
        <c:scaling>
          <c:orientation val="minMax"/>
          <c:max val="56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Conductivity (mS/cm)</a:t>
                </a:r>
              </a:p>
            </c:rich>
          </c:tx>
          <c:layout>
            <c:manualLayout>
              <c:xMode val="edge"/>
              <c:yMode val="edge"/>
              <c:x val="1.9452090649333655E-2"/>
              <c:y val="0.10204795580546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7480"/>
        <c:crosses val="autoZero"/>
        <c:crossBetween val="midCat"/>
        <c:majorUnit val="2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'Red Sea water'!$F$120:$F$123</c:f>
              <c:numCache>
                <c:formatCode>General</c:formatCode>
                <c:ptCount val="4"/>
                <c:pt idx="0">
                  <c:v>7</c:v>
                </c:pt>
                <c:pt idx="1">
                  <c:v>16.25</c:v>
                </c:pt>
                <c:pt idx="2">
                  <c:v>45</c:v>
                </c:pt>
                <c:pt idx="3">
                  <c:v>49</c:v>
                </c:pt>
              </c:numCache>
            </c:numRef>
          </c:xVal>
          <c:yVal>
            <c:numRef>
              <c:f>'Red Sea water'!$D$120:$D$123</c:f>
              <c:numCache>
                <c:formatCode>General</c:formatCode>
                <c:ptCount val="4"/>
                <c:pt idx="0">
                  <c:v>49.7</c:v>
                </c:pt>
                <c:pt idx="1">
                  <c:v>48.3</c:v>
                </c:pt>
                <c:pt idx="2">
                  <c:v>47.5</c:v>
                </c:pt>
                <c:pt idx="3">
                  <c:v>42.5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830224"/>
        <c:axId val="240826696"/>
      </c:scatterChart>
      <c:valAx>
        <c:axId val="240830224"/>
        <c:scaling>
          <c:orientation val="minMax"/>
          <c:max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Pressure (bar)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6696"/>
        <c:crosses val="autoZero"/>
        <c:crossBetween val="midCat"/>
      </c:valAx>
      <c:valAx>
        <c:axId val="24082669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Concentration (mS)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3022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'Red Sea water'!$F$120:$F$123</c:f>
              <c:numCache>
                <c:formatCode>General</c:formatCode>
                <c:ptCount val="4"/>
                <c:pt idx="0">
                  <c:v>7</c:v>
                </c:pt>
                <c:pt idx="1">
                  <c:v>16.25</c:v>
                </c:pt>
                <c:pt idx="2">
                  <c:v>45</c:v>
                </c:pt>
                <c:pt idx="3">
                  <c:v>49</c:v>
                </c:pt>
              </c:numCache>
            </c:numRef>
          </c:xVal>
          <c:yVal>
            <c:numRef>
              <c:f>'Red Sea water'!$E$120:$E$123</c:f>
              <c:numCache>
                <c:formatCode>General</c:formatCode>
                <c:ptCount val="4"/>
                <c:pt idx="0">
                  <c:v>7.74</c:v>
                </c:pt>
                <c:pt idx="1">
                  <c:v>7.78</c:v>
                </c:pt>
                <c:pt idx="2">
                  <c:v>7.75</c:v>
                </c:pt>
                <c:pt idx="3">
                  <c:v>7.82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828656"/>
        <c:axId val="240825520"/>
      </c:scatterChart>
      <c:valAx>
        <c:axId val="240828656"/>
        <c:scaling>
          <c:orientation val="minMax"/>
          <c:max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Pressure</a:t>
                </a:r>
                <a:r>
                  <a:rPr lang="en-US" b="1" baseline="0">
                    <a:solidFill>
                      <a:schemeClr val="tx1"/>
                    </a:solidFill>
                  </a:rPr>
                  <a:t> (bar)</a:t>
                </a:r>
                <a:endParaRPr lang="en-US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5520"/>
        <c:crosses val="autoZero"/>
        <c:crossBetween val="midCat"/>
      </c:valAx>
      <c:valAx>
        <c:axId val="240825520"/>
        <c:scaling>
          <c:orientation val="minMax"/>
          <c:max val="7.819999999999999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8656"/>
        <c:crosses val="autoZero"/>
        <c:crossBetween val="midCat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w="15875">
              <a:solidFill>
                <a:schemeClr val="tx1"/>
              </a:solidFill>
            </a:ln>
            <a:effectLst/>
          </c:spPr>
          <c:invertIfNegative val="0"/>
          <c:cat>
            <c:strRef>
              <c:f>'Red Sea water'!$C$126:$C$129</c:f>
              <c:strCache>
                <c:ptCount val="4"/>
                <c:pt idx="0">
                  <c:v>FP100</c:v>
                </c:pt>
                <c:pt idx="1">
                  <c:v>ES404</c:v>
                </c:pt>
                <c:pt idx="2">
                  <c:v>AFC40</c:v>
                </c:pt>
                <c:pt idx="3">
                  <c:v>AFC99</c:v>
                </c:pt>
              </c:strCache>
            </c:strRef>
          </c:cat>
          <c:val>
            <c:numRef>
              <c:f>'Red Sea water'!$E$126:$E$129</c:f>
              <c:numCache>
                <c:formatCode>0.0</c:formatCode>
                <c:ptCount val="4"/>
                <c:pt idx="0">
                  <c:v>7.9629629629629575</c:v>
                </c:pt>
                <c:pt idx="1">
                  <c:v>10.555555555555561</c:v>
                </c:pt>
                <c:pt idx="2">
                  <c:v>99.912037037037038</c:v>
                </c:pt>
                <c:pt idx="3">
                  <c:v>99.921296296296305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825912"/>
        <c:axId val="240826304"/>
      </c:barChart>
      <c:catAx>
        <c:axId val="240825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Commercial Membrane Type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6304"/>
        <c:crosses val="autoZero"/>
        <c:auto val="1"/>
        <c:lblAlgn val="ctr"/>
        <c:lblOffset val="100"/>
        <c:tickMarkSkip val="1"/>
        <c:noMultiLvlLbl val="0"/>
      </c:catAx>
      <c:valAx>
        <c:axId val="240826304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Treatment Efficiency (%)</a:t>
                </a:r>
              </a:p>
            </c:rich>
          </c:tx>
          <c:layout>
            <c:manualLayout>
              <c:xMode val="edge"/>
              <c:yMode val="edge"/>
              <c:x val="2.4913494809688581E-2"/>
              <c:y val="5.96219743365412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5912"/>
        <c:crosses val="autoZero"/>
        <c:crossBetween val="between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'Red Sea water'!$D$120:$D$123</c:f>
              <c:numCache>
                <c:formatCode>General</c:formatCode>
                <c:ptCount val="4"/>
                <c:pt idx="0">
                  <c:v>49.7</c:v>
                </c:pt>
                <c:pt idx="1">
                  <c:v>48.3</c:v>
                </c:pt>
                <c:pt idx="2">
                  <c:v>47.5</c:v>
                </c:pt>
                <c:pt idx="3">
                  <c:v>42.5</c:v>
                </c:pt>
              </c:numCache>
            </c:numRef>
          </c:xVal>
          <c:yVal>
            <c:numRef>
              <c:f>'Red Sea water'!$E$120:$E$123</c:f>
              <c:numCache>
                <c:formatCode>General</c:formatCode>
                <c:ptCount val="4"/>
                <c:pt idx="0">
                  <c:v>7.74</c:v>
                </c:pt>
                <c:pt idx="1">
                  <c:v>7.78</c:v>
                </c:pt>
                <c:pt idx="2">
                  <c:v>7.75</c:v>
                </c:pt>
                <c:pt idx="3">
                  <c:v>7.82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49656"/>
        <c:axId val="243748872"/>
      </c:scatterChart>
      <c:valAx>
        <c:axId val="243749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48872"/>
        <c:crosses val="autoZero"/>
        <c:crossBetween val="midCat"/>
      </c:valAx>
      <c:valAx>
        <c:axId val="24374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49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water'!$C$33:$C$37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</c:numCache>
            </c:numRef>
          </c:xVal>
          <c:yVal>
            <c:numRef>
              <c:f>'Red Sea water'!$D$33:$D$37</c:f>
              <c:numCache>
                <c:formatCode>General</c:formatCode>
                <c:ptCount val="5"/>
                <c:pt idx="1">
                  <c:v>50</c:v>
                </c:pt>
                <c:pt idx="2">
                  <c:v>51</c:v>
                </c:pt>
                <c:pt idx="3">
                  <c:v>50.5</c:v>
                </c:pt>
                <c:pt idx="4">
                  <c:v>49.5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50832"/>
        <c:axId val="241366128"/>
      </c:scatterChart>
      <c:valAx>
        <c:axId val="24375083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6128"/>
        <c:crosses val="autoZero"/>
        <c:crossBetween val="midCat"/>
      </c:valAx>
      <c:valAx>
        <c:axId val="241366128"/>
        <c:scaling>
          <c:orientation val="minMax"/>
          <c:max val="57"/>
          <c:min val="4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Conductivity (mS/cm)</a:t>
                </a:r>
              </a:p>
            </c:rich>
          </c:tx>
          <c:layout>
            <c:manualLayout>
              <c:xMode val="edge"/>
              <c:yMode val="edge"/>
              <c:x val="1.9452090649333655E-2"/>
              <c:y val="0.10204795580546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0832"/>
        <c:crosses val="autoZero"/>
        <c:crossBetween val="midCat"/>
        <c:majorUnit val="3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water'!$C$63:$C$67</c:f>
              <c:numCache>
                <c:formatCode>General</c:formatCode>
                <c:ptCount val="5"/>
                <c:pt idx="0">
                  <c:v>0</c:v>
                </c:pt>
                <c:pt idx="1">
                  <c:v>30</c:v>
                </c:pt>
                <c:pt idx="2">
                  <c:v>40</c:v>
                </c:pt>
                <c:pt idx="3">
                  <c:v>50</c:v>
                </c:pt>
                <c:pt idx="4">
                  <c:v>60</c:v>
                </c:pt>
              </c:numCache>
            </c:numRef>
          </c:xVal>
          <c:yVal>
            <c:numRef>
              <c:f>'Red Sea water'!$D$63:$D$67</c:f>
              <c:numCache>
                <c:formatCode>General</c:formatCode>
                <c:ptCount val="5"/>
                <c:pt idx="1">
                  <c:v>48.5</c:v>
                </c:pt>
                <c:pt idx="2">
                  <c:v>49</c:v>
                </c:pt>
                <c:pt idx="3">
                  <c:v>48.3</c:v>
                </c:pt>
                <c:pt idx="4">
                  <c:v>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370440"/>
        <c:axId val="241368480"/>
      </c:scatterChart>
      <c:valAx>
        <c:axId val="2413704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8480"/>
        <c:crosses val="autoZero"/>
        <c:crossBetween val="midCat"/>
      </c:valAx>
      <c:valAx>
        <c:axId val="241368480"/>
        <c:scaling>
          <c:orientation val="minMax"/>
          <c:min val="4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Conductivity (</a:t>
                </a:r>
                <a:r>
                  <a:rPr lang="en-US" sz="1400">
                    <a:latin typeface="Calibri" panose="020F0502020204030204" pitchFamily="34" charset="0"/>
                  </a:rPr>
                  <a:t>µ</a:t>
                </a:r>
                <a:r>
                  <a:rPr lang="en-US" sz="1400"/>
                  <a:t>S/cm)</a:t>
                </a:r>
              </a:p>
            </c:rich>
          </c:tx>
          <c:layout>
            <c:manualLayout>
              <c:xMode val="edge"/>
              <c:yMode val="edge"/>
              <c:x val="1.9452090649333655E-2"/>
              <c:y val="0.10204795580546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70440"/>
        <c:crosses val="autoZero"/>
        <c:crossBetween val="midCat"/>
        <c:majorUnit val="2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water'!$C$93:$C$97</c:f>
              <c:numCache>
                <c:formatCode>General</c:formatCode>
                <c:ptCount val="5"/>
                <c:pt idx="0">
                  <c:v>0</c:v>
                </c:pt>
                <c:pt idx="1">
                  <c:v>34</c:v>
                </c:pt>
                <c:pt idx="2">
                  <c:v>44</c:v>
                </c:pt>
                <c:pt idx="3">
                  <c:v>54</c:v>
                </c:pt>
                <c:pt idx="4">
                  <c:v>64</c:v>
                </c:pt>
              </c:numCache>
            </c:numRef>
          </c:xVal>
          <c:yVal>
            <c:numRef>
              <c:f>'Red Sea water'!$D$93:$D$97</c:f>
              <c:numCache>
                <c:formatCode>General</c:formatCode>
                <c:ptCount val="5"/>
                <c:pt idx="1">
                  <c:v>45</c:v>
                </c:pt>
                <c:pt idx="2">
                  <c:v>46</c:v>
                </c:pt>
                <c:pt idx="3">
                  <c:v>45.5</c:v>
                </c:pt>
                <c:pt idx="4">
                  <c:v>44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366520"/>
        <c:axId val="241369656"/>
      </c:scatterChart>
      <c:valAx>
        <c:axId val="24136652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9656"/>
        <c:crosses val="autoZero"/>
        <c:crossBetween val="midCat"/>
        <c:majorUnit val="10"/>
      </c:valAx>
      <c:valAx>
        <c:axId val="241369656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Conductivity (</a:t>
                </a:r>
                <a:r>
                  <a:rPr lang="en-US" sz="1400">
                    <a:latin typeface="Calibri" panose="020F0502020204030204" pitchFamily="34" charset="0"/>
                  </a:rPr>
                  <a:t>µ</a:t>
                </a:r>
                <a:r>
                  <a:rPr lang="en-US" sz="1400"/>
                  <a:t>S/cm)</a:t>
                </a:r>
              </a:p>
            </c:rich>
          </c:tx>
          <c:layout>
            <c:manualLayout>
              <c:xMode val="edge"/>
              <c:yMode val="edge"/>
              <c:x val="1.9452090649333655E-2"/>
              <c:y val="0.102047955805462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6520"/>
        <c:crosses val="autoZero"/>
        <c:crossBetween val="midCat"/>
        <c:majorUnit val="2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water'!$C$8:$C$12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</c:numCache>
            </c:numRef>
          </c:xVal>
          <c:yVal>
            <c:numRef>
              <c:f>'Red Sea water'!$E$8:$E$12</c:f>
              <c:numCache>
                <c:formatCode>General</c:formatCode>
                <c:ptCount val="5"/>
                <c:pt idx="1">
                  <c:v>7.6</c:v>
                </c:pt>
                <c:pt idx="2">
                  <c:v>7.9</c:v>
                </c:pt>
                <c:pt idx="3">
                  <c:v>7.85</c:v>
                </c:pt>
                <c:pt idx="4">
                  <c:v>7.84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369264"/>
        <c:axId val="241370048"/>
      </c:scatterChart>
      <c:valAx>
        <c:axId val="24136926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70048"/>
        <c:crosses val="autoZero"/>
        <c:crossBetween val="midCat"/>
      </c:valAx>
      <c:valAx>
        <c:axId val="241370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pH</a:t>
                </a:r>
              </a:p>
            </c:rich>
          </c:tx>
          <c:layout>
            <c:manualLayout>
              <c:xMode val="edge"/>
              <c:yMode val="edge"/>
              <c:x val="1.9452003645987766E-2"/>
              <c:y val="0.35139858868563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9264"/>
        <c:crosses val="autoZero"/>
        <c:crossBetween val="midCat"/>
        <c:majorUnit val="0.4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'Ground water'!$C$8:$C$11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10</c:v>
                </c:pt>
              </c:numCache>
            </c:numRef>
          </c:xVal>
          <c:yVal>
            <c:numRef>
              <c:f>'Ground water'!$E$8:$E$11</c:f>
              <c:numCache>
                <c:formatCode>General</c:formatCode>
                <c:ptCount val="4"/>
                <c:pt idx="0">
                  <c:v>7.29</c:v>
                </c:pt>
                <c:pt idx="1">
                  <c:v>7.2279999999999998</c:v>
                </c:pt>
                <c:pt idx="2">
                  <c:v>7.2</c:v>
                </c:pt>
                <c:pt idx="3">
                  <c:v>7.234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731336"/>
        <c:axId val="237732120"/>
      </c:scatterChart>
      <c:valAx>
        <c:axId val="237731336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baseline="0">
                    <a:solidFill>
                      <a:schemeClr val="tx1"/>
                    </a:solidFill>
                    <a:effectLst/>
                  </a:rPr>
                  <a:t>Pressure (bar)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732120"/>
        <c:crosses val="autoZero"/>
        <c:crossBetween val="midCat"/>
      </c:valAx>
      <c:valAx>
        <c:axId val="237732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Concentration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731336"/>
        <c:crosses val="autoZero"/>
        <c:crossBetween val="midCat"/>
        <c:majorUnit val="4.0000000000000008E-2"/>
        <c:minorUnit val="4.000000000000001E-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water'!$C$33:$C$37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</c:numCache>
            </c:numRef>
          </c:xVal>
          <c:yVal>
            <c:numRef>
              <c:f>'Red Sea water'!$E$33:$E$37</c:f>
              <c:numCache>
                <c:formatCode>General</c:formatCode>
                <c:ptCount val="5"/>
                <c:pt idx="1">
                  <c:v>7.85</c:v>
                </c:pt>
                <c:pt idx="2">
                  <c:v>7.74</c:v>
                </c:pt>
                <c:pt idx="3">
                  <c:v>7.8</c:v>
                </c:pt>
                <c:pt idx="4">
                  <c:v>7.77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364952"/>
        <c:axId val="241371224"/>
      </c:scatterChart>
      <c:valAx>
        <c:axId val="2413649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71224"/>
        <c:crosses val="autoZero"/>
        <c:crossBetween val="midCat"/>
      </c:valAx>
      <c:valAx>
        <c:axId val="2413712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pH</a:t>
                </a:r>
              </a:p>
            </c:rich>
          </c:tx>
          <c:layout>
            <c:manualLayout>
              <c:xMode val="edge"/>
              <c:yMode val="edge"/>
              <c:x val="1.9452003645987766E-2"/>
              <c:y val="0.35139858868563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4952"/>
        <c:crosses val="autoZero"/>
        <c:crossBetween val="midCat"/>
        <c:majorUnit val="0.30000000000000004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water'!$C$63:$C$67</c:f>
              <c:numCache>
                <c:formatCode>General</c:formatCode>
                <c:ptCount val="5"/>
                <c:pt idx="0">
                  <c:v>0</c:v>
                </c:pt>
                <c:pt idx="1">
                  <c:v>30</c:v>
                </c:pt>
                <c:pt idx="2">
                  <c:v>40</c:v>
                </c:pt>
                <c:pt idx="3">
                  <c:v>50</c:v>
                </c:pt>
                <c:pt idx="4">
                  <c:v>60</c:v>
                </c:pt>
              </c:numCache>
            </c:numRef>
          </c:xVal>
          <c:yVal>
            <c:numRef>
              <c:f>'Red Sea water'!$E$63:$E$67</c:f>
              <c:numCache>
                <c:formatCode>General</c:formatCode>
                <c:ptCount val="5"/>
                <c:pt idx="1">
                  <c:v>6.5</c:v>
                </c:pt>
                <c:pt idx="2">
                  <c:v>7.72</c:v>
                </c:pt>
                <c:pt idx="3">
                  <c:v>7.75</c:v>
                </c:pt>
                <c:pt idx="4">
                  <c:v>7.77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372008"/>
        <c:axId val="241365736"/>
      </c:scatterChart>
      <c:valAx>
        <c:axId val="2413720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5736"/>
        <c:crosses val="autoZero"/>
        <c:crossBetween val="midCat"/>
      </c:valAx>
      <c:valAx>
        <c:axId val="24136573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pH</a:t>
                </a:r>
              </a:p>
            </c:rich>
          </c:tx>
          <c:layout>
            <c:manualLayout>
              <c:xMode val="edge"/>
              <c:yMode val="edge"/>
              <c:x val="1.9452003645987766E-2"/>
              <c:y val="0.35139858868563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72008"/>
        <c:crosses val="autoZero"/>
        <c:crossBetween val="midCat"/>
        <c:majorUnit val="0.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errBars>
          <c:xVal>
            <c:numRef>
              <c:f>'Red Sea water'!$C$93:$C$97</c:f>
              <c:numCache>
                <c:formatCode>General</c:formatCode>
                <c:ptCount val="5"/>
                <c:pt idx="0">
                  <c:v>0</c:v>
                </c:pt>
                <c:pt idx="1">
                  <c:v>34</c:v>
                </c:pt>
                <c:pt idx="2">
                  <c:v>44</c:v>
                </c:pt>
                <c:pt idx="3">
                  <c:v>54</c:v>
                </c:pt>
                <c:pt idx="4">
                  <c:v>64</c:v>
                </c:pt>
              </c:numCache>
            </c:numRef>
          </c:xVal>
          <c:yVal>
            <c:numRef>
              <c:f>'Red Sea water'!$E$93:$E$97</c:f>
              <c:numCache>
                <c:formatCode>General</c:formatCode>
                <c:ptCount val="5"/>
                <c:pt idx="1">
                  <c:v>7.98</c:v>
                </c:pt>
                <c:pt idx="2">
                  <c:v>7.82</c:v>
                </c:pt>
                <c:pt idx="3">
                  <c:v>7.85</c:v>
                </c:pt>
                <c:pt idx="4">
                  <c:v>7.86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366912"/>
        <c:axId val="241367696"/>
      </c:scatterChart>
      <c:valAx>
        <c:axId val="24136691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(bar)</a:t>
                </a:r>
              </a:p>
            </c:rich>
          </c:tx>
          <c:layout>
            <c:manualLayout>
              <c:xMode val="edge"/>
              <c:yMode val="edge"/>
              <c:x val="0.42898444827360571"/>
              <c:y val="0.851176838767209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7696"/>
        <c:crosses val="autoZero"/>
        <c:crossBetween val="midCat"/>
        <c:majorUnit val="10"/>
      </c:valAx>
      <c:valAx>
        <c:axId val="241367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pH</a:t>
                </a:r>
              </a:p>
            </c:rich>
          </c:tx>
          <c:layout>
            <c:manualLayout>
              <c:xMode val="edge"/>
              <c:yMode val="edge"/>
              <c:x val="1.9452003645987766E-2"/>
              <c:y val="0.35139858868563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366912"/>
        <c:crosses val="autoZero"/>
        <c:crossBetween val="midCat"/>
        <c:majorUnit val="0.30000000000000004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Cost!$C$5:$C$10</c:f>
              <c:strCache>
                <c:ptCount val="6"/>
                <c:pt idx="0">
                  <c:v>Galder-Agaete, Spain (1989)</c:v>
                </c:pt>
                <c:pt idx="1">
                  <c:v>Jeddah, Saudi Arabia (1989)</c:v>
                </c:pt>
                <c:pt idx="2">
                  <c:v>Eilat, Israel (2003)</c:v>
                </c:pt>
                <c:pt idx="3">
                  <c:v>Tampa Bay, Florida, USA (2003)</c:v>
                </c:pt>
                <c:pt idx="4">
                  <c:v>Fujairah, UAE (2005)
</c:v>
                </c:pt>
                <c:pt idx="5">
                  <c:v>Ashkelon, Israel (2005)</c:v>
                </c:pt>
              </c:strCache>
            </c:strRef>
          </c:cat>
          <c:val>
            <c:numRef>
              <c:f>Cost!$D$5:$D$10</c:f>
              <c:numCache>
                <c:formatCode>General</c:formatCode>
                <c:ptCount val="6"/>
                <c:pt idx="0">
                  <c:v>3500</c:v>
                </c:pt>
                <c:pt idx="1">
                  <c:v>23000</c:v>
                </c:pt>
                <c:pt idx="2">
                  <c:v>10000</c:v>
                </c:pt>
                <c:pt idx="3">
                  <c:v>94600</c:v>
                </c:pt>
                <c:pt idx="4">
                  <c:v>170500</c:v>
                </c:pt>
                <c:pt idx="5">
                  <c:v>320000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956624"/>
        <c:axId val="241955448"/>
      </c:barChart>
      <c:catAx>
        <c:axId val="2419566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Plant</a:t>
                </a:r>
                <a:r>
                  <a:rPr lang="en-US" sz="1200" b="1" baseline="0">
                    <a:solidFill>
                      <a:schemeClr val="tx1"/>
                    </a:solidFill>
                  </a:rPr>
                  <a:t> Location</a:t>
                </a:r>
                <a:endParaRPr lang="en-US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955448"/>
        <c:crosses val="autoZero"/>
        <c:auto val="1"/>
        <c:lblAlgn val="ctr"/>
        <c:lblOffset val="100"/>
        <c:noMultiLvlLbl val="0"/>
      </c:catAx>
      <c:valAx>
        <c:axId val="241955448"/>
        <c:scaling>
          <c:orientation val="maxMin"/>
          <c:max val="3200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RO</a:t>
                </a:r>
                <a:r>
                  <a:rPr lang="en-US" sz="1200" b="1" baseline="0">
                    <a:solidFill>
                      <a:schemeClr val="tx1"/>
                    </a:solidFill>
                  </a:rPr>
                  <a:t> Production Capacity (m</a:t>
                </a:r>
                <a:r>
                  <a:rPr lang="en-US" sz="1200" b="1" baseline="30000">
                    <a:solidFill>
                      <a:schemeClr val="tx1"/>
                    </a:solidFill>
                  </a:rPr>
                  <a:t>3</a:t>
                </a:r>
                <a:r>
                  <a:rPr lang="en-US" sz="1200" b="1" baseline="0">
                    <a:solidFill>
                      <a:schemeClr val="tx1"/>
                    </a:solidFill>
                  </a:rPr>
                  <a:t>/day)</a:t>
                </a:r>
                <a:endParaRPr lang="en-US" sz="12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956624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Cost!$C$5:$C$10</c:f>
              <c:strCache>
                <c:ptCount val="6"/>
                <c:pt idx="0">
                  <c:v>Galder-Agaete, Spain (1989)</c:v>
                </c:pt>
                <c:pt idx="1">
                  <c:v>Jeddah, Saudi Arabia (1989)</c:v>
                </c:pt>
                <c:pt idx="2">
                  <c:v>Eilat, Israel (2003)</c:v>
                </c:pt>
                <c:pt idx="3">
                  <c:v>Tampa Bay, Florida, USA (2003)</c:v>
                </c:pt>
                <c:pt idx="4">
                  <c:v>Fujairah, UAE (2005)
</c:v>
                </c:pt>
                <c:pt idx="5">
                  <c:v>Ashkelon, Israel (2005)</c:v>
                </c:pt>
              </c:strCache>
            </c:strRef>
          </c:cat>
          <c:val>
            <c:numRef>
              <c:f>Cost!$E$5:$E$10</c:f>
              <c:numCache>
                <c:formatCode>General</c:formatCode>
                <c:ptCount val="6"/>
                <c:pt idx="0">
                  <c:v>1.94</c:v>
                </c:pt>
                <c:pt idx="1">
                  <c:v>1.31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0.87</c:v>
                </c:pt>
                <c:pt idx="5">
                  <c:v>0.53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957016"/>
        <c:axId val="241958584"/>
      </c:barChart>
      <c:catAx>
        <c:axId val="241957016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958584"/>
        <c:crosses val="autoZero"/>
        <c:auto val="1"/>
        <c:lblAlgn val="ctr"/>
        <c:lblOffset val="100"/>
        <c:noMultiLvlLbl val="0"/>
      </c:catAx>
      <c:valAx>
        <c:axId val="241958584"/>
        <c:scaling>
          <c:orientation val="minMax"/>
          <c:max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Water Price ($/m</a:t>
                </a:r>
                <a:r>
                  <a:rPr lang="en-US" sz="1200" b="1" i="0" u="none" strike="noStrike" kern="1200" baseline="300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3</a:t>
                </a:r>
                <a:r>
                  <a:rPr lang="en-US"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957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'Ground water'!$C$33:$C$36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xVal>
          <c:yVal>
            <c:numRef>
              <c:f>'Ground water'!$D$33:$D$36</c:f>
              <c:numCache>
                <c:formatCode>General</c:formatCode>
                <c:ptCount val="4"/>
                <c:pt idx="0">
                  <c:v>34.9</c:v>
                </c:pt>
                <c:pt idx="1">
                  <c:v>34.200000000000003</c:v>
                </c:pt>
                <c:pt idx="2">
                  <c:v>34.6</c:v>
                </c:pt>
                <c:pt idx="3">
                  <c:v>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732512"/>
        <c:axId val="243750440"/>
      </c:scatterChart>
      <c:valAx>
        <c:axId val="237732512"/>
        <c:scaling>
          <c:orientation val="minMax"/>
          <c:max val="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Pressure (bar)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0440"/>
        <c:crosses val="autoZero"/>
        <c:crossBetween val="midCat"/>
      </c:valAx>
      <c:valAx>
        <c:axId val="243750440"/>
        <c:scaling>
          <c:orientation val="minMax"/>
          <c:min val="3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Conductivity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7325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Membrane#2 - pH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'Ground water'!$C$33:$C$36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xVal>
          <c:yVal>
            <c:numRef>
              <c:f>'Ground water'!$E$33:$E$36</c:f>
              <c:numCache>
                <c:formatCode>General</c:formatCode>
                <c:ptCount val="4"/>
                <c:pt idx="0">
                  <c:v>7.3129999999999997</c:v>
                </c:pt>
                <c:pt idx="1">
                  <c:v>7.3</c:v>
                </c:pt>
                <c:pt idx="2">
                  <c:v>7.3289999999999997</c:v>
                </c:pt>
                <c:pt idx="3">
                  <c:v>7.31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47304"/>
        <c:axId val="243751224"/>
      </c:scatterChart>
      <c:valAx>
        <c:axId val="243747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1224"/>
        <c:crosses val="autoZero"/>
        <c:crossBetween val="midCat"/>
      </c:valAx>
      <c:valAx>
        <c:axId val="243751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47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'Ground water'!$C$63:$C$66</c:f>
              <c:numCache>
                <c:formatCode>General</c:formatCode>
                <c:ptCount val="4"/>
                <c:pt idx="0">
                  <c:v>30</c:v>
                </c:pt>
                <c:pt idx="1">
                  <c:v>40</c:v>
                </c:pt>
                <c:pt idx="2">
                  <c:v>50</c:v>
                </c:pt>
                <c:pt idx="3">
                  <c:v>60</c:v>
                </c:pt>
              </c:numCache>
            </c:numRef>
          </c:xVal>
          <c:yVal>
            <c:numRef>
              <c:f>'Ground water'!$D$63:$D$66</c:f>
              <c:numCache>
                <c:formatCode>General</c:formatCode>
                <c:ptCount val="4"/>
                <c:pt idx="0">
                  <c:v>33.5</c:v>
                </c:pt>
                <c:pt idx="1">
                  <c:v>33.200000000000003</c:v>
                </c:pt>
                <c:pt idx="2">
                  <c:v>33</c:v>
                </c:pt>
                <c:pt idx="3">
                  <c:v>32.5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53576"/>
        <c:axId val="243749264"/>
      </c:scatterChart>
      <c:valAx>
        <c:axId val="243753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Pressure (bar)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49264"/>
        <c:crosses val="autoZero"/>
        <c:crossBetween val="midCat"/>
      </c:valAx>
      <c:valAx>
        <c:axId val="243749264"/>
        <c:scaling>
          <c:orientation val="minMax"/>
          <c:min val="3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Conductivity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3576"/>
        <c:crosses val="autoZero"/>
        <c:crossBetween val="midCat"/>
        <c:majorUnit val="0.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Membrane #3 - pH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'Ground water'!$C$63:$C$66</c:f>
              <c:numCache>
                <c:formatCode>General</c:formatCode>
                <c:ptCount val="4"/>
                <c:pt idx="0">
                  <c:v>30</c:v>
                </c:pt>
                <c:pt idx="1">
                  <c:v>40</c:v>
                </c:pt>
                <c:pt idx="2">
                  <c:v>50</c:v>
                </c:pt>
                <c:pt idx="3">
                  <c:v>60</c:v>
                </c:pt>
              </c:numCache>
            </c:numRef>
          </c:xVal>
          <c:yVal>
            <c:numRef>
              <c:f>'Ground water'!$E$63:$E$66</c:f>
              <c:numCache>
                <c:formatCode>General</c:formatCode>
                <c:ptCount val="4"/>
                <c:pt idx="0">
                  <c:v>7.3090000000000002</c:v>
                </c:pt>
                <c:pt idx="1">
                  <c:v>7.3239999999999998</c:v>
                </c:pt>
                <c:pt idx="2">
                  <c:v>7.2</c:v>
                </c:pt>
                <c:pt idx="3">
                  <c:v>7.27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52008"/>
        <c:axId val="243753968"/>
      </c:scatterChart>
      <c:valAx>
        <c:axId val="243752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3968"/>
        <c:crosses val="autoZero"/>
        <c:crossBetween val="midCat"/>
      </c:valAx>
      <c:valAx>
        <c:axId val="24375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2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'Ground water'!$C$93:$C$96</c:f>
              <c:numCache>
                <c:formatCode>General</c:formatCode>
                <c:ptCount val="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</c:numCache>
            </c:numRef>
          </c:xVal>
          <c:yVal>
            <c:numRef>
              <c:f>'Ground water'!$D$93:$D$96</c:f>
              <c:numCache>
                <c:formatCode>General</c:formatCode>
                <c:ptCount val="4"/>
                <c:pt idx="0">
                  <c:v>32.5</c:v>
                </c:pt>
                <c:pt idx="1">
                  <c:v>32</c:v>
                </c:pt>
                <c:pt idx="2">
                  <c:v>33.5</c:v>
                </c:pt>
                <c:pt idx="3">
                  <c:v>33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51616"/>
        <c:axId val="243754360"/>
      </c:scatterChart>
      <c:valAx>
        <c:axId val="243751616"/>
        <c:scaling>
          <c:orientation val="minMax"/>
          <c:max val="64"/>
          <c:min val="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Pressure (bar)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4360"/>
        <c:crosses val="autoZero"/>
        <c:crossBetween val="midCat"/>
        <c:majorUnit val="1"/>
      </c:valAx>
      <c:valAx>
        <c:axId val="243754360"/>
        <c:scaling>
          <c:orientation val="minMax"/>
          <c:min val="3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Conductivity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51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Membrane #4</a:t>
            </a:r>
            <a:r>
              <a:rPr lang="en-US" baseline="0"/>
              <a:t> - pH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'Ground water'!$C$93:$C$96</c:f>
              <c:numCache>
                <c:formatCode>General</c:formatCode>
                <c:ptCount val="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</c:numCache>
            </c:numRef>
          </c:xVal>
          <c:yVal>
            <c:numRef>
              <c:f>'Ground water'!$E$93:$E$96</c:f>
              <c:numCache>
                <c:formatCode>General</c:formatCode>
                <c:ptCount val="4"/>
                <c:pt idx="0">
                  <c:v>7.09</c:v>
                </c:pt>
                <c:pt idx="1">
                  <c:v>7.0380000000000003</c:v>
                </c:pt>
                <c:pt idx="2">
                  <c:v>7.16</c:v>
                </c:pt>
                <c:pt idx="3">
                  <c:v>7.05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748480"/>
        <c:axId val="240830616"/>
      </c:scatterChart>
      <c:valAx>
        <c:axId val="24374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30616"/>
        <c:crosses val="autoZero"/>
        <c:crossBetween val="midCat"/>
      </c:valAx>
      <c:valAx>
        <c:axId val="24083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74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'Ground water'!$E$124:$E$127</c:f>
              <c:numCache>
                <c:formatCode>General</c:formatCode>
                <c:ptCount val="4"/>
                <c:pt idx="0">
                  <c:v>7</c:v>
                </c:pt>
                <c:pt idx="1">
                  <c:v>21.25</c:v>
                </c:pt>
                <c:pt idx="2">
                  <c:v>45</c:v>
                </c:pt>
                <c:pt idx="3">
                  <c:v>62.5</c:v>
                </c:pt>
              </c:numCache>
            </c:numRef>
          </c:xVal>
          <c:yVal>
            <c:numRef>
              <c:f>'Ground water'!$D$124:$D$127</c:f>
              <c:numCache>
                <c:formatCode>General</c:formatCode>
                <c:ptCount val="4"/>
                <c:pt idx="0">
                  <c:v>34.200000000000003</c:v>
                </c:pt>
                <c:pt idx="1">
                  <c:v>32.200000000000003</c:v>
                </c:pt>
                <c:pt idx="2">
                  <c:v>32</c:v>
                </c:pt>
                <c:pt idx="3">
                  <c:v>32.6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827872"/>
        <c:axId val="240829440"/>
      </c:scatterChart>
      <c:valAx>
        <c:axId val="240827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Pressure (bar)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9440"/>
        <c:crosses val="autoZero"/>
        <c:crossBetween val="midCat"/>
      </c:valAx>
      <c:valAx>
        <c:axId val="240829440"/>
        <c:scaling>
          <c:orientation val="minMax"/>
          <c:max val="34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Concentration (mS)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lang="en-US" sz="1000" b="1" i="0" u="none" strike="noStrike" kern="12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82787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</xdr:row>
      <xdr:rowOff>90487</xdr:rowOff>
    </xdr:from>
    <xdr:to>
      <xdr:col>13</xdr:col>
      <xdr:colOff>123825</xdr:colOff>
      <xdr:row>15</xdr:row>
      <xdr:rowOff>138112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452437</xdr:colOff>
      <xdr:row>16</xdr:row>
      <xdr:rowOff>61912</xdr:rowOff>
    </xdr:from>
    <xdr:to>
      <xdr:col>13</xdr:col>
      <xdr:colOff>147637</xdr:colOff>
      <xdr:row>30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376237</xdr:colOff>
      <xdr:row>30</xdr:row>
      <xdr:rowOff>138112</xdr:rowOff>
    </xdr:from>
    <xdr:to>
      <xdr:col>13</xdr:col>
      <xdr:colOff>71437</xdr:colOff>
      <xdr:row>45</xdr:row>
      <xdr:rowOff>23812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395287</xdr:colOff>
      <xdr:row>45</xdr:row>
      <xdr:rowOff>80962</xdr:rowOff>
    </xdr:from>
    <xdr:to>
      <xdr:col>13</xdr:col>
      <xdr:colOff>90487</xdr:colOff>
      <xdr:row>59</xdr:row>
      <xdr:rowOff>157162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461962</xdr:colOff>
      <xdr:row>60</xdr:row>
      <xdr:rowOff>157162</xdr:rowOff>
    </xdr:from>
    <xdr:to>
      <xdr:col>13</xdr:col>
      <xdr:colOff>157162</xdr:colOff>
      <xdr:row>75</xdr:row>
      <xdr:rowOff>42862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490537</xdr:colOff>
      <xdr:row>75</xdr:row>
      <xdr:rowOff>147637</xdr:rowOff>
    </xdr:from>
    <xdr:to>
      <xdr:col>13</xdr:col>
      <xdr:colOff>185737</xdr:colOff>
      <xdr:row>90</xdr:row>
      <xdr:rowOff>33337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509587</xdr:colOff>
      <xdr:row>90</xdr:row>
      <xdr:rowOff>128587</xdr:rowOff>
    </xdr:from>
    <xdr:to>
      <xdr:col>13</xdr:col>
      <xdr:colOff>204787</xdr:colOff>
      <xdr:row>105</xdr:row>
      <xdr:rowOff>14287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519112</xdr:colOff>
      <xdr:row>105</xdr:row>
      <xdr:rowOff>147637</xdr:rowOff>
    </xdr:from>
    <xdr:to>
      <xdr:col>13</xdr:col>
      <xdr:colOff>214312</xdr:colOff>
      <xdr:row>120</xdr:row>
      <xdr:rowOff>33337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581025</xdr:colOff>
      <xdr:row>121</xdr:row>
      <xdr:rowOff>33337</xdr:rowOff>
    </xdr:from>
    <xdr:to>
      <xdr:col>13</xdr:col>
      <xdr:colOff>276225</xdr:colOff>
      <xdr:row>135</xdr:row>
      <xdr:rowOff>109537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9525</xdr:colOff>
      <xdr:row>136</xdr:row>
      <xdr:rowOff>180975</xdr:rowOff>
    </xdr:from>
    <xdr:to>
      <xdr:col>13</xdr:col>
      <xdr:colOff>314325</xdr:colOff>
      <xdr:row>151</xdr:row>
      <xdr:rowOff>66675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</xdr:row>
      <xdr:rowOff>71437</xdr:rowOff>
    </xdr:from>
    <xdr:to>
      <xdr:col>13</xdr:col>
      <xdr:colOff>85725</xdr:colOff>
      <xdr:row>15</xdr:row>
      <xdr:rowOff>119062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123</xdr:row>
      <xdr:rowOff>157162</xdr:rowOff>
    </xdr:from>
    <xdr:to>
      <xdr:col>14</xdr:col>
      <xdr:colOff>161925</xdr:colOff>
      <xdr:row>138</xdr:row>
      <xdr:rowOff>42862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428625</xdr:colOff>
      <xdr:row>139</xdr:row>
      <xdr:rowOff>4762</xdr:rowOff>
    </xdr:from>
    <xdr:to>
      <xdr:col>14</xdr:col>
      <xdr:colOff>123825</xdr:colOff>
      <xdr:row>153</xdr:row>
      <xdr:rowOff>80962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352425</xdr:colOff>
      <xdr:row>131</xdr:row>
      <xdr:rowOff>128587</xdr:rowOff>
    </xdr:from>
    <xdr:to>
      <xdr:col>6</xdr:col>
      <xdr:colOff>400050</xdr:colOff>
      <xdr:row>146</xdr:row>
      <xdr:rowOff>14287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42862</xdr:colOff>
      <xdr:row>129</xdr:row>
      <xdr:rowOff>114300</xdr:rowOff>
    </xdr:from>
    <xdr:to>
      <xdr:col>22</xdr:col>
      <xdr:colOff>200025</xdr:colOff>
      <xdr:row>144</xdr:row>
      <xdr:rowOff>61912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433917</xdr:colOff>
      <xdr:row>30</xdr:row>
      <xdr:rowOff>148166</xdr:rowOff>
    </xdr:from>
    <xdr:to>
      <xdr:col>13</xdr:col>
      <xdr:colOff>129117</xdr:colOff>
      <xdr:row>45</xdr:row>
      <xdr:rowOff>37041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496260</xdr:colOff>
      <xdr:row>60</xdr:row>
      <xdr:rowOff>155281</xdr:rowOff>
    </xdr:from>
    <xdr:to>
      <xdr:col>13</xdr:col>
      <xdr:colOff>184257</xdr:colOff>
      <xdr:row>75</xdr:row>
      <xdr:rowOff>44156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474382</xdr:colOff>
      <xdr:row>91</xdr:row>
      <xdr:rowOff>53539</xdr:rowOff>
    </xdr:from>
    <xdr:to>
      <xdr:col>13</xdr:col>
      <xdr:colOff>162378</xdr:colOff>
      <xdr:row>105</xdr:row>
      <xdr:rowOff>132914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392907</xdr:colOff>
      <xdr:row>15</xdr:row>
      <xdr:rowOff>166687</xdr:rowOff>
    </xdr:from>
    <xdr:to>
      <xdr:col>13</xdr:col>
      <xdr:colOff>88107</xdr:colOff>
      <xdr:row>30</xdr:row>
      <xdr:rowOff>59531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409725</xdr:colOff>
      <xdr:row>45</xdr:row>
      <xdr:rowOff>188988</xdr:rowOff>
    </xdr:from>
    <xdr:to>
      <xdr:col>13</xdr:col>
      <xdr:colOff>101900</xdr:colOff>
      <xdr:row>60</xdr:row>
      <xdr:rowOff>81832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560293</xdr:colOff>
      <xdr:row>76</xdr:row>
      <xdr:rowOff>35719</xdr:rowOff>
    </xdr:from>
    <xdr:to>
      <xdr:col>13</xdr:col>
      <xdr:colOff>232157</xdr:colOff>
      <xdr:row>90</xdr:row>
      <xdr:rowOff>119063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74083</xdr:colOff>
      <xdr:row>106</xdr:row>
      <xdr:rowOff>26458</xdr:rowOff>
    </xdr:from>
    <xdr:to>
      <xdr:col>13</xdr:col>
      <xdr:colOff>306863</xdr:colOff>
      <xdr:row>120</xdr:row>
      <xdr:rowOff>109802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12</xdr:row>
      <xdr:rowOff>42862</xdr:rowOff>
    </xdr:from>
    <xdr:to>
      <xdr:col>6</xdr:col>
      <xdr:colOff>171450</xdr:colOff>
      <xdr:row>26</xdr:row>
      <xdr:rowOff>119062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104775</xdr:colOff>
      <xdr:row>12</xdr:row>
      <xdr:rowOff>42862</xdr:rowOff>
    </xdr:from>
    <xdr:to>
      <xdr:col>13</xdr:col>
      <xdr:colOff>409575</xdr:colOff>
      <xdr:row>26</xdr:row>
      <xdr:rowOff>119062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1"/>
  <sheetViews>
    <sheetView topLeftCell="B132" workbookViewId="0">
      <selection activeCell="F153" sqref="F153"/>
    </sheetView>
  </sheetViews>
  <sheetFormatPr defaultRowHeight="15" x14ac:dyDescent="0.25"/>
  <cols>
    <col min="3" max="3" width="13.28515625" bestFit="1" customWidth="1"/>
    <col min="4" max="4" width="25.5703125" bestFit="1" customWidth="1"/>
    <col min="5" max="5" width="10.7109375" bestFit="1" customWidth="1"/>
  </cols>
  <sheetData>
    <row r="2" spans="3:5" ht="15.75" x14ac:dyDescent="0.25">
      <c r="C2" s="13" t="s">
        <v>0</v>
      </c>
      <c r="D2" s="14"/>
    </row>
    <row r="3" spans="3:5" ht="15.75" x14ac:dyDescent="0.25">
      <c r="C3" s="3" t="s">
        <v>1</v>
      </c>
      <c r="D3" s="2">
        <v>35.700000000000003</v>
      </c>
    </row>
    <row r="4" spans="3:5" ht="15.75" x14ac:dyDescent="0.25">
      <c r="C4" s="3" t="s">
        <v>2</v>
      </c>
      <c r="D4" s="2">
        <v>7.06</v>
      </c>
    </row>
    <row r="6" spans="3:5" x14ac:dyDescent="0.25">
      <c r="C6" t="s">
        <v>3</v>
      </c>
      <c r="D6" t="s">
        <v>7</v>
      </c>
    </row>
    <row r="7" spans="3:5" x14ac:dyDescent="0.25">
      <c r="C7" s="4" t="s">
        <v>4</v>
      </c>
      <c r="D7" s="4" t="s">
        <v>5</v>
      </c>
      <c r="E7" s="4" t="s">
        <v>2</v>
      </c>
    </row>
    <row r="8" spans="3:5" x14ac:dyDescent="0.25">
      <c r="C8" s="1">
        <v>4</v>
      </c>
      <c r="D8" s="1">
        <v>35</v>
      </c>
      <c r="E8" s="1">
        <v>7.29</v>
      </c>
    </row>
    <row r="9" spans="3:5" x14ac:dyDescent="0.25">
      <c r="C9" s="1">
        <v>6</v>
      </c>
      <c r="D9" s="1">
        <v>35.700000000000003</v>
      </c>
      <c r="E9" s="1">
        <v>7.2279999999999998</v>
      </c>
    </row>
    <row r="10" spans="3:5" x14ac:dyDescent="0.25">
      <c r="C10" s="1">
        <v>8</v>
      </c>
      <c r="D10" s="1">
        <v>35.4</v>
      </c>
      <c r="E10" s="1">
        <v>7.2</v>
      </c>
    </row>
    <row r="11" spans="3:5" x14ac:dyDescent="0.25">
      <c r="C11" s="1">
        <v>10</v>
      </c>
      <c r="D11" s="1">
        <v>34.4</v>
      </c>
      <c r="E11" s="1">
        <v>7.234</v>
      </c>
    </row>
    <row r="12" spans="3:5" x14ac:dyDescent="0.25">
      <c r="C12" s="4" t="s">
        <v>6</v>
      </c>
      <c r="D12" s="4">
        <v>34.200000000000003</v>
      </c>
      <c r="E12" s="4">
        <v>7.04</v>
      </c>
    </row>
    <row r="31" spans="3:5" x14ac:dyDescent="0.25">
      <c r="C31" t="s">
        <v>8</v>
      </c>
      <c r="D31" t="s">
        <v>9</v>
      </c>
    </row>
    <row r="32" spans="3:5" x14ac:dyDescent="0.25">
      <c r="C32" s="4" t="s">
        <v>4</v>
      </c>
      <c r="D32" s="4" t="s">
        <v>5</v>
      </c>
      <c r="E32" s="4" t="s">
        <v>2</v>
      </c>
    </row>
    <row r="33" spans="3:5" x14ac:dyDescent="0.25">
      <c r="C33" s="1">
        <v>10</v>
      </c>
      <c r="D33" s="1">
        <v>34.9</v>
      </c>
      <c r="E33" s="1">
        <v>7.3129999999999997</v>
      </c>
    </row>
    <row r="34" spans="3:5" x14ac:dyDescent="0.25">
      <c r="C34" s="1">
        <v>20</v>
      </c>
      <c r="D34" s="1">
        <v>34.200000000000003</v>
      </c>
      <c r="E34" s="1">
        <v>7.3</v>
      </c>
    </row>
    <row r="35" spans="3:5" x14ac:dyDescent="0.25">
      <c r="C35" s="1">
        <v>25</v>
      </c>
      <c r="D35" s="1">
        <v>34.6</v>
      </c>
      <c r="E35" s="1">
        <v>7.3289999999999997</v>
      </c>
    </row>
    <row r="36" spans="3:5" x14ac:dyDescent="0.25">
      <c r="C36" s="1">
        <v>30</v>
      </c>
      <c r="D36" s="1">
        <v>34</v>
      </c>
      <c r="E36" s="1">
        <v>7.31</v>
      </c>
    </row>
    <row r="37" spans="3:5" x14ac:dyDescent="0.25">
      <c r="C37" s="4" t="s">
        <v>6</v>
      </c>
      <c r="D37" s="4">
        <v>32.200000000000003</v>
      </c>
      <c r="E37" s="4">
        <v>7.3</v>
      </c>
    </row>
    <row r="61" spans="3:5" x14ac:dyDescent="0.25">
      <c r="C61" t="s">
        <v>11</v>
      </c>
      <c r="D61" t="s">
        <v>10</v>
      </c>
    </row>
    <row r="62" spans="3:5" x14ac:dyDescent="0.25">
      <c r="C62" s="4" t="s">
        <v>4</v>
      </c>
      <c r="D62" s="4" t="s">
        <v>5</v>
      </c>
      <c r="E62" s="4" t="s">
        <v>2</v>
      </c>
    </row>
    <row r="63" spans="3:5" x14ac:dyDescent="0.25">
      <c r="C63" s="1">
        <v>30</v>
      </c>
      <c r="D63" s="1">
        <v>33.5</v>
      </c>
      <c r="E63" s="1">
        <v>7.3090000000000002</v>
      </c>
    </row>
    <row r="64" spans="3:5" x14ac:dyDescent="0.25">
      <c r="C64" s="1">
        <v>40</v>
      </c>
      <c r="D64" s="1">
        <v>33.200000000000003</v>
      </c>
      <c r="E64" s="1">
        <v>7.3239999999999998</v>
      </c>
    </row>
    <row r="65" spans="3:5" x14ac:dyDescent="0.25">
      <c r="C65" s="1">
        <v>50</v>
      </c>
      <c r="D65" s="1">
        <v>33</v>
      </c>
      <c r="E65" s="1">
        <v>7.2</v>
      </c>
    </row>
    <row r="66" spans="3:5" x14ac:dyDescent="0.25">
      <c r="C66" s="1">
        <v>60</v>
      </c>
      <c r="D66" s="1">
        <v>32.5</v>
      </c>
      <c r="E66" s="1">
        <v>7.27</v>
      </c>
    </row>
    <row r="67" spans="3:5" x14ac:dyDescent="0.25">
      <c r="C67" s="4" t="s">
        <v>6</v>
      </c>
      <c r="D67" s="4">
        <v>32</v>
      </c>
      <c r="E67" s="4">
        <v>7.3</v>
      </c>
    </row>
    <row r="91" spans="3:5" x14ac:dyDescent="0.25">
      <c r="C91" t="s">
        <v>14</v>
      </c>
      <c r="D91" t="s">
        <v>12</v>
      </c>
    </row>
    <row r="92" spans="3:5" x14ac:dyDescent="0.25">
      <c r="C92" s="4" t="s">
        <v>4</v>
      </c>
      <c r="D92" s="4" t="s">
        <v>5</v>
      </c>
      <c r="E92" s="4" t="s">
        <v>2</v>
      </c>
    </row>
    <row r="93" spans="3:5" x14ac:dyDescent="0.25">
      <c r="C93" s="1">
        <v>61</v>
      </c>
      <c r="D93" s="1">
        <v>32.5</v>
      </c>
      <c r="E93" s="1">
        <v>7.09</v>
      </c>
    </row>
    <row r="94" spans="3:5" x14ac:dyDescent="0.25">
      <c r="C94" s="1">
        <v>62</v>
      </c>
      <c r="D94" s="1">
        <v>32</v>
      </c>
      <c r="E94" s="1">
        <v>7.0380000000000003</v>
      </c>
    </row>
    <row r="95" spans="3:5" x14ac:dyDescent="0.25">
      <c r="C95" s="1">
        <v>63</v>
      </c>
      <c r="D95" s="1">
        <v>33.5</v>
      </c>
      <c r="E95" s="1">
        <v>7.16</v>
      </c>
    </row>
    <row r="96" spans="3:5" x14ac:dyDescent="0.25">
      <c r="C96" s="1">
        <v>64</v>
      </c>
      <c r="D96" s="1">
        <v>33</v>
      </c>
      <c r="E96" s="1">
        <v>7.05</v>
      </c>
    </row>
    <row r="97" spans="3:5" x14ac:dyDescent="0.25">
      <c r="C97" s="4" t="s">
        <v>6</v>
      </c>
      <c r="D97" s="4">
        <v>32.6</v>
      </c>
      <c r="E97" s="4">
        <v>7.0380000000000003</v>
      </c>
    </row>
    <row r="120" spans="2:5" x14ac:dyDescent="0.25">
      <c r="C120" t="s">
        <v>25</v>
      </c>
      <c r="D120" s="4" t="s">
        <v>5</v>
      </c>
      <c r="E120" s="4" t="s">
        <v>2</v>
      </c>
    </row>
    <row r="121" spans="2:5" x14ac:dyDescent="0.25">
      <c r="B121">
        <v>1</v>
      </c>
      <c r="C121" t="s">
        <v>7</v>
      </c>
      <c r="D121" s="4">
        <v>34.200000000000003</v>
      </c>
      <c r="E121" s="4">
        <v>7.04</v>
      </c>
    </row>
    <row r="123" spans="2:5" x14ac:dyDescent="0.25">
      <c r="B123" s="4" t="s">
        <v>26</v>
      </c>
      <c r="C123" s="4" t="s">
        <v>25</v>
      </c>
      <c r="D123" s="4" t="s">
        <v>5</v>
      </c>
      <c r="E123" s="9" t="s">
        <v>4</v>
      </c>
    </row>
    <row r="124" spans="2:5" x14ac:dyDescent="0.25">
      <c r="B124" s="1">
        <v>1</v>
      </c>
      <c r="C124" s="1" t="s">
        <v>7</v>
      </c>
      <c r="D124" s="4">
        <v>34.200000000000003</v>
      </c>
      <c r="E124" s="4">
        <v>7</v>
      </c>
    </row>
    <row r="125" spans="2:5" x14ac:dyDescent="0.25">
      <c r="B125" s="1">
        <v>2</v>
      </c>
      <c r="C125" s="1" t="s">
        <v>9</v>
      </c>
      <c r="D125" s="4">
        <v>32.200000000000003</v>
      </c>
      <c r="E125" s="4">
        <f>AVERAGE(C33:C36)</f>
        <v>21.25</v>
      </c>
    </row>
    <row r="126" spans="2:5" x14ac:dyDescent="0.25">
      <c r="B126" s="1">
        <v>3</v>
      </c>
      <c r="C126" s="1" t="s">
        <v>10</v>
      </c>
      <c r="D126" s="4">
        <v>32</v>
      </c>
      <c r="E126" s="4">
        <f>AVERAGE(C63:C66)</f>
        <v>45</v>
      </c>
    </row>
    <row r="127" spans="2:5" x14ac:dyDescent="0.25">
      <c r="B127" s="1">
        <v>4</v>
      </c>
      <c r="C127" s="1" t="s">
        <v>12</v>
      </c>
      <c r="D127" s="4">
        <v>32.6</v>
      </c>
      <c r="E127" s="4">
        <f>AVERAGE(C93:C96)</f>
        <v>62.5</v>
      </c>
    </row>
    <row r="137" spans="2:5" x14ac:dyDescent="0.25">
      <c r="B137" s="4" t="s">
        <v>26</v>
      </c>
      <c r="C137" s="4" t="s">
        <v>25</v>
      </c>
      <c r="D137" s="4" t="s">
        <v>5</v>
      </c>
      <c r="E137" s="9" t="s">
        <v>15</v>
      </c>
    </row>
    <row r="138" spans="2:5" x14ac:dyDescent="0.25">
      <c r="B138" s="1">
        <v>1</v>
      </c>
      <c r="C138" s="1" t="s">
        <v>7</v>
      </c>
      <c r="D138" s="4">
        <v>34.200000000000003</v>
      </c>
      <c r="E138" s="10">
        <f>((35.7-D138)/54)</f>
        <v>2.7777777777777776E-2</v>
      </c>
    </row>
    <row r="139" spans="2:5" x14ac:dyDescent="0.25">
      <c r="B139" s="1">
        <v>2</v>
      </c>
      <c r="C139" s="1" t="s">
        <v>9</v>
      </c>
      <c r="D139" s="4">
        <v>32.200000000000003</v>
      </c>
      <c r="E139" s="10">
        <f t="shared" ref="E139:E141" si="0">((35.7-D139)/54)</f>
        <v>6.4814814814814811E-2</v>
      </c>
    </row>
    <row r="140" spans="2:5" x14ac:dyDescent="0.25">
      <c r="B140" s="1">
        <v>3</v>
      </c>
      <c r="C140" s="1" t="s">
        <v>10</v>
      </c>
      <c r="D140" s="4">
        <v>32</v>
      </c>
      <c r="E140" s="10">
        <f t="shared" si="0"/>
        <v>6.8518518518518576E-2</v>
      </c>
    </row>
    <row r="141" spans="2:5" x14ac:dyDescent="0.25">
      <c r="B141" s="1">
        <v>4</v>
      </c>
      <c r="C141" s="1" t="s">
        <v>12</v>
      </c>
      <c r="D141" s="4">
        <v>32.6</v>
      </c>
      <c r="E141" s="10">
        <f t="shared" si="0"/>
        <v>5.7407407407407435E-2</v>
      </c>
    </row>
    <row r="148" spans="3:3" x14ac:dyDescent="0.25">
      <c r="C148" t="s">
        <v>27</v>
      </c>
    </row>
    <row r="149" spans="3:3" x14ac:dyDescent="0.25">
      <c r="C149" t="s">
        <v>28</v>
      </c>
    </row>
    <row r="150" spans="3:3" x14ac:dyDescent="0.25">
      <c r="C150" t="s">
        <v>29</v>
      </c>
    </row>
    <row r="151" spans="3:3" x14ac:dyDescent="0.25">
      <c r="C151" t="s">
        <v>31</v>
      </c>
    </row>
  </sheetData>
  <mergeCells count="1">
    <mergeCell ref="C2:D2"/>
  </mergeCells>
  <pageMargins left="0.7" right="0.7" top="0.75" bottom="0.75" header="0.3" footer="0.3"/>
  <pageSetup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2"/>
  <sheetViews>
    <sheetView tabSelected="1" zoomScale="70" zoomScaleNormal="70" workbookViewId="0">
      <selection activeCell="L122" sqref="L122"/>
    </sheetView>
  </sheetViews>
  <sheetFormatPr defaultRowHeight="15" x14ac:dyDescent="0.25"/>
  <cols>
    <col min="3" max="3" width="13.28515625" bestFit="1" customWidth="1"/>
    <col min="4" max="4" width="25.5703125" bestFit="1" customWidth="1"/>
    <col min="5" max="5" width="10.7109375" bestFit="1" customWidth="1"/>
  </cols>
  <sheetData>
    <row r="2" spans="3:5" ht="15.75" x14ac:dyDescent="0.25">
      <c r="C2" s="13" t="s">
        <v>13</v>
      </c>
      <c r="D2" s="14"/>
    </row>
    <row r="3" spans="3:5" ht="15.75" x14ac:dyDescent="0.25">
      <c r="C3" s="3" t="s">
        <v>1</v>
      </c>
      <c r="D3" s="2">
        <v>54</v>
      </c>
    </row>
    <row r="4" spans="3:5" ht="15.75" x14ac:dyDescent="0.25">
      <c r="C4" s="3" t="s">
        <v>2</v>
      </c>
      <c r="D4" s="2">
        <v>8</v>
      </c>
    </row>
    <row r="6" spans="3:5" x14ac:dyDescent="0.25">
      <c r="C6" t="s">
        <v>3</v>
      </c>
      <c r="D6" t="s">
        <v>7</v>
      </c>
    </row>
    <row r="7" spans="3:5" x14ac:dyDescent="0.25">
      <c r="C7" s="4" t="s">
        <v>4</v>
      </c>
      <c r="D7" s="4" t="s">
        <v>5</v>
      </c>
      <c r="E7" s="4" t="s">
        <v>2</v>
      </c>
    </row>
    <row r="8" spans="3:5" x14ac:dyDescent="0.25">
      <c r="C8" s="11">
        <v>0</v>
      </c>
      <c r="D8" s="11"/>
      <c r="E8" s="11"/>
    </row>
    <row r="9" spans="3:5" x14ac:dyDescent="0.25">
      <c r="C9" s="1">
        <v>4</v>
      </c>
      <c r="D9" s="1">
        <v>52.5</v>
      </c>
      <c r="E9" s="1">
        <v>7.6</v>
      </c>
    </row>
    <row r="10" spans="3:5" x14ac:dyDescent="0.25">
      <c r="C10" s="1">
        <v>6</v>
      </c>
      <c r="D10" s="1">
        <v>52</v>
      </c>
      <c r="E10" s="1">
        <v>7.9</v>
      </c>
    </row>
    <row r="11" spans="3:5" x14ac:dyDescent="0.25">
      <c r="C11" s="1">
        <v>8</v>
      </c>
      <c r="D11" s="1">
        <v>51.5</v>
      </c>
      <c r="E11" s="1">
        <v>7.85</v>
      </c>
    </row>
    <row r="12" spans="3:5" x14ac:dyDescent="0.25">
      <c r="C12" s="1">
        <v>10</v>
      </c>
      <c r="D12" s="1">
        <v>51</v>
      </c>
      <c r="E12" s="1">
        <v>7.84</v>
      </c>
    </row>
    <row r="13" spans="3:5" x14ac:dyDescent="0.25">
      <c r="C13" s="4" t="s">
        <v>6</v>
      </c>
      <c r="D13" s="4">
        <v>49.7</v>
      </c>
      <c r="E13" s="4">
        <v>7.74</v>
      </c>
    </row>
    <row r="14" spans="3:5" x14ac:dyDescent="0.25">
      <c r="C14" t="s">
        <v>15</v>
      </c>
      <c r="D14" s="5">
        <f>((D3-D13)/D13)*100</f>
        <v>8.6519114688128713</v>
      </c>
    </row>
    <row r="31" spans="3:5" x14ac:dyDescent="0.25">
      <c r="C31" t="s">
        <v>8</v>
      </c>
      <c r="D31" t="s">
        <v>9</v>
      </c>
    </row>
    <row r="32" spans="3:5" x14ac:dyDescent="0.25">
      <c r="C32" s="4" t="s">
        <v>4</v>
      </c>
      <c r="D32" s="4" t="s">
        <v>5</v>
      </c>
      <c r="E32" s="4" t="s">
        <v>2</v>
      </c>
    </row>
    <row r="33" spans="3:5" x14ac:dyDescent="0.25">
      <c r="C33" s="12">
        <v>0</v>
      </c>
      <c r="D33" s="12"/>
      <c r="E33" s="12"/>
    </row>
    <row r="34" spans="3:5" x14ac:dyDescent="0.25">
      <c r="C34" s="1">
        <v>5</v>
      </c>
      <c r="D34" s="1">
        <v>50</v>
      </c>
      <c r="E34" s="1">
        <v>7.85</v>
      </c>
    </row>
    <row r="35" spans="3:5" x14ac:dyDescent="0.25">
      <c r="C35" s="1">
        <v>10</v>
      </c>
      <c r="D35" s="1">
        <v>51</v>
      </c>
      <c r="E35" s="1">
        <v>7.74</v>
      </c>
    </row>
    <row r="36" spans="3:5" x14ac:dyDescent="0.25">
      <c r="C36" s="1">
        <v>20</v>
      </c>
      <c r="D36" s="1">
        <v>50.5</v>
      </c>
      <c r="E36" s="1">
        <v>7.8</v>
      </c>
    </row>
    <row r="37" spans="3:5" x14ac:dyDescent="0.25">
      <c r="C37" s="1">
        <v>30</v>
      </c>
      <c r="D37" s="1">
        <v>49.5</v>
      </c>
      <c r="E37" s="1">
        <v>7.77</v>
      </c>
    </row>
    <row r="38" spans="3:5" x14ac:dyDescent="0.25">
      <c r="C38" s="4" t="s">
        <v>6</v>
      </c>
      <c r="D38" s="4">
        <v>48.3</v>
      </c>
      <c r="E38" s="4">
        <v>7.78</v>
      </c>
    </row>
    <row r="61" spans="3:5" x14ac:dyDescent="0.25">
      <c r="C61" t="s">
        <v>11</v>
      </c>
      <c r="D61" t="s">
        <v>10</v>
      </c>
    </row>
    <row r="62" spans="3:5" x14ac:dyDescent="0.25">
      <c r="C62" s="4" t="s">
        <v>4</v>
      </c>
      <c r="D62" s="4" t="s">
        <v>5</v>
      </c>
      <c r="E62" s="4" t="s">
        <v>2</v>
      </c>
    </row>
    <row r="63" spans="3:5" x14ac:dyDescent="0.25">
      <c r="C63" s="12">
        <v>0</v>
      </c>
      <c r="D63" s="12"/>
      <c r="E63" s="12"/>
    </row>
    <row r="64" spans="3:5" x14ac:dyDescent="0.25">
      <c r="C64" s="1">
        <v>30</v>
      </c>
      <c r="D64" s="1">
        <v>48.5</v>
      </c>
      <c r="E64" s="1">
        <v>6.5</v>
      </c>
    </row>
    <row r="65" spans="3:5" x14ac:dyDescent="0.25">
      <c r="C65" s="1">
        <v>40</v>
      </c>
      <c r="D65" s="1">
        <v>49</v>
      </c>
      <c r="E65" s="1">
        <v>7.72</v>
      </c>
    </row>
    <row r="66" spans="3:5" x14ac:dyDescent="0.25">
      <c r="C66" s="1">
        <v>50</v>
      </c>
      <c r="D66" s="1">
        <v>48.3</v>
      </c>
      <c r="E66" s="1">
        <v>7.75</v>
      </c>
    </row>
    <row r="67" spans="3:5" x14ac:dyDescent="0.25">
      <c r="C67" s="1">
        <v>60</v>
      </c>
      <c r="D67" s="1">
        <v>48</v>
      </c>
      <c r="E67" s="1">
        <v>7.77</v>
      </c>
    </row>
    <row r="68" spans="3:5" x14ac:dyDescent="0.25">
      <c r="C68" s="4" t="s">
        <v>6</v>
      </c>
      <c r="D68" s="4">
        <v>47.5</v>
      </c>
      <c r="E68" s="4">
        <v>7.75</v>
      </c>
    </row>
    <row r="91" spans="3:5" x14ac:dyDescent="0.25">
      <c r="C91" t="s">
        <v>14</v>
      </c>
      <c r="D91" t="s">
        <v>12</v>
      </c>
    </row>
    <row r="92" spans="3:5" x14ac:dyDescent="0.25">
      <c r="C92" s="4" t="s">
        <v>4</v>
      </c>
      <c r="D92" s="4" t="s">
        <v>5</v>
      </c>
      <c r="E92" s="4" t="s">
        <v>2</v>
      </c>
    </row>
    <row r="93" spans="3:5" x14ac:dyDescent="0.25">
      <c r="C93" s="12">
        <v>0</v>
      </c>
      <c r="D93" s="12"/>
      <c r="E93" s="12"/>
    </row>
    <row r="94" spans="3:5" x14ac:dyDescent="0.25">
      <c r="C94" s="1">
        <v>34</v>
      </c>
      <c r="D94" s="1">
        <v>45</v>
      </c>
      <c r="E94" s="1">
        <v>7.98</v>
      </c>
    </row>
    <row r="95" spans="3:5" x14ac:dyDescent="0.25">
      <c r="C95" s="1">
        <v>44</v>
      </c>
      <c r="D95" s="1">
        <v>46</v>
      </c>
      <c r="E95" s="1">
        <v>7.82</v>
      </c>
    </row>
    <row r="96" spans="3:5" x14ac:dyDescent="0.25">
      <c r="C96" s="1">
        <v>54</v>
      </c>
      <c r="D96" s="1">
        <v>45.5</v>
      </c>
      <c r="E96" s="1">
        <v>7.85</v>
      </c>
    </row>
    <row r="97" spans="3:5" x14ac:dyDescent="0.25">
      <c r="C97" s="1">
        <v>64</v>
      </c>
      <c r="D97" s="1">
        <v>44</v>
      </c>
      <c r="E97" s="1">
        <v>7.86</v>
      </c>
    </row>
    <row r="98" spans="3:5" x14ac:dyDescent="0.25">
      <c r="C98" s="4" t="s">
        <v>6</v>
      </c>
      <c r="D98" s="4">
        <v>42.5</v>
      </c>
      <c r="E98" s="4">
        <v>7.82</v>
      </c>
    </row>
    <row r="119" spans="2:6" x14ac:dyDescent="0.25">
      <c r="B119" s="4" t="s">
        <v>26</v>
      </c>
      <c r="C119" s="4" t="s">
        <v>25</v>
      </c>
      <c r="D119" s="4" t="s">
        <v>5</v>
      </c>
      <c r="E119" s="4" t="s">
        <v>2</v>
      </c>
      <c r="F119" s="9" t="s">
        <v>4</v>
      </c>
    </row>
    <row r="120" spans="2:6" x14ac:dyDescent="0.25">
      <c r="B120" s="1">
        <v>1</v>
      </c>
      <c r="C120" s="1" t="s">
        <v>7</v>
      </c>
      <c r="D120" s="4">
        <v>49.7</v>
      </c>
      <c r="E120" s="4">
        <v>7.74</v>
      </c>
      <c r="F120" s="8">
        <f>AVERAGE(C9:C12)</f>
        <v>7</v>
      </c>
    </row>
    <row r="121" spans="2:6" x14ac:dyDescent="0.25">
      <c r="B121" s="1">
        <v>2</v>
      </c>
      <c r="C121" s="1" t="s">
        <v>9</v>
      </c>
      <c r="D121" s="4">
        <v>48.3</v>
      </c>
      <c r="E121" s="4">
        <v>7.78</v>
      </c>
      <c r="F121" s="8">
        <f>AVERAGE(C34:C37)</f>
        <v>16.25</v>
      </c>
    </row>
    <row r="122" spans="2:6" x14ac:dyDescent="0.25">
      <c r="B122" s="1">
        <v>3</v>
      </c>
      <c r="C122" s="1" t="s">
        <v>10</v>
      </c>
      <c r="D122" s="4">
        <v>47.5</v>
      </c>
      <c r="E122" s="4">
        <v>7.75</v>
      </c>
      <c r="F122" s="8">
        <f>AVERAGE(C64:C67)</f>
        <v>45</v>
      </c>
    </row>
    <row r="123" spans="2:6" x14ac:dyDescent="0.25">
      <c r="B123" s="1">
        <v>4</v>
      </c>
      <c r="C123" s="1" t="s">
        <v>12</v>
      </c>
      <c r="D123" s="4">
        <v>42.5</v>
      </c>
      <c r="E123" s="4">
        <v>7.82</v>
      </c>
      <c r="F123" s="8">
        <f>AVERAGE(C94:C97)</f>
        <v>49</v>
      </c>
    </row>
    <row r="125" spans="2:6" x14ac:dyDescent="0.25">
      <c r="B125" s="4" t="s">
        <v>26</v>
      </c>
      <c r="C125" s="4" t="s">
        <v>25</v>
      </c>
      <c r="D125" s="4" t="s">
        <v>5</v>
      </c>
      <c r="E125" s="9" t="s">
        <v>15</v>
      </c>
    </row>
    <row r="126" spans="2:6" x14ac:dyDescent="0.25">
      <c r="B126" s="1">
        <v>1</v>
      </c>
      <c r="C126" s="1" t="s">
        <v>7</v>
      </c>
      <c r="D126" s="4">
        <v>49.7</v>
      </c>
      <c r="E126" s="15">
        <f>((54-D126)/54)*100</f>
        <v>7.9629629629629575</v>
      </c>
    </row>
    <row r="127" spans="2:6" x14ac:dyDescent="0.25">
      <c r="B127" s="1">
        <v>2</v>
      </c>
      <c r="C127" s="1" t="s">
        <v>9</v>
      </c>
      <c r="D127" s="4">
        <v>48.3</v>
      </c>
      <c r="E127" s="15">
        <f>((54-D127)/54)*100</f>
        <v>10.555555555555561</v>
      </c>
    </row>
    <row r="128" spans="2:6" x14ac:dyDescent="0.25">
      <c r="B128" s="1">
        <v>3</v>
      </c>
      <c r="C128" s="1" t="s">
        <v>10</v>
      </c>
      <c r="D128" s="4">
        <f>47.5/1000</f>
        <v>4.7500000000000001E-2</v>
      </c>
      <c r="E128" s="15">
        <f>((54-D128)/54)*100</f>
        <v>99.912037037037038</v>
      </c>
    </row>
    <row r="129" spans="2:5" x14ac:dyDescent="0.25">
      <c r="B129" s="1">
        <v>4</v>
      </c>
      <c r="C129" s="1" t="s">
        <v>12</v>
      </c>
      <c r="D129" s="4">
        <f>42.5/1000</f>
        <v>4.2500000000000003E-2</v>
      </c>
      <c r="E129" s="15">
        <f>((54-D129)/54)*100</f>
        <v>99.921296296296305</v>
      </c>
    </row>
    <row r="149" spans="5:5" x14ac:dyDescent="0.25">
      <c r="E149" t="s">
        <v>27</v>
      </c>
    </row>
    <row r="150" spans="5:5" x14ac:dyDescent="0.25">
      <c r="E150" t="s">
        <v>28</v>
      </c>
    </row>
    <row r="151" spans="5:5" x14ac:dyDescent="0.25">
      <c r="E151" t="s">
        <v>29</v>
      </c>
    </row>
    <row r="152" spans="5:5" x14ac:dyDescent="0.25">
      <c r="E152" t="s">
        <v>30</v>
      </c>
    </row>
  </sheetData>
  <mergeCells count="1">
    <mergeCell ref="C2:D2"/>
  </mergeCells>
  <pageMargins left="0.7" right="0.7" top="0.75" bottom="0.75" header="0.3" footer="0.3"/>
  <pageSetup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0"/>
  <sheetViews>
    <sheetView topLeftCell="A10" zoomScale="110" zoomScaleNormal="110" workbookViewId="0">
      <selection activeCell="D28" sqref="D28"/>
    </sheetView>
  </sheetViews>
  <sheetFormatPr defaultRowHeight="15" x14ac:dyDescent="0.25"/>
  <cols>
    <col min="3" max="3" width="26.85546875" bestFit="1" customWidth="1"/>
    <col min="4" max="4" width="15.140625" bestFit="1" customWidth="1"/>
    <col min="5" max="5" width="11.85546875" bestFit="1" customWidth="1"/>
  </cols>
  <sheetData>
    <row r="4" spans="3:6" x14ac:dyDescent="0.25">
      <c r="C4" s="1" t="s">
        <v>21</v>
      </c>
      <c r="D4" s="1" t="s">
        <v>22</v>
      </c>
      <c r="E4" s="1" t="s">
        <v>23</v>
      </c>
    </row>
    <row r="5" spans="3:6" x14ac:dyDescent="0.25">
      <c r="C5" s="6" t="s">
        <v>16</v>
      </c>
      <c r="D5" s="1">
        <v>3500</v>
      </c>
      <c r="E5" s="1">
        <v>1.94</v>
      </c>
      <c r="F5" s="1">
        <f>D5*E5</f>
        <v>6790</v>
      </c>
    </row>
    <row r="6" spans="3:6" x14ac:dyDescent="0.25">
      <c r="C6" s="6" t="s">
        <v>17</v>
      </c>
      <c r="D6" s="1">
        <v>23000</v>
      </c>
      <c r="E6" s="1">
        <v>1.31</v>
      </c>
      <c r="F6" s="1">
        <f t="shared" ref="F6:F10" si="0">D6*E6</f>
        <v>30130</v>
      </c>
    </row>
    <row r="7" spans="3:6" x14ac:dyDescent="0.25">
      <c r="C7" s="6" t="s">
        <v>18</v>
      </c>
      <c r="D7" s="1">
        <v>10000</v>
      </c>
      <c r="E7" s="1">
        <v>0.81</v>
      </c>
      <c r="F7" s="1">
        <f t="shared" si="0"/>
        <v>8100.0000000000009</v>
      </c>
    </row>
    <row r="8" spans="3:6" x14ac:dyDescent="0.25">
      <c r="C8" s="6" t="s">
        <v>19</v>
      </c>
      <c r="D8" s="1">
        <v>94600</v>
      </c>
      <c r="E8" s="1">
        <v>0.55000000000000004</v>
      </c>
      <c r="F8" s="1">
        <f t="shared" si="0"/>
        <v>52030.000000000007</v>
      </c>
    </row>
    <row r="9" spans="3:6" ht="28.5" x14ac:dyDescent="0.25">
      <c r="C9" s="7" t="s">
        <v>24</v>
      </c>
      <c r="D9" s="1">
        <v>170500</v>
      </c>
      <c r="E9" s="1">
        <v>0.87</v>
      </c>
      <c r="F9" s="1">
        <f t="shared" si="0"/>
        <v>148335</v>
      </c>
    </row>
    <row r="10" spans="3:6" x14ac:dyDescent="0.25">
      <c r="C10" s="6" t="s">
        <v>20</v>
      </c>
      <c r="D10" s="1">
        <v>320000</v>
      </c>
      <c r="E10" s="1">
        <v>0.53</v>
      </c>
      <c r="F10" s="1">
        <f t="shared" si="0"/>
        <v>169600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Ground water</vt:lpstr>
      <vt:lpstr>Red Sea water</vt:lpstr>
      <vt:lpstr>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hisham md</dc:creator>
  <cp:lastModifiedBy>Hisham Maddah</cp:lastModifiedBy>
  <dcterms:created xsi:type="dcterms:W3CDTF">2016-06-26T19:37:57Z</dcterms:created>
  <dcterms:modified xsi:type="dcterms:W3CDTF">2018-06-24T03:30:48Z</dcterms:modified>
</cp:coreProperties>
</file>